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3" r:id="rId1"/>
    <sheet name="Sheet1" sheetId="4" r:id="rId2"/>
  </sheets>
  <definedNames>
    <definedName name="_xlnm.Print_Area" localSheetId="0">Report!$A$1:$I$721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 i="3" l="1"/>
  <c r="N4" i="3"/>
  <c r="C68" i="3" l="1"/>
  <c r="C69" i="3" s="1"/>
  <c r="C70" i="3" s="1"/>
  <c r="K72" i="3" l="1"/>
  <c r="K71" i="3"/>
  <c r="K70" i="3"/>
  <c r="K69" i="3"/>
  <c r="K120" i="3"/>
  <c r="K119" i="3"/>
  <c r="K118" i="3"/>
  <c r="K117" i="3"/>
  <c r="K104" i="3"/>
  <c r="K103" i="3"/>
  <c r="K102" i="3"/>
  <c r="K101" i="3"/>
  <c r="K88" i="3"/>
  <c r="K87" i="3"/>
  <c r="K86" i="3"/>
  <c r="K85" i="3"/>
  <c r="C100" i="3"/>
  <c r="C101" i="3" s="1"/>
  <c r="C102" i="3" s="1"/>
  <c r="C84" i="3" l="1"/>
  <c r="C85" i="3" s="1"/>
  <c r="C86" i="3" s="1"/>
  <c r="E594" i="3" l="1"/>
  <c r="F157" i="3" l="1"/>
  <c r="F158" i="3"/>
  <c r="F163" i="3"/>
  <c r="F164" i="3"/>
  <c r="F169" i="3"/>
  <c r="F170" i="3"/>
  <c r="F238" i="3"/>
  <c r="F239" i="3"/>
  <c r="F244" i="3"/>
  <c r="F245" i="3"/>
  <c r="F250" i="3"/>
  <c r="F251" i="3"/>
  <c r="F254" i="3"/>
  <c r="F173" i="3"/>
  <c r="I79" i="3"/>
  <c r="K82" i="3" l="1"/>
  <c r="C81" i="3" s="1"/>
  <c r="F81" i="3" s="1"/>
  <c r="K81" i="3"/>
  <c r="K83" i="3"/>
  <c r="K84" i="3" s="1"/>
  <c r="K89" i="3" s="1"/>
  <c r="K90" i="3" s="1"/>
  <c r="K80" i="3"/>
  <c r="E85" i="3"/>
  <c r="E82" i="3"/>
  <c r="E90" i="3"/>
  <c r="E88" i="3"/>
  <c r="E86" i="3"/>
  <c r="E92" i="3"/>
  <c r="E83" i="3"/>
  <c r="E91" i="3"/>
  <c r="E89" i="3"/>
  <c r="E87" i="3"/>
  <c r="E84" i="3"/>
  <c r="E11" i="3"/>
  <c r="E81" i="3" l="1"/>
  <c r="J78" i="3" s="1"/>
  <c r="H81" i="3" l="1"/>
  <c r="P24" i="3"/>
  <c r="N24" i="3"/>
  <c r="L24" i="3"/>
  <c r="L26" i="3"/>
  <c r="J146" i="3"/>
  <c r="J473" i="3"/>
  <c r="F583" i="3"/>
  <c r="I583" i="3" s="1"/>
  <c r="F582" i="3"/>
  <c r="I582" i="3" s="1"/>
  <c r="F581" i="3"/>
  <c r="I581" i="3" s="1"/>
  <c r="F580" i="3"/>
  <c r="I580" i="3" s="1"/>
  <c r="I579" i="3"/>
  <c r="F579" i="3"/>
  <c r="A579" i="3"/>
  <c r="F576" i="3"/>
  <c r="I576" i="3" s="1"/>
  <c r="I575" i="3"/>
  <c r="F575" i="3"/>
  <c r="F574" i="3"/>
  <c r="I574" i="3" s="1"/>
  <c r="F573" i="3"/>
  <c r="I573" i="3" s="1"/>
  <c r="A573" i="3"/>
  <c r="F571" i="3"/>
  <c r="I571" i="3" s="1"/>
  <c r="F570" i="3"/>
  <c r="I570" i="3" s="1"/>
  <c r="F569" i="3"/>
  <c r="I569" i="3" s="1"/>
  <c r="F568" i="3"/>
  <c r="I568" i="3" s="1"/>
  <c r="F567" i="3"/>
  <c r="I567" i="3" s="1"/>
  <c r="A567" i="3"/>
  <c r="F564" i="3"/>
  <c r="I564" i="3" s="1"/>
  <c r="F563" i="3"/>
  <c r="I563" i="3" s="1"/>
  <c r="F562" i="3"/>
  <c r="I562" i="3" s="1"/>
  <c r="F561" i="3"/>
  <c r="I561" i="3" s="1"/>
  <c r="A561" i="3"/>
  <c r="F489" i="3"/>
  <c r="I489" i="3" s="1"/>
  <c r="F558" i="3"/>
  <c r="I558" i="3" s="1"/>
  <c r="F559" i="3"/>
  <c r="I559" i="3" s="1"/>
  <c r="F557" i="3"/>
  <c r="I557" i="3" s="1"/>
  <c r="F556" i="3"/>
  <c r="I556" i="3" s="1"/>
  <c r="F555" i="3"/>
  <c r="I555" i="3" s="1"/>
  <c r="A555" i="3"/>
  <c r="F552" i="3"/>
  <c r="I552" i="3" s="1"/>
  <c r="F551" i="3"/>
  <c r="I551" i="3" s="1"/>
  <c r="F550" i="3"/>
  <c r="I550" i="3" s="1"/>
  <c r="F549" i="3"/>
  <c r="I549" i="3" s="1"/>
  <c r="A549" i="3"/>
  <c r="F547" i="3"/>
  <c r="I547" i="3" s="1"/>
  <c r="F546" i="3"/>
  <c r="I546" i="3" s="1"/>
  <c r="F545" i="3"/>
  <c r="I545" i="3" s="1"/>
  <c r="F544" i="3"/>
  <c r="I544" i="3" s="1"/>
  <c r="F543" i="3"/>
  <c r="I543" i="3" s="1"/>
  <c r="A543" i="3"/>
  <c r="F540" i="3"/>
  <c r="I540" i="3" s="1"/>
  <c r="F539" i="3"/>
  <c r="I539" i="3" s="1"/>
  <c r="F538" i="3"/>
  <c r="I538" i="3" s="1"/>
  <c r="F537" i="3"/>
  <c r="I537" i="3" s="1"/>
  <c r="A537" i="3"/>
  <c r="F526" i="3"/>
  <c r="I526" i="3" s="1"/>
  <c r="F525" i="3"/>
  <c r="I525" i="3" s="1"/>
  <c r="A525" i="3"/>
  <c r="F520" i="3"/>
  <c r="I520" i="3" s="1"/>
  <c r="F519" i="3"/>
  <c r="I519" i="3" s="1"/>
  <c r="A519" i="3"/>
  <c r="F514" i="3"/>
  <c r="I514" i="3" s="1"/>
  <c r="F513" i="3"/>
  <c r="I513" i="3" s="1"/>
  <c r="F512" i="3"/>
  <c r="I512" i="3" s="1"/>
  <c r="F511" i="3"/>
  <c r="I511" i="3" s="1"/>
  <c r="F510" i="3"/>
  <c r="I510" i="3" s="1"/>
  <c r="F507" i="3"/>
  <c r="I507" i="3" s="1"/>
  <c r="F506" i="3"/>
  <c r="I506" i="3" s="1"/>
  <c r="F505" i="3"/>
  <c r="I505" i="3" s="1"/>
  <c r="F504" i="3"/>
  <c r="I504" i="3" s="1"/>
  <c r="A504" i="3"/>
  <c r="F501" i="3"/>
  <c r="I501" i="3" s="1"/>
  <c r="F502" i="3"/>
  <c r="F500" i="3"/>
  <c r="I500" i="3" s="1"/>
  <c r="F499" i="3"/>
  <c r="I499" i="3" s="1"/>
  <c r="F498" i="3"/>
  <c r="I498" i="3" s="1"/>
  <c r="I502" i="3"/>
  <c r="A498" i="3"/>
  <c r="F495" i="3"/>
  <c r="F494" i="3"/>
  <c r="I494" i="3" s="1"/>
  <c r="F493" i="3"/>
  <c r="I493" i="3" s="1"/>
  <c r="F492" i="3"/>
  <c r="I492" i="3" s="1"/>
  <c r="I495" i="3"/>
  <c r="A492" i="3"/>
  <c r="F490" i="3"/>
  <c r="I490" i="3" s="1"/>
  <c r="F488" i="3"/>
  <c r="I488" i="3" s="1"/>
  <c r="F487" i="3"/>
  <c r="I487" i="3" s="1"/>
  <c r="F486" i="3"/>
  <c r="I486" i="3" s="1"/>
  <c r="A486" i="3"/>
  <c r="F483" i="3"/>
  <c r="I483" i="3" s="1"/>
  <c r="F482" i="3"/>
  <c r="I482" i="3" s="1"/>
  <c r="F481" i="3"/>
  <c r="I481" i="3" s="1"/>
  <c r="F480" i="3"/>
  <c r="I480" i="3" s="1"/>
  <c r="A480" i="3"/>
  <c r="A510" i="3"/>
  <c r="F478" i="3"/>
  <c r="F477" i="3"/>
  <c r="F476" i="3"/>
  <c r="F475" i="3"/>
  <c r="F474" i="3"/>
  <c r="F471" i="3"/>
  <c r="I471" i="3" s="1"/>
  <c r="F470" i="3"/>
  <c r="I470" i="3" s="1"/>
  <c r="F469" i="3"/>
  <c r="I469" i="3" s="1"/>
  <c r="F468" i="3"/>
  <c r="I468" i="3" s="1"/>
  <c r="A468" i="3"/>
  <c r="F466" i="3"/>
  <c r="I466" i="3" s="1"/>
  <c r="F463" i="3"/>
  <c r="I463" i="3" s="1"/>
  <c r="F462" i="3"/>
  <c r="I462" i="3" s="1"/>
  <c r="A462" i="3"/>
  <c r="F535" i="3"/>
  <c r="I535" i="3" s="1"/>
  <c r="F532" i="3"/>
  <c r="I532" i="3" s="1"/>
  <c r="F531" i="3"/>
  <c r="I531" i="3" s="1"/>
  <c r="A531" i="3"/>
  <c r="F457" i="3"/>
  <c r="I457" i="3" s="1"/>
  <c r="F456" i="3"/>
  <c r="I456" i="3" s="1"/>
  <c r="F451" i="3"/>
  <c r="I451" i="3" s="1"/>
  <c r="F450" i="3"/>
  <c r="A456" i="3"/>
  <c r="A450" i="3"/>
  <c r="V519" i="3"/>
  <c r="V543" i="3"/>
  <c r="W549" i="3"/>
  <c r="V480" i="3"/>
  <c r="W543" i="3"/>
  <c r="W462" i="3"/>
  <c r="W555" i="3"/>
  <c r="W525" i="3"/>
  <c r="W510" i="3"/>
  <c r="W486" i="3"/>
  <c r="V498" i="3"/>
  <c r="W537" i="3"/>
  <c r="W573" i="3"/>
  <c r="W567" i="3"/>
  <c r="V486" i="3"/>
  <c r="V579" i="3"/>
  <c r="W480" i="3"/>
  <c r="W498" i="3"/>
  <c r="V510" i="3"/>
  <c r="W450" i="3"/>
  <c r="W504" i="3"/>
  <c r="V468" i="3"/>
  <c r="W579" i="3"/>
  <c r="V531" i="3"/>
  <c r="W519" i="3"/>
  <c r="W531" i="3"/>
  <c r="V561" i="3"/>
  <c r="V504" i="3"/>
  <c r="W456" i="3"/>
  <c r="W561" i="3"/>
  <c r="V549" i="3"/>
  <c r="V567" i="3"/>
  <c r="V462" i="3"/>
  <c r="W468" i="3"/>
  <c r="V450" i="3"/>
  <c r="V492" i="3"/>
  <c r="V456" i="3"/>
  <c r="V525" i="3"/>
  <c r="W492" i="3"/>
  <c r="V555" i="3"/>
  <c r="V573" i="3"/>
  <c r="V537" i="3"/>
  <c r="F146" i="3" l="1"/>
  <c r="H146" i="3"/>
  <c r="I147" i="3"/>
  <c r="H147" i="3"/>
  <c r="F147" i="3"/>
  <c r="U567" i="3"/>
  <c r="V568" i="3"/>
  <c r="W568" i="3"/>
  <c r="W569" i="3" s="1"/>
  <c r="W570" i="3" s="1"/>
  <c r="W571" i="3" s="1"/>
  <c r="V574" i="3"/>
  <c r="U573" i="3"/>
  <c r="V580" i="3"/>
  <c r="U579" i="3"/>
  <c r="W574" i="3"/>
  <c r="W575" i="3" s="1"/>
  <c r="W576" i="3" s="1"/>
  <c r="W577" i="3" s="1"/>
  <c r="W580" i="3"/>
  <c r="W581" i="3" s="1"/>
  <c r="W582" i="3" s="1"/>
  <c r="W583" i="3" s="1"/>
  <c r="W562" i="3"/>
  <c r="W563" i="3" s="1"/>
  <c r="W564" i="3" s="1"/>
  <c r="W565" i="3" s="1"/>
  <c r="U561" i="3"/>
  <c r="V562" i="3"/>
  <c r="V556" i="3"/>
  <c r="U555" i="3"/>
  <c r="W556" i="3"/>
  <c r="W557" i="3" s="1"/>
  <c r="W558" i="3" s="1"/>
  <c r="W559" i="3" s="1"/>
  <c r="W550" i="3"/>
  <c r="W551" i="3" s="1"/>
  <c r="W552" i="3" s="1"/>
  <c r="W553" i="3" s="1"/>
  <c r="U549" i="3"/>
  <c r="V550" i="3"/>
  <c r="V544" i="3"/>
  <c r="U543" i="3"/>
  <c r="W544" i="3"/>
  <c r="W545" i="3" s="1"/>
  <c r="W546" i="3" s="1"/>
  <c r="W547" i="3" s="1"/>
  <c r="W538" i="3"/>
  <c r="W539" i="3" s="1"/>
  <c r="W540" i="3" s="1"/>
  <c r="W541" i="3" s="1"/>
  <c r="U537" i="3"/>
  <c r="V538" i="3"/>
  <c r="U525" i="3"/>
  <c r="V526" i="3"/>
  <c r="W526" i="3"/>
  <c r="W527" i="3" s="1"/>
  <c r="W528" i="3" s="1"/>
  <c r="W529" i="3" s="1"/>
  <c r="V520" i="3"/>
  <c r="U519" i="3"/>
  <c r="W520" i="3"/>
  <c r="W521" i="3" s="1"/>
  <c r="W522" i="3" s="1"/>
  <c r="W523" i="3" s="1"/>
  <c r="V505" i="3"/>
  <c r="U504" i="3"/>
  <c r="W505" i="3"/>
  <c r="W506" i="3" s="1"/>
  <c r="W507" i="3" s="1"/>
  <c r="W508" i="3" s="1"/>
  <c r="V499" i="3"/>
  <c r="U498" i="3"/>
  <c r="W499" i="3"/>
  <c r="W500" i="3" s="1"/>
  <c r="W501" i="3" s="1"/>
  <c r="W502" i="3" s="1"/>
  <c r="V493" i="3"/>
  <c r="U492" i="3"/>
  <c r="W493" i="3"/>
  <c r="W494" i="3" s="1"/>
  <c r="W495" i="3" s="1"/>
  <c r="W496" i="3" s="1"/>
  <c r="W487" i="3"/>
  <c r="W488" i="3" s="1"/>
  <c r="W489" i="3" s="1"/>
  <c r="W490" i="3" s="1"/>
  <c r="V487" i="3"/>
  <c r="U486" i="3"/>
  <c r="V481" i="3"/>
  <c r="U480" i="3"/>
  <c r="W481" i="3"/>
  <c r="W482" i="3" s="1"/>
  <c r="W483" i="3" s="1"/>
  <c r="W484" i="3" s="1"/>
  <c r="U510" i="3"/>
  <c r="V511" i="3"/>
  <c r="W511" i="3"/>
  <c r="W512" i="3" s="1"/>
  <c r="W513" i="3" s="1"/>
  <c r="W514" i="3" s="1"/>
  <c r="V469" i="3"/>
  <c r="U468" i="3"/>
  <c r="W469" i="3"/>
  <c r="W470" i="3" s="1"/>
  <c r="W471" i="3" s="1"/>
  <c r="W472" i="3" s="1"/>
  <c r="V463" i="3"/>
  <c r="U462" i="3"/>
  <c r="W463" i="3"/>
  <c r="W464" i="3" s="1"/>
  <c r="W465" i="3" s="1"/>
  <c r="W466" i="3" s="1"/>
  <c r="W532" i="3"/>
  <c r="W533" i="3" s="1"/>
  <c r="W534" i="3" s="1"/>
  <c r="W535" i="3" s="1"/>
  <c r="U531" i="3"/>
  <c r="V532" i="3"/>
  <c r="V457" i="3"/>
  <c r="U456" i="3"/>
  <c r="W457" i="3"/>
  <c r="W458" i="3" s="1"/>
  <c r="W459" i="3" s="1"/>
  <c r="W460" i="3" s="1"/>
  <c r="V451" i="3"/>
  <c r="V452" i="3" s="1"/>
  <c r="W451" i="3"/>
  <c r="W452" i="3" s="1"/>
  <c r="W453" i="3" s="1"/>
  <c r="W454" i="3" s="1"/>
  <c r="U450" i="3"/>
  <c r="I450" i="3"/>
  <c r="I589" i="3"/>
  <c r="I588" i="3"/>
  <c r="I587" i="3"/>
  <c r="I586" i="3"/>
  <c r="I585" i="3"/>
  <c r="A585" i="3"/>
  <c r="C117" i="3"/>
  <c r="C118" i="3" s="1"/>
  <c r="W585" i="3"/>
  <c r="I63" i="3"/>
  <c r="I95" i="3"/>
  <c r="V585" i="3"/>
  <c r="I111" i="3"/>
  <c r="K65" i="3" l="1"/>
  <c r="K67" i="3"/>
  <c r="K68" i="3" s="1"/>
  <c r="K73" i="3" s="1"/>
  <c r="K74" i="3" s="1"/>
  <c r="K64" i="3"/>
  <c r="K66" i="3"/>
  <c r="C65" i="3" s="1"/>
  <c r="F65" i="3" s="1"/>
  <c r="K112" i="3"/>
  <c r="K115" i="3"/>
  <c r="K116" i="3" s="1"/>
  <c r="K121" i="3" s="1"/>
  <c r="K122" i="3" s="1"/>
  <c r="K114" i="3"/>
  <c r="K113" i="3"/>
  <c r="K98" i="3"/>
  <c r="C97" i="3" s="1"/>
  <c r="F97" i="3" s="1"/>
  <c r="K96" i="3"/>
  <c r="K97" i="3"/>
  <c r="K99" i="3"/>
  <c r="K100" i="3" s="1"/>
  <c r="K105" i="3" s="1"/>
  <c r="K106" i="3" s="1"/>
  <c r="F113" i="3"/>
  <c r="J110" i="3" s="1"/>
  <c r="U574" i="3"/>
  <c r="V575" i="3"/>
  <c r="U580" i="3"/>
  <c r="V581" i="3"/>
  <c r="V569" i="3"/>
  <c r="U568" i="3"/>
  <c r="V563" i="3"/>
  <c r="U562" i="3"/>
  <c r="U556" i="3"/>
  <c r="V557" i="3"/>
  <c r="U550" i="3"/>
  <c r="V551" i="3"/>
  <c r="U544" i="3"/>
  <c r="V545" i="3"/>
  <c r="V539" i="3"/>
  <c r="U538" i="3"/>
  <c r="V527" i="3"/>
  <c r="U526" i="3"/>
  <c r="V521" i="3"/>
  <c r="U520" i="3"/>
  <c r="V506" i="3"/>
  <c r="U505" i="3"/>
  <c r="V500" i="3"/>
  <c r="U499" i="3"/>
  <c r="V494" i="3"/>
  <c r="U493" i="3"/>
  <c r="V488" i="3"/>
  <c r="U487" i="3"/>
  <c r="V482" i="3"/>
  <c r="U481" i="3"/>
  <c r="U511" i="3"/>
  <c r="V512" i="3"/>
  <c r="V470" i="3"/>
  <c r="U469" i="3"/>
  <c r="V464" i="3"/>
  <c r="U463" i="3"/>
  <c r="V533" i="3"/>
  <c r="U532" i="3"/>
  <c r="V458" i="3"/>
  <c r="U457" i="3"/>
  <c r="V453" i="3"/>
  <c r="U452" i="3"/>
  <c r="U451" i="3"/>
  <c r="V586" i="3"/>
  <c r="U585" i="3"/>
  <c r="W586" i="3"/>
  <c r="W587" i="3" s="1"/>
  <c r="W588" i="3" s="1"/>
  <c r="W589" i="3" s="1"/>
  <c r="E124" i="3"/>
  <c r="E123" i="3"/>
  <c r="E121" i="3"/>
  <c r="E119" i="3"/>
  <c r="E116" i="3"/>
  <c r="E117" i="3"/>
  <c r="E122" i="3"/>
  <c r="E120" i="3"/>
  <c r="E118" i="3"/>
  <c r="E115" i="3"/>
  <c r="E106" i="3"/>
  <c r="E104" i="3"/>
  <c r="E102" i="3"/>
  <c r="E99" i="3"/>
  <c r="E108" i="3"/>
  <c r="E107" i="3"/>
  <c r="E105" i="3"/>
  <c r="E103" i="3"/>
  <c r="E100" i="3"/>
  <c r="E101" i="3"/>
  <c r="E76" i="3"/>
  <c r="E67" i="3"/>
  <c r="E66" i="3"/>
  <c r="E74" i="3"/>
  <c r="E70" i="3"/>
  <c r="E75" i="3"/>
  <c r="E73" i="3"/>
  <c r="E71" i="3"/>
  <c r="E68" i="3"/>
  <c r="E69" i="3"/>
  <c r="E72" i="3"/>
  <c r="H125" i="3" l="1"/>
  <c r="U581" i="3"/>
  <c r="V582" i="3"/>
  <c r="U575" i="3"/>
  <c r="V576" i="3"/>
  <c r="V570" i="3"/>
  <c r="U569" i="3"/>
  <c r="V564" i="3"/>
  <c r="U563" i="3"/>
  <c r="U557" i="3"/>
  <c r="V558" i="3"/>
  <c r="V552" i="3"/>
  <c r="U551" i="3"/>
  <c r="U545" i="3"/>
  <c r="V546" i="3"/>
  <c r="V540" i="3"/>
  <c r="U539" i="3"/>
  <c r="V528" i="3"/>
  <c r="U527" i="3"/>
  <c r="V522" i="3"/>
  <c r="U521" i="3"/>
  <c r="V507" i="3"/>
  <c r="U506" i="3"/>
  <c r="V501" i="3"/>
  <c r="U500" i="3"/>
  <c r="V495" i="3"/>
  <c r="U494" i="3"/>
  <c r="V489" i="3"/>
  <c r="U488" i="3"/>
  <c r="V483" i="3"/>
  <c r="U482" i="3"/>
  <c r="U512" i="3"/>
  <c r="V513" i="3"/>
  <c r="V471" i="3"/>
  <c r="U470" i="3"/>
  <c r="V465" i="3"/>
  <c r="U464" i="3"/>
  <c r="U453" i="3"/>
  <c r="V454" i="3"/>
  <c r="U454" i="3" s="1"/>
  <c r="V534" i="3"/>
  <c r="U533" i="3"/>
  <c r="V459" i="3"/>
  <c r="U458" i="3"/>
  <c r="V587" i="3"/>
  <c r="U586" i="3"/>
  <c r="E114" i="3"/>
  <c r="E113" i="3"/>
  <c r="E65" i="3"/>
  <c r="E98" i="3"/>
  <c r="E97" i="3"/>
  <c r="J94" i="3" s="1"/>
  <c r="J62" i="3" l="1"/>
  <c r="H65" i="3" s="1"/>
  <c r="V577" i="3"/>
  <c r="U577" i="3" s="1"/>
  <c r="U576" i="3"/>
  <c r="V583" i="3"/>
  <c r="U583" i="3" s="1"/>
  <c r="U582" i="3"/>
  <c r="U570" i="3"/>
  <c r="V571" i="3"/>
  <c r="U571" i="3" s="1"/>
  <c r="V565" i="3"/>
  <c r="U565" i="3" s="1"/>
  <c r="U564" i="3"/>
  <c r="V559" i="3"/>
  <c r="U559" i="3" s="1"/>
  <c r="U558" i="3"/>
  <c r="V553" i="3"/>
  <c r="U553" i="3" s="1"/>
  <c r="U552" i="3"/>
  <c r="V547" i="3"/>
  <c r="U547" i="3" s="1"/>
  <c r="U546" i="3"/>
  <c r="V541" i="3"/>
  <c r="U541" i="3" s="1"/>
  <c r="U540" i="3"/>
  <c r="V529" i="3"/>
  <c r="U529" i="3" s="1"/>
  <c r="U528" i="3"/>
  <c r="V523" i="3"/>
  <c r="U523" i="3" s="1"/>
  <c r="U522" i="3"/>
  <c r="V508" i="3"/>
  <c r="U508" i="3" s="1"/>
  <c r="U507" i="3"/>
  <c r="V502" i="3"/>
  <c r="U502" i="3" s="1"/>
  <c r="U501" i="3"/>
  <c r="V496" i="3"/>
  <c r="U496" i="3" s="1"/>
  <c r="U495" i="3"/>
  <c r="V490" i="3"/>
  <c r="U490" i="3" s="1"/>
  <c r="U489" i="3"/>
  <c r="V484" i="3"/>
  <c r="U484" i="3" s="1"/>
  <c r="U483" i="3"/>
  <c r="U513" i="3"/>
  <c r="V514" i="3"/>
  <c r="U514" i="3" s="1"/>
  <c r="V472" i="3"/>
  <c r="U472" i="3" s="1"/>
  <c r="U471" i="3"/>
  <c r="V466" i="3"/>
  <c r="U466" i="3" s="1"/>
  <c r="U465" i="3"/>
  <c r="U534" i="3"/>
  <c r="V535" i="3"/>
  <c r="U535" i="3" s="1"/>
  <c r="U459" i="3"/>
  <c r="V460" i="3"/>
  <c r="U460" i="3" s="1"/>
  <c r="V588" i="3"/>
  <c r="U587" i="3"/>
  <c r="H97" i="3" l="1"/>
  <c r="V589" i="3"/>
  <c r="U589" i="3" s="1"/>
  <c r="U588" i="3"/>
  <c r="H113" i="3"/>
  <c r="F266" i="3"/>
  <c r="I266" i="3" s="1"/>
  <c r="F290" i="3"/>
  <c r="I290" i="3" s="1"/>
  <c r="F284" i="3"/>
  <c r="I284" i="3" s="1"/>
  <c r="F314" i="3"/>
  <c r="I314" i="3" s="1"/>
  <c r="F302" i="3"/>
  <c r="I302" i="3" s="1"/>
  <c r="F313" i="3"/>
  <c r="I313" i="3" s="1"/>
  <c r="F312" i="3"/>
  <c r="I312" i="3" s="1"/>
  <c r="F310" i="3"/>
  <c r="I310" i="3" s="1"/>
  <c r="A310" i="3"/>
  <c r="F307" i="3"/>
  <c r="I307" i="3" s="1"/>
  <c r="F306" i="3"/>
  <c r="I306" i="3" s="1"/>
  <c r="F305" i="3"/>
  <c r="I305" i="3" s="1"/>
  <c r="F304" i="3"/>
  <c r="I304" i="3" s="1"/>
  <c r="A304" i="3"/>
  <c r="K301" i="3"/>
  <c r="F301" i="3"/>
  <c r="I301" i="3" s="1"/>
  <c r="F300" i="3"/>
  <c r="I300" i="3" s="1"/>
  <c r="F299" i="3"/>
  <c r="I299" i="3" s="1"/>
  <c r="F298" i="3"/>
  <c r="I298" i="3" s="1"/>
  <c r="A298" i="3"/>
  <c r="F295" i="3"/>
  <c r="I295" i="3" s="1"/>
  <c r="F294" i="3"/>
  <c r="I294" i="3" s="1"/>
  <c r="F293" i="3"/>
  <c r="I293" i="3" s="1"/>
  <c r="F292" i="3"/>
  <c r="I292" i="3" s="1"/>
  <c r="A292" i="3"/>
  <c r="F289" i="3"/>
  <c r="I289" i="3" s="1"/>
  <c r="F288" i="3"/>
  <c r="I288" i="3" s="1"/>
  <c r="F287" i="3"/>
  <c r="I287" i="3" s="1"/>
  <c r="F286" i="3"/>
  <c r="I286" i="3" s="1"/>
  <c r="A286" i="3"/>
  <c r="F283" i="3"/>
  <c r="I283" i="3" s="1"/>
  <c r="F282" i="3"/>
  <c r="I282" i="3" s="1"/>
  <c r="F281" i="3"/>
  <c r="I281" i="3" s="1"/>
  <c r="F280" i="3"/>
  <c r="I280" i="3" s="1"/>
  <c r="A280" i="3"/>
  <c r="F277" i="3"/>
  <c r="I277" i="3" s="1"/>
  <c r="F276" i="3"/>
  <c r="I276" i="3" s="1"/>
  <c r="F275" i="3"/>
  <c r="I275" i="3" s="1"/>
  <c r="F274" i="3"/>
  <c r="I274" i="3" s="1"/>
  <c r="A274" i="3"/>
  <c r="F271" i="3"/>
  <c r="I271" i="3" s="1"/>
  <c r="F270" i="3"/>
  <c r="I270" i="3" s="1"/>
  <c r="F269" i="3"/>
  <c r="I269" i="3" s="1"/>
  <c r="F268" i="3"/>
  <c r="I268" i="3" s="1"/>
  <c r="A268" i="3"/>
  <c r="F265" i="3"/>
  <c r="I265" i="3" s="1"/>
  <c r="F264" i="3"/>
  <c r="I264" i="3" s="1"/>
  <c r="F263" i="3"/>
  <c r="I263" i="3" s="1"/>
  <c r="F262" i="3"/>
  <c r="I262" i="3" s="1"/>
  <c r="A262" i="3"/>
  <c r="F259" i="3"/>
  <c r="I259" i="3" s="1"/>
  <c r="F258" i="3"/>
  <c r="I258" i="3" s="1"/>
  <c r="F257" i="3"/>
  <c r="I257" i="3" s="1"/>
  <c r="F256" i="3"/>
  <c r="I256" i="3" s="1"/>
  <c r="A256" i="3"/>
  <c r="I254" i="3"/>
  <c r="I251" i="3"/>
  <c r="C251" i="3"/>
  <c r="C252" i="3" s="1"/>
  <c r="C253" i="3" s="1"/>
  <c r="C254" i="3" s="1"/>
  <c r="I250" i="3"/>
  <c r="A250" i="3"/>
  <c r="I245" i="3"/>
  <c r="C245" i="3"/>
  <c r="C246" i="3" s="1"/>
  <c r="C247" i="3" s="1"/>
  <c r="C248" i="3" s="1"/>
  <c r="I244" i="3"/>
  <c r="A244" i="3"/>
  <c r="I239" i="3"/>
  <c r="C239" i="3"/>
  <c r="C240" i="3" s="1"/>
  <c r="C241" i="3" s="1"/>
  <c r="C242" i="3" s="1"/>
  <c r="J238" i="3"/>
  <c r="A238" i="3"/>
  <c r="A229" i="3"/>
  <c r="A223" i="3"/>
  <c r="A217" i="3"/>
  <c r="A211" i="3"/>
  <c r="A205" i="3"/>
  <c r="A199" i="3"/>
  <c r="A193" i="3"/>
  <c r="A187" i="3"/>
  <c r="A181" i="3"/>
  <c r="A175" i="3"/>
  <c r="A169" i="3"/>
  <c r="A163" i="3"/>
  <c r="A157" i="3"/>
  <c r="F233" i="3"/>
  <c r="F232" i="3"/>
  <c r="F231" i="3"/>
  <c r="F229" i="3"/>
  <c r="F226" i="3"/>
  <c r="F225" i="3"/>
  <c r="F224" i="3"/>
  <c r="F223" i="3"/>
  <c r="F221" i="3"/>
  <c r="F220" i="3"/>
  <c r="F219" i="3"/>
  <c r="F218" i="3"/>
  <c r="F217" i="3"/>
  <c r="F214" i="3"/>
  <c r="F213" i="3"/>
  <c r="F212" i="3"/>
  <c r="F211" i="3"/>
  <c r="F206" i="3"/>
  <c r="F209" i="3"/>
  <c r="F208" i="3"/>
  <c r="F207" i="3"/>
  <c r="F205" i="3"/>
  <c r="F202" i="3"/>
  <c r="I202" i="3" s="1"/>
  <c r="F201" i="3"/>
  <c r="I201" i="3" s="1"/>
  <c r="F200" i="3"/>
  <c r="I200" i="3" s="1"/>
  <c r="F199" i="3"/>
  <c r="I199" i="3" s="1"/>
  <c r="F203" i="3"/>
  <c r="I203" i="3" s="1"/>
  <c r="F196" i="3"/>
  <c r="I196" i="3" s="1"/>
  <c r="F195" i="3"/>
  <c r="I195" i="3" s="1"/>
  <c r="F194" i="3"/>
  <c r="I194" i="3" s="1"/>
  <c r="F193" i="3"/>
  <c r="I193" i="3" s="1"/>
  <c r="F190" i="3"/>
  <c r="I190" i="3" s="1"/>
  <c r="F189" i="3"/>
  <c r="I189" i="3" s="1"/>
  <c r="F188" i="3"/>
  <c r="I188" i="3" s="1"/>
  <c r="F187" i="3"/>
  <c r="I187" i="3" s="1"/>
  <c r="F178" i="3"/>
  <c r="F177" i="3"/>
  <c r="F176" i="3"/>
  <c r="F175" i="3"/>
  <c r="F185" i="3"/>
  <c r="F184" i="3"/>
  <c r="F183" i="3"/>
  <c r="F182" i="3"/>
  <c r="F181" i="3"/>
  <c r="W256" i="3"/>
  <c r="V187" i="3"/>
  <c r="V274" i="3"/>
  <c r="V262" i="3"/>
  <c r="W292" i="3"/>
  <c r="W187" i="3"/>
  <c r="V268" i="3"/>
  <c r="V193" i="3"/>
  <c r="V292" i="3"/>
  <c r="V298" i="3"/>
  <c r="V199" i="3"/>
  <c r="V286" i="3"/>
  <c r="W304" i="3"/>
  <c r="W310" i="3"/>
  <c r="W274" i="3"/>
  <c r="W193" i="3"/>
  <c r="W262" i="3"/>
  <c r="V304" i="3"/>
  <c r="V280" i="3"/>
  <c r="W298" i="3"/>
  <c r="W280" i="3"/>
  <c r="W268" i="3"/>
  <c r="V310" i="3"/>
  <c r="W199" i="3"/>
  <c r="W286" i="3"/>
  <c r="V256" i="3"/>
  <c r="I238" i="3" l="1"/>
  <c r="I143" i="3" s="1"/>
  <c r="F142" i="3"/>
  <c r="F143" i="3"/>
  <c r="H142" i="3"/>
  <c r="H143" i="3"/>
  <c r="V299" i="3"/>
  <c r="U298" i="3"/>
  <c r="W287" i="3"/>
  <c r="W288" i="3" s="1"/>
  <c r="W289" i="3" s="1"/>
  <c r="W290" i="3" s="1"/>
  <c r="V293" i="3"/>
  <c r="U292" i="3"/>
  <c r="W293" i="3"/>
  <c r="W294" i="3" s="1"/>
  <c r="W295" i="3" s="1"/>
  <c r="W296" i="3" s="1"/>
  <c r="W299" i="3"/>
  <c r="W300" i="3" s="1"/>
  <c r="W301" i="3" s="1"/>
  <c r="W302" i="3" s="1"/>
  <c r="U256" i="3"/>
  <c r="V257" i="3"/>
  <c r="U262" i="3"/>
  <c r="V263" i="3"/>
  <c r="W263" i="3"/>
  <c r="W264" i="3" s="1"/>
  <c r="W265" i="3" s="1"/>
  <c r="W266" i="3" s="1"/>
  <c r="U304" i="3"/>
  <c r="V305" i="3"/>
  <c r="V311" i="3"/>
  <c r="U310" i="3"/>
  <c r="U268" i="3"/>
  <c r="V269" i="3"/>
  <c r="U280" i="3"/>
  <c r="V281" i="3"/>
  <c r="W305" i="3"/>
  <c r="W306" i="3" s="1"/>
  <c r="W307" i="3" s="1"/>
  <c r="W308" i="3" s="1"/>
  <c r="W311" i="3"/>
  <c r="W312" i="3" s="1"/>
  <c r="W313" i="3" s="1"/>
  <c r="W314" i="3" s="1"/>
  <c r="U274" i="3"/>
  <c r="V275" i="3"/>
  <c r="W269" i="3"/>
  <c r="W270" i="3" s="1"/>
  <c r="W271" i="3" s="1"/>
  <c r="W272" i="3" s="1"/>
  <c r="W275" i="3"/>
  <c r="W276" i="3" s="1"/>
  <c r="W277" i="3" s="1"/>
  <c r="W278" i="3" s="1"/>
  <c r="W281" i="3"/>
  <c r="W282" i="3" s="1"/>
  <c r="W283" i="3" s="1"/>
  <c r="W284" i="3" s="1"/>
  <c r="W257" i="3"/>
  <c r="W258" i="3" s="1"/>
  <c r="W259" i="3" s="1"/>
  <c r="W260" i="3" s="1"/>
  <c r="U286" i="3"/>
  <c r="V287" i="3"/>
  <c r="V200" i="3"/>
  <c r="U199" i="3"/>
  <c r="W200" i="3"/>
  <c r="W201" i="3" s="1"/>
  <c r="W202" i="3" s="1"/>
  <c r="W203" i="3" s="1"/>
  <c r="W194" i="3"/>
  <c r="W195" i="3" s="1"/>
  <c r="W196" i="3" s="1"/>
  <c r="W197" i="3" s="1"/>
  <c r="V194" i="3"/>
  <c r="U193" i="3"/>
  <c r="U187" i="3"/>
  <c r="V188" i="3"/>
  <c r="W188" i="3"/>
  <c r="W189" i="3" s="1"/>
  <c r="W190" i="3" s="1"/>
  <c r="W191" i="3" s="1"/>
  <c r="U311" i="3" l="1"/>
  <c r="V312" i="3"/>
  <c r="U287" i="3"/>
  <c r="V288" i="3"/>
  <c r="V306" i="3"/>
  <c r="U305" i="3"/>
  <c r="V282" i="3"/>
  <c r="U281" i="3"/>
  <c r="U293" i="3"/>
  <c r="V294" i="3"/>
  <c r="V276" i="3"/>
  <c r="U275" i="3"/>
  <c r="U263" i="3"/>
  <c r="V264" i="3"/>
  <c r="V270" i="3"/>
  <c r="U269" i="3"/>
  <c r="U257" i="3"/>
  <c r="V258" i="3"/>
  <c r="U299" i="3"/>
  <c r="V300" i="3"/>
  <c r="U200" i="3"/>
  <c r="V201" i="3"/>
  <c r="U194" i="3"/>
  <c r="V195" i="3"/>
  <c r="V189" i="3"/>
  <c r="U188" i="3"/>
  <c r="U270" i="3" l="1"/>
  <c r="V271" i="3"/>
  <c r="U282" i="3"/>
  <c r="V283" i="3"/>
  <c r="U306" i="3"/>
  <c r="V307" i="3"/>
  <c r="U300" i="3"/>
  <c r="V301" i="3"/>
  <c r="V289" i="3"/>
  <c r="U288" i="3"/>
  <c r="U276" i="3"/>
  <c r="V277" i="3"/>
  <c r="U264" i="3"/>
  <c r="V265" i="3"/>
  <c r="U258" i="3"/>
  <c r="V259" i="3"/>
  <c r="U294" i="3"/>
  <c r="V295" i="3"/>
  <c r="U312" i="3"/>
  <c r="V313" i="3"/>
  <c r="U201" i="3"/>
  <c r="V202" i="3"/>
  <c r="U195" i="3"/>
  <c r="V196" i="3"/>
  <c r="U189" i="3"/>
  <c r="V190" i="3"/>
  <c r="V302" i="3" l="1"/>
  <c r="U302" i="3" s="1"/>
  <c r="U301" i="3"/>
  <c r="V266" i="3"/>
  <c r="U266" i="3" s="1"/>
  <c r="U265" i="3"/>
  <c r="V308" i="3"/>
  <c r="U308" i="3" s="1"/>
  <c r="U307" i="3"/>
  <c r="V314" i="3"/>
  <c r="U314" i="3" s="1"/>
  <c r="U313" i="3"/>
  <c r="V278" i="3"/>
  <c r="U278" i="3" s="1"/>
  <c r="U277" i="3"/>
  <c r="U283" i="3"/>
  <c r="V284" i="3"/>
  <c r="U284" i="3" s="1"/>
  <c r="V260" i="3"/>
  <c r="U260" i="3" s="1"/>
  <c r="U259" i="3"/>
  <c r="U295" i="3"/>
  <c r="V296" i="3"/>
  <c r="U296" i="3" s="1"/>
  <c r="V272" i="3"/>
  <c r="U272" i="3" s="1"/>
  <c r="U271" i="3"/>
  <c r="U289" i="3"/>
  <c r="V290" i="3"/>
  <c r="U290" i="3" s="1"/>
  <c r="V203" i="3"/>
  <c r="U203" i="3" s="1"/>
  <c r="U202" i="3"/>
  <c r="V197" i="3"/>
  <c r="U197" i="3" s="1"/>
  <c r="U196" i="3"/>
  <c r="V191" i="3"/>
  <c r="U191" i="3" s="1"/>
  <c r="U190" i="3"/>
  <c r="F322" i="3" l="1"/>
  <c r="I322" i="3" l="1"/>
  <c r="F381" i="3"/>
  <c r="A380" i="3"/>
  <c r="F444" i="3"/>
  <c r="I444" i="3" s="1"/>
  <c r="F443" i="3"/>
  <c r="I443" i="3" s="1"/>
  <c r="F442" i="3"/>
  <c r="I442" i="3" s="1"/>
  <c r="F441" i="3"/>
  <c r="I441" i="3" s="1"/>
  <c r="F437" i="3"/>
  <c r="I437" i="3" s="1"/>
  <c r="F436" i="3"/>
  <c r="I436" i="3" s="1"/>
  <c r="F435" i="3"/>
  <c r="I435" i="3" s="1"/>
  <c r="F434" i="3"/>
  <c r="I434" i="3" s="1"/>
  <c r="F432" i="3"/>
  <c r="I432" i="3" s="1"/>
  <c r="F431" i="3"/>
  <c r="I431" i="3" s="1"/>
  <c r="F430" i="3"/>
  <c r="I430" i="3" s="1"/>
  <c r="F429" i="3"/>
  <c r="I429" i="3" s="1"/>
  <c r="F428" i="3"/>
  <c r="I428" i="3" s="1"/>
  <c r="F425" i="3"/>
  <c r="I425" i="3" s="1"/>
  <c r="F424" i="3"/>
  <c r="I424" i="3" s="1"/>
  <c r="F423" i="3"/>
  <c r="I423" i="3" s="1"/>
  <c r="F422" i="3"/>
  <c r="I422" i="3" s="1"/>
  <c r="F420" i="3"/>
  <c r="I420" i="3" s="1"/>
  <c r="F419" i="3"/>
  <c r="F418" i="3"/>
  <c r="I418" i="3" s="1"/>
  <c r="F417" i="3"/>
  <c r="I417" i="3" s="1"/>
  <c r="F416" i="3"/>
  <c r="I416" i="3" s="1"/>
  <c r="F413" i="3"/>
  <c r="I413" i="3" s="1"/>
  <c r="F412" i="3"/>
  <c r="I412" i="3" s="1"/>
  <c r="F411" i="3"/>
  <c r="I411" i="3" s="1"/>
  <c r="F410" i="3"/>
  <c r="I410" i="3" s="1"/>
  <c r="F408" i="3"/>
  <c r="I408" i="3" s="1"/>
  <c r="F407" i="3"/>
  <c r="I407" i="3" s="1"/>
  <c r="F406" i="3"/>
  <c r="I406" i="3" s="1"/>
  <c r="F405" i="3"/>
  <c r="I405" i="3" s="1"/>
  <c r="F404" i="3"/>
  <c r="I404" i="3" s="1"/>
  <c r="F401" i="3"/>
  <c r="I401" i="3" s="1"/>
  <c r="F400" i="3"/>
  <c r="I400" i="3" s="1"/>
  <c r="F399" i="3"/>
  <c r="I399" i="3" s="1"/>
  <c r="F398" i="3"/>
  <c r="I398" i="3" s="1"/>
  <c r="F393" i="3"/>
  <c r="I393" i="3" s="1"/>
  <c r="F392" i="3"/>
  <c r="I392" i="3" s="1"/>
  <c r="F387" i="3"/>
  <c r="F386" i="3"/>
  <c r="I386" i="3" s="1"/>
  <c r="F374" i="3"/>
  <c r="I374" i="3" s="1"/>
  <c r="F373" i="3"/>
  <c r="I373" i="3" s="1"/>
  <c r="F372" i="3"/>
  <c r="I372" i="3" s="1"/>
  <c r="F368" i="3"/>
  <c r="I368" i="3" s="1"/>
  <c r="F367" i="3"/>
  <c r="I367" i="3" s="1"/>
  <c r="F366" i="3"/>
  <c r="I366" i="3" s="1"/>
  <c r="F364" i="3"/>
  <c r="I364" i="3" s="1"/>
  <c r="F363" i="3"/>
  <c r="I363" i="3" s="1"/>
  <c r="F362" i="3"/>
  <c r="I362" i="3" s="1"/>
  <c r="F361" i="3"/>
  <c r="I361" i="3" s="1"/>
  <c r="F358" i="3"/>
  <c r="I358" i="3" s="1"/>
  <c r="F357" i="3"/>
  <c r="I357" i="3" s="1"/>
  <c r="F356" i="3"/>
  <c r="I356" i="3" s="1"/>
  <c r="F354" i="3"/>
  <c r="I354" i="3" s="1"/>
  <c r="F353" i="3"/>
  <c r="I353" i="3" s="1"/>
  <c r="F352" i="3"/>
  <c r="I352" i="3" s="1"/>
  <c r="F351" i="3"/>
  <c r="I351" i="3" s="1"/>
  <c r="F348" i="3"/>
  <c r="I348" i="3" s="1"/>
  <c r="F347" i="3"/>
  <c r="I347" i="3" s="1"/>
  <c r="F346" i="3"/>
  <c r="I346" i="3" s="1"/>
  <c r="F344" i="3"/>
  <c r="I344" i="3" s="1"/>
  <c r="F343" i="3"/>
  <c r="I343" i="3" s="1"/>
  <c r="F342" i="3"/>
  <c r="I342" i="3" s="1"/>
  <c r="F341" i="3"/>
  <c r="I341" i="3" s="1"/>
  <c r="F338" i="3"/>
  <c r="F337" i="3"/>
  <c r="I337" i="3" s="1"/>
  <c r="F336" i="3"/>
  <c r="I336" i="3" s="1"/>
  <c r="F332" i="3"/>
  <c r="I332" i="3" s="1"/>
  <c r="F331" i="3"/>
  <c r="I331" i="3" s="1"/>
  <c r="F327" i="3"/>
  <c r="I327" i="3" s="1"/>
  <c r="F326" i="3"/>
  <c r="I326" i="3" s="1"/>
  <c r="A440" i="3"/>
  <c r="A434" i="3"/>
  <c r="A428" i="3"/>
  <c r="A422" i="3"/>
  <c r="I419" i="3"/>
  <c r="A416" i="3"/>
  <c r="A410" i="3"/>
  <c r="A404" i="3"/>
  <c r="A398" i="3"/>
  <c r="A371" i="3"/>
  <c r="A366" i="3"/>
  <c r="A361" i="3"/>
  <c r="A356" i="3"/>
  <c r="A351" i="3"/>
  <c r="A346" i="3"/>
  <c r="A341" i="3"/>
  <c r="A336" i="3"/>
  <c r="A392" i="3"/>
  <c r="A386" i="3"/>
  <c r="A326" i="3"/>
  <c r="A331" i="3"/>
  <c r="K323" i="3"/>
  <c r="I478" i="3"/>
  <c r="I477" i="3"/>
  <c r="I476" i="3"/>
  <c r="I475" i="3"/>
  <c r="I474" i="3"/>
  <c r="A474" i="3"/>
  <c r="K381" i="3"/>
  <c r="K380" i="3"/>
  <c r="K322" i="3"/>
  <c r="K321" i="3"/>
  <c r="A321" i="3"/>
  <c r="W474" i="3"/>
  <c r="V351" i="3"/>
  <c r="W404" i="3"/>
  <c r="W326" i="3"/>
  <c r="V474" i="3"/>
  <c r="W416" i="3"/>
  <c r="W386" i="3"/>
  <c r="W398" i="3"/>
  <c r="V410" i="3"/>
  <c r="W321" i="3"/>
  <c r="W380" i="3"/>
  <c r="W440" i="3"/>
  <c r="W371" i="3"/>
  <c r="W341" i="3"/>
  <c r="V356" i="3"/>
  <c r="V380" i="3"/>
  <c r="W392" i="3"/>
  <c r="V428" i="3"/>
  <c r="W434" i="3"/>
  <c r="V371" i="3"/>
  <c r="W361" i="3"/>
  <c r="V336" i="3"/>
  <c r="W351" i="3"/>
  <c r="W336" i="3"/>
  <c r="V346" i="3"/>
  <c r="V361" i="3"/>
  <c r="V321" i="3"/>
  <c r="V366" i="3"/>
  <c r="V331" i="3"/>
  <c r="V440" i="3"/>
  <c r="V422" i="3"/>
  <c r="W331" i="3"/>
  <c r="W410" i="3"/>
  <c r="V404" i="3"/>
  <c r="V392" i="3"/>
  <c r="V416" i="3"/>
  <c r="V326" i="3"/>
  <c r="W428" i="3"/>
  <c r="W366" i="3"/>
  <c r="V386" i="3"/>
  <c r="W422" i="3"/>
  <c r="W356" i="3"/>
  <c r="V434" i="3"/>
  <c r="W346" i="3"/>
  <c r="V398" i="3"/>
  <c r="V341" i="3"/>
  <c r="I146" i="3" l="1"/>
  <c r="I338" i="3"/>
  <c r="I144" i="3" s="1"/>
  <c r="I387" i="3"/>
  <c r="K382" i="3"/>
  <c r="H144" i="3"/>
  <c r="F144" i="3"/>
  <c r="I381" i="3"/>
  <c r="I145" i="3" s="1"/>
  <c r="H145" i="3"/>
  <c r="F145" i="3"/>
  <c r="W441" i="3"/>
  <c r="W442" i="3" s="1"/>
  <c r="W443" i="3" s="1"/>
  <c r="W444" i="3" s="1"/>
  <c r="V441" i="3"/>
  <c r="U440" i="3"/>
  <c r="W435" i="3"/>
  <c r="W436" i="3" s="1"/>
  <c r="W437" i="3" s="1"/>
  <c r="W438" i="3" s="1"/>
  <c r="U434" i="3"/>
  <c r="V435" i="3"/>
  <c r="W429" i="3"/>
  <c r="W430" i="3" s="1"/>
  <c r="W431" i="3" s="1"/>
  <c r="W432" i="3" s="1"/>
  <c r="U428" i="3"/>
  <c r="V429" i="3"/>
  <c r="W423" i="3"/>
  <c r="W424" i="3" s="1"/>
  <c r="W425" i="3" s="1"/>
  <c r="W426" i="3" s="1"/>
  <c r="V423" i="3"/>
  <c r="U422" i="3"/>
  <c r="W417" i="3"/>
  <c r="W418" i="3" s="1"/>
  <c r="W419" i="3" s="1"/>
  <c r="W420" i="3" s="1"/>
  <c r="U416" i="3"/>
  <c r="V417" i="3"/>
  <c r="W411" i="3"/>
  <c r="W412" i="3" s="1"/>
  <c r="W413" i="3" s="1"/>
  <c r="W414" i="3" s="1"/>
  <c r="U410" i="3"/>
  <c r="V411" i="3"/>
  <c r="U404" i="3"/>
  <c r="V405" i="3"/>
  <c r="W405" i="3"/>
  <c r="W406" i="3" s="1"/>
  <c r="W407" i="3" s="1"/>
  <c r="W408" i="3" s="1"/>
  <c r="U398" i="3"/>
  <c r="V399" i="3"/>
  <c r="W399" i="3"/>
  <c r="W400" i="3" s="1"/>
  <c r="W401" i="3" s="1"/>
  <c r="W402" i="3" s="1"/>
  <c r="W372" i="3"/>
  <c r="W373" i="3" s="1"/>
  <c r="W374" i="3" s="1"/>
  <c r="U371" i="3"/>
  <c r="V372" i="3"/>
  <c r="W367" i="3"/>
  <c r="W368" i="3" s="1"/>
  <c r="W369" i="3" s="1"/>
  <c r="U366" i="3"/>
  <c r="V367" i="3"/>
  <c r="W362" i="3"/>
  <c r="W363" i="3" s="1"/>
  <c r="W364" i="3" s="1"/>
  <c r="V362" i="3"/>
  <c r="U361" i="3"/>
  <c r="V357" i="3"/>
  <c r="U356" i="3"/>
  <c r="W357" i="3"/>
  <c r="W358" i="3" s="1"/>
  <c r="W359" i="3" s="1"/>
  <c r="W352" i="3"/>
  <c r="W353" i="3" s="1"/>
  <c r="W354" i="3" s="1"/>
  <c r="V352" i="3"/>
  <c r="U351" i="3"/>
  <c r="W347" i="3"/>
  <c r="W348" i="3" s="1"/>
  <c r="W349" i="3" s="1"/>
  <c r="U346" i="3"/>
  <c r="V347" i="3"/>
  <c r="W342" i="3"/>
  <c r="W343" i="3" s="1"/>
  <c r="W344" i="3" s="1"/>
  <c r="V342" i="3"/>
  <c r="U341" i="3"/>
  <c r="K324" i="3"/>
  <c r="U336" i="3"/>
  <c r="V337" i="3"/>
  <c r="W337" i="3"/>
  <c r="W338" i="3" s="1"/>
  <c r="W339" i="3" s="1"/>
  <c r="U392" i="3"/>
  <c r="V393" i="3"/>
  <c r="W393" i="3"/>
  <c r="W394" i="3" s="1"/>
  <c r="W395" i="3" s="1"/>
  <c r="W396" i="3" s="1"/>
  <c r="W332" i="3"/>
  <c r="W333" i="3" s="1"/>
  <c r="W334" i="3" s="1"/>
  <c r="U331" i="3"/>
  <c r="V332" i="3"/>
  <c r="U386" i="3"/>
  <c r="V387" i="3"/>
  <c r="W387" i="3"/>
  <c r="W388" i="3" s="1"/>
  <c r="W389" i="3" s="1"/>
  <c r="W390" i="3" s="1"/>
  <c r="W327" i="3"/>
  <c r="W328" i="3" s="1"/>
  <c r="W329" i="3" s="1"/>
  <c r="U326" i="3"/>
  <c r="V327" i="3"/>
  <c r="U474" i="3"/>
  <c r="V475" i="3"/>
  <c r="W475" i="3"/>
  <c r="W476" i="3" s="1"/>
  <c r="W477" i="3" s="1"/>
  <c r="W478" i="3" s="1"/>
  <c r="V381" i="3"/>
  <c r="V382" i="3" s="1"/>
  <c r="U380" i="3"/>
  <c r="W381" i="3"/>
  <c r="W382" i="3" s="1"/>
  <c r="W383" i="3" s="1"/>
  <c r="W384" i="3" s="1"/>
  <c r="U321" i="3"/>
  <c r="V322" i="3"/>
  <c r="V323" i="3" s="1"/>
  <c r="W322" i="3"/>
  <c r="W323" i="3" s="1"/>
  <c r="W324" i="3" s="1"/>
  <c r="I173" i="3"/>
  <c r="K220" i="3"/>
  <c r="H148" i="3" l="1"/>
  <c r="F148" i="3"/>
  <c r="U441" i="3"/>
  <c r="V442" i="3"/>
  <c r="U435" i="3"/>
  <c r="V436" i="3"/>
  <c r="U429" i="3"/>
  <c r="V430" i="3"/>
  <c r="U423" i="3"/>
  <c r="V424" i="3"/>
  <c r="U417" i="3"/>
  <c r="V418" i="3"/>
  <c r="U411" i="3"/>
  <c r="V412" i="3"/>
  <c r="U405" i="3"/>
  <c r="V406" i="3"/>
  <c r="U399" i="3"/>
  <c r="V400" i="3"/>
  <c r="U372" i="3"/>
  <c r="V373" i="3"/>
  <c r="U367" i="3"/>
  <c r="V368" i="3"/>
  <c r="U362" i="3"/>
  <c r="V363" i="3"/>
  <c r="U357" i="3"/>
  <c r="V358" i="3"/>
  <c r="U352" i="3"/>
  <c r="V353" i="3"/>
  <c r="U347" i="3"/>
  <c r="V348" i="3"/>
  <c r="U342" i="3"/>
  <c r="V343" i="3"/>
  <c r="U337" i="3"/>
  <c r="V338" i="3"/>
  <c r="U393" i="3"/>
  <c r="V394" i="3"/>
  <c r="V333" i="3"/>
  <c r="U332" i="3"/>
  <c r="U387" i="3"/>
  <c r="V388" i="3"/>
  <c r="U327" i="3"/>
  <c r="V328" i="3"/>
  <c r="V383" i="3"/>
  <c r="U382" i="3"/>
  <c r="V324" i="3"/>
  <c r="U323" i="3"/>
  <c r="U381" i="3"/>
  <c r="U475" i="3"/>
  <c r="V476" i="3"/>
  <c r="U322" i="3"/>
  <c r="H138" i="3"/>
  <c r="H137" i="3"/>
  <c r="J21" i="3"/>
  <c r="J20" i="3"/>
  <c r="J157" i="3"/>
  <c r="U442" i="3" l="1"/>
  <c r="V443" i="3"/>
  <c r="U436" i="3"/>
  <c r="V437" i="3"/>
  <c r="U430" i="3"/>
  <c r="V431" i="3"/>
  <c r="U424" i="3"/>
  <c r="V425" i="3"/>
  <c r="U418" i="3"/>
  <c r="V419" i="3"/>
  <c r="U412" i="3"/>
  <c r="V413" i="3"/>
  <c r="U406" i="3"/>
  <c r="V407" i="3"/>
  <c r="U400" i="3"/>
  <c r="V401" i="3"/>
  <c r="V374" i="3"/>
  <c r="U374" i="3" s="1"/>
  <c r="U373" i="3"/>
  <c r="V369" i="3"/>
  <c r="U369" i="3" s="1"/>
  <c r="U368" i="3"/>
  <c r="V364" i="3"/>
  <c r="U364" i="3" s="1"/>
  <c r="U363" i="3"/>
  <c r="V359" i="3"/>
  <c r="U359" i="3" s="1"/>
  <c r="U358" i="3"/>
  <c r="U353" i="3"/>
  <c r="V354" i="3"/>
  <c r="U354" i="3" s="1"/>
  <c r="V349" i="3"/>
  <c r="U349" i="3" s="1"/>
  <c r="U348" i="3"/>
  <c r="V344" i="3"/>
  <c r="U344" i="3" s="1"/>
  <c r="U343" i="3"/>
  <c r="U383" i="3"/>
  <c r="V384" i="3"/>
  <c r="U384" i="3" s="1"/>
  <c r="U338" i="3"/>
  <c r="V339" i="3"/>
  <c r="U394" i="3"/>
  <c r="V395" i="3"/>
  <c r="U333" i="3"/>
  <c r="V334" i="3"/>
  <c r="V389" i="3"/>
  <c r="U388" i="3"/>
  <c r="V329" i="3"/>
  <c r="U328" i="3"/>
  <c r="U324" i="3"/>
  <c r="M21" i="3"/>
  <c r="U476" i="3"/>
  <c r="V477" i="3"/>
  <c r="I233" i="3"/>
  <c r="I221" i="3"/>
  <c r="I209" i="3"/>
  <c r="I229" i="3"/>
  <c r="I217" i="3"/>
  <c r="I205" i="3"/>
  <c r="I232" i="3"/>
  <c r="I231" i="3"/>
  <c r="I226" i="3"/>
  <c r="I225" i="3"/>
  <c r="I224" i="3"/>
  <c r="I223" i="3"/>
  <c r="I220" i="3"/>
  <c r="I219" i="3"/>
  <c r="I218" i="3"/>
  <c r="I208" i="3"/>
  <c r="I207" i="3"/>
  <c r="I206" i="3"/>
  <c r="I185" i="3"/>
  <c r="I184" i="3"/>
  <c r="I183" i="3"/>
  <c r="I182" i="3"/>
  <c r="I181" i="3"/>
  <c r="I178" i="3"/>
  <c r="I177" i="3"/>
  <c r="I176" i="3"/>
  <c r="I175" i="3"/>
  <c r="W217" i="3"/>
  <c r="V181" i="3"/>
  <c r="V229" i="3"/>
  <c r="V175" i="3"/>
  <c r="V205" i="3"/>
  <c r="W229" i="3"/>
  <c r="W205" i="3"/>
  <c r="W223" i="3"/>
  <c r="V217" i="3"/>
  <c r="W175" i="3"/>
  <c r="W181" i="3"/>
  <c r="V223" i="3"/>
  <c r="V444" i="3" l="1"/>
  <c r="U444" i="3" s="1"/>
  <c r="U443" i="3"/>
  <c r="V438" i="3"/>
  <c r="U438" i="3" s="1"/>
  <c r="U437" i="3"/>
  <c r="V432" i="3"/>
  <c r="U432" i="3" s="1"/>
  <c r="U431" i="3"/>
  <c r="U425" i="3"/>
  <c r="V426" i="3"/>
  <c r="U426" i="3" s="1"/>
  <c r="V420" i="3"/>
  <c r="U420" i="3" s="1"/>
  <c r="U419" i="3"/>
  <c r="V414" i="3"/>
  <c r="U414" i="3" s="1"/>
  <c r="U413" i="3"/>
  <c r="V408" i="3"/>
  <c r="U408" i="3" s="1"/>
  <c r="U407" i="3"/>
  <c r="V402" i="3"/>
  <c r="U402" i="3" s="1"/>
  <c r="U401" i="3"/>
  <c r="U395" i="3"/>
  <c r="V396" i="3"/>
  <c r="U396" i="3" s="1"/>
  <c r="U389" i="3"/>
  <c r="V390" i="3"/>
  <c r="U390" i="3" s="1"/>
  <c r="U339" i="3"/>
  <c r="U334" i="3"/>
  <c r="U329" i="3"/>
  <c r="V478" i="3"/>
  <c r="U478" i="3" s="1"/>
  <c r="U477" i="3"/>
  <c r="V230" i="3"/>
  <c r="U229" i="3"/>
  <c r="W230" i="3"/>
  <c r="W231" i="3" s="1"/>
  <c r="W232" i="3" s="1"/>
  <c r="W233" i="3" s="1"/>
  <c r="W224" i="3"/>
  <c r="W225" i="3" s="1"/>
  <c r="W226" i="3" s="1"/>
  <c r="W227" i="3" s="1"/>
  <c r="V224" i="3"/>
  <c r="U223" i="3"/>
  <c r="W218" i="3"/>
  <c r="W219" i="3" s="1"/>
  <c r="W220" i="3" s="1"/>
  <c r="W221" i="3" s="1"/>
  <c r="V218" i="3"/>
  <c r="U217" i="3"/>
  <c r="W206" i="3"/>
  <c r="W207" i="3" s="1"/>
  <c r="W208" i="3" s="1"/>
  <c r="W209" i="3" s="1"/>
  <c r="V206" i="3"/>
  <c r="U205" i="3"/>
  <c r="W182" i="3"/>
  <c r="W183" i="3" s="1"/>
  <c r="W184" i="3" s="1"/>
  <c r="W185" i="3" s="1"/>
  <c r="V182" i="3"/>
  <c r="U181" i="3"/>
  <c r="W176" i="3"/>
  <c r="W177" i="3" s="1"/>
  <c r="W178" i="3" s="1"/>
  <c r="W179" i="3" s="1"/>
  <c r="V176" i="3"/>
  <c r="U175" i="3"/>
  <c r="I170" i="3"/>
  <c r="C170" i="3"/>
  <c r="C171" i="3" s="1"/>
  <c r="C172" i="3" s="1"/>
  <c r="C173" i="3" s="1"/>
  <c r="I169" i="3"/>
  <c r="I164" i="3"/>
  <c r="C164" i="3"/>
  <c r="C165" i="3" s="1"/>
  <c r="C166" i="3" s="1"/>
  <c r="C167" i="3" s="1"/>
  <c r="I163" i="3"/>
  <c r="C17" i="3"/>
  <c r="V231" i="3" l="1"/>
  <c r="U230" i="3"/>
  <c r="V225" i="3"/>
  <c r="U224" i="3"/>
  <c r="V219" i="3"/>
  <c r="U218" i="3"/>
  <c r="V207" i="3"/>
  <c r="U206" i="3"/>
  <c r="V183" i="3"/>
  <c r="U182" i="3"/>
  <c r="V177" i="3"/>
  <c r="U176" i="3"/>
  <c r="V232" i="3" l="1"/>
  <c r="U231" i="3"/>
  <c r="V226" i="3"/>
  <c r="U225" i="3"/>
  <c r="V220" i="3"/>
  <c r="U219" i="3"/>
  <c r="V208" i="3"/>
  <c r="U207" i="3"/>
  <c r="V184" i="3"/>
  <c r="U183" i="3"/>
  <c r="V178" i="3"/>
  <c r="U177" i="3"/>
  <c r="U226" i="3" l="1"/>
  <c r="V227" i="3"/>
  <c r="U227" i="3" s="1"/>
  <c r="U178" i="3"/>
  <c r="V179" i="3"/>
  <c r="U179" i="3" s="1"/>
  <c r="V233" i="3"/>
  <c r="U233" i="3" s="1"/>
  <c r="U232" i="3"/>
  <c r="V221" i="3"/>
  <c r="U220" i="3"/>
  <c r="V209" i="3"/>
  <c r="U208" i="3"/>
  <c r="U184" i="3"/>
  <c r="V185" i="3"/>
  <c r="U221" i="3" l="1"/>
  <c r="U209" i="3"/>
  <c r="U185" i="3"/>
  <c r="I4" i="3" l="1"/>
  <c r="C158" i="3" l="1"/>
  <c r="C159" i="3" s="1"/>
  <c r="C160" i="3" s="1"/>
  <c r="C161" i="3" s="1"/>
  <c r="E595" i="3" l="1"/>
  <c r="H139" i="3"/>
  <c r="I214" i="3" l="1"/>
  <c r="I213" i="3"/>
  <c r="I212" i="3"/>
  <c r="I211" i="3"/>
  <c r="I158" i="3"/>
  <c r="I157" i="3"/>
  <c r="V211" i="3"/>
  <c r="W211" i="3"/>
  <c r="I142" i="3" l="1"/>
  <c r="I148" i="3" s="1"/>
  <c r="W212" i="3"/>
  <c r="W213" i="3" s="1"/>
  <c r="W214" i="3" s="1"/>
  <c r="W215" i="3" s="1"/>
  <c r="V212" i="3"/>
  <c r="U211" i="3"/>
  <c r="V213" i="3" l="1"/>
  <c r="U212" i="3"/>
  <c r="V214" i="3" l="1"/>
  <c r="V215" i="3" s="1"/>
  <c r="U215" i="3" s="1"/>
  <c r="U213" i="3"/>
  <c r="U214" i="3" l="1"/>
  <c r="E596" i="3" l="1"/>
</calcChain>
</file>

<file path=xl/sharedStrings.xml><?xml version="1.0" encoding="utf-8"?>
<sst xmlns="http://schemas.openxmlformats.org/spreadsheetml/2006/main" count="937" uniqueCount="311">
  <si>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</si>
  <si>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</si>
  <si>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</si>
  <si>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</si>
  <si>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</si>
  <si>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</si>
  <si>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</si>
  <si>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</si>
  <si>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</si>
  <si>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</si>
  <si>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</si>
  <si>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</si>
  <si>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</si>
  <si>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</si>
  <si>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</si>
  <si>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</si>
  <si>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</si>
  <si>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</si>
  <si>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</si>
  <si>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</si>
  <si>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</si>
  <si>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</si>
  <si>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</si>
  <si>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</si>
  <si>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</si>
  <si>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</si>
  <si>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</si>
  <si>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</si>
  <si>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</si>
  <si>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</si>
  <si>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</si>
  <si>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</si>
  <si>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</si>
  <si>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</si>
  <si>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</si>
  <si>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</si>
  <si>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</si>
  <si>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</si>
  <si>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</si>
  <si>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</si>
  <si>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</si>
  <si>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</si>
  <si>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</si>
  <si>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</si>
  <si>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</si>
  <si>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</si>
  <si>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</si>
  <si>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</si>
  <si>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</si>
  <si>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</si>
  <si>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</si>
  <si>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</si>
  <si>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</si>
  <si>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</si>
  <si>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</si>
  <si>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</si>
  <si>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</si>
  <si>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</si>
  <si>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</si>
  <si>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</si>
  <si>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</si>
  <si>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</si>
  <si>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</si>
  <si>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</si>
  <si>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</si>
  <si>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</si>
  <si>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</si>
  <si>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</si>
  <si>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</si>
  <si>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</si>
  <si>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</si>
  <si>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</si>
  <si>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</si>
  <si>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</si>
  <si>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</si>
  <si>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</si>
  <si>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</si>
  <si>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</si>
  <si>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</si>
  <si>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</si>
  <si>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</si>
  <si>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</si>
  <si>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</si>
  <si>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</si>
  <si>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</si>
  <si>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</si>
  <si>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</si>
  <si>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</si>
  <si>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</si>
  <si>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</si>
  <si>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</si>
  <si>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</si>
  <si>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</si>
  <si>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</si>
  <si>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</si>
  <si>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</si>
  <si>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</si>
  <si>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</si>
  <si>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</si>
  <si>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</si>
  <si>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</si>
  <si>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</si>
  <si>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</si>
  <si>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</si>
  <si>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</si>
  <si>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</si>
  <si>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</si>
  <si>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</si>
  <si>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</si>
  <si>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</si>
  <si>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</si>
  <si>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</si>
  <si>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</si>
  <si>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</si>
  <si>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</si>
  <si>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</si>
  <si>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</si>
  <si>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</si>
  <si>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</si>
  <si>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</si>
  <si>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</si>
  <si>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</si>
  <si>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</si>
  <si>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</si>
  <si>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</si>
  <si>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</si>
  <si>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</si>
  <si>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</si>
  <si>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</si>
  <si>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</si>
  <si>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</si>
  <si>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</si>
  <si>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</si>
  <si>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</si>
  <si>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</si>
  <si>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</si>
  <si>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</si>
  <si>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</si>
  <si>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</si>
  <si>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</si>
  <si>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</si>
  <si>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</si>
  <si>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</si>
  <si>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</si>
  <si>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</si>
  <si>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</si>
  <si>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</si>
  <si>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</si>
  <si>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</si>
  <si>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</si>
  <si>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</si>
  <si>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</si>
  <si>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</si>
  <si>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</si>
  <si>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</si>
  <si>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</si>
  <si>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</si>
  <si>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</si>
  <si>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</si>
  <si>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</si>
  <si>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</si>
  <si>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</si>
  <si>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</si>
  <si>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</si>
  <si>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</si>
  <si>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</si>
  <si>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</si>
  <si>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</si>
  <si>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</si>
  <si>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</si>
  <si>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</si>
  <si>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</si>
  <si>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</si>
  <si>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</si>
  <si>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</si>
  <si>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</si>
  <si>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</si>
  <si>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</si>
  <si>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</si>
  <si>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</si>
  <si>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</si>
  <si>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</si>
  <si>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</si>
  <si>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</si>
  <si>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</si>
  <si>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</si>
  <si>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</si>
  <si>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</si>
  <si>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Approved Layout &amp; Floor Plans, CC, RERA certificate, NOC</t>
  </si>
  <si>
    <t>5th Floor, Building Name - Godrej One, Street Name - Pirojshanagar, Locality - Vikhroli East, Land mark - Eastern Express Highway</t>
  </si>
  <si>
    <t>Godrej Projects Development Ltd</t>
  </si>
  <si>
    <t>Municipal Corporation Of Greater Mumbai</t>
  </si>
  <si>
    <t xml:space="preserve">Proposed Redevelopment Of Propoerty Known As Azad Nagar, Bearing C.T.S. No.437(pt) ,335(pt) ,338(pt),339(pt), 340(pt),341(pt), 342(pt), 346(pt), 347(pt), 348(pt), 350(pt), 351(pt), 352(pt), 353(pt), 354(pt), 355(pt), 356 (Pt), Wadala (W), Mumbai - 31.
</t>
  </si>
  <si>
    <t xml:space="preserve">Residential </t>
  </si>
  <si>
    <t>Upper</t>
  </si>
  <si>
    <t>1. Approx. 1.8KM from Gurunanak Market.</t>
  </si>
  <si>
    <t xml:space="preserve">About 1 KM from St. Joseph's High School </t>
  </si>
  <si>
    <t>850 M from Wadala Station Bus Stop</t>
  </si>
  <si>
    <t>About 2.3KM form Mumbai Port Trust Hospital</t>
  </si>
  <si>
    <t>B + G + 1st to 44th Floor</t>
  </si>
  <si>
    <t>Rafi Ahmed Kidwai Road</t>
  </si>
  <si>
    <t>Amardeep Building</t>
  </si>
  <si>
    <t>Pardhandas House</t>
  </si>
  <si>
    <t>Railway Track</t>
  </si>
  <si>
    <t xml:space="preserve">Slum Access Road
</t>
  </si>
  <si>
    <t>Internal Road</t>
  </si>
  <si>
    <t>Basement For Tanks</t>
  </si>
  <si>
    <t>Ground Floor For Parking</t>
  </si>
  <si>
    <t>2BHK</t>
  </si>
  <si>
    <t>3BHK</t>
  </si>
  <si>
    <t>Double Height Entrance</t>
  </si>
  <si>
    <t>2nd Floor</t>
  </si>
  <si>
    <t>1BHK</t>
  </si>
  <si>
    <t>3rd to 6th Floor</t>
  </si>
  <si>
    <t>Void</t>
  </si>
  <si>
    <t>8th to 13th &amp; 15th to 20th Floor</t>
  </si>
  <si>
    <t>22nd to 27th, 29th &amp; 30th Floor</t>
  </si>
  <si>
    <t>31st to 34th, 36th to 41st, 43rd &amp; 44th Floor</t>
  </si>
  <si>
    <t>42nd Floor (Part Refuge Area)</t>
  </si>
  <si>
    <t>35th Floor (Part Refuge Area)</t>
  </si>
  <si>
    <t>21st &amp; 28th Floor (Part Refuge Area)</t>
  </si>
  <si>
    <t>Refuge Area</t>
  </si>
  <si>
    <t>Flats</t>
  </si>
  <si>
    <t>Shop = NA</t>
  </si>
  <si>
    <t>On Carpet area</t>
  </si>
  <si>
    <t>Railway NOC Details</t>
  </si>
  <si>
    <t>Flat/Shop No.
As per Approved Plan</t>
  </si>
  <si>
    <t xml:space="preserve">Tower 1 Wing A </t>
  </si>
  <si>
    <t>Tower 1 Wing B</t>
  </si>
  <si>
    <t>Latitude, Longitude</t>
  </si>
  <si>
    <t>19.013841,72.856418</t>
  </si>
  <si>
    <t>Location Link</t>
  </si>
  <si>
    <t>https://goo.gl/maps/tnkAUbrzDFsiPZUq6</t>
  </si>
  <si>
    <t>Phase II</t>
  </si>
  <si>
    <t>Tower 1 Wing A</t>
  </si>
  <si>
    <t>Phase I</t>
  </si>
  <si>
    <t>1st Floor For Residential</t>
  </si>
  <si>
    <t>Tower 2 Wing B</t>
  </si>
  <si>
    <t>Tower 2 Wing A</t>
  </si>
  <si>
    <t>Basement For Tanks &amp; Pump Room</t>
  </si>
  <si>
    <t>Ground Floor For Society Office, Meter Room, Substation &amp; Entrance Lobby</t>
  </si>
  <si>
    <t>4BHK</t>
  </si>
  <si>
    <t>7th Floor (Part Refuge Area)</t>
  </si>
  <si>
    <t>14th Floor (Part Refuge Area)</t>
  </si>
  <si>
    <t>Deck level Floor For Amenities</t>
  </si>
  <si>
    <t>Tower 2 (Wing A &amp; B) =  B + G + 1st to 44th Floor</t>
  </si>
  <si>
    <t>Tower 1 (Wing A &amp; B)</t>
  </si>
  <si>
    <t>Tower 2 (Wing A &amp; B)</t>
  </si>
  <si>
    <t xml:space="preserve">Tower 2 </t>
  </si>
  <si>
    <t>Wing A</t>
  </si>
  <si>
    <t xml:space="preserve">Void </t>
  </si>
  <si>
    <t xml:space="preserve">Walkway, Terraced Pool, Gym, Kids Playing Area, Chess Court, Jogging Track, Green Surrounding, Badminton Court
</t>
  </si>
  <si>
    <t xml:space="preserve">500 M from Wadala Railway Station
</t>
  </si>
  <si>
    <t>21st Floor (Part Refuge Area)</t>
  </si>
  <si>
    <t>28th Floor (Part Refuge Area)</t>
  </si>
  <si>
    <t>22nd to 24th Floor</t>
  </si>
  <si>
    <t>25th to 27th, 29th &amp; 30th Floor</t>
  </si>
  <si>
    <t>Godrej Horizon Phase I &amp; II</t>
  </si>
  <si>
    <t>Layout Plan</t>
  </si>
  <si>
    <t>External Plaster</t>
  </si>
  <si>
    <t>External Plumbing, Elevation and Waterproofing</t>
  </si>
  <si>
    <t>Wooden Work</t>
  </si>
  <si>
    <t>Electrical &amp; Sanitary fittings</t>
  </si>
  <si>
    <t>Phase I = P51900034851
Phase II = P51900049757
Phase III = P51900078358</t>
  </si>
  <si>
    <t>Phase I = 31/05/2028
Phase II = 30/06/2029
Phase III = 30/06/2031</t>
  </si>
  <si>
    <t>31-03-2022
Phase III - 06/12/2024</t>
  </si>
  <si>
    <t>Tower 3 (Wing A &amp; B)</t>
  </si>
  <si>
    <t>B + G + 1st to 40th Floor</t>
  </si>
  <si>
    <t xml:space="preserve">Date </t>
  </si>
  <si>
    <t xml:space="preserve">Date 
</t>
  </si>
  <si>
    <t>Valid Up to:</t>
  </si>
  <si>
    <t xml:space="preserve">Date Valid Up to
</t>
  </si>
  <si>
    <t>Fire Noc Details</t>
  </si>
  <si>
    <t>Date</t>
  </si>
  <si>
    <t>Tower 3 (Wing A &amp; B) =  B + G + 1st to 44th Floor</t>
  </si>
  <si>
    <t>P-9221/2021(354 And Other)/F/North/DADAR - NAIGAON/CFO/3/Amend</t>
  </si>
  <si>
    <t>Tower 1 (Wing A &amp; B)  = B + G + 1st to 44th Floor (Height = 143.95m)
Tower 2 (Wing A &amp; B) = B + G + 1st to 44th Floor (Height = 144.25m)
Tower 3 (Wing A &amp; B) = B + G + 1st to 40th + 41st (part) Floor (Height = 134.50m)</t>
  </si>
  <si>
    <t>Valid Up to Date</t>
  </si>
  <si>
    <t>SNCR/WEST/B/110221/633317</t>
  </si>
  <si>
    <t>Tower 3 Wing A</t>
  </si>
  <si>
    <t>Tower 3 Wing B</t>
  </si>
  <si>
    <t>Phase III</t>
  </si>
  <si>
    <t>Ground Floor For Society Office, Meter Room, Substation &amp; Entrance Lobby (Double Heighted)</t>
  </si>
  <si>
    <t>Entrance Lobby Below</t>
  </si>
  <si>
    <t>Terrace Area Above</t>
  </si>
  <si>
    <t>3rd Floor</t>
  </si>
  <si>
    <t>Service Area</t>
  </si>
  <si>
    <t>Terrace Area</t>
  </si>
  <si>
    <t>31st to 34th Floor</t>
  </si>
  <si>
    <t>36th to 40th Floor</t>
  </si>
  <si>
    <t>Ground Floor For Driver Room, Meter Room, Substation &amp; Entrance Lobby (Double Heighted)</t>
  </si>
  <si>
    <t xml:space="preserve">P-9221/2021/(354 And Other)/ F /North/DADAR-NAIGAON/337/6/Amend
</t>
  </si>
  <si>
    <t>Flats = 1114</t>
  </si>
  <si>
    <t>As per RERA Site - Flats =  1076</t>
  </si>
  <si>
    <t>BB/W/6561/NOC/VDLR/1325/DB</t>
  </si>
  <si>
    <r>
      <rPr>
        <b/>
        <sz val="16"/>
        <color theme="1"/>
        <rFont val="Times New Roman"/>
        <family val="1"/>
      </rPr>
      <t>Godrej Horizon Phase I</t>
    </r>
    <r>
      <rPr>
        <sz val="16"/>
        <color theme="1"/>
        <rFont val="Times New Roman"/>
        <family val="1"/>
      </rPr>
      <t xml:space="preserve">
Tower 1 (A &amp; B Wing)
</t>
    </r>
    <r>
      <rPr>
        <b/>
        <sz val="16"/>
        <color theme="1"/>
        <rFont val="Times New Roman"/>
        <family val="1"/>
      </rPr>
      <t>Godrej Horizon Phase II</t>
    </r>
    <r>
      <rPr>
        <sz val="16"/>
        <color theme="1"/>
        <rFont val="Times New Roman"/>
        <family val="1"/>
      </rPr>
      <t xml:space="preserve">
Tower 2 (A &amp; B Wing)
</t>
    </r>
    <r>
      <rPr>
        <b/>
        <sz val="16"/>
        <color theme="1"/>
        <rFont val="Times New Roman"/>
        <family val="1"/>
      </rPr>
      <t>Godrej Horizon Phase III</t>
    </r>
    <r>
      <rPr>
        <sz val="16"/>
        <color theme="1"/>
        <rFont val="Times New Roman"/>
        <family val="1"/>
      </rPr>
      <t xml:space="preserve">
Tower 3 (A &amp; B Wing)</t>
    </r>
  </si>
  <si>
    <t>Godrej Horizon Phase 1, Phase 2  &amp; Phase 3, Azad Nagar, Dadar Naigaon Division, Road: Rafi Ahmed Kidwai Road, Near - Vijay Niwas, Wadala (W), Mumbai - 31.</t>
  </si>
  <si>
    <t>Phase I = Axis Bank
IFSC Code - UTIB0004702
Phase II = Axis Bank
IFSC Code - UTIB0000004
Phase III = Axis Bank
IFSC Code - UTIB0001394</t>
  </si>
  <si>
    <t>Valid Up to: Plinth CC for Sale Tower-3 Wing A and B as per approved plan dated 14/11/2024</t>
  </si>
  <si>
    <t xml:space="preserve">P-9221/2021/(354 And Other)/F/North/DADAR-NAIGAON/CC/3/Amend
</t>
  </si>
  <si>
    <t>Tower 1 (Wing B) =  B + G + 1st to 44th Floor</t>
  </si>
  <si>
    <t>Rs.100/- from 10th Floor</t>
  </si>
  <si>
    <t>44000 to 45000</t>
  </si>
  <si>
    <t>(Rate Revised 40000 to 49500 &amp; Floor Rise As discussed with Gaurav sir on date 25/12/2024)
(Rate Revised 44000 to 45000 as per mail in unit report GHF1004HL0036358 Ankita on 13/01/2025)</t>
  </si>
  <si>
    <t>Mr. Gaurav Pawar</t>
  </si>
  <si>
    <t>Tower 1 (Wing A &amp; B) =  B + G + 1st to 44th Floor</t>
  </si>
  <si>
    <t>Mr. Karan Misal</t>
  </si>
  <si>
    <t>02/08/2025 at 05:19PM</t>
  </si>
  <si>
    <t>P-9221/2021/(354 And
Other)/F/North/DADARNAIGAON/FCC/3/Amend</t>
  </si>
  <si>
    <t>THIS FURTHER C. C. IS EXTENDED UPTO TOP OF 44TH FLOOR FOR WING ‘A’ AND WING ‘B’ OF SALE TOWER 1 INCLUDING OHT &amp; LIFT MACHINE ROOM AS PER LAST APPROVED PLAN DATED. 14.11.2024 SUBJECT TO TAKING ALL PREECAUTIONS DURING CONSTRUCTION IN REGARDS OF AIR POLUTION GUIDLINES ISSUED U/NO. MGC/F/1102 DTD. 25.10.2023 AND D.O.NO. CAP-2023/CR-170/TC-2 DTD.
27.10.2023.</t>
  </si>
  <si>
    <t xml:space="preserve">1. Tower 1 &amp; Tower 2 = Construction work is in process at the time of Visit. Internal visit was not allowed. 
Tower 3 (Wing A &amp; B) = Work Not Started yet.
2. We considered  Saleable area as per our calculation.
3. We considered Carpet area as per Approved Plan.
4. We considered Gross carpet area = Net carpet + Balcony Area + Utility Area.
5. We have considered rate by verifying it from market inquire.
6. Car parking is subjected to authentic documentation.
7. We have updated Approved Floor plan &amp; CC of Phase I &amp; II (on 19/04/2023).
8. We have updated Approved Floor plan &amp; CC (on 10/12/2024).
9. We have referred Railway Noc from MCGM site (on 09/12/2024).
10. We have updated CC for Phase I &amp; II from MCGM site (On 07/08/2025).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</si>
</sst>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4"/>
      <color indexed="8"/>
      <name val="Times New Roman"/>
      <family val="1"/>
    </font>
    <font>
      <u/>
      <sz val="11"/>
      <color theme="10"/>
      <name val="Calibri"/>
      <family val="2"/>
    </font>
    <font>
      <u/>
      <sz val="14"/>
      <color theme="10"/>
      <name val="Calibri"/>
      <family val="2"/>
    </font>
    <font>
      <sz val="14"/>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203">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Fill="1" applyBorder="1" applyAlignment="1">
      <alignment horizontal="center" vertical="top"/>
    </xf>
    <xf numFmtId="0" fontId="2" fillId="0" borderId="1" xfId="0" applyFont="1" applyFill="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Fill="1" applyBorder="1" applyAlignment="1">
      <alignmen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1" fontId="5" fillId="0" borderId="6" xfId="1" applyNumberFormat="1" applyFont="1" applyFill="1" applyBorder="1" applyAlignment="1">
      <alignment horizontal="center" vertical="top" wrapText="1"/>
    </xf>
    <xf numFmtId="0" fontId="3" fillId="0" borderId="17" xfId="1" applyFont="1" applyBorder="1" applyProtection="1">
      <protection hidden="1"/>
    </xf>
    <xf numFmtId="0" fontId="3" fillId="0" borderId="17" xfId="1" applyFont="1" applyBorder="1"/>
    <xf numFmtId="0" fontId="9" fillId="0" borderId="0" xfId="0" applyFont="1" applyFill="1" applyBorder="1" applyProtection="1">
      <protection hidden="1"/>
    </xf>
    <xf numFmtId="9" fontId="9" fillId="0" borderId="0" xfId="0" applyNumberFormat="1" applyFont="1" applyBorder="1" applyProtection="1">
      <protection hidden="1"/>
    </xf>
    <xf numFmtId="0" fontId="7" fillId="0" borderId="0" xfId="1" applyFont="1" applyAlignment="1">
      <alignment horizontal="center" vertical="center"/>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3" fontId="4" fillId="4" borderId="1" xfId="0" applyNumberFormat="1" applyFont="1" applyFill="1" applyBorder="1" applyAlignment="1">
      <alignment horizontal="left" vertical="top" wrapText="1"/>
    </xf>
    <xf numFmtId="0" fontId="4" fillId="4" borderId="1" xfId="0" applyFont="1" applyFill="1" applyBorder="1" applyAlignment="1">
      <alignment vertical="top"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horizontal="center" vertical="top" wrapText="1"/>
    </xf>
    <xf numFmtId="1" fontId="6" fillId="4" borderId="7" xfId="1" applyNumberFormat="1" applyFont="1" applyFill="1" applyBorder="1" applyAlignment="1">
      <alignment vertical="center"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2" borderId="1" xfId="0" applyFont="1" applyFill="1" applyBorder="1" applyAlignment="1">
      <alignment horizontal="center" vertical="top"/>
    </xf>
    <xf numFmtId="0" fontId="4" fillId="0"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9" fillId="0" borderId="0" xfId="0"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0" fontId="4" fillId="5" borderId="1" xfId="0" applyFont="1" applyFill="1" applyBorder="1" applyAlignment="1">
      <alignment horizontal="left" vertical="top" wrapText="1"/>
    </xf>
    <xf numFmtId="0" fontId="4" fillId="4" borderId="3" xfId="0" applyFont="1" applyFill="1" applyBorder="1" applyAlignment="1">
      <alignment vertical="top" wrapText="1"/>
    </xf>
    <xf numFmtId="0" fontId="4" fillId="4" borderId="5" xfId="0" applyFont="1" applyFill="1" applyBorder="1" applyAlignment="1">
      <alignment vertical="top" wrapText="1"/>
    </xf>
    <xf numFmtId="14" fontId="3" fillId="4" borderId="1"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0" borderId="1" xfId="0" applyFont="1" applyFill="1" applyBorder="1" applyAlignment="1">
      <alignment horizontal="center" vertical="top" wrapText="1"/>
    </xf>
    <xf numFmtId="9" fontId="2" fillId="0" borderId="8" xfId="1" applyNumberFormat="1" applyFont="1" applyFill="1" applyBorder="1" applyAlignment="1">
      <alignment horizontal="center" vertical="center"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14" fontId="3" fillId="0" borderId="0" xfId="0" applyNumberFormat="1" applyFont="1" applyAlignment="1">
      <alignment vertical="top"/>
    </xf>
    <xf numFmtId="0" fontId="3" fillId="0" borderId="12" xfId="0" applyFont="1" applyBorder="1" applyAlignment="1">
      <alignment horizontal="left" vertical="top" wrapText="1"/>
    </xf>
    <xf numFmtId="0" fontId="3" fillId="0" borderId="0"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2" fillId="2" borderId="1" xfId="0" applyFont="1" applyFill="1" applyBorder="1" applyAlignment="1">
      <alignment horizontal="center" vertical="top"/>
    </xf>
    <xf numFmtId="0" fontId="2" fillId="4" borderId="7" xfId="1" applyNumberFormat="1" applyFont="1" applyFill="1" applyBorder="1" applyAlignment="1" applyProtection="1">
      <alignment horizontal="left" vertical="top" wrapText="1"/>
      <protection hidden="1"/>
    </xf>
    <xf numFmtId="0" fontId="2" fillId="4" borderId="4" xfId="1" applyNumberFormat="1" applyFont="1" applyFill="1" applyBorder="1" applyAlignment="1" applyProtection="1">
      <alignment horizontal="left" vertical="top" wrapText="1"/>
      <protection hidden="1"/>
    </xf>
    <xf numFmtId="0" fontId="2" fillId="4" borderId="11" xfId="1" applyNumberFormat="1" applyFont="1" applyFill="1" applyBorder="1" applyAlignment="1" applyProtection="1">
      <alignment horizontal="left" vertical="top" wrapText="1"/>
      <protection hidden="1"/>
    </xf>
    <xf numFmtId="0" fontId="2" fillId="4" borderId="14" xfId="1" applyNumberFormat="1" applyFont="1" applyFill="1" applyBorder="1" applyAlignment="1" applyProtection="1">
      <alignment horizontal="left" vertical="top" wrapText="1"/>
      <protection hidden="1"/>
    </xf>
    <xf numFmtId="0" fontId="2" fillId="4" borderId="9" xfId="1" applyNumberFormat="1" applyFont="1" applyFill="1" applyBorder="1" applyAlignment="1" applyProtection="1">
      <alignment horizontal="left" vertical="top" wrapText="1"/>
      <protection hidden="1"/>
    </xf>
    <xf numFmtId="0" fontId="2" fillId="4" borderId="15"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4" fillId="0" borderId="6" xfId="0" applyFont="1" applyFill="1" applyBorder="1" applyAlignment="1">
      <alignment horizontal="left" vertical="top" wrapText="1"/>
    </xf>
    <xf numFmtId="0" fontId="4" fillId="0" borderId="8"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1" fontId="5" fillId="0" borderId="1" xfId="1" applyNumberFormat="1" applyFont="1" applyFill="1" applyBorder="1" applyAlignment="1">
      <alignment horizontal="center" vertical="top" wrapText="1"/>
    </xf>
    <xf numFmtId="1" fontId="11" fillId="0" borderId="1"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0"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2" fillId="0" borderId="1" xfId="0" applyFont="1" applyFill="1" applyBorder="1" applyAlignment="1">
      <alignment horizontal="center"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4" fillId="4" borderId="1" xfId="0" applyFont="1" applyFill="1" applyBorder="1" applyAlignment="1">
      <alignment horizontal="left" vertical="top"/>
    </xf>
    <xf numFmtId="0" fontId="4" fillId="0"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3" fillId="4" borderId="5" xfId="0" applyFont="1" applyFill="1" applyBorder="1" applyAlignment="1">
      <alignment horizontal="left" vertical="top" wrapText="1"/>
    </xf>
    <xf numFmtId="0" fontId="2" fillId="0" borderId="3"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13"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0" fontId="14" fillId="4" borderId="5" xfId="0" applyFont="1" applyFill="1" applyBorder="1" applyAlignment="1">
      <alignment horizontal="left" vertical="top" wrapText="1"/>
    </xf>
    <xf numFmtId="1" fontId="6" fillId="4" borderId="4"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0066"/>
      <color rgb="FFFCF56A"/>
      <color rgb="FFFFFFFF"/>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0</xdr:col>
      <xdr:colOff>857249</xdr:colOff>
      <xdr:row>631</xdr:row>
      <xdr:rowOff>136070</xdr:rowOff>
    </xdr:from>
    <xdr:to>
      <xdr:col>8</xdr:col>
      <xdr:colOff>734249</xdr:colOff>
      <xdr:row>644</xdr:row>
      <xdr:rowOff>186071</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
        <a:stretch>
          <a:fillRect/>
        </a:stretch>
      </xdr:blipFill>
      <xdr:spPr>
        <a:xfrm>
          <a:off x="857249" y="132696856"/>
          <a:ext cx="8640000" cy="3410965"/>
        </a:xfrm>
        <a:prstGeom prst="rect">
          <a:avLst/>
        </a:prstGeom>
        <a:ln>
          <a:solidFill>
            <a:schemeClr val="tx1"/>
          </a:solidFill>
        </a:ln>
      </xdr:spPr>
    </xdr:pic>
    <xdr:clientData/>
  </xdr:twoCellAnchor>
  <xdr:twoCellAnchor editAs="oneCell">
    <xdr:from>
      <xdr:col>2</xdr:col>
      <xdr:colOff>1088579</xdr:colOff>
      <xdr:row>645</xdr:row>
      <xdr:rowOff>66033</xdr:rowOff>
    </xdr:from>
    <xdr:to>
      <xdr:col>6</xdr:col>
      <xdr:colOff>67490</xdr:colOff>
      <xdr:row>666</xdr:row>
      <xdr:rowOff>36783</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2"/>
        <a:stretch>
          <a:fillRect/>
        </a:stretch>
      </xdr:blipFill>
      <xdr:spPr>
        <a:xfrm>
          <a:off x="3252115" y="136246319"/>
          <a:ext cx="3850268" cy="5400000"/>
        </a:xfrm>
        <a:prstGeom prst="rect">
          <a:avLst/>
        </a:prstGeom>
        <a:ln>
          <a:solidFill>
            <a:schemeClr val="tx1"/>
          </a:solidFill>
        </a:ln>
      </xdr:spPr>
    </xdr:pic>
    <xdr:clientData/>
  </xdr:twoCellAnchor>
  <xdr:twoCellAnchor>
    <xdr:from>
      <xdr:col>0</xdr:col>
      <xdr:colOff>1891102</xdr:colOff>
      <xdr:row>635</xdr:row>
      <xdr:rowOff>2513</xdr:rowOff>
    </xdr:from>
    <xdr:to>
      <xdr:col>5</xdr:col>
      <xdr:colOff>542356</xdr:colOff>
      <xdr:row>639</xdr:row>
      <xdr:rowOff>2514</xdr:rowOff>
    </xdr:to>
    <xdr:sp macro="" textlink="">
      <xdr:nvSpPr>
        <xdr:cNvPr id="2" name="Rectangle 1">
          <a:extLst>
            <a:ext uri="{FF2B5EF4-FFF2-40B4-BE49-F238E27FC236}">
              <a16:creationId xmlns:a16="http://schemas.microsoft.com/office/drawing/2014/main" xmlns="" id="{00000000-0008-0000-0000-000002000000}"/>
            </a:ext>
          </a:extLst>
        </xdr:cNvPr>
        <xdr:cNvSpPr/>
      </xdr:nvSpPr>
      <xdr:spPr>
        <a:xfrm rot="21295602">
          <a:off x="1891102" y="133597442"/>
          <a:ext cx="3876397" cy="1034143"/>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993321</xdr:colOff>
      <xdr:row>634</xdr:row>
      <xdr:rowOff>176893</xdr:rowOff>
    </xdr:from>
    <xdr:to>
      <xdr:col>4</xdr:col>
      <xdr:colOff>1034144</xdr:colOff>
      <xdr:row>638</xdr:row>
      <xdr:rowOff>231322</xdr:rowOff>
    </xdr:to>
    <xdr:cxnSp macro="">
      <xdr:nvCxnSpPr>
        <xdr:cNvPr id="4" name="Straight Connector 3">
          <a:extLst>
            <a:ext uri="{FF2B5EF4-FFF2-40B4-BE49-F238E27FC236}">
              <a16:creationId xmlns:a16="http://schemas.microsoft.com/office/drawing/2014/main" xmlns="" id="{00000000-0008-0000-0000-000004000000}"/>
            </a:ext>
          </a:extLst>
        </xdr:cNvPr>
        <xdr:cNvCxnSpPr/>
      </xdr:nvCxnSpPr>
      <xdr:spPr>
        <a:xfrm>
          <a:off x="4408714" y="133513286"/>
          <a:ext cx="40823" cy="1088572"/>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1020535</xdr:colOff>
      <xdr:row>635</xdr:row>
      <xdr:rowOff>81642</xdr:rowOff>
    </xdr:from>
    <xdr:to>
      <xdr:col>2</xdr:col>
      <xdr:colOff>1145723</xdr:colOff>
      <xdr:row>639</xdr:row>
      <xdr:rowOff>57151</xdr:rowOff>
    </xdr:to>
    <xdr:cxnSp macro="">
      <xdr:nvCxnSpPr>
        <xdr:cNvPr id="17" name="Straight Connector 16">
          <a:extLst>
            <a:ext uri="{FF2B5EF4-FFF2-40B4-BE49-F238E27FC236}">
              <a16:creationId xmlns:a16="http://schemas.microsoft.com/office/drawing/2014/main" xmlns="" id="{00000000-0008-0000-0000-000011000000}"/>
            </a:ext>
          </a:extLst>
        </xdr:cNvPr>
        <xdr:cNvCxnSpPr/>
      </xdr:nvCxnSpPr>
      <xdr:spPr>
        <a:xfrm>
          <a:off x="3184071" y="133676571"/>
          <a:ext cx="125188" cy="100965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1088572</xdr:colOff>
      <xdr:row>632</xdr:row>
      <xdr:rowOff>176893</xdr:rowOff>
    </xdr:from>
    <xdr:ext cx="867353" cy="374141"/>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4503965" y="132996214"/>
          <a:ext cx="867353"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t>Phase</a:t>
          </a:r>
          <a:r>
            <a:rPr lang="en-IN" sz="1800" b="1" baseline="0"/>
            <a:t> I</a:t>
          </a:r>
          <a:endParaRPr lang="en-IN" sz="1800" b="1"/>
        </a:p>
      </xdr:txBody>
    </xdr:sp>
    <xdr:clientData/>
  </xdr:oneCellAnchor>
  <xdr:oneCellAnchor>
    <xdr:from>
      <xdr:col>2</xdr:col>
      <xdr:colOff>914401</xdr:colOff>
      <xdr:row>633</xdr:row>
      <xdr:rowOff>97971</xdr:rowOff>
    </xdr:from>
    <xdr:ext cx="928909" cy="374141"/>
    <xdr:sp macro="" textlink="">
      <xdr:nvSpPr>
        <xdr:cNvPr id="23" name="TextBox 22">
          <a:extLst>
            <a:ext uri="{FF2B5EF4-FFF2-40B4-BE49-F238E27FC236}">
              <a16:creationId xmlns:a16="http://schemas.microsoft.com/office/drawing/2014/main" xmlns="" id="{00000000-0008-0000-0000-000017000000}"/>
            </a:ext>
          </a:extLst>
        </xdr:cNvPr>
        <xdr:cNvSpPr txBox="1"/>
      </xdr:nvSpPr>
      <xdr:spPr>
        <a:xfrm>
          <a:off x="3077937" y="133175828"/>
          <a:ext cx="928909"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t>Phase</a:t>
          </a:r>
          <a:r>
            <a:rPr lang="en-IN" sz="1800" b="1" baseline="0"/>
            <a:t> II</a:t>
          </a:r>
          <a:endParaRPr lang="en-IN" sz="1800" b="1"/>
        </a:p>
      </xdr:txBody>
    </xdr:sp>
    <xdr:clientData/>
  </xdr:oneCellAnchor>
  <xdr:oneCellAnchor>
    <xdr:from>
      <xdr:col>0</xdr:col>
      <xdr:colOff>1937658</xdr:colOff>
      <xdr:row>633</xdr:row>
      <xdr:rowOff>114300</xdr:rowOff>
    </xdr:from>
    <xdr:ext cx="990464" cy="374141"/>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1937658" y="133192157"/>
          <a:ext cx="990464"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t>Phase</a:t>
          </a:r>
          <a:r>
            <a:rPr lang="en-IN" sz="1800" b="1" baseline="0"/>
            <a:t> III</a:t>
          </a:r>
          <a:endParaRPr lang="en-IN" sz="1800" b="1"/>
        </a:p>
      </xdr:txBody>
    </xdr:sp>
    <xdr:clientData/>
  </xdr:oneCellAnchor>
  <xdr:oneCellAnchor>
    <xdr:from>
      <xdr:col>4</xdr:col>
      <xdr:colOff>1741715</xdr:colOff>
      <xdr:row>636</xdr:row>
      <xdr:rowOff>68036</xdr:rowOff>
    </xdr:from>
    <xdr:ext cx="324512" cy="374141"/>
    <xdr:sp macro="" textlink="">
      <xdr:nvSpPr>
        <xdr:cNvPr id="18" name="TextBox 17">
          <a:extLst>
            <a:ext uri="{FF2B5EF4-FFF2-40B4-BE49-F238E27FC236}">
              <a16:creationId xmlns:a16="http://schemas.microsoft.com/office/drawing/2014/main" xmlns="" id="{00000000-0008-0000-0000-000012000000}"/>
            </a:ext>
          </a:extLst>
        </xdr:cNvPr>
        <xdr:cNvSpPr txBox="1"/>
      </xdr:nvSpPr>
      <xdr:spPr>
        <a:xfrm>
          <a:off x="5157108" y="133921500"/>
          <a:ext cx="3245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66"/>
              </a:solidFill>
            </a:rPr>
            <a:t>A</a:t>
          </a:r>
        </a:p>
      </xdr:txBody>
    </xdr:sp>
    <xdr:clientData/>
  </xdr:oneCellAnchor>
  <xdr:oneCellAnchor>
    <xdr:from>
      <xdr:col>4</xdr:col>
      <xdr:colOff>574222</xdr:colOff>
      <xdr:row>636</xdr:row>
      <xdr:rowOff>152400</xdr:rowOff>
    </xdr:from>
    <xdr:ext cx="324512" cy="374141"/>
    <xdr:sp macro="" textlink="">
      <xdr:nvSpPr>
        <xdr:cNvPr id="25" name="TextBox 24">
          <a:extLst>
            <a:ext uri="{FF2B5EF4-FFF2-40B4-BE49-F238E27FC236}">
              <a16:creationId xmlns:a16="http://schemas.microsoft.com/office/drawing/2014/main" xmlns="" id="{00000000-0008-0000-0000-000019000000}"/>
            </a:ext>
          </a:extLst>
        </xdr:cNvPr>
        <xdr:cNvSpPr txBox="1"/>
      </xdr:nvSpPr>
      <xdr:spPr>
        <a:xfrm>
          <a:off x="3989615" y="134005864"/>
          <a:ext cx="3245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66"/>
              </a:solidFill>
            </a:rPr>
            <a:t>A</a:t>
          </a:r>
        </a:p>
      </xdr:txBody>
    </xdr:sp>
    <xdr:clientData/>
  </xdr:oneCellAnchor>
  <xdr:oneCellAnchor>
    <xdr:from>
      <xdr:col>4</xdr:col>
      <xdr:colOff>59872</xdr:colOff>
      <xdr:row>636</xdr:row>
      <xdr:rowOff>114300</xdr:rowOff>
    </xdr:from>
    <xdr:ext cx="324512" cy="374141"/>
    <xdr:sp macro="" textlink="">
      <xdr:nvSpPr>
        <xdr:cNvPr id="26" name="TextBox 25">
          <a:extLst>
            <a:ext uri="{FF2B5EF4-FFF2-40B4-BE49-F238E27FC236}">
              <a16:creationId xmlns:a16="http://schemas.microsoft.com/office/drawing/2014/main" xmlns="" id="{00000000-0008-0000-0000-00001A000000}"/>
            </a:ext>
          </a:extLst>
        </xdr:cNvPr>
        <xdr:cNvSpPr txBox="1"/>
      </xdr:nvSpPr>
      <xdr:spPr>
        <a:xfrm>
          <a:off x="3475265" y="133967764"/>
          <a:ext cx="3245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66"/>
              </a:solidFill>
            </a:rPr>
            <a:t>B</a:t>
          </a:r>
        </a:p>
      </xdr:txBody>
    </xdr:sp>
    <xdr:clientData/>
  </xdr:oneCellAnchor>
  <xdr:oneCellAnchor>
    <xdr:from>
      <xdr:col>4</xdr:col>
      <xdr:colOff>1205593</xdr:colOff>
      <xdr:row>636</xdr:row>
      <xdr:rowOff>103415</xdr:rowOff>
    </xdr:from>
    <xdr:ext cx="324512" cy="374141"/>
    <xdr:sp macro="" textlink="">
      <xdr:nvSpPr>
        <xdr:cNvPr id="27" name="TextBox 26">
          <a:extLst>
            <a:ext uri="{FF2B5EF4-FFF2-40B4-BE49-F238E27FC236}">
              <a16:creationId xmlns:a16="http://schemas.microsoft.com/office/drawing/2014/main" xmlns="" id="{00000000-0008-0000-0000-00001B000000}"/>
            </a:ext>
          </a:extLst>
        </xdr:cNvPr>
        <xdr:cNvSpPr txBox="1"/>
      </xdr:nvSpPr>
      <xdr:spPr>
        <a:xfrm>
          <a:off x="4620986" y="133956879"/>
          <a:ext cx="3245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66"/>
              </a:solidFill>
            </a:rPr>
            <a:t>B</a:t>
          </a:r>
        </a:p>
      </xdr:txBody>
    </xdr:sp>
    <xdr:clientData/>
  </xdr:oneCellAnchor>
  <xdr:twoCellAnchor editAs="oneCell">
    <xdr:from>
      <xdr:col>9</xdr:col>
      <xdr:colOff>274926</xdr:colOff>
      <xdr:row>414</xdr:row>
      <xdr:rowOff>62777</xdr:rowOff>
    </xdr:from>
    <xdr:to>
      <xdr:col>25</xdr:col>
      <xdr:colOff>168729</xdr:colOff>
      <xdr:row>429</xdr:row>
      <xdr:rowOff>159884</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10700471" y="132823959"/>
          <a:ext cx="9911281" cy="3993697"/>
        </a:xfrm>
        <a:prstGeom prst="rect">
          <a:avLst/>
        </a:prstGeom>
        <a:ln>
          <a:solidFill>
            <a:schemeClr val="tx1"/>
          </a:solidFill>
        </a:ln>
      </xdr:spPr>
    </xdr:pic>
    <xdr:clientData/>
  </xdr:twoCellAnchor>
  <xdr:oneCellAnchor>
    <xdr:from>
      <xdr:col>2</xdr:col>
      <xdr:colOff>625928</xdr:colOff>
      <xdr:row>636</xdr:row>
      <xdr:rowOff>190501</xdr:rowOff>
    </xdr:from>
    <xdr:ext cx="324512" cy="374141"/>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2789464" y="191588572"/>
          <a:ext cx="3245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A</a:t>
          </a:r>
        </a:p>
      </xdr:txBody>
    </xdr:sp>
    <xdr:clientData/>
  </xdr:oneCellAnchor>
  <xdr:oneCellAnchor>
    <xdr:from>
      <xdr:col>2</xdr:col>
      <xdr:colOff>57149</xdr:colOff>
      <xdr:row>637</xdr:row>
      <xdr:rowOff>84365</xdr:rowOff>
    </xdr:from>
    <xdr:ext cx="314060" cy="374141"/>
    <xdr:sp macro="" textlink="">
      <xdr:nvSpPr>
        <xdr:cNvPr id="31" name="TextBox 30">
          <a:extLst>
            <a:ext uri="{FF2B5EF4-FFF2-40B4-BE49-F238E27FC236}">
              <a16:creationId xmlns:a16="http://schemas.microsoft.com/office/drawing/2014/main" xmlns="" id="{00000000-0008-0000-0000-00001F000000}"/>
            </a:ext>
          </a:extLst>
        </xdr:cNvPr>
        <xdr:cNvSpPr txBox="1"/>
      </xdr:nvSpPr>
      <xdr:spPr>
        <a:xfrm>
          <a:off x="2220685" y="191740972"/>
          <a:ext cx="31406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B</a:t>
          </a:r>
        </a:p>
      </xdr:txBody>
    </xdr:sp>
    <xdr:clientData/>
  </xdr:oneCellAnchor>
  <xdr:twoCellAnchor editAs="oneCell">
    <xdr:from>
      <xdr:col>9</xdr:col>
      <xdr:colOff>784267</xdr:colOff>
      <xdr:row>54</xdr:row>
      <xdr:rowOff>0</xdr:rowOff>
    </xdr:from>
    <xdr:to>
      <xdr:col>16</xdr:col>
      <xdr:colOff>333104</xdr:colOff>
      <xdr:row>56</xdr:row>
      <xdr:rowOff>734492</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4"/>
        <a:stretch>
          <a:fillRect/>
        </a:stretch>
      </xdr:blipFill>
      <xdr:spPr>
        <a:xfrm>
          <a:off x="11209812" y="32060902"/>
          <a:ext cx="5922292" cy="2327766"/>
        </a:xfrm>
        <a:prstGeom prst="rect">
          <a:avLst/>
        </a:prstGeom>
        <a:ln>
          <a:solidFill>
            <a:schemeClr val="tx1"/>
          </a:solidFill>
        </a:ln>
      </xdr:spPr>
    </xdr:pic>
    <xdr:clientData/>
  </xdr:twoCellAnchor>
  <xdr:twoCellAnchor editAs="oneCell">
    <xdr:from>
      <xdr:col>9</xdr:col>
      <xdr:colOff>726126</xdr:colOff>
      <xdr:row>54</xdr:row>
      <xdr:rowOff>0</xdr:rowOff>
    </xdr:from>
    <xdr:to>
      <xdr:col>16</xdr:col>
      <xdr:colOff>309727</xdr:colOff>
      <xdr:row>56</xdr:row>
      <xdr:rowOff>305810</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5"/>
        <a:stretch>
          <a:fillRect/>
        </a:stretch>
      </xdr:blipFill>
      <xdr:spPr>
        <a:xfrm>
          <a:off x="11151671" y="35931516"/>
          <a:ext cx="5957056" cy="1899082"/>
        </a:xfrm>
        <a:prstGeom prst="rect">
          <a:avLst/>
        </a:prstGeom>
        <a:ln>
          <a:solidFill>
            <a:schemeClr val="tx1"/>
          </a:solidFill>
        </a:ln>
      </xdr:spPr>
    </xdr:pic>
    <xdr:clientData/>
  </xdr:twoCellAnchor>
  <xdr:twoCellAnchor editAs="oneCell">
    <xdr:from>
      <xdr:col>9</xdr:col>
      <xdr:colOff>813954</xdr:colOff>
      <xdr:row>49</xdr:row>
      <xdr:rowOff>0</xdr:rowOff>
    </xdr:from>
    <xdr:to>
      <xdr:col>23</xdr:col>
      <xdr:colOff>409959</xdr:colOff>
      <xdr:row>50</xdr:row>
      <xdr:rowOff>275055</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6"/>
        <a:stretch>
          <a:fillRect/>
        </a:stretch>
      </xdr:blipFill>
      <xdr:spPr>
        <a:xfrm>
          <a:off x="11239499" y="24834271"/>
          <a:ext cx="8394006" cy="1108364"/>
        </a:xfrm>
        <a:prstGeom prst="rect">
          <a:avLst/>
        </a:prstGeom>
        <a:ln>
          <a:solidFill>
            <a:schemeClr val="tx1"/>
          </a:solidFill>
        </a:ln>
      </xdr:spPr>
    </xdr:pic>
    <xdr:clientData/>
  </xdr:twoCellAnchor>
  <xdr:twoCellAnchor editAs="oneCell">
    <xdr:from>
      <xdr:col>9</xdr:col>
      <xdr:colOff>277091</xdr:colOff>
      <xdr:row>430</xdr:row>
      <xdr:rowOff>190499</xdr:rowOff>
    </xdr:from>
    <xdr:to>
      <xdr:col>11</xdr:col>
      <xdr:colOff>1025776</xdr:colOff>
      <xdr:row>453</xdr:row>
      <xdr:rowOff>4270</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7"/>
        <a:stretch>
          <a:fillRect/>
        </a:stretch>
      </xdr:blipFill>
      <xdr:spPr>
        <a:xfrm>
          <a:off x="10702636" y="137108044"/>
          <a:ext cx="3600000" cy="5788545"/>
        </a:xfrm>
        <a:prstGeom prst="rect">
          <a:avLst/>
        </a:prstGeom>
        <a:ln>
          <a:solidFill>
            <a:schemeClr val="tx1"/>
          </a:solidFill>
        </a:ln>
      </xdr:spPr>
    </xdr:pic>
    <xdr:clientData/>
  </xdr:twoCellAnchor>
  <xdr:twoCellAnchor editAs="oneCell">
    <xdr:from>
      <xdr:col>9</xdr:col>
      <xdr:colOff>311727</xdr:colOff>
      <xdr:row>453</xdr:row>
      <xdr:rowOff>103908</xdr:rowOff>
    </xdr:from>
    <xdr:to>
      <xdr:col>12</xdr:col>
      <xdr:colOff>12662</xdr:colOff>
      <xdr:row>479</xdr:row>
      <xdr:rowOff>76242</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8"/>
        <a:stretch>
          <a:fillRect/>
        </a:stretch>
      </xdr:blipFill>
      <xdr:spPr>
        <a:xfrm>
          <a:off x="10737272" y="142996226"/>
          <a:ext cx="3600000" cy="6778379"/>
        </a:xfrm>
        <a:prstGeom prst="rect">
          <a:avLst/>
        </a:prstGeom>
        <a:ln>
          <a:solidFill>
            <a:schemeClr val="tx1"/>
          </a:solidFill>
        </a:ln>
      </xdr:spPr>
    </xdr:pic>
    <xdr:clientData/>
  </xdr:twoCellAnchor>
  <xdr:twoCellAnchor editAs="oneCell">
    <xdr:from>
      <xdr:col>13</xdr:col>
      <xdr:colOff>17319</xdr:colOff>
      <xdr:row>430</xdr:row>
      <xdr:rowOff>190501</xdr:rowOff>
    </xdr:from>
    <xdr:to>
      <xdr:col>18</xdr:col>
      <xdr:colOff>586636</xdr:colOff>
      <xdr:row>454</xdr:row>
      <xdr:rowOff>72772</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9"/>
        <a:stretch>
          <a:fillRect/>
        </a:stretch>
      </xdr:blipFill>
      <xdr:spPr>
        <a:xfrm>
          <a:off x="14512637" y="137108046"/>
          <a:ext cx="3600000" cy="6116816"/>
        </a:xfrm>
        <a:prstGeom prst="rect">
          <a:avLst/>
        </a:prstGeom>
        <a:ln>
          <a:solidFill>
            <a:schemeClr val="tx1"/>
          </a:solidFill>
        </a:ln>
      </xdr:spPr>
    </xdr:pic>
    <xdr:clientData/>
  </xdr:twoCellAnchor>
  <xdr:twoCellAnchor editAs="oneCell">
    <xdr:from>
      <xdr:col>13</xdr:col>
      <xdr:colOff>17319</xdr:colOff>
      <xdr:row>454</xdr:row>
      <xdr:rowOff>138545</xdr:rowOff>
    </xdr:from>
    <xdr:to>
      <xdr:col>18</xdr:col>
      <xdr:colOff>586636</xdr:colOff>
      <xdr:row>481</xdr:row>
      <xdr:rowOff>97506</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0"/>
        <a:stretch>
          <a:fillRect/>
        </a:stretch>
      </xdr:blipFill>
      <xdr:spPr>
        <a:xfrm>
          <a:off x="14512637" y="143290636"/>
          <a:ext cx="3600000" cy="7024780"/>
        </a:xfrm>
        <a:prstGeom prst="rect">
          <a:avLst/>
        </a:prstGeom>
        <a:ln>
          <a:solidFill>
            <a:schemeClr val="tx1"/>
          </a:solidFill>
        </a:ln>
      </xdr:spPr>
    </xdr:pic>
    <xdr:clientData/>
  </xdr:twoCellAnchor>
  <xdr:twoCellAnchor editAs="oneCell">
    <xdr:from>
      <xdr:col>19</xdr:col>
      <xdr:colOff>173181</xdr:colOff>
      <xdr:row>454</xdr:row>
      <xdr:rowOff>138546</xdr:rowOff>
    </xdr:from>
    <xdr:to>
      <xdr:col>28</xdr:col>
      <xdr:colOff>222954</xdr:colOff>
      <xdr:row>482</xdr:row>
      <xdr:rowOff>12953</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1"/>
        <a:stretch>
          <a:fillRect/>
        </a:stretch>
      </xdr:blipFill>
      <xdr:spPr>
        <a:xfrm>
          <a:off x="18305317" y="143290637"/>
          <a:ext cx="3600000" cy="7200000"/>
        </a:xfrm>
        <a:prstGeom prst="rect">
          <a:avLst/>
        </a:prstGeom>
        <a:ln>
          <a:solidFill>
            <a:schemeClr val="tx1"/>
          </a:solidFill>
        </a:ln>
      </xdr:spPr>
    </xdr:pic>
    <xdr:clientData/>
  </xdr:twoCellAnchor>
  <xdr:twoCellAnchor editAs="oneCell">
    <xdr:from>
      <xdr:col>9</xdr:col>
      <xdr:colOff>380999</xdr:colOff>
      <xdr:row>479</xdr:row>
      <xdr:rowOff>190500</xdr:rowOff>
    </xdr:from>
    <xdr:to>
      <xdr:col>12</xdr:col>
      <xdr:colOff>81934</xdr:colOff>
      <xdr:row>505</xdr:row>
      <xdr:rowOff>44007</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2"/>
        <a:stretch>
          <a:fillRect/>
        </a:stretch>
      </xdr:blipFill>
      <xdr:spPr>
        <a:xfrm>
          <a:off x="10806544" y="149888864"/>
          <a:ext cx="3600000" cy="6607595"/>
        </a:xfrm>
        <a:prstGeom prst="rect">
          <a:avLst/>
        </a:prstGeom>
        <a:ln>
          <a:solidFill>
            <a:schemeClr val="tx1"/>
          </a:solidFill>
        </a:ln>
      </xdr:spPr>
    </xdr:pic>
    <xdr:clientData/>
  </xdr:twoCellAnchor>
  <xdr:twoCellAnchor editAs="oneCell">
    <xdr:from>
      <xdr:col>13</xdr:col>
      <xdr:colOff>155864</xdr:colOff>
      <xdr:row>482</xdr:row>
      <xdr:rowOff>138545</xdr:rowOff>
    </xdr:from>
    <xdr:to>
      <xdr:col>28</xdr:col>
      <xdr:colOff>168818</xdr:colOff>
      <xdr:row>507</xdr:row>
      <xdr:rowOff>144632</xdr:rowOff>
    </xdr:to>
    <xdr:pic>
      <xdr:nvPicPr>
        <xdr:cNvPr id="37" name="Picture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13"/>
        <a:stretch>
          <a:fillRect/>
        </a:stretch>
      </xdr:blipFill>
      <xdr:spPr>
        <a:xfrm>
          <a:off x="14651182" y="150616227"/>
          <a:ext cx="7200000" cy="6500405"/>
        </a:xfrm>
        <a:prstGeom prst="rect">
          <a:avLst/>
        </a:prstGeom>
        <a:ln>
          <a:solidFill>
            <a:schemeClr val="tx1"/>
          </a:solidFill>
        </a:ln>
      </xdr:spPr>
    </xdr:pic>
    <xdr:clientData/>
  </xdr:twoCellAnchor>
  <xdr:twoCellAnchor editAs="oneCell">
    <xdr:from>
      <xdr:col>9</xdr:col>
      <xdr:colOff>294409</xdr:colOff>
      <xdr:row>506</xdr:row>
      <xdr:rowOff>51955</xdr:rowOff>
    </xdr:from>
    <xdr:to>
      <xdr:col>11</xdr:col>
      <xdr:colOff>1043094</xdr:colOff>
      <xdr:row>532</xdr:row>
      <xdr:rowOff>88229</xdr:rowOff>
    </xdr:to>
    <xdr:pic>
      <xdr:nvPicPr>
        <xdr:cNvPr id="38" name="Picture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4"/>
        <a:stretch>
          <a:fillRect/>
        </a:stretch>
      </xdr:blipFill>
      <xdr:spPr>
        <a:xfrm>
          <a:off x="10719954" y="156764182"/>
          <a:ext cx="3600000" cy="6825000"/>
        </a:xfrm>
        <a:prstGeom prst="rect">
          <a:avLst/>
        </a:prstGeom>
        <a:ln>
          <a:solidFill>
            <a:schemeClr val="tx1"/>
          </a:solidFill>
        </a:ln>
      </xdr:spPr>
    </xdr:pic>
    <xdr:clientData/>
  </xdr:twoCellAnchor>
  <xdr:twoCellAnchor editAs="oneCell">
    <xdr:from>
      <xdr:col>13</xdr:col>
      <xdr:colOff>173182</xdr:colOff>
      <xdr:row>508</xdr:row>
      <xdr:rowOff>17317</xdr:rowOff>
    </xdr:from>
    <xdr:to>
      <xdr:col>28</xdr:col>
      <xdr:colOff>186136</xdr:colOff>
      <xdr:row>534</xdr:row>
      <xdr:rowOff>113590</xdr:rowOff>
    </xdr:to>
    <xdr:pic>
      <xdr:nvPicPr>
        <xdr:cNvPr id="39" name="Picture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15"/>
        <a:stretch>
          <a:fillRect/>
        </a:stretch>
      </xdr:blipFill>
      <xdr:spPr>
        <a:xfrm>
          <a:off x="14668500" y="157249090"/>
          <a:ext cx="7200000" cy="6885000"/>
        </a:xfrm>
        <a:prstGeom prst="rect">
          <a:avLst/>
        </a:prstGeom>
        <a:ln>
          <a:solidFill>
            <a:schemeClr val="tx1"/>
          </a:solidFill>
        </a:ln>
      </xdr:spPr>
    </xdr:pic>
    <xdr:clientData/>
  </xdr:twoCellAnchor>
  <xdr:twoCellAnchor editAs="oneCell">
    <xdr:from>
      <xdr:col>9</xdr:col>
      <xdr:colOff>380998</xdr:colOff>
      <xdr:row>532</xdr:row>
      <xdr:rowOff>242454</xdr:rowOff>
    </xdr:from>
    <xdr:to>
      <xdr:col>12</xdr:col>
      <xdr:colOff>81933</xdr:colOff>
      <xdr:row>552</xdr:row>
      <xdr:rowOff>253511</xdr:rowOff>
    </xdr:to>
    <xdr:pic>
      <xdr:nvPicPr>
        <xdr:cNvPr id="40" name="Picture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6"/>
        <a:stretch>
          <a:fillRect/>
        </a:stretch>
      </xdr:blipFill>
      <xdr:spPr>
        <a:xfrm>
          <a:off x="10806543" y="163743409"/>
          <a:ext cx="3600000" cy="5223830"/>
        </a:xfrm>
        <a:prstGeom prst="rect">
          <a:avLst/>
        </a:prstGeom>
        <a:ln>
          <a:solidFill>
            <a:schemeClr val="tx1"/>
          </a:solidFill>
        </a:ln>
      </xdr:spPr>
    </xdr:pic>
    <xdr:clientData/>
  </xdr:twoCellAnchor>
  <xdr:twoCellAnchor editAs="oneCell">
    <xdr:from>
      <xdr:col>19</xdr:col>
      <xdr:colOff>259772</xdr:colOff>
      <xdr:row>534</xdr:row>
      <xdr:rowOff>259773</xdr:rowOff>
    </xdr:from>
    <xdr:to>
      <xdr:col>34</xdr:col>
      <xdr:colOff>272725</xdr:colOff>
      <xdr:row>561</xdr:row>
      <xdr:rowOff>245541</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7"/>
        <a:stretch>
          <a:fillRect/>
        </a:stretch>
      </xdr:blipFill>
      <xdr:spPr>
        <a:xfrm>
          <a:off x="18391908" y="164280273"/>
          <a:ext cx="7200000" cy="7016951"/>
        </a:xfrm>
        <a:prstGeom prst="rect">
          <a:avLst/>
        </a:prstGeom>
        <a:ln>
          <a:solidFill>
            <a:schemeClr val="tx1"/>
          </a:solidFill>
        </a:ln>
      </xdr:spPr>
    </xdr:pic>
    <xdr:clientData/>
  </xdr:twoCellAnchor>
  <xdr:twoCellAnchor editAs="oneCell">
    <xdr:from>
      <xdr:col>13</xdr:col>
      <xdr:colOff>190499</xdr:colOff>
      <xdr:row>534</xdr:row>
      <xdr:rowOff>259772</xdr:rowOff>
    </xdr:from>
    <xdr:to>
      <xdr:col>19</xdr:col>
      <xdr:colOff>153680</xdr:colOff>
      <xdr:row>563</xdr:row>
      <xdr:rowOff>201350</xdr:rowOff>
    </xdr:to>
    <xdr:pic>
      <xdr:nvPicPr>
        <xdr:cNvPr id="42" name="Picture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8"/>
        <a:stretch>
          <a:fillRect/>
        </a:stretch>
      </xdr:blipFill>
      <xdr:spPr>
        <a:xfrm>
          <a:off x="14685817" y="164280272"/>
          <a:ext cx="3600000" cy="7492307"/>
        </a:xfrm>
        <a:prstGeom prst="rect">
          <a:avLst/>
        </a:prstGeom>
        <a:ln>
          <a:solidFill>
            <a:schemeClr val="tx1"/>
          </a:solidFill>
        </a:ln>
      </xdr:spPr>
    </xdr:pic>
    <xdr:clientData/>
  </xdr:twoCellAnchor>
  <xdr:twoCellAnchor editAs="oneCell">
    <xdr:from>
      <xdr:col>2</xdr:col>
      <xdr:colOff>1093422</xdr:colOff>
      <xdr:row>677</xdr:row>
      <xdr:rowOff>103909</xdr:rowOff>
    </xdr:from>
    <xdr:to>
      <xdr:col>7</xdr:col>
      <xdr:colOff>48468</xdr:colOff>
      <xdr:row>689</xdr:row>
      <xdr:rowOff>29947</xdr:rowOff>
    </xdr:to>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3258195" y="203419364"/>
          <a:ext cx="3960000" cy="3043310"/>
        </a:xfrm>
        <a:prstGeom prst="rect">
          <a:avLst/>
        </a:prstGeom>
        <a:ln>
          <a:solidFill>
            <a:schemeClr val="tx1"/>
          </a:solidFill>
        </a:ln>
      </xdr:spPr>
    </xdr:pic>
    <xdr:clientData/>
  </xdr:twoCellAnchor>
  <xdr:twoCellAnchor>
    <xdr:from>
      <xdr:col>1</xdr:col>
      <xdr:colOff>34637</xdr:colOff>
      <xdr:row>690</xdr:row>
      <xdr:rowOff>31393</xdr:rowOff>
    </xdr:from>
    <xdr:to>
      <xdr:col>7</xdr:col>
      <xdr:colOff>1063092</xdr:colOff>
      <xdr:row>706</xdr:row>
      <xdr:rowOff>103954</xdr:rowOff>
    </xdr:to>
    <xdr:grpSp>
      <xdr:nvGrpSpPr>
        <xdr:cNvPr id="44" name="Group 43">
          <a:extLst>
            <a:ext uri="{FF2B5EF4-FFF2-40B4-BE49-F238E27FC236}">
              <a16:creationId xmlns:a16="http://schemas.microsoft.com/office/drawing/2014/main" xmlns="" id="{00000000-0008-0000-0000-00002C000000}"/>
            </a:ext>
          </a:extLst>
        </xdr:cNvPr>
        <xdr:cNvGrpSpPr/>
      </xdr:nvGrpSpPr>
      <xdr:grpSpPr>
        <a:xfrm>
          <a:off x="2116530" y="201580393"/>
          <a:ext cx="6076705" cy="4209132"/>
          <a:chOff x="421962" y="4160357"/>
          <a:chExt cx="6120000" cy="4228925"/>
        </a:xfrm>
      </xdr:grpSpPr>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421962" y="4160357"/>
            <a:ext cx="6120000" cy="4228925"/>
          </a:xfrm>
          <a:prstGeom prst="rect">
            <a:avLst/>
          </a:prstGeom>
          <a:ln>
            <a:solidFill>
              <a:schemeClr val="tx1"/>
            </a:solidFill>
          </a:ln>
        </xdr:spPr>
      </xdr:pic>
      <xdr:sp macro="" textlink="">
        <xdr:nvSpPr>
          <xdr:cNvPr id="46" name="Rectangle 45">
            <a:extLst>
              <a:ext uri="{FF2B5EF4-FFF2-40B4-BE49-F238E27FC236}">
                <a16:creationId xmlns:a16="http://schemas.microsoft.com/office/drawing/2014/main" xmlns="" id="{00000000-0008-0000-0000-00002E000000}"/>
              </a:ext>
            </a:extLst>
          </xdr:cNvPr>
          <xdr:cNvSpPr/>
        </xdr:nvSpPr>
        <xdr:spPr>
          <a:xfrm rot="2018446">
            <a:off x="3036948" y="6156073"/>
            <a:ext cx="340446" cy="48043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7" name="Rectangle 46">
            <a:extLst>
              <a:ext uri="{FF2B5EF4-FFF2-40B4-BE49-F238E27FC236}">
                <a16:creationId xmlns:a16="http://schemas.microsoft.com/office/drawing/2014/main" xmlns="" id="{00000000-0008-0000-0000-00002F000000}"/>
              </a:ext>
            </a:extLst>
          </xdr:cNvPr>
          <xdr:cNvSpPr/>
        </xdr:nvSpPr>
        <xdr:spPr>
          <a:xfrm rot="1615388">
            <a:off x="2825533" y="6566144"/>
            <a:ext cx="340446" cy="48043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8" name="Rectangle 47">
            <a:extLst>
              <a:ext uri="{FF2B5EF4-FFF2-40B4-BE49-F238E27FC236}">
                <a16:creationId xmlns:a16="http://schemas.microsoft.com/office/drawing/2014/main" xmlns="" id="{00000000-0008-0000-0000-000030000000}"/>
              </a:ext>
            </a:extLst>
          </xdr:cNvPr>
          <xdr:cNvSpPr/>
        </xdr:nvSpPr>
        <xdr:spPr>
          <a:xfrm rot="1315525">
            <a:off x="2608435" y="6990348"/>
            <a:ext cx="340446" cy="48043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9" name="TextBox 39">
            <a:extLst>
              <a:ext uri="{FF2B5EF4-FFF2-40B4-BE49-F238E27FC236}">
                <a16:creationId xmlns:a16="http://schemas.microsoft.com/office/drawing/2014/main" xmlns="" id="{00000000-0008-0000-0000-000031000000}"/>
              </a:ext>
            </a:extLst>
          </xdr:cNvPr>
          <xdr:cNvSpPr txBox="1"/>
        </xdr:nvSpPr>
        <xdr:spPr>
          <a:xfrm>
            <a:off x="2324303" y="6000083"/>
            <a:ext cx="790601"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rPr>
              <a:t>Phase I</a:t>
            </a:r>
            <a:endParaRPr lang="en-IN"/>
          </a:p>
        </xdr:txBody>
      </xdr:sp>
      <xdr:sp macro="" textlink="">
        <xdr:nvSpPr>
          <xdr:cNvPr id="50" name="TextBox 87">
            <a:extLst>
              <a:ext uri="{FF2B5EF4-FFF2-40B4-BE49-F238E27FC236}">
                <a16:creationId xmlns:a16="http://schemas.microsoft.com/office/drawing/2014/main" xmlns="" id="{00000000-0008-0000-0000-000032000000}"/>
              </a:ext>
            </a:extLst>
          </xdr:cNvPr>
          <xdr:cNvSpPr txBox="1"/>
        </xdr:nvSpPr>
        <xdr:spPr>
          <a:xfrm>
            <a:off x="3112413" y="6716446"/>
            <a:ext cx="845103"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rPr>
              <a:t>Phase II</a:t>
            </a:r>
            <a:endParaRPr lang="en-IN"/>
          </a:p>
        </xdr:txBody>
      </xdr:sp>
      <xdr:sp macro="" textlink="">
        <xdr:nvSpPr>
          <xdr:cNvPr id="51" name="TextBox 88">
            <a:extLst>
              <a:ext uri="{FF2B5EF4-FFF2-40B4-BE49-F238E27FC236}">
                <a16:creationId xmlns:a16="http://schemas.microsoft.com/office/drawing/2014/main" xmlns="" id="{00000000-0008-0000-0000-000033000000}"/>
              </a:ext>
            </a:extLst>
          </xdr:cNvPr>
          <xdr:cNvSpPr txBox="1"/>
        </xdr:nvSpPr>
        <xdr:spPr>
          <a:xfrm>
            <a:off x="1817129" y="6875464"/>
            <a:ext cx="95250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rPr>
              <a:t>Phase III</a:t>
            </a:r>
            <a:r>
              <a:rPr lang="en-US"/>
              <a:t> </a:t>
            </a:r>
            <a:endParaRPr lang="en-IN"/>
          </a:p>
        </xdr:txBody>
      </xdr:sp>
      <xdr:sp macro="" textlink="">
        <xdr:nvSpPr>
          <xdr:cNvPr id="52" name="TextBox 40">
            <a:extLst>
              <a:ext uri="{FF2B5EF4-FFF2-40B4-BE49-F238E27FC236}">
                <a16:creationId xmlns:a16="http://schemas.microsoft.com/office/drawing/2014/main" xmlns="" id="{00000000-0008-0000-0000-000034000000}"/>
              </a:ext>
            </a:extLst>
          </xdr:cNvPr>
          <xdr:cNvSpPr txBox="1"/>
        </xdr:nvSpPr>
        <xdr:spPr>
          <a:xfrm>
            <a:off x="436167" y="4202668"/>
            <a:ext cx="3098797"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Godrej Horizon Phase I, II &amp; III </a:t>
            </a:r>
            <a:endParaRPr lang="en-IN" b="1"/>
          </a:p>
        </xdr:txBody>
      </xdr:sp>
    </xdr:grpSp>
    <xdr:clientData/>
  </xdr:twoCellAnchor>
  <xdr:twoCellAnchor editAs="oneCell">
    <xdr:from>
      <xdr:col>9</xdr:col>
      <xdr:colOff>1761505</xdr:colOff>
      <xdr:row>55</xdr:row>
      <xdr:rowOff>103909</xdr:rowOff>
    </xdr:from>
    <xdr:to>
      <xdr:col>16</xdr:col>
      <xdr:colOff>27870</xdr:colOff>
      <xdr:row>60</xdr:row>
      <xdr:rowOff>167370</xdr:rowOff>
    </xdr:to>
    <xdr:pic>
      <xdr:nvPicPr>
        <xdr:cNvPr id="53" name="Pictur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1"/>
        <a:stretch>
          <a:fillRect/>
        </a:stretch>
      </xdr:blipFill>
      <xdr:spPr>
        <a:xfrm>
          <a:off x="12157362" y="32475302"/>
          <a:ext cx="4675329" cy="2689639"/>
        </a:xfrm>
        <a:prstGeom prst="rect">
          <a:avLst/>
        </a:prstGeom>
        <a:ln>
          <a:solidFill>
            <a:schemeClr val="tx1"/>
          </a:solidFill>
        </a:ln>
      </xdr:spPr>
    </xdr:pic>
    <xdr:clientData/>
  </xdr:twoCellAnchor>
  <xdr:twoCellAnchor editAs="oneCell">
    <xdr:from>
      <xdr:col>12</xdr:col>
      <xdr:colOff>57048</xdr:colOff>
      <xdr:row>127</xdr:row>
      <xdr:rowOff>709026</xdr:rowOff>
    </xdr:from>
    <xdr:to>
      <xdr:col>29</xdr:col>
      <xdr:colOff>303670</xdr:colOff>
      <xdr:row>149</xdr:row>
      <xdr:rowOff>205127</xdr:rowOff>
    </xdr:to>
    <xdr:pic>
      <xdr:nvPicPr>
        <xdr:cNvPr id="54" name="Pictur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2"/>
        <a:stretch>
          <a:fillRect/>
        </a:stretch>
      </xdr:blipFill>
      <xdr:spPr>
        <a:xfrm>
          <a:off x="13929930" y="56525526"/>
          <a:ext cx="8695859" cy="4402239"/>
        </a:xfrm>
        <a:prstGeom prst="rect">
          <a:avLst/>
        </a:prstGeom>
        <a:ln>
          <a:solidFill>
            <a:schemeClr val="tx1"/>
          </a:solidFill>
        </a:ln>
      </xdr:spPr>
    </xdr:pic>
    <xdr:clientData/>
  </xdr:twoCellAnchor>
  <xdr:twoCellAnchor editAs="oneCell">
    <xdr:from>
      <xdr:col>9</xdr:col>
      <xdr:colOff>1021774</xdr:colOff>
      <xdr:row>9</xdr:row>
      <xdr:rowOff>69272</xdr:rowOff>
    </xdr:from>
    <xdr:to>
      <xdr:col>18</xdr:col>
      <xdr:colOff>30011</xdr:colOff>
      <xdr:row>10</xdr:row>
      <xdr:rowOff>439139</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23"/>
        <a:stretch>
          <a:fillRect/>
        </a:stretch>
      </xdr:blipFill>
      <xdr:spPr>
        <a:xfrm>
          <a:off x="11447319" y="6130636"/>
          <a:ext cx="6600150" cy="1212273"/>
        </a:xfrm>
        <a:prstGeom prst="rect">
          <a:avLst/>
        </a:prstGeom>
        <a:ln>
          <a:solidFill>
            <a:schemeClr val="tx1"/>
          </a:solidFill>
        </a:ln>
      </xdr:spPr>
    </xdr:pic>
    <xdr:clientData/>
  </xdr:twoCellAnchor>
  <xdr:oneCellAnchor>
    <xdr:from>
      <xdr:col>9</xdr:col>
      <xdr:colOff>487074</xdr:colOff>
      <xdr:row>597</xdr:row>
      <xdr:rowOff>88756</xdr:rowOff>
    </xdr:from>
    <xdr:ext cx="876009" cy="342786"/>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10912619" y="180803983"/>
          <a:ext cx="87600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solidFill>
                <a:srgbClr val="FF0000"/>
              </a:solidFill>
            </a:rPr>
            <a:t>Tower 1</a:t>
          </a:r>
        </a:p>
      </xdr:txBody>
    </xdr:sp>
    <xdr:clientData/>
  </xdr:oneCellAnchor>
  <xdr:oneCellAnchor>
    <xdr:from>
      <xdr:col>9</xdr:col>
      <xdr:colOff>813954</xdr:colOff>
      <xdr:row>50</xdr:row>
      <xdr:rowOff>0</xdr:rowOff>
    </xdr:from>
    <xdr:ext cx="8389931" cy="1106327"/>
    <xdr:pic>
      <xdr:nvPicPr>
        <xdr:cNvPr id="63" name="Picture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
        <a:stretch>
          <a:fillRect/>
        </a:stretch>
      </xdr:blipFill>
      <xdr:spPr>
        <a:xfrm>
          <a:off x="11239499" y="24695727"/>
          <a:ext cx="8389931" cy="1106327"/>
        </a:xfrm>
        <a:prstGeom prst="rect">
          <a:avLst/>
        </a:prstGeom>
        <a:ln>
          <a:solidFill>
            <a:schemeClr val="tx1"/>
          </a:solidFill>
        </a:ln>
      </xdr:spPr>
    </xdr:pic>
    <xdr:clientData/>
  </xdr:oneCellAnchor>
  <xdr:twoCellAnchor editAs="oneCell">
    <xdr:from>
      <xdr:col>9</xdr:col>
      <xdr:colOff>244286</xdr:colOff>
      <xdr:row>596</xdr:row>
      <xdr:rowOff>61792</xdr:rowOff>
    </xdr:from>
    <xdr:to>
      <xdr:col>12</xdr:col>
      <xdr:colOff>492218</xdr:colOff>
      <xdr:row>617</xdr:row>
      <xdr:rowOff>164408</xdr:rowOff>
    </xdr:to>
    <xdr:pic>
      <xdr:nvPicPr>
        <xdr:cNvPr id="67" name="Picture 66" descr="https://vsjcllp.vsjadon.com/upload/insp-233262-851.jpg">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10654551" y="173865027"/>
          <a:ext cx="4158785" cy="55150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571501</xdr:colOff>
      <xdr:row>597</xdr:row>
      <xdr:rowOff>240763</xdr:rowOff>
    </xdr:from>
    <xdr:to>
      <xdr:col>19</xdr:col>
      <xdr:colOff>333416</xdr:colOff>
      <xdr:row>629</xdr:row>
      <xdr:rowOff>35053</xdr:rowOff>
    </xdr:to>
    <xdr:grpSp>
      <xdr:nvGrpSpPr>
        <xdr:cNvPr id="7" name="Group 6">
          <a:extLst>
            <a:ext uri="{FF2B5EF4-FFF2-40B4-BE49-F238E27FC236}">
              <a16:creationId xmlns:a16="http://schemas.microsoft.com/office/drawing/2014/main" xmlns="" id="{3C8693F3-9E5F-45E9-8223-88D91A1C9FDB}"/>
            </a:ext>
          </a:extLst>
        </xdr:cNvPr>
        <xdr:cNvGrpSpPr/>
      </xdr:nvGrpSpPr>
      <xdr:grpSpPr>
        <a:xfrm>
          <a:off x="10967358" y="174983692"/>
          <a:ext cx="8007844" cy="10829682"/>
          <a:chOff x="1501590" y="173999176"/>
          <a:chExt cx="7964621" cy="10798466"/>
        </a:xfrm>
      </xdr:grpSpPr>
      <xdr:pic>
        <xdr:nvPicPr>
          <xdr:cNvPr id="64" name="Picture 63" descr="https://vsjcllp.vsjadon.com/upload/insp-233262-1525.jpg">
            <a:extLst>
              <a:ext uri="{FF2B5EF4-FFF2-40B4-BE49-F238E27FC236}">
                <a16:creationId xmlns:a16="http://schemas.microsoft.com/office/drawing/2014/main" xmlns="" id="{00000000-0008-0000-0000-000040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6196852" y="182875998"/>
            <a:ext cx="1438467" cy="19025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33262-843.jpg">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3931185" y="179603401"/>
            <a:ext cx="2370630" cy="3133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6" name="Picture 65" descr="https://vsjcllp.vsjadon.com/upload/insp-233262-849.jpg">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5317831" y="173999176"/>
            <a:ext cx="4148380" cy="55150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33262-874.jpg">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3074414" y="182889604"/>
            <a:ext cx="1441669" cy="19025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33262-1022.jpg">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6407685" y="179603401"/>
            <a:ext cx="2362626" cy="31339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33262-1512.jpg">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4645480" y="182895046"/>
            <a:ext cx="1432864" cy="19025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76" name="TextBox 75">
            <a:extLst>
              <a:ext uri="{FF2B5EF4-FFF2-40B4-BE49-F238E27FC236}">
                <a16:creationId xmlns:a16="http://schemas.microsoft.com/office/drawing/2014/main" xmlns="" id="{00000000-0008-0000-0000-00004C000000}"/>
              </a:ext>
            </a:extLst>
          </xdr:cNvPr>
          <xdr:cNvSpPr txBox="1"/>
        </xdr:nvSpPr>
        <xdr:spPr>
          <a:xfrm>
            <a:off x="1994806" y="174029114"/>
            <a:ext cx="9624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Tower 1</a:t>
            </a:r>
          </a:p>
        </xdr:txBody>
      </xdr:sp>
      <xdr:sp macro="" textlink="">
        <xdr:nvSpPr>
          <xdr:cNvPr id="77" name="TextBox 76">
            <a:extLst>
              <a:ext uri="{FF2B5EF4-FFF2-40B4-BE49-F238E27FC236}">
                <a16:creationId xmlns:a16="http://schemas.microsoft.com/office/drawing/2014/main" xmlns="" id="{00000000-0008-0000-0000-00004D000000}"/>
              </a:ext>
            </a:extLst>
          </xdr:cNvPr>
          <xdr:cNvSpPr txBox="1"/>
        </xdr:nvSpPr>
        <xdr:spPr>
          <a:xfrm>
            <a:off x="7478967" y="175124566"/>
            <a:ext cx="9624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Tower 2</a:t>
            </a:r>
          </a:p>
        </xdr:txBody>
      </xdr:sp>
      <xdr:pic>
        <xdr:nvPicPr>
          <xdr:cNvPr id="78" name="Picture 77" descr="https://vsjcllp.vsjadon.com/upload/insp-233262-925.jpg">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1501590" y="179607883"/>
            <a:ext cx="2346696" cy="31321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907677</xdr:colOff>
      <xdr:row>596</xdr:row>
      <xdr:rowOff>168089</xdr:rowOff>
    </xdr:from>
    <xdr:to>
      <xdr:col>8</xdr:col>
      <xdr:colOff>885265</xdr:colOff>
      <xdr:row>628</xdr:row>
      <xdr:rowOff>963705</xdr:rowOff>
    </xdr:to>
    <xdr:grpSp>
      <xdr:nvGrpSpPr>
        <xdr:cNvPr id="58" name="Group 57">
          <a:extLst>
            <a:ext uri="{FF2B5EF4-FFF2-40B4-BE49-F238E27FC236}">
              <a16:creationId xmlns:a16="http://schemas.microsoft.com/office/drawing/2014/main" xmlns="" id="{D0BA87D3-D9D9-43B6-95EF-E849E039A8FB}"/>
            </a:ext>
          </a:extLst>
        </xdr:cNvPr>
        <xdr:cNvGrpSpPr/>
      </xdr:nvGrpSpPr>
      <xdr:grpSpPr>
        <a:xfrm>
          <a:off x="907677" y="174652482"/>
          <a:ext cx="8740588" cy="10633580"/>
          <a:chOff x="-41762" y="0"/>
          <a:chExt cx="6047655" cy="8555990"/>
        </a:xfrm>
      </xdr:grpSpPr>
      <xdr:grpSp>
        <xdr:nvGrpSpPr>
          <xdr:cNvPr id="59" name="Group 58">
            <a:extLst>
              <a:ext uri="{FF2B5EF4-FFF2-40B4-BE49-F238E27FC236}">
                <a16:creationId xmlns:a16="http://schemas.microsoft.com/office/drawing/2014/main" xmlns="" id="{A4C47569-6481-4186-9DE7-C48C53C93A86}"/>
              </a:ext>
            </a:extLst>
          </xdr:cNvPr>
          <xdr:cNvGrpSpPr/>
        </xdr:nvGrpSpPr>
        <xdr:grpSpPr>
          <a:xfrm>
            <a:off x="-41762" y="0"/>
            <a:ext cx="6047655" cy="8555990"/>
            <a:chOff x="-41762" y="0"/>
            <a:chExt cx="6047655" cy="8555990"/>
          </a:xfrm>
        </xdr:grpSpPr>
        <xdr:pic>
          <xdr:nvPicPr>
            <xdr:cNvPr id="70" name="Picture 69">
              <a:extLst>
                <a:ext uri="{FF2B5EF4-FFF2-40B4-BE49-F238E27FC236}">
                  <a16:creationId xmlns:a16="http://schemas.microsoft.com/office/drawing/2014/main" xmlns="" id="{694ACA25-498A-428A-B6E7-2929ABBE83F1}"/>
                </a:ext>
              </a:extLst>
            </xdr:cNvPr>
            <xdr:cNvPicPr>
              <a:picLocks noChangeAspect="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a:xfrm>
              <a:off x="3572" y="0"/>
              <a:ext cx="2880000" cy="3844003"/>
            </a:xfrm>
            <a:prstGeom prst="rect">
              <a:avLst/>
            </a:prstGeom>
            <a:ln>
              <a:solidFill>
                <a:schemeClr val="tx1"/>
              </a:solidFill>
            </a:ln>
          </xdr:spPr>
        </xdr:pic>
        <xdr:pic>
          <xdr:nvPicPr>
            <xdr:cNvPr id="71" name="Picture 70">
              <a:extLst>
                <a:ext uri="{FF2B5EF4-FFF2-40B4-BE49-F238E27FC236}">
                  <a16:creationId xmlns:a16="http://schemas.microsoft.com/office/drawing/2014/main" xmlns="" id="{9586B534-7F27-48BF-997E-157E103713E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3068303" y="0"/>
              <a:ext cx="2880000" cy="3844004"/>
            </a:xfrm>
            <a:prstGeom prst="rect">
              <a:avLst/>
            </a:prstGeom>
            <a:ln>
              <a:solidFill>
                <a:schemeClr val="tx1"/>
              </a:solidFill>
            </a:ln>
          </xdr:spPr>
        </xdr:pic>
        <xdr:pic>
          <xdr:nvPicPr>
            <xdr:cNvPr id="72" name="Picture 71">
              <a:extLst>
                <a:ext uri="{FF2B5EF4-FFF2-40B4-BE49-F238E27FC236}">
                  <a16:creationId xmlns:a16="http://schemas.microsoft.com/office/drawing/2014/main" xmlns="" id="{A3573FE0-7B45-4FFF-9609-DF59A861BE62}"/>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2038050" y="4039997"/>
              <a:ext cx="1888031" cy="2520000"/>
            </a:xfrm>
            <a:prstGeom prst="rect">
              <a:avLst/>
            </a:prstGeom>
            <a:ln>
              <a:solidFill>
                <a:schemeClr val="tx1"/>
              </a:solidFill>
            </a:ln>
          </xdr:spPr>
        </xdr:pic>
        <xdr:pic>
          <xdr:nvPicPr>
            <xdr:cNvPr id="79" name="Picture 78">
              <a:extLst>
                <a:ext uri="{FF2B5EF4-FFF2-40B4-BE49-F238E27FC236}">
                  <a16:creationId xmlns:a16="http://schemas.microsoft.com/office/drawing/2014/main" xmlns="" id="{31328D1C-914C-4C39-9ACC-0BD241B4DDD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117862" y="4039997"/>
              <a:ext cx="1888031" cy="2520000"/>
            </a:xfrm>
            <a:prstGeom prst="rect">
              <a:avLst/>
            </a:prstGeom>
            <a:ln>
              <a:solidFill>
                <a:schemeClr val="tx1"/>
              </a:solidFill>
            </a:ln>
          </xdr:spPr>
        </xdr:pic>
        <xdr:pic>
          <xdr:nvPicPr>
            <xdr:cNvPr id="80" name="Picture 79">
              <a:extLst>
                <a:ext uri="{FF2B5EF4-FFF2-40B4-BE49-F238E27FC236}">
                  <a16:creationId xmlns:a16="http://schemas.microsoft.com/office/drawing/2014/main" xmlns="" id="{6A106BFB-0B92-460D-9DB9-F8961A6F74C8}"/>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1762" y="4018324"/>
              <a:ext cx="1888031" cy="2520000"/>
            </a:xfrm>
            <a:prstGeom prst="rect">
              <a:avLst/>
            </a:prstGeom>
            <a:ln>
              <a:solidFill>
                <a:schemeClr val="tx1"/>
              </a:solidFill>
            </a:ln>
          </xdr:spPr>
        </xdr:pic>
        <xdr:pic>
          <xdr:nvPicPr>
            <xdr:cNvPr id="81" name="Picture 80">
              <a:extLst>
                <a:ext uri="{FF2B5EF4-FFF2-40B4-BE49-F238E27FC236}">
                  <a16:creationId xmlns:a16="http://schemas.microsoft.com/office/drawing/2014/main" xmlns="" id="{4129BFD8-2C0A-48B7-85E6-B3E4B34F300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534978" y="6755990"/>
              <a:ext cx="1348594" cy="1800000"/>
            </a:xfrm>
            <a:prstGeom prst="rect">
              <a:avLst/>
            </a:prstGeom>
            <a:ln>
              <a:solidFill>
                <a:schemeClr val="tx1"/>
              </a:solidFill>
            </a:ln>
          </xdr:spPr>
        </xdr:pic>
        <xdr:pic>
          <xdr:nvPicPr>
            <xdr:cNvPr id="82" name="Picture 81">
              <a:extLst>
                <a:ext uri="{FF2B5EF4-FFF2-40B4-BE49-F238E27FC236}">
                  <a16:creationId xmlns:a16="http://schemas.microsoft.com/office/drawing/2014/main" xmlns="" id="{BCC4C49D-D4D2-4AFE-8EEE-A5D758AB258F}"/>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3077494" y="6755990"/>
              <a:ext cx="1348594" cy="1800000"/>
            </a:xfrm>
            <a:prstGeom prst="rect">
              <a:avLst/>
            </a:prstGeom>
            <a:ln>
              <a:solidFill>
                <a:schemeClr val="tx1"/>
              </a:solidFill>
            </a:ln>
          </xdr:spPr>
        </xdr:pic>
      </xdr:grpSp>
      <xdr:sp macro="" textlink="">
        <xdr:nvSpPr>
          <xdr:cNvPr id="60" name="TextBox 36">
            <a:extLst>
              <a:ext uri="{FF2B5EF4-FFF2-40B4-BE49-F238E27FC236}">
                <a16:creationId xmlns:a16="http://schemas.microsoft.com/office/drawing/2014/main" xmlns="" id="{D930222E-84B3-428A-A88B-9C5AF4B36F4B}"/>
              </a:ext>
            </a:extLst>
          </xdr:cNvPr>
          <xdr:cNvSpPr txBox="1"/>
        </xdr:nvSpPr>
        <xdr:spPr>
          <a:xfrm>
            <a:off x="49825" y="356337"/>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1</a:t>
            </a:r>
            <a:endParaRPr lang="en-IN" sz="2400" b="1">
              <a:solidFill>
                <a:srgbClr val="FF0000"/>
              </a:solidFill>
            </a:endParaRPr>
          </a:p>
        </xdr:txBody>
      </xdr:sp>
      <xdr:sp macro="" textlink="">
        <xdr:nvSpPr>
          <xdr:cNvPr id="61" name="TextBox 37">
            <a:extLst>
              <a:ext uri="{FF2B5EF4-FFF2-40B4-BE49-F238E27FC236}">
                <a16:creationId xmlns:a16="http://schemas.microsoft.com/office/drawing/2014/main" xmlns="" id="{6584138B-EB9C-4FE4-9C49-0758EEEE1563}"/>
              </a:ext>
            </a:extLst>
          </xdr:cNvPr>
          <xdr:cNvSpPr txBox="1"/>
        </xdr:nvSpPr>
        <xdr:spPr>
          <a:xfrm rot="20874686">
            <a:off x="1485650" y="1215456"/>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2</a:t>
            </a:r>
            <a:endParaRPr lang="en-IN" sz="2400" b="1">
              <a:solidFill>
                <a:srgbClr val="FF0000"/>
              </a:solidFill>
            </a:endParaRPr>
          </a:p>
        </xdr:txBody>
      </xdr:sp>
      <xdr:sp macro="" textlink="">
        <xdr:nvSpPr>
          <xdr:cNvPr id="62" name="TextBox 38">
            <a:extLst>
              <a:ext uri="{FF2B5EF4-FFF2-40B4-BE49-F238E27FC236}">
                <a16:creationId xmlns:a16="http://schemas.microsoft.com/office/drawing/2014/main" xmlns="" id="{24F1513F-DCAE-404B-A40B-8AE2FABB067D}"/>
              </a:ext>
            </a:extLst>
          </xdr:cNvPr>
          <xdr:cNvSpPr txBox="1"/>
        </xdr:nvSpPr>
        <xdr:spPr>
          <a:xfrm rot="21291634">
            <a:off x="4097887" y="634243"/>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2</a:t>
            </a:r>
            <a:endParaRPr lang="en-IN" sz="2400" b="1">
              <a:solidFill>
                <a:srgbClr val="FF0000"/>
              </a:solidFill>
            </a:endParaRPr>
          </a:p>
        </xdr:txBody>
      </xdr:sp>
      <xdr:sp macro="" textlink="">
        <xdr:nvSpPr>
          <xdr:cNvPr id="68" name="TextBox 40">
            <a:extLst>
              <a:ext uri="{FF2B5EF4-FFF2-40B4-BE49-F238E27FC236}">
                <a16:creationId xmlns:a16="http://schemas.microsoft.com/office/drawing/2014/main" xmlns="" id="{6F5A43EC-A03A-41FE-8DE1-BBEB4C3F0DEB}"/>
              </a:ext>
            </a:extLst>
          </xdr:cNvPr>
          <xdr:cNvSpPr txBox="1"/>
        </xdr:nvSpPr>
        <xdr:spPr>
          <a:xfrm>
            <a:off x="49825" y="3969507"/>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1</a:t>
            </a:r>
            <a:endParaRPr lang="en-IN" sz="2400" b="1">
              <a:solidFill>
                <a:srgbClr val="FF0000"/>
              </a:solidFill>
            </a:endParaRPr>
          </a:p>
        </xdr:txBody>
      </xdr:sp>
      <xdr:sp macro="" textlink="">
        <xdr:nvSpPr>
          <xdr:cNvPr id="69" name="TextBox 41">
            <a:extLst>
              <a:ext uri="{FF2B5EF4-FFF2-40B4-BE49-F238E27FC236}">
                <a16:creationId xmlns:a16="http://schemas.microsoft.com/office/drawing/2014/main" xmlns="" id="{7B24E1D2-4230-49B9-A134-B54E26562B6B}"/>
              </a:ext>
            </a:extLst>
          </xdr:cNvPr>
          <xdr:cNvSpPr txBox="1"/>
        </xdr:nvSpPr>
        <xdr:spPr>
          <a:xfrm>
            <a:off x="1981965" y="3930168"/>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1</a:t>
            </a:r>
            <a:endParaRPr lang="en-IN" sz="2400" b="1">
              <a:solidFill>
                <a:srgbClr val="FF0000"/>
              </a:solidFill>
            </a:endParaRPr>
          </a:p>
        </xdr:txBody>
      </xdr:sp>
    </xdr:grpSp>
    <xdr:clientData/>
  </xdr:twoCellAnchor>
  <xdr:twoCellAnchor editAs="oneCell">
    <xdr:from>
      <xdr:col>9</xdr:col>
      <xdr:colOff>156882</xdr:colOff>
      <xdr:row>51</xdr:row>
      <xdr:rowOff>593912</xdr:rowOff>
    </xdr:from>
    <xdr:to>
      <xdr:col>18</xdr:col>
      <xdr:colOff>75568</xdr:colOff>
      <xdr:row>51</xdr:row>
      <xdr:rowOff>3080284</xdr:rowOff>
    </xdr:to>
    <xdr:pic>
      <xdr:nvPicPr>
        <xdr:cNvPr id="8" name="Picture 7">
          <a:extLst>
            <a:ext uri="{FF2B5EF4-FFF2-40B4-BE49-F238E27FC236}">
              <a16:creationId xmlns:a16="http://schemas.microsoft.com/office/drawing/2014/main" xmlns="" id="{60688758-178B-4402-9D74-32A96CF12620}"/>
            </a:ext>
          </a:extLst>
        </xdr:cNvPr>
        <xdr:cNvPicPr>
          <a:picLocks noChangeAspect="1"/>
        </xdr:cNvPicPr>
      </xdr:nvPicPr>
      <xdr:blipFill>
        <a:blip xmlns:r="http://schemas.openxmlformats.org/officeDocument/2006/relationships" r:embed="rId39"/>
        <a:stretch>
          <a:fillRect/>
        </a:stretch>
      </xdr:blipFill>
      <xdr:spPr>
        <a:xfrm>
          <a:off x="10567147" y="26367441"/>
          <a:ext cx="7516274" cy="24863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tnkAUbrzDFsiPZUq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21"/>
  <sheetViews>
    <sheetView tabSelected="1" view="pageBreakPreview" zoomScale="70" zoomScaleNormal="85" zoomScaleSheetLayoutView="70" zoomScalePageLayoutView="55" workbookViewId="0">
      <selection activeCell="J5" sqref="J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5" customWidth="1"/>
    <col min="5" max="6" width="27.140625" style="1" customWidth="1"/>
    <col min="7" max="7" width="1.42578125" style="1" customWidth="1"/>
    <col min="8" max="8" width="24.42578125" style="1" customWidth="1"/>
    <col min="9" max="9" width="24.42578125" style="15" customWidth="1"/>
    <col min="10" max="10" width="33.85546875" style="1" customWidth="1"/>
    <col min="11" max="11" width="9.140625" style="1"/>
    <col min="12" max="12" width="15.7109375" style="1" bestFit="1" customWidth="1"/>
    <col min="13" max="13" width="9.85546875" style="1" customWidth="1"/>
    <col min="14" max="20" width="9.140625" style="1"/>
    <col min="21" max="23" width="0" style="1" hidden="1" customWidth="1"/>
    <col min="24" max="26" width="9.140625" style="1"/>
    <col min="27" max="27" width="7.85546875" style="1" customWidth="1"/>
    <col min="28" max="151" width="9.140625" style="35"/>
    <col min="152" max="16226" width="9.140625" style="1"/>
    <col min="16227" max="16384" width="9.140625" style="35"/>
  </cols>
  <sheetData>
    <row r="1" spans="1:14" ht="20.25" x14ac:dyDescent="0.25">
      <c r="A1" s="127" t="s">
        <v>41</v>
      </c>
      <c r="B1" s="128"/>
      <c r="C1" s="128"/>
      <c r="D1" s="128"/>
      <c r="E1" s="128"/>
      <c r="F1" s="128"/>
      <c r="G1" s="128"/>
      <c r="H1" s="128"/>
      <c r="I1" s="129"/>
    </row>
    <row r="2" spans="1:14" ht="42" customHeight="1" x14ac:dyDescent="0.25">
      <c r="A2" s="159" t="s">
        <v>11</v>
      </c>
      <c r="B2" s="159"/>
      <c r="C2" s="159"/>
      <c r="D2" s="4" t="s">
        <v>4</v>
      </c>
      <c r="E2" s="160" t="s">
        <v>94</v>
      </c>
      <c r="F2" s="160"/>
      <c r="G2" s="130" t="s">
        <v>15</v>
      </c>
      <c r="H2" s="130"/>
      <c r="I2" s="77">
        <v>45874</v>
      </c>
      <c r="J2" s="88">
        <v>45871</v>
      </c>
      <c r="L2" s="77">
        <v>45782</v>
      </c>
    </row>
    <row r="3" spans="1:14" ht="131.25" customHeight="1" x14ac:dyDescent="0.25">
      <c r="A3" s="151" t="s">
        <v>42</v>
      </c>
      <c r="B3" s="152"/>
      <c r="C3" s="153"/>
      <c r="D3" s="22" t="s">
        <v>4</v>
      </c>
      <c r="E3" s="164" t="s">
        <v>295</v>
      </c>
      <c r="F3" s="165"/>
      <c r="G3" s="130" t="s">
        <v>187</v>
      </c>
      <c r="H3" s="130"/>
      <c r="I3" s="77" t="s">
        <v>307</v>
      </c>
      <c r="J3" s="1">
        <f>J2-L2</f>
        <v>89</v>
      </c>
      <c r="K3" s="1" t="s">
        <v>257</v>
      </c>
    </row>
    <row r="4" spans="1:14" ht="43.5" customHeight="1" x14ac:dyDescent="0.25">
      <c r="A4" s="151" t="s">
        <v>39</v>
      </c>
      <c r="B4" s="152"/>
      <c r="C4" s="153"/>
      <c r="D4" s="28" t="s">
        <v>4</v>
      </c>
      <c r="E4" s="91" t="s">
        <v>172</v>
      </c>
      <c r="F4" s="93"/>
      <c r="G4" s="130" t="s">
        <v>36</v>
      </c>
      <c r="H4" s="130"/>
      <c r="I4" s="50" t="str">
        <f ca="1">TEXT(TODAY(),"DD/MM/YYYY")</f>
        <v>07/08/2025</v>
      </c>
      <c r="L4" s="88">
        <v>45705</v>
      </c>
      <c r="N4" s="1">
        <f>I2-L4</f>
        <v>169</v>
      </c>
    </row>
    <row r="5" spans="1:14" ht="20.25" x14ac:dyDescent="0.25">
      <c r="A5" s="96" t="s">
        <v>43</v>
      </c>
      <c r="B5" s="96"/>
      <c r="C5" s="96"/>
      <c r="D5" s="96"/>
      <c r="E5" s="96"/>
      <c r="F5" s="96"/>
      <c r="G5" s="96"/>
      <c r="H5" s="96"/>
      <c r="I5" s="176"/>
    </row>
    <row r="6" spans="1:14" ht="43.5" customHeight="1" x14ac:dyDescent="0.25">
      <c r="A6" s="161" t="s">
        <v>32</v>
      </c>
      <c r="B6" s="161"/>
      <c r="C6" s="161"/>
      <c r="D6" s="2" t="s">
        <v>4</v>
      </c>
      <c r="E6" s="23" t="s">
        <v>105</v>
      </c>
      <c r="F6" s="22" t="s">
        <v>38</v>
      </c>
      <c r="G6" s="2" t="s">
        <v>4</v>
      </c>
      <c r="H6" s="95" t="s">
        <v>304</v>
      </c>
      <c r="I6" s="95"/>
    </row>
    <row r="7" spans="1:14" ht="48" customHeight="1" x14ac:dyDescent="0.25">
      <c r="A7" s="161" t="s">
        <v>45</v>
      </c>
      <c r="B7" s="161"/>
      <c r="C7" s="161"/>
      <c r="D7" s="2" t="s">
        <v>4</v>
      </c>
      <c r="E7" s="5" t="s">
        <v>190</v>
      </c>
      <c r="F7" s="22" t="s">
        <v>46</v>
      </c>
      <c r="G7" s="2" t="s">
        <v>4</v>
      </c>
      <c r="H7" s="91" t="s">
        <v>190</v>
      </c>
      <c r="I7" s="93"/>
    </row>
    <row r="8" spans="1:14" ht="45" customHeight="1" x14ac:dyDescent="0.25">
      <c r="A8" s="161" t="s">
        <v>47</v>
      </c>
      <c r="B8" s="161"/>
      <c r="C8" s="161"/>
      <c r="D8" s="2" t="s">
        <v>4</v>
      </c>
      <c r="E8" s="162" t="s">
        <v>189</v>
      </c>
      <c r="F8" s="162"/>
      <c r="G8" s="162"/>
      <c r="H8" s="162"/>
      <c r="I8" s="162"/>
    </row>
    <row r="9" spans="1:14" ht="43.5" customHeight="1" x14ac:dyDescent="0.25">
      <c r="A9" s="130" t="s">
        <v>175</v>
      </c>
      <c r="B9" s="22" t="s">
        <v>4</v>
      </c>
      <c r="C9" s="22" t="s">
        <v>44</v>
      </c>
      <c r="D9" s="2" t="s">
        <v>4</v>
      </c>
      <c r="E9" s="91" t="s">
        <v>296</v>
      </c>
      <c r="F9" s="92"/>
      <c r="G9" s="92"/>
      <c r="H9" s="92"/>
      <c r="I9" s="93"/>
    </row>
    <row r="10" spans="1:14" ht="66.75" customHeight="1" x14ac:dyDescent="0.25">
      <c r="A10" s="130"/>
      <c r="B10" s="22" t="s">
        <v>4</v>
      </c>
      <c r="C10" s="22" t="s">
        <v>14</v>
      </c>
      <c r="D10" s="2" t="s">
        <v>4</v>
      </c>
      <c r="E10" s="91" t="s">
        <v>192</v>
      </c>
      <c r="F10" s="92"/>
      <c r="G10" s="92"/>
      <c r="H10" s="92"/>
      <c r="I10" s="93"/>
    </row>
    <row r="11" spans="1:14" ht="46.5" customHeight="1" x14ac:dyDescent="0.25">
      <c r="A11" s="130"/>
      <c r="B11" s="22" t="s">
        <v>4</v>
      </c>
      <c r="C11" s="22" t="s">
        <v>5</v>
      </c>
      <c r="D11" s="2" t="s">
        <v>4</v>
      </c>
      <c r="E11" s="91" t="str">
        <f>E9</f>
        <v>Godrej Horizon Phase 1, Phase 2  &amp; Phase 3, Azad Nagar, Dadar Naigaon Division, Road: Rafi Ahmed Kidwai Road, Near - Vijay Niwas, Wadala (W), Mumbai - 31.</v>
      </c>
      <c r="F11" s="92"/>
      <c r="G11" s="92"/>
      <c r="H11" s="92"/>
      <c r="I11" s="93"/>
    </row>
    <row r="12" spans="1:14" ht="20.25" x14ac:dyDescent="0.25">
      <c r="A12" s="130" t="s">
        <v>37</v>
      </c>
      <c r="B12" s="130"/>
      <c r="C12" s="130"/>
      <c r="D12" s="2" t="s">
        <v>4</v>
      </c>
      <c r="E12" s="154" t="s">
        <v>188</v>
      </c>
      <c r="F12" s="154"/>
      <c r="G12" s="154"/>
      <c r="H12" s="154"/>
      <c r="I12" s="154"/>
    </row>
    <row r="13" spans="1:14" ht="20.100000000000001" customHeight="1" x14ac:dyDescent="0.25">
      <c r="A13" s="96" t="s">
        <v>48</v>
      </c>
      <c r="B13" s="96"/>
      <c r="C13" s="96"/>
      <c r="D13" s="96"/>
      <c r="E13" s="96"/>
      <c r="F13" s="96"/>
      <c r="G13" s="96"/>
      <c r="H13" s="96"/>
      <c r="I13" s="96"/>
    </row>
    <row r="14" spans="1:14" ht="60.75" x14ac:dyDescent="0.25">
      <c r="A14" s="30" t="s">
        <v>30</v>
      </c>
      <c r="B14" s="2" t="s">
        <v>4</v>
      </c>
      <c r="C14" s="186" t="s">
        <v>95</v>
      </c>
      <c r="D14" s="187"/>
      <c r="E14" s="188"/>
      <c r="F14" s="18" t="s">
        <v>49</v>
      </c>
      <c r="G14" s="2" t="s">
        <v>4</v>
      </c>
      <c r="H14" s="95" t="s">
        <v>191</v>
      </c>
      <c r="I14" s="95"/>
    </row>
    <row r="15" spans="1:14" ht="70.5" customHeight="1" x14ac:dyDescent="0.25">
      <c r="A15" s="30" t="s">
        <v>50</v>
      </c>
      <c r="B15" s="2" t="s">
        <v>4</v>
      </c>
      <c r="C15" s="186" t="s">
        <v>263</v>
      </c>
      <c r="D15" s="187"/>
      <c r="E15" s="188"/>
      <c r="F15" s="22" t="s">
        <v>51</v>
      </c>
      <c r="G15" s="2" t="s">
        <v>4</v>
      </c>
      <c r="H15" s="94" t="s">
        <v>264</v>
      </c>
      <c r="I15" s="95"/>
    </row>
    <row r="16" spans="1:14" ht="40.5" x14ac:dyDescent="0.25">
      <c r="A16" s="47" t="s">
        <v>52</v>
      </c>
      <c r="B16" s="2" t="s">
        <v>4</v>
      </c>
      <c r="C16" s="189" t="s">
        <v>265</v>
      </c>
      <c r="D16" s="187"/>
      <c r="E16" s="188"/>
      <c r="F16" s="22" t="s">
        <v>53</v>
      </c>
      <c r="G16" s="2" t="s">
        <v>4</v>
      </c>
      <c r="H16" s="182">
        <v>44896</v>
      </c>
      <c r="I16" s="93"/>
    </row>
    <row r="17" spans="1:16" ht="129.75" customHeight="1" x14ac:dyDescent="0.25">
      <c r="A17" s="47" t="s">
        <v>54</v>
      </c>
      <c r="B17" s="2" t="s">
        <v>4</v>
      </c>
      <c r="C17" s="189" t="str">
        <f>H15</f>
        <v>Phase I = 31/05/2028
Phase II = 30/06/2029
Phase III = 30/06/2031</v>
      </c>
      <c r="D17" s="187"/>
      <c r="E17" s="188"/>
      <c r="F17" s="22" t="s">
        <v>55</v>
      </c>
      <c r="G17" s="2" t="s">
        <v>4</v>
      </c>
      <c r="H17" s="91" t="s">
        <v>297</v>
      </c>
      <c r="I17" s="93"/>
    </row>
    <row r="18" spans="1:16" ht="40.5" x14ac:dyDescent="0.25">
      <c r="A18" s="47" t="s">
        <v>56</v>
      </c>
      <c r="B18" s="2" t="s">
        <v>4</v>
      </c>
      <c r="C18" s="190" t="s">
        <v>193</v>
      </c>
      <c r="D18" s="191"/>
      <c r="E18" s="192"/>
      <c r="F18" s="22" t="s">
        <v>108</v>
      </c>
      <c r="G18" s="2" t="s">
        <v>4</v>
      </c>
      <c r="H18" s="154">
        <v>30443</v>
      </c>
      <c r="I18" s="154"/>
    </row>
    <row r="19" spans="1:16" ht="40.5" x14ac:dyDescent="0.25">
      <c r="A19" s="30" t="s">
        <v>57</v>
      </c>
      <c r="B19" s="2" t="s">
        <v>4</v>
      </c>
      <c r="C19" s="186">
        <v>3.6</v>
      </c>
      <c r="D19" s="187"/>
      <c r="E19" s="188"/>
      <c r="F19" s="82" t="s">
        <v>107</v>
      </c>
      <c r="G19" s="83" t="s">
        <v>4</v>
      </c>
      <c r="H19" s="95">
        <v>147870.63</v>
      </c>
      <c r="I19" s="95"/>
      <c r="J19" s="1">
        <v>107709.61</v>
      </c>
    </row>
    <row r="20" spans="1:16" ht="40.5" x14ac:dyDescent="0.25">
      <c r="A20" s="30" t="s">
        <v>106</v>
      </c>
      <c r="B20" s="2" t="s">
        <v>4</v>
      </c>
      <c r="C20" s="186">
        <v>134460.41</v>
      </c>
      <c r="D20" s="187"/>
      <c r="E20" s="188"/>
      <c r="F20" s="6" t="s">
        <v>58</v>
      </c>
      <c r="G20" s="2" t="s">
        <v>4</v>
      </c>
      <c r="H20" s="91" t="s">
        <v>293</v>
      </c>
      <c r="I20" s="93"/>
      <c r="J20" s="1">
        <f>71+20+24+58+24+14+24</f>
        <v>235</v>
      </c>
      <c r="K20" s="1">
        <v>157</v>
      </c>
    </row>
    <row r="21" spans="1:16" ht="40.5" x14ac:dyDescent="0.25">
      <c r="A21" s="30" t="s">
        <v>59</v>
      </c>
      <c r="B21" s="2" t="s">
        <v>4</v>
      </c>
      <c r="C21" s="186" t="s">
        <v>292</v>
      </c>
      <c r="D21" s="187"/>
      <c r="E21" s="188"/>
      <c r="F21" s="22" t="s">
        <v>60</v>
      </c>
      <c r="G21" s="2" t="s">
        <v>4</v>
      </c>
      <c r="H21" s="154" t="s">
        <v>223</v>
      </c>
      <c r="I21" s="154"/>
      <c r="J21" s="1">
        <f>71+20+24+58+24+14+24</f>
        <v>235</v>
      </c>
      <c r="K21" s="1">
        <v>195</v>
      </c>
      <c r="M21" s="1">
        <f>J20+J21+K20+K21</f>
        <v>822</v>
      </c>
    </row>
    <row r="22" spans="1:16" ht="20.25" customHeight="1" x14ac:dyDescent="0.25">
      <c r="A22" s="47" t="s">
        <v>229</v>
      </c>
      <c r="B22" s="2" t="s">
        <v>4</v>
      </c>
      <c r="C22" s="91" t="s">
        <v>230</v>
      </c>
      <c r="D22" s="92"/>
      <c r="E22" s="92"/>
      <c r="F22" s="92"/>
      <c r="G22" s="92"/>
      <c r="H22" s="92"/>
      <c r="I22" s="93"/>
    </row>
    <row r="23" spans="1:16" ht="20.25" customHeight="1" x14ac:dyDescent="0.25">
      <c r="A23" s="47" t="s">
        <v>231</v>
      </c>
      <c r="B23" s="56" t="s">
        <v>4</v>
      </c>
      <c r="C23" s="193" t="s">
        <v>232</v>
      </c>
      <c r="D23" s="194"/>
      <c r="E23" s="194"/>
      <c r="F23" s="194"/>
      <c r="G23" s="194"/>
      <c r="H23" s="194"/>
      <c r="I23" s="195"/>
    </row>
    <row r="24" spans="1:16" ht="48" customHeight="1" x14ac:dyDescent="0.25">
      <c r="A24" s="47" t="s">
        <v>28</v>
      </c>
      <c r="B24" s="2" t="s">
        <v>4</v>
      </c>
      <c r="C24" s="95" t="s">
        <v>251</v>
      </c>
      <c r="D24" s="95"/>
      <c r="E24" s="95"/>
      <c r="F24" s="95"/>
      <c r="G24" s="95"/>
      <c r="H24" s="95"/>
      <c r="I24" s="95"/>
      <c r="L24" s="1">
        <f>10+38+24+57+14+10+14+33</f>
        <v>200</v>
      </c>
      <c r="N24" s="1">
        <f>1+19+23+12+8+13+5+14+10+14+14+10+14</f>
        <v>157</v>
      </c>
      <c r="P24" s="1">
        <f>400+157*2+181*2</f>
        <v>1076</v>
      </c>
    </row>
    <row r="25" spans="1:16" ht="24" customHeight="1" x14ac:dyDescent="0.25">
      <c r="A25" s="127" t="s">
        <v>23</v>
      </c>
      <c r="B25" s="128"/>
      <c r="C25" s="128"/>
      <c r="D25" s="128"/>
      <c r="E25" s="128"/>
      <c r="F25" s="128"/>
      <c r="G25" s="128"/>
      <c r="H25" s="128"/>
      <c r="I25" s="129"/>
      <c r="L25" s="7"/>
    </row>
    <row r="26" spans="1:16" ht="20.25" x14ac:dyDescent="0.25">
      <c r="A26" s="30" t="s">
        <v>29</v>
      </c>
      <c r="B26" s="2" t="s">
        <v>4</v>
      </c>
      <c r="C26" s="154" t="s">
        <v>96</v>
      </c>
      <c r="D26" s="154"/>
      <c r="E26" s="154"/>
      <c r="F26" s="22" t="s">
        <v>16</v>
      </c>
      <c r="G26" s="2" t="s">
        <v>4</v>
      </c>
      <c r="H26" s="154" t="s">
        <v>194</v>
      </c>
      <c r="I26" s="154"/>
      <c r="L26" s="7">
        <f>822+181+181</f>
        <v>1184</v>
      </c>
    </row>
    <row r="27" spans="1:16" ht="20.25" x14ac:dyDescent="0.25">
      <c r="A27" s="30" t="s">
        <v>17</v>
      </c>
      <c r="B27" s="2" t="s">
        <v>4</v>
      </c>
      <c r="C27" s="154" t="s">
        <v>111</v>
      </c>
      <c r="D27" s="154"/>
      <c r="E27" s="154"/>
      <c r="F27" s="22" t="s">
        <v>176</v>
      </c>
      <c r="G27" s="2" t="s">
        <v>4</v>
      </c>
      <c r="H27" s="154" t="s">
        <v>174</v>
      </c>
      <c r="I27" s="154"/>
    </row>
    <row r="28" spans="1:16" ht="40.5" x14ac:dyDescent="0.25">
      <c r="A28" s="30" t="s">
        <v>26</v>
      </c>
      <c r="B28" s="2" t="s">
        <v>4</v>
      </c>
      <c r="C28" s="95" t="s">
        <v>110</v>
      </c>
      <c r="D28" s="95"/>
      <c r="E28" s="95"/>
      <c r="F28" s="22" t="s">
        <v>19</v>
      </c>
      <c r="G28" s="2" t="s">
        <v>4</v>
      </c>
      <c r="H28" s="154" t="s">
        <v>197</v>
      </c>
      <c r="I28" s="154"/>
    </row>
    <row r="29" spans="1:16" ht="40.5" x14ac:dyDescent="0.25">
      <c r="A29" s="47" t="s">
        <v>132</v>
      </c>
      <c r="B29" s="2" t="s">
        <v>4</v>
      </c>
      <c r="C29" s="154" t="s">
        <v>196</v>
      </c>
      <c r="D29" s="154"/>
      <c r="E29" s="154"/>
      <c r="F29" s="22" t="s">
        <v>133</v>
      </c>
      <c r="G29" s="2" t="s">
        <v>4</v>
      </c>
      <c r="H29" s="164" t="s">
        <v>198</v>
      </c>
      <c r="I29" s="180"/>
    </row>
    <row r="30" spans="1:16" ht="62.25" customHeight="1" x14ac:dyDescent="0.25">
      <c r="A30" s="30" t="s">
        <v>20</v>
      </c>
      <c r="B30" s="2" t="s">
        <v>4</v>
      </c>
      <c r="C30" s="154" t="s">
        <v>195</v>
      </c>
      <c r="D30" s="154"/>
      <c r="E30" s="154"/>
      <c r="F30" s="22" t="s">
        <v>18</v>
      </c>
      <c r="G30" s="2" t="s">
        <v>4</v>
      </c>
      <c r="H30" s="154" t="s">
        <v>252</v>
      </c>
      <c r="I30" s="154"/>
      <c r="J30" s="7"/>
    </row>
    <row r="31" spans="1:16" ht="21.75" customHeight="1" x14ac:dyDescent="0.25">
      <c r="A31" s="47" t="s">
        <v>138</v>
      </c>
      <c r="B31" s="2" t="s">
        <v>4</v>
      </c>
      <c r="C31" s="95" t="s">
        <v>139</v>
      </c>
      <c r="D31" s="95"/>
      <c r="E31" s="95"/>
      <c r="F31" s="22" t="s">
        <v>140</v>
      </c>
      <c r="G31" s="2" t="s">
        <v>4</v>
      </c>
      <c r="H31" s="91" t="s">
        <v>139</v>
      </c>
      <c r="I31" s="93"/>
    </row>
    <row r="32" spans="1:16" ht="21.75" customHeight="1" x14ac:dyDescent="0.25">
      <c r="A32" s="47" t="s">
        <v>141</v>
      </c>
      <c r="B32" s="2" t="s">
        <v>4</v>
      </c>
      <c r="C32" s="91" t="s">
        <v>139</v>
      </c>
      <c r="D32" s="92"/>
      <c r="E32" s="92"/>
      <c r="F32" s="92"/>
      <c r="G32" s="92"/>
      <c r="H32" s="92"/>
      <c r="I32" s="93"/>
    </row>
    <row r="33" spans="1:10" ht="20.25" x14ac:dyDescent="0.25">
      <c r="A33" s="177" t="s">
        <v>40</v>
      </c>
      <c r="B33" s="178"/>
      <c r="C33" s="178"/>
      <c r="D33" s="178"/>
      <c r="E33" s="178"/>
      <c r="F33" s="178"/>
      <c r="G33" s="178"/>
      <c r="H33" s="178"/>
      <c r="I33" s="179"/>
      <c r="J33" s="7"/>
    </row>
    <row r="34" spans="1:10" ht="40.5" x14ac:dyDescent="0.25">
      <c r="A34" s="151" t="s">
        <v>21</v>
      </c>
      <c r="B34" s="152"/>
      <c r="C34" s="153"/>
      <c r="D34" s="2" t="s">
        <v>4</v>
      </c>
      <c r="E34" s="23" t="s">
        <v>112</v>
      </c>
      <c r="F34" s="22" t="s">
        <v>22</v>
      </c>
      <c r="G34" s="8" t="s">
        <v>4</v>
      </c>
      <c r="H34" s="91" t="s">
        <v>113</v>
      </c>
      <c r="I34" s="93"/>
    </row>
    <row r="35" spans="1:10" ht="40.5" x14ac:dyDescent="0.25">
      <c r="A35" s="151" t="s">
        <v>25</v>
      </c>
      <c r="B35" s="152"/>
      <c r="C35" s="153"/>
      <c r="D35" s="2" t="s">
        <v>4</v>
      </c>
      <c r="E35" s="23" t="s">
        <v>113</v>
      </c>
      <c r="F35" s="9" t="s">
        <v>35</v>
      </c>
      <c r="G35" s="2" t="s">
        <v>4</v>
      </c>
      <c r="H35" s="91" t="s">
        <v>113</v>
      </c>
      <c r="I35" s="93"/>
    </row>
    <row r="36" spans="1:10" ht="40.5" x14ac:dyDescent="0.25">
      <c r="A36" s="151" t="s">
        <v>34</v>
      </c>
      <c r="B36" s="152"/>
      <c r="C36" s="153"/>
      <c r="D36" s="2" t="s">
        <v>4</v>
      </c>
      <c r="E36" s="5" t="s">
        <v>114</v>
      </c>
      <c r="F36" s="22" t="s">
        <v>24</v>
      </c>
      <c r="G36" s="25" t="s">
        <v>4</v>
      </c>
      <c r="H36" s="91" t="s">
        <v>115</v>
      </c>
      <c r="I36" s="93"/>
    </row>
    <row r="37" spans="1:10" ht="20.25" x14ac:dyDescent="0.25">
      <c r="A37" s="127" t="s">
        <v>0</v>
      </c>
      <c r="B37" s="128"/>
      <c r="C37" s="128"/>
      <c r="D37" s="128"/>
      <c r="E37" s="128"/>
      <c r="F37" s="128"/>
      <c r="G37" s="128"/>
      <c r="H37" s="128"/>
      <c r="I37" s="129"/>
    </row>
    <row r="38" spans="1:10" ht="20.25" x14ac:dyDescent="0.25">
      <c r="A38" s="172" t="s">
        <v>0</v>
      </c>
      <c r="B38" s="181"/>
      <c r="C38" s="173"/>
      <c r="D38" s="2" t="s">
        <v>4</v>
      </c>
      <c r="E38" s="10" t="s">
        <v>1</v>
      </c>
      <c r="F38" s="10" t="s">
        <v>6</v>
      </c>
      <c r="G38" s="172" t="s">
        <v>2</v>
      </c>
      <c r="H38" s="173"/>
      <c r="I38" s="10" t="s">
        <v>3</v>
      </c>
    </row>
    <row r="39" spans="1:10" ht="40.5" x14ac:dyDescent="0.25">
      <c r="A39" s="151" t="s">
        <v>7</v>
      </c>
      <c r="B39" s="152"/>
      <c r="C39" s="153"/>
      <c r="D39" s="2" t="s">
        <v>4</v>
      </c>
      <c r="E39" s="24" t="s">
        <v>205</v>
      </c>
      <c r="F39" s="24" t="s">
        <v>204</v>
      </c>
      <c r="G39" s="174" t="s">
        <v>205</v>
      </c>
      <c r="H39" s="175"/>
      <c r="I39" s="24" t="s">
        <v>205</v>
      </c>
    </row>
    <row r="40" spans="1:10" ht="39" customHeight="1" x14ac:dyDescent="0.25">
      <c r="A40" s="151" t="s">
        <v>8</v>
      </c>
      <c r="B40" s="152"/>
      <c r="C40" s="153"/>
      <c r="D40" s="2" t="s">
        <v>4</v>
      </c>
      <c r="E40" s="24" t="s">
        <v>200</v>
      </c>
      <c r="F40" s="24" t="s">
        <v>203</v>
      </c>
      <c r="G40" s="174" t="s">
        <v>202</v>
      </c>
      <c r="H40" s="175"/>
      <c r="I40" s="24" t="s">
        <v>201</v>
      </c>
    </row>
    <row r="41" spans="1:10" ht="20.25" customHeight="1" x14ac:dyDescent="0.25">
      <c r="A41" s="151" t="s">
        <v>12</v>
      </c>
      <c r="B41" s="152"/>
      <c r="C41" s="153"/>
      <c r="D41" s="2" t="s">
        <v>4</v>
      </c>
      <c r="E41" s="19" t="s">
        <v>110</v>
      </c>
      <c r="F41" s="22" t="s">
        <v>13</v>
      </c>
      <c r="G41" s="2" t="s">
        <v>4</v>
      </c>
      <c r="H41" s="91" t="s">
        <v>109</v>
      </c>
      <c r="I41" s="93"/>
    </row>
    <row r="42" spans="1:10" ht="20.25" x14ac:dyDescent="0.25">
      <c r="A42" s="127" t="s">
        <v>61</v>
      </c>
      <c r="B42" s="128"/>
      <c r="C42" s="128"/>
      <c r="D42" s="128"/>
      <c r="E42" s="128"/>
      <c r="F42" s="128"/>
      <c r="G42" s="128"/>
      <c r="H42" s="128"/>
      <c r="I42" s="129"/>
    </row>
    <row r="43" spans="1:10" ht="21" customHeight="1" x14ac:dyDescent="0.25">
      <c r="A43" s="163" t="s">
        <v>62</v>
      </c>
      <c r="B43" s="163"/>
      <c r="C43" s="163" t="s">
        <v>63</v>
      </c>
      <c r="D43" s="163"/>
      <c r="E43" s="163" t="s">
        <v>173</v>
      </c>
      <c r="F43" s="163"/>
      <c r="G43" s="163"/>
      <c r="H43" s="163" t="s">
        <v>64</v>
      </c>
      <c r="I43" s="163"/>
    </row>
    <row r="44" spans="1:10" ht="20.25" x14ac:dyDescent="0.25">
      <c r="A44" s="131" t="s">
        <v>246</v>
      </c>
      <c r="B44" s="131"/>
      <c r="C44" s="137" t="s">
        <v>97</v>
      </c>
      <c r="D44" s="137"/>
      <c r="E44" s="95" t="s">
        <v>199</v>
      </c>
      <c r="F44" s="95"/>
      <c r="G44" s="95"/>
      <c r="H44" s="95" t="s">
        <v>199</v>
      </c>
      <c r="I44" s="95"/>
    </row>
    <row r="45" spans="1:10" ht="20.25" customHeight="1" x14ac:dyDescent="0.25">
      <c r="A45" s="131" t="s">
        <v>247</v>
      </c>
      <c r="B45" s="131"/>
      <c r="C45" s="137" t="s">
        <v>97</v>
      </c>
      <c r="D45" s="137"/>
      <c r="E45" s="95" t="s">
        <v>199</v>
      </c>
      <c r="F45" s="95"/>
      <c r="G45" s="95"/>
      <c r="H45" s="95" t="s">
        <v>199</v>
      </c>
      <c r="I45" s="95"/>
    </row>
    <row r="46" spans="1:10" ht="20.25" customHeight="1" x14ac:dyDescent="0.25">
      <c r="A46" s="131" t="s">
        <v>266</v>
      </c>
      <c r="B46" s="131"/>
      <c r="C46" s="137" t="s">
        <v>97</v>
      </c>
      <c r="D46" s="137"/>
      <c r="E46" s="95" t="s">
        <v>199</v>
      </c>
      <c r="F46" s="95"/>
      <c r="G46" s="95"/>
      <c r="H46" s="95" t="s">
        <v>267</v>
      </c>
      <c r="I46" s="95"/>
    </row>
    <row r="47" spans="1:10" ht="20.25" x14ac:dyDescent="0.25">
      <c r="A47" s="96" t="s">
        <v>65</v>
      </c>
      <c r="B47" s="96"/>
      <c r="C47" s="96"/>
      <c r="D47" s="96"/>
      <c r="E47" s="96"/>
      <c r="F47" s="96"/>
      <c r="G47" s="96"/>
      <c r="H47" s="96"/>
      <c r="I47" s="96"/>
    </row>
    <row r="48" spans="1:10" ht="60.75" customHeight="1" x14ac:dyDescent="0.25">
      <c r="A48" s="64" t="s">
        <v>66</v>
      </c>
      <c r="B48" s="64" t="s">
        <v>4</v>
      </c>
      <c r="C48" s="91" t="s">
        <v>110</v>
      </c>
      <c r="D48" s="92"/>
      <c r="E48" s="92"/>
      <c r="F48" s="92"/>
      <c r="G48" s="92"/>
      <c r="H48" s="92"/>
      <c r="I48" s="93"/>
    </row>
    <row r="49" spans="1:11" ht="40.5" customHeight="1" x14ac:dyDescent="0.25">
      <c r="A49" s="64" t="s">
        <v>67</v>
      </c>
      <c r="B49" s="64" t="s">
        <v>4</v>
      </c>
      <c r="C49" s="91" t="s">
        <v>291</v>
      </c>
      <c r="D49" s="92"/>
      <c r="E49" s="93"/>
      <c r="F49" s="66" t="s">
        <v>268</v>
      </c>
      <c r="G49" s="64"/>
      <c r="H49" s="148">
        <v>45610</v>
      </c>
      <c r="I49" s="93"/>
    </row>
    <row r="50" spans="1:11" ht="65.25" customHeight="1" x14ac:dyDescent="0.25">
      <c r="A50" s="64" t="s">
        <v>68</v>
      </c>
      <c r="B50" s="29" t="s">
        <v>4</v>
      </c>
      <c r="C50" s="91" t="s">
        <v>291</v>
      </c>
      <c r="D50" s="92"/>
      <c r="E50" s="93"/>
      <c r="F50" s="66" t="s">
        <v>268</v>
      </c>
      <c r="G50" s="64"/>
      <c r="H50" s="148">
        <v>45610</v>
      </c>
      <c r="I50" s="93"/>
    </row>
    <row r="51" spans="1:11" ht="63" customHeight="1" x14ac:dyDescent="0.25">
      <c r="A51" s="81" t="s">
        <v>98</v>
      </c>
      <c r="B51" s="74" t="s">
        <v>4</v>
      </c>
      <c r="C51" s="91" t="s">
        <v>308</v>
      </c>
      <c r="D51" s="92"/>
      <c r="E51" s="93"/>
      <c r="F51" s="83" t="s">
        <v>269</v>
      </c>
      <c r="G51" s="81" t="s">
        <v>4</v>
      </c>
      <c r="H51" s="94">
        <v>45797</v>
      </c>
      <c r="I51" s="95"/>
    </row>
    <row r="52" spans="1:11" ht="301.5" customHeight="1" x14ac:dyDescent="0.25">
      <c r="A52" s="81" t="s">
        <v>270</v>
      </c>
      <c r="B52" s="74" t="s">
        <v>4</v>
      </c>
      <c r="C52" s="91" t="s">
        <v>309</v>
      </c>
      <c r="D52" s="92"/>
      <c r="E52" s="93"/>
      <c r="F52" s="83" t="s">
        <v>271</v>
      </c>
      <c r="G52" s="81" t="s">
        <v>4</v>
      </c>
      <c r="H52" s="94">
        <v>46112</v>
      </c>
      <c r="I52" s="95"/>
    </row>
    <row r="53" spans="1:11" ht="63" customHeight="1" x14ac:dyDescent="0.25">
      <c r="A53" s="81" t="s">
        <v>98</v>
      </c>
      <c r="B53" s="81" t="s">
        <v>4</v>
      </c>
      <c r="C53" s="91" t="s">
        <v>299</v>
      </c>
      <c r="D53" s="92"/>
      <c r="E53" s="93"/>
      <c r="F53" s="83" t="s">
        <v>269</v>
      </c>
      <c r="G53" s="81" t="s">
        <v>4</v>
      </c>
      <c r="H53" s="94">
        <v>45624</v>
      </c>
      <c r="I53" s="95"/>
    </row>
    <row r="54" spans="1:11" ht="89.25" customHeight="1" x14ac:dyDescent="0.25">
      <c r="A54" s="81" t="s">
        <v>270</v>
      </c>
      <c r="B54" s="81" t="s">
        <v>4</v>
      </c>
      <c r="C54" s="91" t="s">
        <v>298</v>
      </c>
      <c r="D54" s="92"/>
      <c r="E54" s="93"/>
      <c r="F54" s="83" t="s">
        <v>271</v>
      </c>
      <c r="G54" s="81" t="s">
        <v>4</v>
      </c>
      <c r="H54" s="94">
        <v>45988</v>
      </c>
      <c r="I54" s="95"/>
    </row>
    <row r="55" spans="1:11" ht="63" customHeight="1" x14ac:dyDescent="0.25">
      <c r="A55" s="122" t="s">
        <v>272</v>
      </c>
      <c r="B55" s="64" t="s">
        <v>4</v>
      </c>
      <c r="C55" s="95" t="s">
        <v>275</v>
      </c>
      <c r="D55" s="95"/>
      <c r="E55" s="95"/>
      <c r="F55" s="66" t="s">
        <v>273</v>
      </c>
      <c r="G55" s="64" t="s">
        <v>4</v>
      </c>
      <c r="H55" s="94">
        <v>45573</v>
      </c>
      <c r="I55" s="95"/>
    </row>
    <row r="56" spans="1:11" ht="63" customHeight="1" x14ac:dyDescent="0.25">
      <c r="A56" s="123"/>
      <c r="B56" s="64" t="s">
        <v>4</v>
      </c>
      <c r="C56" s="91" t="s">
        <v>276</v>
      </c>
      <c r="D56" s="92"/>
      <c r="E56" s="92"/>
      <c r="F56" s="92"/>
      <c r="G56" s="92"/>
      <c r="H56" s="92"/>
      <c r="I56" s="93"/>
    </row>
    <row r="57" spans="1:11" ht="60" customHeight="1" x14ac:dyDescent="0.25">
      <c r="A57" s="81" t="s">
        <v>69</v>
      </c>
      <c r="B57" s="64" t="s">
        <v>4</v>
      </c>
      <c r="C57" s="95" t="s">
        <v>278</v>
      </c>
      <c r="D57" s="95"/>
      <c r="E57" s="95"/>
      <c r="F57" s="66" t="s">
        <v>273</v>
      </c>
      <c r="G57" s="64" t="s">
        <v>4</v>
      </c>
      <c r="H57" s="94">
        <v>44551</v>
      </c>
      <c r="I57" s="95"/>
    </row>
    <row r="58" spans="1:11" ht="60" hidden="1" customHeight="1" x14ac:dyDescent="0.25">
      <c r="A58" s="64"/>
      <c r="B58" s="64" t="s">
        <v>4</v>
      </c>
      <c r="C58" s="5"/>
      <c r="D58" s="75"/>
      <c r="E58" s="76"/>
      <c r="F58" s="66" t="s">
        <v>277</v>
      </c>
      <c r="G58" s="64" t="s">
        <v>4</v>
      </c>
      <c r="H58" s="91"/>
      <c r="I58" s="93"/>
    </row>
    <row r="59" spans="1:11" ht="38.25" customHeight="1" x14ac:dyDescent="0.25">
      <c r="A59" s="64" t="s">
        <v>225</v>
      </c>
      <c r="B59" s="61" t="s">
        <v>4</v>
      </c>
      <c r="C59" s="95" t="s">
        <v>294</v>
      </c>
      <c r="D59" s="95"/>
      <c r="E59" s="95"/>
      <c r="F59" s="66" t="s">
        <v>273</v>
      </c>
      <c r="G59" s="61" t="s">
        <v>4</v>
      </c>
      <c r="H59" s="94">
        <v>45001</v>
      </c>
      <c r="I59" s="95"/>
    </row>
    <row r="60" spans="1:11" ht="45" customHeight="1" x14ac:dyDescent="0.25">
      <c r="A60" s="29" t="s">
        <v>70</v>
      </c>
      <c r="B60" s="29" t="s">
        <v>4</v>
      </c>
      <c r="C60" s="95" t="s">
        <v>109</v>
      </c>
      <c r="D60" s="95"/>
      <c r="E60" s="95"/>
      <c r="F60" s="29" t="s">
        <v>71</v>
      </c>
      <c r="G60" s="29" t="s">
        <v>4</v>
      </c>
      <c r="H60" s="95"/>
      <c r="I60" s="95"/>
    </row>
    <row r="61" spans="1:11" s="1" customFormat="1" ht="21" thickBot="1" x14ac:dyDescent="0.3">
      <c r="A61" s="96" t="s">
        <v>72</v>
      </c>
      <c r="B61" s="96"/>
      <c r="C61" s="96"/>
      <c r="D61" s="96"/>
      <c r="E61" s="96"/>
      <c r="F61" s="96"/>
      <c r="G61" s="96"/>
      <c r="H61" s="96"/>
      <c r="I61" s="96"/>
    </row>
    <row r="62" spans="1:11" s="1" customFormat="1" ht="20.25" customHeight="1" x14ac:dyDescent="0.3">
      <c r="A62" s="97" t="s">
        <v>305</v>
      </c>
      <c r="B62" s="98"/>
      <c r="C62" s="98"/>
      <c r="D62" s="99" t="s">
        <v>4</v>
      </c>
      <c r="E62" s="67" t="s">
        <v>142</v>
      </c>
      <c r="F62" s="103" t="s">
        <v>128</v>
      </c>
      <c r="G62" s="103"/>
      <c r="H62" s="67" t="s">
        <v>143</v>
      </c>
      <c r="I62" s="67" t="s">
        <v>144</v>
      </c>
      <c r="J62" s="69" t="str">
        <f ca="1">(IF(F65&gt;99%,"All work completed. Please provide OC.",IF(F65&gt;89.8%,"Plinth, RCC, Brick, Plaster, Flooring, Wooden, Plumbing, Electrification, etc., work Completed. Finishing work is in process.",IF(F65&lt;94%,(IF(C65=0,"Work not yet Started.",IF(E65=25%,"Piling work in process",IF(E65=50%,"Excavation work in process",IF(E65=100%,"Excavation work Completed. ","0")))&amp;(IF(C66=0%,"",IF(C66=K67,"Footing work is process",IF(C66=K68,"Footing work Completed",IF(C66=K69,"1st Basement Completed",IF(C66=K70,"1st &amp; 2nd Basement Completed",IF(C66=K71,"1st to 3rd Basement Completed",IF(C66=K72,"1st to 4th Basement Completed",IF(C66=K73,"Plinth work is process",IF(C66=K74,"Plinth work completed","0")))))))))))&amp;(IF(C67=(F63+H63+I63),", RCC Slab",IF(C67&gt;0,", RCC upto "&amp;C67&amp;" Slab",""))&amp;(IF(C68=I63,", Brickwork",IF(C68&gt;0,", Brickwork upto "&amp;C68&amp;" Floor",""))&amp;(IF(C69=I63,", Internal Plaster",IF(C69&gt;0,", Internal Plaster upto "&amp;C69&amp;" Floor",""))&amp;(IF(C70=I63,", External Plaster",IF(C70&gt;0,", External Plaster upto "&amp;C70&amp;" Floor",""))&amp;(IF(C71=I63,", External Plumbing, Elevation and Waterproofing",IF(C71&gt;0,", External Plumbing, Elevation and Waterproofing upto "&amp;C71&amp;" Floor",""))&amp;(IF(C72=I63,", Flooring &amp; Fitting",IF(C72&gt;0,", Flooring &amp; Fitting upto "&amp;C72&amp;" Floor",""))&amp;(IF(C73=I63,", Wooden Work",IF(C73&gt;0,", Wooden Work upto "&amp;C73&amp;" Floor",""))&amp;(IF(C74=I63,", Electrical &amp; Sanitary fittings",IF(C74&gt;0,", Electrical &amp; Sanitary fittings upto "&amp;C74&amp;" Floor",""))&amp;(IF(C75&gt;0,", Finishing upto "&amp;C75&amp;" Floor","")&amp;(IF(C67&gt;0.5," Completed",""))))))))))))))))</f>
        <v>Excavation work Completed. Plinth work completed, RCC upto 40 Slab, Brickwork upto 39 Floor, Internal Plaster upto 31.2 Floor, External Plaster upto 31.2 Floor Completed</v>
      </c>
      <c r="K62" s="38"/>
    </row>
    <row r="63" spans="1:11" s="1" customFormat="1" ht="20.25" x14ac:dyDescent="0.3">
      <c r="A63" s="100"/>
      <c r="B63" s="101"/>
      <c r="C63" s="101"/>
      <c r="D63" s="102"/>
      <c r="E63" s="67">
        <v>1</v>
      </c>
      <c r="F63" s="103">
        <v>1</v>
      </c>
      <c r="G63" s="103"/>
      <c r="H63" s="67">
        <v>0</v>
      </c>
      <c r="I63" s="67">
        <f ca="1">--TRIM(RIGHT(SUBSTITUTE(LEFT(A62,_xlfn.AGGREGATE(16,6,FIND({0,1,2,3,4,5,6,7,8,9},A62,ROW(INDIRECT("1:"&amp;LEN(A62)))),1))," ",REPT(" ",LEN(A62))),LEN(A62)))</f>
        <v>44</v>
      </c>
      <c r="J63" s="70" t="s">
        <v>148</v>
      </c>
      <c r="K63" s="38"/>
    </row>
    <row r="64" spans="1:11" s="1" customFormat="1" ht="20.25" customHeight="1" x14ac:dyDescent="0.3">
      <c r="A64" s="104" t="s">
        <v>146</v>
      </c>
      <c r="B64" s="104"/>
      <c r="C64" s="104" t="s">
        <v>157</v>
      </c>
      <c r="D64" s="104"/>
      <c r="E64" s="60" t="s">
        <v>158</v>
      </c>
      <c r="F64" s="104" t="s">
        <v>147</v>
      </c>
      <c r="G64" s="104"/>
      <c r="H64" s="46" t="s">
        <v>145</v>
      </c>
      <c r="I64" s="46"/>
      <c r="J64" s="71" t="s">
        <v>159</v>
      </c>
      <c r="K64" s="39">
        <f ca="1">I63*25%</f>
        <v>11</v>
      </c>
    </row>
    <row r="65" spans="1:11" s="1" customFormat="1" ht="20.25" customHeight="1" x14ac:dyDescent="0.3">
      <c r="A65" s="105" t="s">
        <v>160</v>
      </c>
      <c r="B65" s="105"/>
      <c r="C65" s="103">
        <f ca="1">K66</f>
        <v>44</v>
      </c>
      <c r="D65" s="103"/>
      <c r="E65" s="59">
        <f ca="1">((100/I63)*C65)/100</f>
        <v>1.0000000000000002</v>
      </c>
      <c r="F65" s="105">
        <f ca="1">(((C65/I63*5)+(C66/I63*20)+(25/(F63+H63+I63)*C67)+(5/(I63)*C68)+(2.5/(I63)*C69)+(2.5/(I63)*C70)+(5/I63*C71)+(10/I63*C72)+(2.5/I63*C73)+(2.5/I63*C74)+(10/I63*C75)+(10/I63*C76))/100)</f>
        <v>0.55199494949494943</v>
      </c>
      <c r="G65" s="105"/>
      <c r="H65" s="105" t="str">
        <f ca="1">J62</f>
        <v>Excavation work Completed. Plinth work completed, RCC upto 40 Slab, Brickwork upto 39 Floor, Internal Plaster upto 31.2 Floor, External Plaster upto 31.2 Floor Completed</v>
      </c>
      <c r="I65" s="105"/>
      <c r="J65" s="71" t="s">
        <v>149</v>
      </c>
      <c r="K65" s="72">
        <f ca="1">I63*50%</f>
        <v>22</v>
      </c>
    </row>
    <row r="66" spans="1:11" s="1" customFormat="1" ht="20.25" x14ac:dyDescent="0.3">
      <c r="A66" s="105" t="s">
        <v>129</v>
      </c>
      <c r="B66" s="105"/>
      <c r="C66" s="106">
        <v>44</v>
      </c>
      <c r="D66" s="103"/>
      <c r="E66" s="59">
        <f ca="1">((100/I63)*C66)/100</f>
        <v>1.0000000000000002</v>
      </c>
      <c r="F66" s="105"/>
      <c r="G66" s="105"/>
      <c r="H66" s="105"/>
      <c r="I66" s="105"/>
      <c r="J66" s="71" t="s">
        <v>150</v>
      </c>
      <c r="K66" s="72">
        <f ca="1">I63</f>
        <v>44</v>
      </c>
    </row>
    <row r="67" spans="1:11" s="1" customFormat="1" ht="21" customHeight="1" x14ac:dyDescent="0.35">
      <c r="A67" s="105" t="s">
        <v>161</v>
      </c>
      <c r="B67" s="105"/>
      <c r="C67" s="103">
        <v>40</v>
      </c>
      <c r="D67" s="103"/>
      <c r="E67" s="59">
        <f ca="1">((100/(F63+H63+I63))*C67)/100</f>
        <v>0.88888888888888884</v>
      </c>
      <c r="F67" s="105"/>
      <c r="G67" s="105"/>
      <c r="H67" s="105"/>
      <c r="I67" s="105"/>
      <c r="J67" s="71" t="s">
        <v>151</v>
      </c>
      <c r="K67" s="43">
        <f ca="1">(IF(E63&gt;1,(I63/(E63+2)),I63/4))</f>
        <v>11</v>
      </c>
    </row>
    <row r="68" spans="1:11" s="1" customFormat="1" ht="21" customHeight="1" x14ac:dyDescent="0.35">
      <c r="A68" s="105" t="s">
        <v>162</v>
      </c>
      <c r="B68" s="105"/>
      <c r="C68" s="103">
        <f>C67-1</f>
        <v>39</v>
      </c>
      <c r="D68" s="103"/>
      <c r="E68" s="59">
        <f ca="1">((100/I63)*C68)/100</f>
        <v>0.88636363636363635</v>
      </c>
      <c r="F68" s="105"/>
      <c r="G68" s="105"/>
      <c r="H68" s="105"/>
      <c r="I68" s="105"/>
      <c r="J68" s="71" t="s">
        <v>152</v>
      </c>
      <c r="K68" s="43">
        <f ca="1">(IF(E63&gt;1,(I63/(E63+2)+K67),I63/4+K67))</f>
        <v>22</v>
      </c>
    </row>
    <row r="69" spans="1:11" s="1" customFormat="1" ht="21" customHeight="1" x14ac:dyDescent="0.35">
      <c r="A69" s="107" t="s">
        <v>163</v>
      </c>
      <c r="B69" s="108"/>
      <c r="C69" s="106">
        <f>C68*0.8</f>
        <v>31.200000000000003</v>
      </c>
      <c r="D69" s="106"/>
      <c r="E69" s="59">
        <f ca="1">((100/I63)*C69)/100</f>
        <v>0.70909090909090922</v>
      </c>
      <c r="F69" s="105"/>
      <c r="G69" s="105"/>
      <c r="H69" s="105"/>
      <c r="I69" s="105"/>
      <c r="J69" s="71" t="s">
        <v>164</v>
      </c>
      <c r="K69" s="43">
        <f>(IF(E63&gt;1,(I63/(E63+2)+K68),0))</f>
        <v>0</v>
      </c>
    </row>
    <row r="70" spans="1:11" s="1" customFormat="1" ht="21" customHeight="1" x14ac:dyDescent="0.35">
      <c r="A70" s="107" t="s">
        <v>259</v>
      </c>
      <c r="B70" s="108"/>
      <c r="C70" s="106">
        <f>C69</f>
        <v>31.200000000000003</v>
      </c>
      <c r="D70" s="106"/>
      <c r="E70" s="59">
        <f ca="1">((100/I63)*C70)/100</f>
        <v>0.70909090909090922</v>
      </c>
      <c r="F70" s="105"/>
      <c r="G70" s="105"/>
      <c r="H70" s="105"/>
      <c r="I70" s="105"/>
      <c r="J70" s="71" t="s">
        <v>165</v>
      </c>
      <c r="K70" s="43">
        <f>(IF(E63&gt;2,(I63/(E63+2)+K69),0))</f>
        <v>0</v>
      </c>
    </row>
    <row r="71" spans="1:11" s="1" customFormat="1" ht="57.75" customHeight="1" x14ac:dyDescent="0.35">
      <c r="A71" s="107" t="s">
        <v>260</v>
      </c>
      <c r="B71" s="108"/>
      <c r="C71" s="103">
        <v>0</v>
      </c>
      <c r="D71" s="103"/>
      <c r="E71" s="59">
        <f ca="1">((100/(I63))*C71)/100</f>
        <v>0</v>
      </c>
      <c r="F71" s="105"/>
      <c r="G71" s="105"/>
      <c r="H71" s="105"/>
      <c r="I71" s="105"/>
      <c r="J71" s="71" t="s">
        <v>167</v>
      </c>
      <c r="K71" s="44">
        <f>(IF(E63&gt;3,(I63/(E63+2)+K70),0))</f>
        <v>0</v>
      </c>
    </row>
    <row r="72" spans="1:11" s="1" customFormat="1" ht="21" x14ac:dyDescent="0.35">
      <c r="A72" s="105" t="s">
        <v>166</v>
      </c>
      <c r="B72" s="105"/>
      <c r="C72" s="103">
        <v>0</v>
      </c>
      <c r="D72" s="103"/>
      <c r="E72" s="59">
        <f ca="1">((100/(I63))*C72)/100</f>
        <v>0</v>
      </c>
      <c r="F72" s="105"/>
      <c r="G72" s="105"/>
      <c r="H72" s="105"/>
      <c r="I72" s="105"/>
      <c r="J72" s="71" t="s">
        <v>168</v>
      </c>
      <c r="K72" s="43">
        <f>(IF(E63&gt;4,(I63/(E63+2)+K71),0))</f>
        <v>0</v>
      </c>
    </row>
    <row r="73" spans="1:11" s="1" customFormat="1" ht="21" customHeight="1" x14ac:dyDescent="0.35">
      <c r="A73" s="105" t="s">
        <v>261</v>
      </c>
      <c r="B73" s="105"/>
      <c r="C73" s="103">
        <v>0</v>
      </c>
      <c r="D73" s="103"/>
      <c r="E73" s="59">
        <f ca="1">((100/I63)*C73)/100</f>
        <v>0</v>
      </c>
      <c r="F73" s="105"/>
      <c r="G73" s="105"/>
      <c r="H73" s="105"/>
      <c r="I73" s="105"/>
      <c r="J73" s="71" t="s">
        <v>153</v>
      </c>
      <c r="K73" s="43">
        <f ca="1">(IF(E63=1,(I63/(E63+3)+K68),IF(E63=0,(I63/4+K68),IF(E63&gt;1,0))))</f>
        <v>33</v>
      </c>
    </row>
    <row r="74" spans="1:11" s="1" customFormat="1" ht="21.75" thickBot="1" x14ac:dyDescent="0.4">
      <c r="A74" s="105" t="s">
        <v>262</v>
      </c>
      <c r="B74" s="105"/>
      <c r="C74" s="103">
        <v>0</v>
      </c>
      <c r="D74" s="103"/>
      <c r="E74" s="59">
        <f ca="1">((100/I63)*C74)/100</f>
        <v>0</v>
      </c>
      <c r="F74" s="105"/>
      <c r="G74" s="105"/>
      <c r="H74" s="105"/>
      <c r="I74" s="105"/>
      <c r="J74" s="73" t="s">
        <v>154</v>
      </c>
      <c r="K74" s="45">
        <f ca="1">(IF(E63&gt;1.5,(I63/(E63+2)+K67+MAX(0,K68-K67)+MAX(0,K69-K68)+MAX(0,K70-K69)+MAX(0,K71-K70)+MAX(0,K72-K71)),IF(E63=1,(I63/(E63+3)+K73),IF(E63=0,I63/4+K73))))</f>
        <v>44</v>
      </c>
    </row>
    <row r="75" spans="1:11" s="1" customFormat="1" ht="20.25" x14ac:dyDescent="0.25">
      <c r="A75" s="105" t="s">
        <v>169</v>
      </c>
      <c r="B75" s="105"/>
      <c r="C75" s="103">
        <v>0</v>
      </c>
      <c r="D75" s="103"/>
      <c r="E75" s="59">
        <f ca="1">((100/(I63))*C75)/100</f>
        <v>0</v>
      </c>
      <c r="F75" s="105"/>
      <c r="G75" s="105"/>
      <c r="H75" s="105"/>
      <c r="I75" s="105"/>
    </row>
    <row r="76" spans="1:11" s="1" customFormat="1" ht="20.25" x14ac:dyDescent="0.25">
      <c r="A76" s="105" t="s">
        <v>170</v>
      </c>
      <c r="B76" s="105"/>
      <c r="C76" s="103">
        <v>0</v>
      </c>
      <c r="D76" s="103"/>
      <c r="E76" s="59">
        <f ca="1">((100/(I63))*C76)/100</f>
        <v>0</v>
      </c>
      <c r="F76" s="105"/>
      <c r="G76" s="105"/>
      <c r="H76" s="105"/>
      <c r="I76" s="105"/>
    </row>
    <row r="77" spans="1:11" s="1" customFormat="1" ht="21" hidden="1" thickBot="1" x14ac:dyDescent="0.3">
      <c r="A77" s="96" t="s">
        <v>72</v>
      </c>
      <c r="B77" s="96"/>
      <c r="C77" s="96"/>
      <c r="D77" s="96"/>
      <c r="E77" s="96"/>
      <c r="F77" s="96"/>
      <c r="G77" s="96"/>
      <c r="H77" s="96"/>
      <c r="I77" s="96"/>
    </row>
    <row r="78" spans="1:11" s="1" customFormat="1" ht="20.25" hidden="1" customHeight="1" x14ac:dyDescent="0.3">
      <c r="A78" s="97" t="s">
        <v>300</v>
      </c>
      <c r="B78" s="98"/>
      <c r="C78" s="98"/>
      <c r="D78" s="99" t="s">
        <v>4</v>
      </c>
      <c r="E78" s="78" t="s">
        <v>142</v>
      </c>
      <c r="F78" s="103" t="s">
        <v>128</v>
      </c>
      <c r="G78" s="103"/>
      <c r="H78" s="78" t="s">
        <v>143</v>
      </c>
      <c r="I78" s="78" t="s">
        <v>144</v>
      </c>
      <c r="J78" s="69" t="str">
        <f ca="1">(IF(F81&gt;99%,"All work completed. Please provide OC.",IF(F81&gt;89.8%,"Plinth, RCC, Brick, Plaster, Flooring, Wooden, Plumbing, Electrification, etc., work Completed. Finishing work is in process.",IF(F81&lt;94%,(IF(C81=0,"Work not yet Started.",IF(E81=25%,"Piling work in process",IF(E81=50%,"Excavation work in process",IF(E81=100%,"Excavation work Completed. ","0")))&amp;(IF(C82=0%,"",IF(C82=K83,"Footing work is process",IF(C82=K84,"Footing work Completed",IF(C82=K85,"1st Basement Completed",IF(C82=K86,"1st &amp; 2nd Basement Completed",IF(C82=K87,"1st to 3rd Basement Completed",IF(C82=K88,"1st to 4th Basement Completed",IF(C82=K89,"Plinth work is process",IF(C82=K90,"Plinth work completed","0")))))))))))&amp;(IF(C83=(F79+H79+I79),", RCC Slab",IF(C83&gt;0,", RCC upto "&amp;C83&amp;" Slab",""))&amp;(IF(C84=I79,", Brickwork",IF(C84&gt;0,", Brickwork upto "&amp;C84&amp;" Floor",""))&amp;(IF(C85=I79,", Internal Plaster",IF(C85&gt;0,", Internal Plaster upto "&amp;C85&amp;" Floor",""))&amp;(IF(C86=I79,", External Plaster",IF(C86&gt;0,", External Plaster upto "&amp;C86&amp;" Floor",""))&amp;(IF(C87=I79,", External Plumbing, Elevation and Waterproofing",IF(C87&gt;0,", External Plumbing, Elevation and Waterproofing upto "&amp;C87&amp;" Floor",""))&amp;(IF(C88=I79,", Flooring &amp; Fitting",IF(C88&gt;0,", Flooring &amp; Fitting upto "&amp;C88&amp;" Floor",""))&amp;(IF(C89=I79,", Wooden Work",IF(C89&gt;0,", Wooden Work upto "&amp;C89&amp;" Floor",""))&amp;(IF(C90=I79,", Electrical &amp; Sanitary fittings",IF(C90&gt;0,", Electrical &amp; Sanitary fittings upto "&amp;C90&amp;" Floor",""))&amp;(IF(C91&gt;0,", Finishing upto "&amp;C91&amp;" Floor","")&amp;(IF(C83&gt;0.5," Completed",""))))))))))))))))</f>
        <v>Excavation work Completed. Plinth work completed, RCC upto 27 Slab, Brickwork upto 26 Floor, Internal Plaster upto 20.8 Floor, External Plaster upto 20.8 Floor Completed</v>
      </c>
      <c r="K78" s="38"/>
    </row>
    <row r="79" spans="1:11" s="1" customFormat="1" ht="20.25" hidden="1" x14ac:dyDescent="0.3">
      <c r="A79" s="100"/>
      <c r="B79" s="101"/>
      <c r="C79" s="101"/>
      <c r="D79" s="102"/>
      <c r="E79" s="78">
        <v>1</v>
      </c>
      <c r="F79" s="103">
        <v>1</v>
      </c>
      <c r="G79" s="103"/>
      <c r="H79" s="78">
        <v>0</v>
      </c>
      <c r="I79" s="78">
        <f ca="1">--TRIM(RIGHT(SUBSTITUTE(LEFT(A78,_xlfn.AGGREGATE(16,6,FIND({0,1,2,3,4,5,6,7,8,9},A78,ROW(INDIRECT("1:"&amp;LEN(A78)))),1))," ",REPT(" ",LEN(A78))),LEN(A78)))</f>
        <v>44</v>
      </c>
      <c r="J79" s="70" t="s">
        <v>148</v>
      </c>
      <c r="K79" s="38"/>
    </row>
    <row r="80" spans="1:11" s="1" customFormat="1" ht="20.25" hidden="1" customHeight="1" x14ac:dyDescent="0.3">
      <c r="A80" s="104" t="s">
        <v>146</v>
      </c>
      <c r="B80" s="104"/>
      <c r="C80" s="104" t="s">
        <v>157</v>
      </c>
      <c r="D80" s="104"/>
      <c r="E80" s="79" t="s">
        <v>158</v>
      </c>
      <c r="F80" s="104" t="s">
        <v>147</v>
      </c>
      <c r="G80" s="104"/>
      <c r="H80" s="46" t="s">
        <v>145</v>
      </c>
      <c r="I80" s="46"/>
      <c r="J80" s="71" t="s">
        <v>159</v>
      </c>
      <c r="K80" s="39">
        <f ca="1">I79*25%</f>
        <v>11</v>
      </c>
    </row>
    <row r="81" spans="1:11" s="1" customFormat="1" ht="20.25" hidden="1" customHeight="1" x14ac:dyDescent="0.3">
      <c r="A81" s="105" t="s">
        <v>160</v>
      </c>
      <c r="B81" s="105"/>
      <c r="C81" s="103">
        <f ca="1">K82</f>
        <v>44</v>
      </c>
      <c r="D81" s="103"/>
      <c r="E81" s="80">
        <f ca="1">((100/I79)*C81)/100</f>
        <v>1.0000000000000002</v>
      </c>
      <c r="F81" s="105">
        <f ca="1">(((C81/I79*5)+(C82/I79*20)+(25/(F79+H79+I79)*C83)+(5/(I79)*C84)+(2.5/(I79)*C85)+(2.5/(I79)*C86)+(5/I79*C87)+(10/I79*C88)+(2.5/I79*C89)+(2.5/I79*C90)+(10/I79*C91)+(10/I79*C92))/100)</f>
        <v>0.45318181818181813</v>
      </c>
      <c r="G81" s="105"/>
      <c r="H81" s="105" t="str">
        <f ca="1">J78</f>
        <v>Excavation work Completed. Plinth work completed, RCC upto 27 Slab, Brickwork upto 26 Floor, Internal Plaster upto 20.8 Floor, External Plaster upto 20.8 Floor Completed</v>
      </c>
      <c r="I81" s="105"/>
      <c r="J81" s="71" t="s">
        <v>149</v>
      </c>
      <c r="K81" s="72">
        <f ca="1">I79*50%</f>
        <v>22</v>
      </c>
    </row>
    <row r="82" spans="1:11" s="1" customFormat="1" ht="20.25" hidden="1" x14ac:dyDescent="0.3">
      <c r="A82" s="105" t="s">
        <v>129</v>
      </c>
      <c r="B82" s="105"/>
      <c r="C82" s="106">
        <v>44</v>
      </c>
      <c r="D82" s="103"/>
      <c r="E82" s="80">
        <f ca="1">((100/I79)*C82)/100</f>
        <v>1.0000000000000002</v>
      </c>
      <c r="F82" s="105"/>
      <c r="G82" s="105"/>
      <c r="H82" s="105"/>
      <c r="I82" s="105"/>
      <c r="J82" s="71" t="s">
        <v>150</v>
      </c>
      <c r="K82" s="72">
        <f ca="1">I79</f>
        <v>44</v>
      </c>
    </row>
    <row r="83" spans="1:11" s="1" customFormat="1" ht="21" hidden="1" customHeight="1" x14ac:dyDescent="0.35">
      <c r="A83" s="105" t="s">
        <v>161</v>
      </c>
      <c r="B83" s="105"/>
      <c r="C83" s="103">
        <v>27</v>
      </c>
      <c r="D83" s="103"/>
      <c r="E83" s="80">
        <f ca="1">((100/(F79+H79+I79))*C83)/100</f>
        <v>0.6</v>
      </c>
      <c r="F83" s="105"/>
      <c r="G83" s="105"/>
      <c r="H83" s="105"/>
      <c r="I83" s="105"/>
      <c r="J83" s="71" t="s">
        <v>151</v>
      </c>
      <c r="K83" s="43">
        <f ca="1">(IF(E79&gt;1,(I79/(E79+2)),I79/4))</f>
        <v>11</v>
      </c>
    </row>
    <row r="84" spans="1:11" s="1" customFormat="1" ht="21" hidden="1" customHeight="1" x14ac:dyDescent="0.35">
      <c r="A84" s="105" t="s">
        <v>162</v>
      </c>
      <c r="B84" s="105"/>
      <c r="C84" s="103">
        <f>C83-1</f>
        <v>26</v>
      </c>
      <c r="D84" s="103"/>
      <c r="E84" s="80">
        <f ca="1">((100/I79)*C84)/100</f>
        <v>0.59090909090909094</v>
      </c>
      <c r="F84" s="105"/>
      <c r="G84" s="105"/>
      <c r="H84" s="105"/>
      <c r="I84" s="105"/>
      <c r="J84" s="71" t="s">
        <v>152</v>
      </c>
      <c r="K84" s="43">
        <f ca="1">(IF(E79&gt;1,(I79/(E79+2)+K83),I79/4+K83))</f>
        <v>22</v>
      </c>
    </row>
    <row r="85" spans="1:11" s="1" customFormat="1" ht="21" hidden="1" customHeight="1" x14ac:dyDescent="0.35">
      <c r="A85" s="107" t="s">
        <v>163</v>
      </c>
      <c r="B85" s="108"/>
      <c r="C85" s="106">
        <f>C84*0.8</f>
        <v>20.8</v>
      </c>
      <c r="D85" s="106"/>
      <c r="E85" s="80">
        <f ca="1">((100/I79)*C85)/100</f>
        <v>0.47272727272727283</v>
      </c>
      <c r="F85" s="105"/>
      <c r="G85" s="105"/>
      <c r="H85" s="105"/>
      <c r="I85" s="105"/>
      <c r="J85" s="71" t="s">
        <v>164</v>
      </c>
      <c r="K85" s="43">
        <f>(IF(E79&gt;1,(I79/(E79+2)+K84),0))</f>
        <v>0</v>
      </c>
    </row>
    <row r="86" spans="1:11" s="1" customFormat="1" ht="21" hidden="1" customHeight="1" x14ac:dyDescent="0.35">
      <c r="A86" s="107" t="s">
        <v>259</v>
      </c>
      <c r="B86" s="108"/>
      <c r="C86" s="106">
        <f>C85</f>
        <v>20.8</v>
      </c>
      <c r="D86" s="106"/>
      <c r="E86" s="80">
        <f ca="1">((100/I79)*C86)/100</f>
        <v>0.47272727272727283</v>
      </c>
      <c r="F86" s="105"/>
      <c r="G86" s="105"/>
      <c r="H86" s="105"/>
      <c r="I86" s="105"/>
      <c r="J86" s="71" t="s">
        <v>165</v>
      </c>
      <c r="K86" s="43">
        <f>(IF(E79&gt;2,(I79/(E79+2)+K85),0))</f>
        <v>0</v>
      </c>
    </row>
    <row r="87" spans="1:11" s="1" customFormat="1" ht="57.75" hidden="1" customHeight="1" x14ac:dyDescent="0.35">
      <c r="A87" s="107" t="s">
        <v>260</v>
      </c>
      <c r="B87" s="108"/>
      <c r="C87" s="103">
        <v>0</v>
      </c>
      <c r="D87" s="103"/>
      <c r="E87" s="80">
        <f ca="1">((100/(I79))*C87)/100</f>
        <v>0</v>
      </c>
      <c r="F87" s="105"/>
      <c r="G87" s="105"/>
      <c r="H87" s="105"/>
      <c r="I87" s="105"/>
      <c r="J87" s="71" t="s">
        <v>167</v>
      </c>
      <c r="K87" s="44">
        <f>(IF(E79&gt;3,(I79/(E79+2)+K86),0))</f>
        <v>0</v>
      </c>
    </row>
    <row r="88" spans="1:11" s="1" customFormat="1" ht="21" hidden="1" x14ac:dyDescent="0.35">
      <c r="A88" s="105" t="s">
        <v>166</v>
      </c>
      <c r="B88" s="105"/>
      <c r="C88" s="103">
        <v>0</v>
      </c>
      <c r="D88" s="103"/>
      <c r="E88" s="80">
        <f ca="1">((100/(I79))*C88)/100</f>
        <v>0</v>
      </c>
      <c r="F88" s="105"/>
      <c r="G88" s="105"/>
      <c r="H88" s="105"/>
      <c r="I88" s="105"/>
      <c r="J88" s="71" t="s">
        <v>168</v>
      </c>
      <c r="K88" s="43">
        <f>(IF(E79&gt;4,(I79/(E79+2)+K87),0))</f>
        <v>0</v>
      </c>
    </row>
    <row r="89" spans="1:11" s="1" customFormat="1" ht="21" hidden="1" customHeight="1" x14ac:dyDescent="0.35">
      <c r="A89" s="105" t="s">
        <v>261</v>
      </c>
      <c r="B89" s="105"/>
      <c r="C89" s="103">
        <v>0</v>
      </c>
      <c r="D89" s="103"/>
      <c r="E89" s="80">
        <f ca="1">((100/I79)*C89)/100</f>
        <v>0</v>
      </c>
      <c r="F89" s="105"/>
      <c r="G89" s="105"/>
      <c r="H89" s="105"/>
      <c r="I89" s="105"/>
      <c r="J89" s="71" t="s">
        <v>153</v>
      </c>
      <c r="K89" s="43">
        <f ca="1">(IF(E79=1,(I79/(E79+3)+K84),IF(E79=0,(I79/4+K84),IF(E79&gt;1,0))))</f>
        <v>33</v>
      </c>
    </row>
    <row r="90" spans="1:11" s="1" customFormat="1" ht="21.75" hidden="1" thickBot="1" x14ac:dyDescent="0.4">
      <c r="A90" s="105" t="s">
        <v>262</v>
      </c>
      <c r="B90" s="105"/>
      <c r="C90" s="103">
        <v>0</v>
      </c>
      <c r="D90" s="103"/>
      <c r="E90" s="80">
        <f ca="1">((100/I79)*C90)/100</f>
        <v>0</v>
      </c>
      <c r="F90" s="105"/>
      <c r="G90" s="105"/>
      <c r="H90" s="105"/>
      <c r="I90" s="105"/>
      <c r="J90" s="73" t="s">
        <v>154</v>
      </c>
      <c r="K90" s="45">
        <f ca="1">(IF(E79&gt;1.5,(I79/(E79+2)+K83+MAX(0,K84-K83)+MAX(0,K85-K84)+MAX(0,K86-K85)+MAX(0,K87-K86)+MAX(0,K88-K87)),IF(E79=1,(I79/(E79+3)+K89),IF(E79=0,I79/4+K89))))</f>
        <v>44</v>
      </c>
    </row>
    <row r="91" spans="1:11" s="1" customFormat="1" ht="20.25" hidden="1" x14ac:dyDescent="0.25">
      <c r="A91" s="105" t="s">
        <v>169</v>
      </c>
      <c r="B91" s="105"/>
      <c r="C91" s="103">
        <v>0</v>
      </c>
      <c r="D91" s="103"/>
      <c r="E91" s="80">
        <f ca="1">((100/(I79))*C91)/100</f>
        <v>0</v>
      </c>
      <c r="F91" s="105"/>
      <c r="G91" s="105"/>
      <c r="H91" s="105"/>
      <c r="I91" s="105"/>
    </row>
    <row r="92" spans="1:11" s="1" customFormat="1" ht="20.25" hidden="1" x14ac:dyDescent="0.25">
      <c r="A92" s="105" t="s">
        <v>170</v>
      </c>
      <c r="B92" s="105"/>
      <c r="C92" s="103">
        <v>0</v>
      </c>
      <c r="D92" s="103"/>
      <c r="E92" s="80">
        <f ca="1">((100/(I79))*C92)/100</f>
        <v>0</v>
      </c>
      <c r="F92" s="105"/>
      <c r="G92" s="105"/>
      <c r="H92" s="105"/>
      <c r="I92" s="105"/>
    </row>
    <row r="93" spans="1:11" s="1" customFormat="1" ht="21" thickBot="1" x14ac:dyDescent="0.3">
      <c r="A93" s="96" t="s">
        <v>72</v>
      </c>
      <c r="B93" s="96"/>
      <c r="C93" s="96"/>
      <c r="D93" s="96"/>
      <c r="E93" s="96"/>
      <c r="F93" s="96"/>
      <c r="G93" s="96"/>
      <c r="H93" s="96"/>
      <c r="I93" s="96"/>
    </row>
    <row r="94" spans="1:11" s="1" customFormat="1" ht="20.25" customHeight="1" x14ac:dyDescent="0.3">
      <c r="A94" s="97" t="s">
        <v>245</v>
      </c>
      <c r="B94" s="98"/>
      <c r="C94" s="98"/>
      <c r="D94" s="99"/>
      <c r="E94" s="67" t="s">
        <v>142</v>
      </c>
      <c r="F94" s="103" t="s">
        <v>128</v>
      </c>
      <c r="G94" s="103"/>
      <c r="H94" s="67" t="s">
        <v>143</v>
      </c>
      <c r="I94" s="67" t="s">
        <v>144</v>
      </c>
      <c r="J94" s="69" t="str">
        <f ca="1">(IF(F97&gt;99%,"All work completed. Please provide OC.",IF(F97&gt;89.8%,"Plinth, RCC, Brick, Plaster, Flooring, Wooden, Plumbing, Electrification, etc., work Completed. Finishing work is in process.",IF(F97&lt;94%,(IF(C97=0,"Work not yet Started.",IF(E97=25%,"Piling work in process",IF(E97=50%,"Excavation work in process",IF(E97=100%,"Excavation work Completed. ","0")))&amp;(IF(C98=0%,"",IF(C98=K99,"Footing work is process",IF(C98=K100,"Footing work Completed",IF(C98=K101,"1st Basement Completed",IF(C98=K102,"1st &amp; 2nd Basement Completed",IF(C98=K103,"1st to 3rd Basement Completed",IF(C98=K104,"1st to 4th Basement Completed",IF(C98=K105,"Plinth work is process",IF(C98=K106,"Plinth work completed","0")))))))))))&amp;(IF(C99=(F95+H95+I95),", RCC Slab",IF(C99&gt;0,", RCC upto "&amp;C99&amp;" Slab",""))&amp;(IF(C100=I95,", Brickwork",IF(C100&gt;0,", Brickwork upto "&amp;C100&amp;" Floor",""))&amp;(IF(C101=I95,", Internal Plaster",IF(C101&gt;0,", Internal Plaster upto "&amp;C101&amp;" Floor",""))&amp;(IF(C102=I95,", External Plaster",IF(C102&gt;0,", External Plaster upto "&amp;C102&amp;" Floor",""))&amp;(IF(C103=I95,", External Plumbing, Elevation and Waterproofing",IF(C103&gt;0,", External Plumbing, Elevation and Waterproofing upto "&amp;C103&amp;" Floor",""))&amp;(IF(C104=I95,", Flooring &amp; Fitting",IF(C104&gt;0,", Flooring &amp; Fitting upto "&amp;C104&amp;" Floor",""))&amp;(IF(C105=I95,", Wooden Work",IF(C105&gt;0,", Wooden Work upto "&amp;C105&amp;" Floor",""))&amp;(IF(C106=I95,", Electrical &amp; Sanitary fittings",IF(C106&gt;0,", Electrical &amp; Sanitary fittings upto "&amp;C106&amp;" Floor",""))&amp;(IF(C107&gt;0,", Finishing upto "&amp;C107&amp;" Floor","")&amp;(IF(C99&gt;0.5," Completed",""))))))))))))))))</f>
        <v>Excavation work Completed. Plinth work completed, RCC upto 13 Slab, Brickwork upto 12 Floor, Internal Plaster upto 9.6 Floor, External Plaster upto 9.6 Floor Completed</v>
      </c>
      <c r="K94" s="38"/>
    </row>
    <row r="95" spans="1:11" s="1" customFormat="1" ht="20.25" x14ac:dyDescent="0.3">
      <c r="A95" s="100"/>
      <c r="B95" s="101"/>
      <c r="C95" s="101"/>
      <c r="D95" s="102"/>
      <c r="E95" s="67">
        <v>1</v>
      </c>
      <c r="F95" s="103">
        <v>1</v>
      </c>
      <c r="G95" s="103"/>
      <c r="H95" s="67">
        <v>0</v>
      </c>
      <c r="I95" s="67">
        <f ca="1">--TRIM(RIGHT(SUBSTITUTE(LEFT(A94,_xlfn.AGGREGATE(16,6,FIND({0,1,2,3,4,5,6,7,8,9},A94,ROW(INDIRECT("1:"&amp;LEN(A94)))),1))," ",REPT(" ",LEN(A94))),LEN(A94)))</f>
        <v>44</v>
      </c>
      <c r="J95" s="70" t="s">
        <v>148</v>
      </c>
      <c r="K95" s="38"/>
    </row>
    <row r="96" spans="1:11" s="1" customFormat="1" ht="20.25" customHeight="1" x14ac:dyDescent="0.3">
      <c r="A96" s="104" t="s">
        <v>146</v>
      </c>
      <c r="B96" s="104"/>
      <c r="C96" s="104" t="s">
        <v>157</v>
      </c>
      <c r="D96" s="104"/>
      <c r="E96" s="60" t="s">
        <v>158</v>
      </c>
      <c r="F96" s="104" t="s">
        <v>147</v>
      </c>
      <c r="G96" s="104"/>
      <c r="H96" s="46" t="s">
        <v>145</v>
      </c>
      <c r="I96" s="46"/>
      <c r="J96" s="71" t="s">
        <v>159</v>
      </c>
      <c r="K96" s="39">
        <f ca="1">I95*25%</f>
        <v>11</v>
      </c>
    </row>
    <row r="97" spans="1:11" s="1" customFormat="1" ht="20.25" customHeight="1" x14ac:dyDescent="0.3">
      <c r="A97" s="105" t="s">
        <v>160</v>
      </c>
      <c r="B97" s="105"/>
      <c r="C97" s="103">
        <f ca="1">K98</f>
        <v>44</v>
      </c>
      <c r="D97" s="103"/>
      <c r="E97" s="59">
        <f ca="1">((100/I95)*C97)/100</f>
        <v>1.0000000000000002</v>
      </c>
      <c r="F97" s="105">
        <f ca="1">(((C97/I95*5)+(C98/I95*20)+(25/(F95+H95+I95)*C99)+(5/(I95)*C100)+(2.5/(I95)*C101)+(2.5/(I95)*C102)+(5/I95*C103)+(10/I95*C104)+(2.5/I95*C105)+(2.5/I95*C106)+(10/I95*C107)+(10/I95*C108))/100)</f>
        <v>0.34676767676767684</v>
      </c>
      <c r="G97" s="105"/>
      <c r="H97" s="105" t="str">
        <f ca="1">J94</f>
        <v>Excavation work Completed. Plinth work completed, RCC upto 13 Slab, Brickwork upto 12 Floor, Internal Plaster upto 9.6 Floor, External Plaster upto 9.6 Floor Completed</v>
      </c>
      <c r="I97" s="105"/>
      <c r="J97" s="71" t="s">
        <v>149</v>
      </c>
      <c r="K97" s="72">
        <f ca="1">I95*50%</f>
        <v>22</v>
      </c>
    </row>
    <row r="98" spans="1:11" s="1" customFormat="1" ht="20.25" x14ac:dyDescent="0.3">
      <c r="A98" s="105" t="s">
        <v>129</v>
      </c>
      <c r="B98" s="105"/>
      <c r="C98" s="106">
        <v>44</v>
      </c>
      <c r="D98" s="103"/>
      <c r="E98" s="59">
        <f ca="1">((100/I95)*C98)/100</f>
        <v>1.0000000000000002</v>
      </c>
      <c r="F98" s="105"/>
      <c r="G98" s="105"/>
      <c r="H98" s="105"/>
      <c r="I98" s="105"/>
      <c r="J98" s="71" t="s">
        <v>150</v>
      </c>
      <c r="K98" s="72">
        <f ca="1">I95</f>
        <v>44</v>
      </c>
    </row>
    <row r="99" spans="1:11" s="1" customFormat="1" ht="21" customHeight="1" x14ac:dyDescent="0.35">
      <c r="A99" s="105" t="s">
        <v>161</v>
      </c>
      <c r="B99" s="105"/>
      <c r="C99" s="103">
        <v>13</v>
      </c>
      <c r="D99" s="103"/>
      <c r="E99" s="59">
        <f ca="1">((100/(F95+H95+I95))*C99)/100</f>
        <v>0.28888888888888892</v>
      </c>
      <c r="F99" s="105"/>
      <c r="G99" s="105"/>
      <c r="H99" s="105"/>
      <c r="I99" s="105"/>
      <c r="J99" s="71" t="s">
        <v>151</v>
      </c>
      <c r="K99" s="43">
        <f ca="1">(IF(E95&gt;1,(I95/(E95+2)),I95/4))</f>
        <v>11</v>
      </c>
    </row>
    <row r="100" spans="1:11" s="1" customFormat="1" ht="21" customHeight="1" x14ac:dyDescent="0.35">
      <c r="A100" s="105" t="s">
        <v>162</v>
      </c>
      <c r="B100" s="105"/>
      <c r="C100" s="103">
        <f>C99-1</f>
        <v>12</v>
      </c>
      <c r="D100" s="103"/>
      <c r="E100" s="59">
        <f ca="1">((100/I95)*C100)/100</f>
        <v>0.27272727272727271</v>
      </c>
      <c r="F100" s="105"/>
      <c r="G100" s="105"/>
      <c r="H100" s="105"/>
      <c r="I100" s="105"/>
      <c r="J100" s="71" t="s">
        <v>152</v>
      </c>
      <c r="K100" s="43">
        <f ca="1">(IF(E95&gt;1,(I95/(E95+2)+K99),I95/4+K99))</f>
        <v>22</v>
      </c>
    </row>
    <row r="101" spans="1:11" s="1" customFormat="1" ht="21" customHeight="1" x14ac:dyDescent="0.35">
      <c r="A101" s="107" t="s">
        <v>163</v>
      </c>
      <c r="B101" s="108"/>
      <c r="C101" s="106">
        <f>C100*0.8</f>
        <v>9.6000000000000014</v>
      </c>
      <c r="D101" s="106"/>
      <c r="E101" s="59">
        <f ca="1">((100/I95)*C101)/100</f>
        <v>0.21818181818181823</v>
      </c>
      <c r="F101" s="105"/>
      <c r="G101" s="105"/>
      <c r="H101" s="105"/>
      <c r="I101" s="105"/>
      <c r="J101" s="71" t="s">
        <v>164</v>
      </c>
      <c r="K101" s="43">
        <f>(IF(E95&gt;1,(I95/(E95+2)+K100),0))</f>
        <v>0</v>
      </c>
    </row>
    <row r="102" spans="1:11" s="1" customFormat="1" ht="21" customHeight="1" x14ac:dyDescent="0.35">
      <c r="A102" s="107" t="s">
        <v>259</v>
      </c>
      <c r="B102" s="108"/>
      <c r="C102" s="106">
        <f>C101</f>
        <v>9.6000000000000014</v>
      </c>
      <c r="D102" s="106"/>
      <c r="E102" s="59">
        <f ca="1">((100/I95)*C102)/100</f>
        <v>0.21818181818181823</v>
      </c>
      <c r="F102" s="105"/>
      <c r="G102" s="105"/>
      <c r="H102" s="105"/>
      <c r="I102" s="105"/>
      <c r="J102" s="71" t="s">
        <v>165</v>
      </c>
      <c r="K102" s="43">
        <f>(IF(E95&gt;2,(I95/(E95+2)+K101),0))</f>
        <v>0</v>
      </c>
    </row>
    <row r="103" spans="1:11" s="1" customFormat="1" ht="57.75" customHeight="1" x14ac:dyDescent="0.35">
      <c r="A103" s="107" t="s">
        <v>260</v>
      </c>
      <c r="B103" s="108"/>
      <c r="C103" s="103">
        <v>0</v>
      </c>
      <c r="D103" s="103"/>
      <c r="E103" s="59">
        <f ca="1">((100/(I95))*C103)/100</f>
        <v>0</v>
      </c>
      <c r="F103" s="105"/>
      <c r="G103" s="105"/>
      <c r="H103" s="105"/>
      <c r="I103" s="105"/>
      <c r="J103" s="71" t="s">
        <v>167</v>
      </c>
      <c r="K103" s="44">
        <f>(IF(E95&gt;3,(I95/(E95+2)+K102),0))</f>
        <v>0</v>
      </c>
    </row>
    <row r="104" spans="1:11" s="1" customFormat="1" ht="21" x14ac:dyDescent="0.35">
      <c r="A104" s="105" t="s">
        <v>166</v>
      </c>
      <c r="B104" s="105"/>
      <c r="C104" s="103">
        <v>0</v>
      </c>
      <c r="D104" s="103"/>
      <c r="E104" s="59">
        <f ca="1">((100/(I95))*C104)/100</f>
        <v>0</v>
      </c>
      <c r="F104" s="105"/>
      <c r="G104" s="105"/>
      <c r="H104" s="105"/>
      <c r="I104" s="105"/>
      <c r="J104" s="71" t="s">
        <v>168</v>
      </c>
      <c r="K104" s="43">
        <f>(IF(E95&gt;4,(I95/(E95+2)+K103),0))</f>
        <v>0</v>
      </c>
    </row>
    <row r="105" spans="1:11" s="1" customFormat="1" ht="21" customHeight="1" x14ac:dyDescent="0.35">
      <c r="A105" s="105" t="s">
        <v>261</v>
      </c>
      <c r="B105" s="105"/>
      <c r="C105" s="103">
        <v>0</v>
      </c>
      <c r="D105" s="103"/>
      <c r="E105" s="59">
        <f ca="1">((100/I95)*C105)/100</f>
        <v>0</v>
      </c>
      <c r="F105" s="105"/>
      <c r="G105" s="105"/>
      <c r="H105" s="105"/>
      <c r="I105" s="105"/>
      <c r="J105" s="71" t="s">
        <v>153</v>
      </c>
      <c r="K105" s="43">
        <f ca="1">(IF(E95=1,(I95/(E95+3)+K100),IF(E95=0,(I95/4+K100),IF(E95&gt;1,0))))</f>
        <v>33</v>
      </c>
    </row>
    <row r="106" spans="1:11" s="1" customFormat="1" ht="21.75" thickBot="1" x14ac:dyDescent="0.4">
      <c r="A106" s="105" t="s">
        <v>262</v>
      </c>
      <c r="B106" s="105"/>
      <c r="C106" s="103">
        <v>0</v>
      </c>
      <c r="D106" s="103"/>
      <c r="E106" s="59">
        <f ca="1">((100/I95)*C106)/100</f>
        <v>0</v>
      </c>
      <c r="F106" s="105"/>
      <c r="G106" s="105"/>
      <c r="H106" s="105"/>
      <c r="I106" s="105"/>
      <c r="J106" s="73" t="s">
        <v>154</v>
      </c>
      <c r="K106" s="45">
        <f ca="1">(IF(E95&gt;1.5,(I95/(E95+2)+K99+MAX(0,K100-K99)+MAX(0,K101-K100)+MAX(0,K102-K101)+MAX(0,K103-K102)+MAX(0,K104-K103)),IF(E95=1,(I95/(E95+3)+K105),IF(E95=0,I95/4+K105))))</f>
        <v>44</v>
      </c>
    </row>
    <row r="107" spans="1:11" s="1" customFormat="1" ht="20.25" x14ac:dyDescent="0.25">
      <c r="A107" s="105" t="s">
        <v>169</v>
      </c>
      <c r="B107" s="105"/>
      <c r="C107" s="103">
        <v>0</v>
      </c>
      <c r="D107" s="103"/>
      <c r="E107" s="59">
        <f ca="1">((100/(I95))*C107)/100</f>
        <v>0</v>
      </c>
      <c r="F107" s="105"/>
      <c r="G107" s="105"/>
      <c r="H107" s="105"/>
      <c r="I107" s="105"/>
    </row>
    <row r="108" spans="1:11" s="1" customFormat="1" ht="20.25" x14ac:dyDescent="0.25">
      <c r="A108" s="105" t="s">
        <v>170</v>
      </c>
      <c r="B108" s="105"/>
      <c r="C108" s="103">
        <v>0</v>
      </c>
      <c r="D108" s="103"/>
      <c r="E108" s="59">
        <f ca="1">((100/(I95))*C108)/100</f>
        <v>0</v>
      </c>
      <c r="F108" s="105"/>
      <c r="G108" s="105"/>
      <c r="H108" s="105"/>
      <c r="I108" s="105"/>
    </row>
    <row r="109" spans="1:11" s="1" customFormat="1" ht="21" thickBot="1" x14ac:dyDescent="0.3">
      <c r="A109" s="96" t="s">
        <v>72</v>
      </c>
      <c r="B109" s="96"/>
      <c r="C109" s="96"/>
      <c r="D109" s="96"/>
      <c r="E109" s="96"/>
      <c r="F109" s="96"/>
      <c r="G109" s="96"/>
      <c r="H109" s="96"/>
      <c r="I109" s="96"/>
    </row>
    <row r="110" spans="1:11" s="1" customFormat="1" ht="20.25" customHeight="1" x14ac:dyDescent="0.3">
      <c r="A110" s="97" t="s">
        <v>274</v>
      </c>
      <c r="B110" s="98"/>
      <c r="C110" s="98"/>
      <c r="D110" s="99"/>
      <c r="E110" s="68" t="s">
        <v>142</v>
      </c>
      <c r="F110" s="103" t="s">
        <v>128</v>
      </c>
      <c r="G110" s="103"/>
      <c r="H110" s="68" t="s">
        <v>143</v>
      </c>
      <c r="I110" s="68" t="s">
        <v>144</v>
      </c>
      <c r="J110" s="69" t="str">
        <f ca="1">(IF(F113&gt;99%,"All work completed. Please provide OC.",IF(F113&gt;89.8%,"Plinth, RCC, Brick, Plaster, Flooring, Wooden, Plumbing, Electrification, etc., work Completed. Finishing work is in process.",IF(F113&lt;94%,(IF(C113=0,"Work not yet Started.",IF(E113=25%,"Piling work in process",IF(E113=50%,"Excavation work in process",IF(E113=100%,"Excavation work Completed. ","0")))&amp;(IF(C114=0%,"",IF(C114=K115,"Footing work is process",IF(C114=K116,"Footing work Completed",IF(C114=K117,"1st Basement Completed",IF(C114=K118,"1st &amp; 2nd Basement Completed",IF(C114=K119,"1st to 3rd Basement Completed",IF(C114=K120,"1st to 4th Basement Completed",IF(C114=K121,"Plinth work is process",IF(C114=K122,"Plinth work completed","0")))))))))))&amp;(IF(C115=(F111+H111+I111),", RCC Slab",IF(C115&gt;0,", RCC upto "&amp;C115&amp;" Slab",""))&amp;(IF(C116=I111,", Brickwork",IF(C116&gt;0,", Brickwork upto "&amp;C116&amp;" Floor",""))&amp;(IF(C117=I111,", Internal Plaster",IF(C117&gt;0,", Internal Plaster upto "&amp;C117&amp;" Floor",""))&amp;(IF(C118=I111,", External Plaster",IF(C118&gt;0,", External Plaster upto "&amp;C118&amp;" Floor",""))&amp;(IF(C119=I111,", External Plumbing, Elevation and Waterproofing",IF(C119&gt;0,", External Plumbing, Elevation and Waterproofing upto "&amp;C119&amp;" Floor",""))&amp;(IF(C120=I111,", Flooring &amp; Fitting",IF(C120&gt;0,", Flooring &amp; Fitting upto "&amp;C120&amp;" Floor",""))&amp;(IF(C121=I111,", Wooden Work",IF(C121&gt;0,", Wooden Work upto "&amp;C121&amp;" Floor",""))&amp;(IF(C122=I111,", Electrical &amp; Sanitary fittings",IF(C122&gt;0,", Electrical &amp; Sanitary fittings upto "&amp;C122&amp;" Floor",""))&amp;(IF(C123&gt;0,", Finishing upto "&amp;C123&amp;" Floor","")&amp;(IF(C115&gt;0.5," Completed",""))))))))))))))))</f>
        <v>Work not yet Started.</v>
      </c>
      <c r="K110" s="38"/>
    </row>
    <row r="111" spans="1:11" s="1" customFormat="1" ht="20.25" x14ac:dyDescent="0.3">
      <c r="A111" s="100"/>
      <c r="B111" s="101"/>
      <c r="C111" s="101"/>
      <c r="D111" s="102"/>
      <c r="E111" s="68">
        <v>1</v>
      </c>
      <c r="F111" s="103">
        <v>1</v>
      </c>
      <c r="G111" s="103"/>
      <c r="H111" s="68">
        <v>0</v>
      </c>
      <c r="I111" s="68">
        <f ca="1">--TRIM(RIGHT(SUBSTITUTE(LEFT(A110,_xlfn.AGGREGATE(16,6,FIND({0,1,2,3,4,5,6,7,8,9},A110,ROW(INDIRECT("1:"&amp;LEN(A110)))),1))," ",REPT(" ",LEN(A110))),LEN(A110)))</f>
        <v>44</v>
      </c>
      <c r="J111" s="70" t="s">
        <v>148</v>
      </c>
      <c r="K111" s="38"/>
    </row>
    <row r="112" spans="1:11" s="1" customFormat="1" ht="20.25" customHeight="1" x14ac:dyDescent="0.3">
      <c r="A112" s="104" t="s">
        <v>146</v>
      </c>
      <c r="B112" s="104"/>
      <c r="C112" s="104" t="s">
        <v>157</v>
      </c>
      <c r="D112" s="104"/>
      <c r="E112" s="63" t="s">
        <v>158</v>
      </c>
      <c r="F112" s="104" t="s">
        <v>147</v>
      </c>
      <c r="G112" s="104"/>
      <c r="H112" s="46" t="s">
        <v>145</v>
      </c>
      <c r="I112" s="46"/>
      <c r="J112" s="71" t="s">
        <v>159</v>
      </c>
      <c r="K112" s="39">
        <f ca="1">I111*25%</f>
        <v>11</v>
      </c>
    </row>
    <row r="113" spans="1:24" s="1" customFormat="1" ht="20.25" customHeight="1" x14ac:dyDescent="0.3">
      <c r="A113" s="105" t="s">
        <v>160</v>
      </c>
      <c r="B113" s="105"/>
      <c r="C113" s="103">
        <v>0</v>
      </c>
      <c r="D113" s="103"/>
      <c r="E113" s="65">
        <f ca="1">((100/I111)*C113)/100</f>
        <v>0</v>
      </c>
      <c r="F113" s="105">
        <f ca="1">(((C113/I111*5)+(C114/I111*20)+(25/(F111+H111+I111)*C115)+(5/(I111)*C116)+(2.5/(I111)*C117)+(2.5/(I111)*C118)+(5/I111*C119)+(10/I111*C120)+(2.5/I111*C121)+(2.5/I111*C122)+(10/I111*C123)+(10/I111*C124))/100)</f>
        <v>0</v>
      </c>
      <c r="G113" s="105"/>
      <c r="H113" s="105" t="str">
        <f ca="1">J110</f>
        <v>Work not yet Started.</v>
      </c>
      <c r="I113" s="105"/>
      <c r="J113" s="71" t="s">
        <v>149</v>
      </c>
      <c r="K113" s="72">
        <f ca="1">I111*50%</f>
        <v>22</v>
      </c>
    </row>
    <row r="114" spans="1:24" s="1" customFormat="1" ht="20.25" x14ac:dyDescent="0.3">
      <c r="A114" s="105" t="s">
        <v>129</v>
      </c>
      <c r="B114" s="105"/>
      <c r="C114" s="106">
        <v>0</v>
      </c>
      <c r="D114" s="103"/>
      <c r="E114" s="65">
        <f ca="1">((100/I111)*C114)/100</f>
        <v>0</v>
      </c>
      <c r="F114" s="105"/>
      <c r="G114" s="105"/>
      <c r="H114" s="105"/>
      <c r="I114" s="105"/>
      <c r="J114" s="71" t="s">
        <v>150</v>
      </c>
      <c r="K114" s="72">
        <f ca="1">I111</f>
        <v>44</v>
      </c>
    </row>
    <row r="115" spans="1:24" s="1" customFormat="1" ht="21" customHeight="1" x14ac:dyDescent="0.35">
      <c r="A115" s="105" t="s">
        <v>161</v>
      </c>
      <c r="B115" s="105"/>
      <c r="C115" s="103">
        <v>0</v>
      </c>
      <c r="D115" s="103"/>
      <c r="E115" s="65">
        <f ca="1">((100/(F111+H111+I111))*C115)/100</f>
        <v>0</v>
      </c>
      <c r="F115" s="105"/>
      <c r="G115" s="105"/>
      <c r="H115" s="105"/>
      <c r="I115" s="105"/>
      <c r="J115" s="71" t="s">
        <v>151</v>
      </c>
      <c r="K115" s="43">
        <f ca="1">(IF(E111&gt;1,(I111/(E111+2)),I111/4))</f>
        <v>11</v>
      </c>
    </row>
    <row r="116" spans="1:24" s="1" customFormat="1" ht="21" customHeight="1" x14ac:dyDescent="0.35">
      <c r="A116" s="105" t="s">
        <v>162</v>
      </c>
      <c r="B116" s="105"/>
      <c r="C116" s="103">
        <v>0</v>
      </c>
      <c r="D116" s="103"/>
      <c r="E116" s="65">
        <f ca="1">((100/I111)*C116)/100</f>
        <v>0</v>
      </c>
      <c r="F116" s="105"/>
      <c r="G116" s="105"/>
      <c r="H116" s="105"/>
      <c r="I116" s="105"/>
      <c r="J116" s="71" t="s">
        <v>152</v>
      </c>
      <c r="K116" s="43">
        <f ca="1">(IF(E111&gt;1,(I111/(E111+2)+K115),I111/4+K115))</f>
        <v>22</v>
      </c>
    </row>
    <row r="117" spans="1:24" s="1" customFormat="1" ht="21" customHeight="1" x14ac:dyDescent="0.35">
      <c r="A117" s="107" t="s">
        <v>163</v>
      </c>
      <c r="B117" s="108"/>
      <c r="C117" s="106">
        <f>C116*0.8</f>
        <v>0</v>
      </c>
      <c r="D117" s="106"/>
      <c r="E117" s="65">
        <f ca="1">((100/I111)*C117)/100</f>
        <v>0</v>
      </c>
      <c r="F117" s="105"/>
      <c r="G117" s="105"/>
      <c r="H117" s="105"/>
      <c r="I117" s="105"/>
      <c r="J117" s="71" t="s">
        <v>164</v>
      </c>
      <c r="K117" s="43">
        <f>(IF(E111&gt;1,(I111/(E111+2)+K116),0))</f>
        <v>0</v>
      </c>
    </row>
    <row r="118" spans="1:24" s="1" customFormat="1" ht="21" customHeight="1" x14ac:dyDescent="0.35">
      <c r="A118" s="107" t="s">
        <v>259</v>
      </c>
      <c r="B118" s="108"/>
      <c r="C118" s="106">
        <f>C117</f>
        <v>0</v>
      </c>
      <c r="D118" s="106"/>
      <c r="E118" s="65">
        <f ca="1">((100/I111)*C118)/100</f>
        <v>0</v>
      </c>
      <c r="F118" s="105"/>
      <c r="G118" s="105"/>
      <c r="H118" s="105"/>
      <c r="I118" s="105"/>
      <c r="J118" s="71" t="s">
        <v>165</v>
      </c>
      <c r="K118" s="43">
        <f>(IF(E111&gt;2,(I111/(E111+2)+K117),0))</f>
        <v>0</v>
      </c>
    </row>
    <row r="119" spans="1:24" s="1" customFormat="1" ht="57.75" customHeight="1" x14ac:dyDescent="0.35">
      <c r="A119" s="107" t="s">
        <v>260</v>
      </c>
      <c r="B119" s="108"/>
      <c r="C119" s="103">
        <v>0</v>
      </c>
      <c r="D119" s="103"/>
      <c r="E119" s="65">
        <f ca="1">((100/(I111))*C119)/100</f>
        <v>0</v>
      </c>
      <c r="F119" s="105"/>
      <c r="G119" s="105"/>
      <c r="H119" s="105"/>
      <c r="I119" s="105"/>
      <c r="J119" s="71" t="s">
        <v>167</v>
      </c>
      <c r="K119" s="44">
        <f>(IF(E111&gt;3,(I111/(E111+2)+K118),0))</f>
        <v>0</v>
      </c>
    </row>
    <row r="120" spans="1:24" s="1" customFormat="1" ht="21" x14ac:dyDescent="0.35">
      <c r="A120" s="105" t="s">
        <v>166</v>
      </c>
      <c r="B120" s="105"/>
      <c r="C120" s="103">
        <v>0</v>
      </c>
      <c r="D120" s="103"/>
      <c r="E120" s="65">
        <f ca="1">((100/(I111))*C120)/100</f>
        <v>0</v>
      </c>
      <c r="F120" s="105"/>
      <c r="G120" s="105"/>
      <c r="H120" s="105"/>
      <c r="I120" s="105"/>
      <c r="J120" s="71" t="s">
        <v>168</v>
      </c>
      <c r="K120" s="43">
        <f>(IF(E111&gt;4,(I111/(E111+2)+K119),0))</f>
        <v>0</v>
      </c>
    </row>
    <row r="121" spans="1:24" s="1" customFormat="1" ht="21" customHeight="1" x14ac:dyDescent="0.35">
      <c r="A121" s="105" t="s">
        <v>261</v>
      </c>
      <c r="B121" s="105"/>
      <c r="C121" s="103">
        <v>0</v>
      </c>
      <c r="D121" s="103"/>
      <c r="E121" s="65">
        <f ca="1">((100/I111)*C121)/100</f>
        <v>0</v>
      </c>
      <c r="F121" s="105"/>
      <c r="G121" s="105"/>
      <c r="H121" s="105"/>
      <c r="I121" s="105"/>
      <c r="J121" s="71" t="s">
        <v>153</v>
      </c>
      <c r="K121" s="43">
        <f ca="1">(IF(E111=1,(I111/(E111+3)+K116),IF(E111=0,(I111/4+K116),IF(E111&gt;1,0))))</f>
        <v>33</v>
      </c>
    </row>
    <row r="122" spans="1:24" s="1" customFormat="1" ht="21.75" thickBot="1" x14ac:dyDescent="0.4">
      <c r="A122" s="105" t="s">
        <v>262</v>
      </c>
      <c r="B122" s="105"/>
      <c r="C122" s="103">
        <v>0</v>
      </c>
      <c r="D122" s="103"/>
      <c r="E122" s="65">
        <f ca="1">((100/I111)*C122)/100</f>
        <v>0</v>
      </c>
      <c r="F122" s="105"/>
      <c r="G122" s="105"/>
      <c r="H122" s="105"/>
      <c r="I122" s="105"/>
      <c r="J122" s="73" t="s">
        <v>154</v>
      </c>
      <c r="K122" s="45">
        <f ca="1">(IF(E111&gt;1.5,(I111/(E111+2)+K115+MAX(0,K116-K115)+MAX(0,K117-K116)+MAX(0,K118-K117)+MAX(0,K119-K118)+MAX(0,K120-K119)),IF(E111=1,(I111/(E111+3)+K121),IF(E111=0,I111/4+K121))))</f>
        <v>44</v>
      </c>
    </row>
    <row r="123" spans="1:24" s="1" customFormat="1" ht="20.25" x14ac:dyDescent="0.25">
      <c r="A123" s="105" t="s">
        <v>169</v>
      </c>
      <c r="B123" s="105"/>
      <c r="C123" s="103">
        <v>0</v>
      </c>
      <c r="D123" s="103"/>
      <c r="E123" s="65">
        <f ca="1">((100/(I111))*C123)/100</f>
        <v>0</v>
      </c>
      <c r="F123" s="105"/>
      <c r="G123" s="105"/>
      <c r="H123" s="105"/>
      <c r="I123" s="105"/>
    </row>
    <row r="124" spans="1:24" s="1" customFormat="1" ht="20.25" x14ac:dyDescent="0.25">
      <c r="A124" s="105" t="s">
        <v>170</v>
      </c>
      <c r="B124" s="105"/>
      <c r="C124" s="103">
        <v>0</v>
      </c>
      <c r="D124" s="103"/>
      <c r="E124" s="65">
        <f ca="1">((100/(I111))*C124)/100</f>
        <v>0</v>
      </c>
      <c r="F124" s="105"/>
      <c r="G124" s="105"/>
      <c r="H124" s="105"/>
      <c r="I124" s="105"/>
    </row>
    <row r="125" spans="1:24" ht="36.75" customHeight="1" x14ac:dyDescent="0.3">
      <c r="A125" s="199" t="s">
        <v>155</v>
      </c>
      <c r="B125" s="200"/>
      <c r="C125" s="200"/>
      <c r="D125" s="200"/>
      <c r="E125" s="200"/>
      <c r="F125" s="200"/>
      <c r="G125" s="200"/>
      <c r="H125" s="201">
        <f ca="1">AVERAGE(F97,F81,F65,F65,F113)</f>
        <v>0.38078787878787879</v>
      </c>
      <c r="I125" s="202"/>
      <c r="J125" s="40"/>
      <c r="K125" s="41"/>
      <c r="L125" s="41"/>
    </row>
    <row r="126" spans="1:24" ht="20.25" x14ac:dyDescent="0.25">
      <c r="A126" s="127" t="s">
        <v>76</v>
      </c>
      <c r="B126" s="128"/>
      <c r="C126" s="128"/>
      <c r="D126" s="128"/>
      <c r="E126" s="128"/>
      <c r="F126" s="128"/>
      <c r="G126" s="128"/>
      <c r="H126" s="128"/>
      <c r="I126" s="129"/>
    </row>
    <row r="127" spans="1:24" ht="60.75" x14ac:dyDescent="0.25">
      <c r="A127" s="130" t="s">
        <v>77</v>
      </c>
      <c r="B127" s="130"/>
      <c r="C127" s="130"/>
      <c r="D127" s="3" t="s">
        <v>4</v>
      </c>
      <c r="E127" s="16" t="s">
        <v>134</v>
      </c>
      <c r="F127" s="22" t="s">
        <v>171</v>
      </c>
      <c r="G127" s="3" t="s">
        <v>4</v>
      </c>
      <c r="H127" s="166" t="s">
        <v>224</v>
      </c>
      <c r="I127" s="166"/>
    </row>
    <row r="128" spans="1:24" ht="40.5" customHeight="1" x14ac:dyDescent="0.25">
      <c r="A128" s="130" t="s">
        <v>185</v>
      </c>
      <c r="B128" s="130"/>
      <c r="C128" s="130"/>
      <c r="D128" s="2" t="s">
        <v>130</v>
      </c>
      <c r="E128" s="19" t="s">
        <v>302</v>
      </c>
      <c r="F128" s="22" t="s">
        <v>186</v>
      </c>
      <c r="G128" s="2" t="s">
        <v>4</v>
      </c>
      <c r="H128" s="95" t="s">
        <v>301</v>
      </c>
      <c r="I128" s="95"/>
      <c r="J128" s="89" t="s">
        <v>303</v>
      </c>
      <c r="K128" s="90"/>
      <c r="L128" s="90"/>
      <c r="M128" s="90"/>
      <c r="N128" s="90"/>
      <c r="O128" s="90"/>
      <c r="P128" s="90"/>
      <c r="Q128" s="90"/>
      <c r="R128" s="90"/>
      <c r="S128" s="90"/>
      <c r="T128" s="90"/>
      <c r="U128" s="90"/>
      <c r="V128" s="90"/>
      <c r="W128" s="90"/>
      <c r="X128" s="90"/>
    </row>
    <row r="129" spans="1:151 16227:16384" ht="26.25" customHeight="1" x14ac:dyDescent="0.25">
      <c r="A129" s="167" t="s">
        <v>80</v>
      </c>
      <c r="B129" s="167"/>
      <c r="C129" s="167"/>
      <c r="D129" s="3" t="s">
        <v>4</v>
      </c>
      <c r="E129" s="52">
        <v>1000000</v>
      </c>
      <c r="F129" s="3" t="s">
        <v>127</v>
      </c>
      <c r="G129" s="3" t="s">
        <v>4</v>
      </c>
      <c r="H129" s="168" t="s">
        <v>135</v>
      </c>
      <c r="I129" s="169"/>
    </row>
    <row r="130" spans="1:151 16227:16384" ht="20.25" hidden="1" x14ac:dyDescent="0.25">
      <c r="A130" s="130" t="s">
        <v>117</v>
      </c>
      <c r="B130" s="130"/>
      <c r="C130" s="130"/>
      <c r="D130" s="2" t="s">
        <v>4</v>
      </c>
      <c r="E130" s="19" t="s">
        <v>118</v>
      </c>
      <c r="F130" s="22" t="s">
        <v>119</v>
      </c>
      <c r="G130" s="2" t="s">
        <v>4</v>
      </c>
      <c r="H130" s="95" t="s">
        <v>99</v>
      </c>
      <c r="I130" s="95"/>
    </row>
    <row r="131" spans="1:151 16227:16384" ht="60.75" hidden="1" x14ac:dyDescent="0.25">
      <c r="A131" s="130" t="s">
        <v>120</v>
      </c>
      <c r="B131" s="130"/>
      <c r="C131" s="130"/>
      <c r="D131" s="2" t="s">
        <v>4</v>
      </c>
      <c r="E131" s="19" t="s">
        <v>121</v>
      </c>
      <c r="F131" s="22" t="s">
        <v>122</v>
      </c>
      <c r="G131" s="2" t="s">
        <v>4</v>
      </c>
      <c r="H131" s="95" t="s">
        <v>123</v>
      </c>
      <c r="I131" s="95"/>
    </row>
    <row r="132" spans="1:151 16227:16384" ht="20.25" hidden="1" x14ac:dyDescent="0.25">
      <c r="A132" s="130" t="s">
        <v>79</v>
      </c>
      <c r="B132" s="130"/>
      <c r="C132" s="130"/>
      <c r="D132" s="2" t="s">
        <v>4</v>
      </c>
      <c r="E132" s="19" t="s">
        <v>101</v>
      </c>
      <c r="F132" s="22" t="s">
        <v>78</v>
      </c>
      <c r="G132" s="2" t="s">
        <v>4</v>
      </c>
      <c r="H132" s="91" t="s">
        <v>101</v>
      </c>
      <c r="I132" s="93"/>
    </row>
    <row r="133" spans="1:151 16227:16384" ht="20.25" hidden="1" x14ac:dyDescent="0.25">
      <c r="A133" s="130" t="s">
        <v>124</v>
      </c>
      <c r="B133" s="130"/>
      <c r="C133" s="130"/>
      <c r="D133" s="2" t="s">
        <v>4</v>
      </c>
      <c r="E133" s="19" t="s">
        <v>100</v>
      </c>
      <c r="F133" s="22" t="s">
        <v>80</v>
      </c>
      <c r="G133" s="2" t="s">
        <v>4</v>
      </c>
      <c r="H133" s="95" t="s">
        <v>116</v>
      </c>
      <c r="I133" s="95"/>
    </row>
    <row r="134" spans="1:151 16227:16384" ht="20.25" hidden="1" x14ac:dyDescent="0.25">
      <c r="A134" s="130" t="s">
        <v>125</v>
      </c>
      <c r="B134" s="130"/>
      <c r="C134" s="130"/>
      <c r="D134" s="2" t="s">
        <v>4</v>
      </c>
      <c r="E134" s="20" t="s">
        <v>109</v>
      </c>
      <c r="F134" s="22" t="s">
        <v>126</v>
      </c>
      <c r="G134" s="2" t="s">
        <v>4</v>
      </c>
      <c r="H134" s="183" t="s">
        <v>109</v>
      </c>
      <c r="I134" s="183"/>
    </row>
    <row r="135" spans="1:151 16227:16384" ht="18" hidden="1" customHeight="1" x14ac:dyDescent="0.25">
      <c r="A135" s="167" t="s">
        <v>127</v>
      </c>
      <c r="B135" s="167"/>
      <c r="C135" s="167"/>
      <c r="D135" s="3" t="s">
        <v>4</v>
      </c>
      <c r="E135" s="11"/>
      <c r="F135" s="3" t="s">
        <v>127</v>
      </c>
      <c r="G135" s="3" t="s">
        <v>4</v>
      </c>
      <c r="H135" s="184" t="s">
        <v>109</v>
      </c>
      <c r="I135" s="185"/>
    </row>
    <row r="136" spans="1:151 16227:16384" ht="20.25" x14ac:dyDescent="0.25">
      <c r="A136" s="127" t="s">
        <v>75</v>
      </c>
      <c r="B136" s="128"/>
      <c r="C136" s="128"/>
      <c r="D136" s="128"/>
      <c r="E136" s="128"/>
      <c r="F136" s="128"/>
      <c r="G136" s="128"/>
      <c r="H136" s="128"/>
      <c r="I136" s="129"/>
    </row>
    <row r="137" spans="1:151 16227:16384" ht="20.25" x14ac:dyDescent="0.25">
      <c r="A137" s="151" t="s">
        <v>9</v>
      </c>
      <c r="B137" s="152"/>
      <c r="C137" s="152"/>
      <c r="D137" s="152"/>
      <c r="E137" s="152"/>
      <c r="F137" s="153"/>
      <c r="G137" s="2" t="s">
        <v>4</v>
      </c>
      <c r="H137" s="170">
        <f>56080/10.764</f>
        <v>5209.9591230026017</v>
      </c>
      <c r="I137" s="171"/>
    </row>
    <row r="138" spans="1:151 16227:16384" ht="20.25" x14ac:dyDescent="0.25">
      <c r="A138" s="151" t="s">
        <v>31</v>
      </c>
      <c r="B138" s="152"/>
      <c r="C138" s="152"/>
      <c r="D138" s="152"/>
      <c r="E138" s="152"/>
      <c r="F138" s="153"/>
      <c r="G138" s="2" t="s">
        <v>4</v>
      </c>
      <c r="H138" s="158">
        <f>108750/10.764</f>
        <v>10103.121516164994</v>
      </c>
      <c r="I138" s="158"/>
    </row>
    <row r="139" spans="1:151 16227:16384" ht="20.25" x14ac:dyDescent="0.25">
      <c r="A139" s="151" t="s">
        <v>136</v>
      </c>
      <c r="B139" s="152"/>
      <c r="C139" s="152"/>
      <c r="D139" s="152"/>
      <c r="E139" s="152"/>
      <c r="F139" s="153"/>
      <c r="G139" s="2" t="s">
        <v>4</v>
      </c>
      <c r="H139" s="158">
        <f>H137*0.8</f>
        <v>4167.9672984020817</v>
      </c>
      <c r="I139" s="158"/>
    </row>
    <row r="140" spans="1:151 16227:16384" ht="20.25" x14ac:dyDescent="0.25">
      <c r="A140" s="155" t="s">
        <v>84</v>
      </c>
      <c r="B140" s="156"/>
      <c r="C140" s="156"/>
      <c r="D140" s="156"/>
      <c r="E140" s="156"/>
      <c r="F140" s="156"/>
      <c r="G140" s="156"/>
      <c r="H140" s="156"/>
      <c r="I140" s="157"/>
    </row>
    <row r="141" spans="1:151 16227:16384" s="12" customFormat="1" ht="40.5" x14ac:dyDescent="0.25">
      <c r="A141" s="134" t="s">
        <v>181</v>
      </c>
      <c r="B141" s="135"/>
      <c r="C141" s="134" t="s">
        <v>182</v>
      </c>
      <c r="D141" s="135"/>
      <c r="E141" s="48" t="s">
        <v>183</v>
      </c>
      <c r="F141" s="134" t="s">
        <v>180</v>
      </c>
      <c r="G141" s="135"/>
      <c r="H141" s="48" t="s">
        <v>179</v>
      </c>
      <c r="I141" s="48" t="s">
        <v>178</v>
      </c>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WZC141" s="35"/>
      <c r="WZD141" s="35"/>
      <c r="WZE141" s="35"/>
      <c r="WZF141" s="35"/>
      <c r="WZG141" s="35"/>
      <c r="WZH141" s="35"/>
      <c r="WZI141" s="35"/>
      <c r="WZJ141" s="35"/>
      <c r="WZK141" s="35"/>
      <c r="WZL141" s="35"/>
      <c r="WZM141" s="35"/>
      <c r="WZN141" s="35"/>
      <c r="WZO141" s="35"/>
      <c r="WZP141" s="35"/>
      <c r="WZQ141" s="35"/>
      <c r="WZR141" s="35"/>
      <c r="WZS141" s="35"/>
      <c r="WZT141" s="35"/>
      <c r="WZU141" s="35"/>
      <c r="WZV141" s="35"/>
      <c r="WZW141" s="35"/>
      <c r="WZX141" s="35"/>
      <c r="WZY141" s="35"/>
      <c r="WZZ141" s="35"/>
      <c r="XAA141" s="35"/>
      <c r="XAB141" s="35"/>
      <c r="XAC141" s="35"/>
      <c r="XAD141" s="35"/>
      <c r="XAE141" s="35"/>
      <c r="XAF141" s="35"/>
      <c r="XAG141" s="35"/>
      <c r="XAH141" s="35"/>
      <c r="XAI141" s="35"/>
      <c r="XAJ141" s="35"/>
      <c r="XAK141" s="35"/>
      <c r="XAL141" s="35"/>
      <c r="XAM141" s="35"/>
      <c r="XAN141" s="35"/>
      <c r="XAO141" s="35"/>
      <c r="XAP141" s="35"/>
      <c r="XAQ141" s="35"/>
      <c r="XAR141" s="35"/>
      <c r="XAS141" s="35"/>
      <c r="XAT141" s="35"/>
      <c r="XAU141" s="35"/>
      <c r="XAV141" s="35"/>
      <c r="XAW141" s="35"/>
      <c r="XAX141" s="35"/>
      <c r="XAY141" s="35"/>
      <c r="XAZ141" s="35"/>
      <c r="XBA141" s="35"/>
      <c r="XBB141" s="35"/>
      <c r="XBC141" s="35"/>
      <c r="XBD141" s="35"/>
      <c r="XBE141" s="35"/>
      <c r="XBF141" s="35"/>
      <c r="XBG141" s="35"/>
      <c r="XBH141" s="35"/>
      <c r="XBI141" s="35"/>
      <c r="XBJ141" s="35"/>
      <c r="XBK141" s="35"/>
      <c r="XBL141" s="35"/>
      <c r="XBM141" s="35"/>
      <c r="XBN141" s="35"/>
      <c r="XBO141" s="35"/>
      <c r="XBP141" s="35"/>
      <c r="XBQ141" s="35"/>
      <c r="XBR141" s="35"/>
      <c r="XBS141" s="35"/>
      <c r="XBT141" s="35"/>
      <c r="XBU141" s="35"/>
      <c r="XBV141" s="35"/>
      <c r="XBW141" s="35"/>
      <c r="XBX141" s="35"/>
      <c r="XBY141" s="35"/>
      <c r="XBZ141" s="35"/>
      <c r="XCA141" s="35"/>
      <c r="XCB141" s="35"/>
      <c r="XCC141" s="35"/>
      <c r="XCD141" s="35"/>
      <c r="XCE141" s="35"/>
      <c r="XCF141" s="35"/>
      <c r="XCG141" s="35"/>
      <c r="XCH141" s="35"/>
      <c r="XCI141" s="35"/>
      <c r="XCJ141" s="35"/>
      <c r="XCK141" s="35"/>
      <c r="XCL141" s="35"/>
      <c r="XCM141" s="35"/>
      <c r="XCN141" s="35"/>
      <c r="XCO141" s="35"/>
      <c r="XCP141" s="35"/>
      <c r="XCQ141" s="35"/>
      <c r="XCR141" s="35"/>
      <c r="XCS141" s="35"/>
      <c r="XCT141" s="35"/>
      <c r="XCU141" s="35"/>
      <c r="XCV141" s="35"/>
      <c r="XCW141" s="35"/>
      <c r="XCX141" s="35"/>
      <c r="XCY141" s="35"/>
      <c r="XCZ141" s="35"/>
      <c r="XDA141" s="35"/>
      <c r="XDB141" s="35"/>
      <c r="XDC141" s="35"/>
      <c r="XDD141" s="35"/>
      <c r="XDE141" s="35"/>
      <c r="XDF141" s="35"/>
      <c r="XDG141" s="35"/>
      <c r="XDH141" s="35"/>
      <c r="XDI141" s="35"/>
      <c r="XDJ141" s="35"/>
      <c r="XDK141" s="35"/>
      <c r="XDL141" s="35"/>
      <c r="XDM141" s="35"/>
      <c r="XDN141" s="35"/>
      <c r="XDO141" s="35"/>
      <c r="XDP141" s="35"/>
      <c r="XDQ141" s="35"/>
      <c r="XDR141" s="35"/>
      <c r="XDS141" s="35"/>
      <c r="XDT141" s="35"/>
      <c r="XDU141" s="35"/>
      <c r="XDV141" s="35"/>
      <c r="XDW141" s="35"/>
      <c r="XDX141" s="35"/>
      <c r="XDY141" s="35"/>
      <c r="XDZ141" s="35"/>
      <c r="XEA141" s="35"/>
      <c r="XEB141" s="35"/>
      <c r="XEC141" s="35"/>
      <c r="XED141" s="35"/>
      <c r="XEE141" s="35"/>
      <c r="XEF141" s="35"/>
      <c r="XEG141" s="35"/>
      <c r="XEH141" s="35"/>
      <c r="XEI141" s="35"/>
      <c r="XEJ141" s="35"/>
      <c r="XEK141" s="35"/>
      <c r="XEL141" s="35"/>
      <c r="XEM141" s="35"/>
      <c r="XEN141" s="35"/>
      <c r="XEO141" s="35"/>
      <c r="XEP141" s="35"/>
      <c r="XEQ141" s="35"/>
      <c r="XER141" s="35"/>
      <c r="XES141" s="35"/>
      <c r="XET141" s="35"/>
      <c r="XEU141" s="35"/>
      <c r="XEV141" s="35"/>
      <c r="XEW141" s="35"/>
      <c r="XEX141" s="35"/>
      <c r="XEY141" s="35"/>
      <c r="XEZ141" s="35"/>
      <c r="XFA141" s="35"/>
      <c r="XFB141" s="35"/>
      <c r="XFC141" s="35"/>
      <c r="XFD141" s="35"/>
    </row>
    <row r="142" spans="1:151 16227:16384" s="12" customFormat="1" ht="20.25" x14ac:dyDescent="0.25">
      <c r="A142" s="124" t="s">
        <v>234</v>
      </c>
      <c r="B142" s="125"/>
      <c r="C142" s="124" t="s">
        <v>97</v>
      </c>
      <c r="D142" s="125"/>
      <c r="E142" s="49" t="s">
        <v>222</v>
      </c>
      <c r="F142" s="124">
        <f>COUNT(F157:G158)+COUNT(F163:G164)+COUNT(F169:G170,F173)*4+COUNT(F175:G178)+COUNT(F181:G185)*12+COUNT(F187:G190)+COUNT(F193:G196)+COUNT(F199:G203)*3+COUNT(F205:G209)*5+COUNT(F211:G214)+COUNT(F217:G221)*12+COUNT(F223:G226)+COUNT(F229,F231:G233)</f>
        <v>200</v>
      </c>
      <c r="G142" s="125"/>
      <c r="H142" s="49">
        <f>SUM(F157:G158)+SUM(F163:G164)+SUM(F169:G170,F173)*4+SUM(F175:G178)+SUM(F181:G185)*12+SUM(F187:G190)+SUM(F193:G196)+SUM(F199:G203)*3+SUM(F205:G209)*5+SUM(F211:G214)+SUM(F217:G221)*12+SUM(F223:G226)+SUM(F229,F231:G233)</f>
        <v>165538.37195999999</v>
      </c>
      <c r="I142" s="49">
        <f>SUM(I157:I158)+SUM(I163:I164)+SUM(I169:I170,I173)*4+SUM(I175:I178)+SUM(I181:I185)*12+SUM(I187:I190)+SUM(I193:I196)+SUM(I199:I203)*3+SUM(I205:I209)*5+SUM(I211:I214)+SUM(I217:I221)*12+SUM(I223:I226)+SUM(I229,I231:I233)</f>
        <v>264861.39513600001</v>
      </c>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WZC142" s="35"/>
      <c r="WZD142" s="35"/>
      <c r="WZE142" s="35"/>
      <c r="WZF142" s="35"/>
      <c r="WZG142" s="35"/>
      <c r="WZH142" s="35"/>
      <c r="WZI142" s="35"/>
      <c r="WZJ142" s="35"/>
      <c r="WZK142" s="35"/>
      <c r="WZL142" s="35"/>
      <c r="WZM142" s="35"/>
      <c r="WZN142" s="35"/>
      <c r="WZO142" s="35"/>
      <c r="WZP142" s="35"/>
      <c r="WZQ142" s="35"/>
      <c r="WZR142" s="35"/>
      <c r="WZS142" s="35"/>
      <c r="WZT142" s="35"/>
      <c r="WZU142" s="35"/>
      <c r="WZV142" s="35"/>
      <c r="WZW142" s="35"/>
      <c r="WZX142" s="35"/>
      <c r="WZY142" s="35"/>
      <c r="WZZ142" s="35"/>
      <c r="XAA142" s="35"/>
      <c r="XAB142" s="35"/>
      <c r="XAC142" s="35"/>
      <c r="XAD142" s="35"/>
      <c r="XAE142" s="35"/>
      <c r="XAF142" s="35"/>
      <c r="XAG142" s="35"/>
      <c r="XAH142" s="35"/>
      <c r="XAI142" s="35"/>
      <c r="XAJ142" s="35"/>
      <c r="XAK142" s="35"/>
      <c r="XAL142" s="35"/>
      <c r="XAM142" s="35"/>
      <c r="XAN142" s="35"/>
      <c r="XAO142" s="35"/>
      <c r="XAP142" s="35"/>
      <c r="XAQ142" s="35"/>
      <c r="XAR142" s="35"/>
      <c r="XAS142" s="35"/>
      <c r="XAT142" s="35"/>
      <c r="XAU142" s="35"/>
      <c r="XAV142" s="35"/>
      <c r="XAW142" s="35"/>
      <c r="XAX142" s="35"/>
      <c r="XAY142" s="35"/>
      <c r="XAZ142" s="35"/>
      <c r="XBA142" s="35"/>
      <c r="XBB142" s="35"/>
      <c r="XBC142" s="35"/>
      <c r="XBD142" s="35"/>
      <c r="XBE142" s="35"/>
      <c r="XBF142" s="35"/>
      <c r="XBG142" s="35"/>
      <c r="XBH142" s="35"/>
      <c r="XBI142" s="35"/>
      <c r="XBJ142" s="35"/>
      <c r="XBK142" s="35"/>
      <c r="XBL142" s="35"/>
      <c r="XBM142" s="35"/>
      <c r="XBN142" s="35"/>
      <c r="XBO142" s="35"/>
      <c r="XBP142" s="35"/>
      <c r="XBQ142" s="35"/>
      <c r="XBR142" s="35"/>
      <c r="XBS142" s="35"/>
      <c r="XBT142" s="35"/>
      <c r="XBU142" s="35"/>
      <c r="XBV142" s="35"/>
      <c r="XBW142" s="35"/>
      <c r="XBX142" s="35"/>
      <c r="XBY142" s="35"/>
      <c r="XBZ142" s="35"/>
      <c r="XCA142" s="35"/>
      <c r="XCB142" s="35"/>
      <c r="XCC142" s="35"/>
      <c r="XCD142" s="35"/>
      <c r="XCE142" s="35"/>
      <c r="XCF142" s="35"/>
      <c r="XCG142" s="35"/>
      <c r="XCH142" s="35"/>
      <c r="XCI142" s="35"/>
      <c r="XCJ142" s="35"/>
      <c r="XCK142" s="35"/>
      <c r="XCL142" s="35"/>
      <c r="XCM142" s="35"/>
      <c r="XCN142" s="35"/>
      <c r="XCO142" s="35"/>
      <c r="XCP142" s="35"/>
      <c r="XCQ142" s="35"/>
      <c r="XCR142" s="35"/>
      <c r="XCS142" s="35"/>
      <c r="XCT142" s="35"/>
      <c r="XCU142" s="35"/>
      <c r="XCV142" s="35"/>
      <c r="XCW142" s="35"/>
      <c r="XCX142" s="35"/>
      <c r="XCY142" s="35"/>
      <c r="XCZ142" s="35"/>
      <c r="XDA142" s="35"/>
      <c r="XDB142" s="35"/>
      <c r="XDC142" s="35"/>
      <c r="XDD142" s="35"/>
      <c r="XDE142" s="35"/>
      <c r="XDF142" s="35"/>
      <c r="XDG142" s="35"/>
      <c r="XDH142" s="35"/>
      <c r="XDI142" s="35"/>
      <c r="XDJ142" s="35"/>
      <c r="XDK142" s="35"/>
      <c r="XDL142" s="35"/>
      <c r="XDM142" s="35"/>
      <c r="XDN142" s="35"/>
      <c r="XDO142" s="35"/>
      <c r="XDP142" s="35"/>
      <c r="XDQ142" s="35"/>
      <c r="XDR142" s="35"/>
      <c r="XDS142" s="35"/>
      <c r="XDT142" s="35"/>
      <c r="XDU142" s="35"/>
      <c r="XDV142" s="35"/>
      <c r="XDW142" s="35"/>
      <c r="XDX142" s="35"/>
      <c r="XDY142" s="35"/>
      <c r="XDZ142" s="35"/>
      <c r="XEA142" s="35"/>
      <c r="XEB142" s="35"/>
      <c r="XEC142" s="35"/>
      <c r="XED142" s="35"/>
      <c r="XEE142" s="35"/>
      <c r="XEF142" s="35"/>
      <c r="XEG142" s="35"/>
      <c r="XEH142" s="35"/>
      <c r="XEI142" s="35"/>
      <c r="XEJ142" s="35"/>
      <c r="XEK142" s="35"/>
      <c r="XEL142" s="35"/>
      <c r="XEM142" s="35"/>
      <c r="XEN142" s="35"/>
      <c r="XEO142" s="35"/>
      <c r="XEP142" s="35"/>
      <c r="XEQ142" s="35"/>
      <c r="XER142" s="35"/>
      <c r="XES142" s="35"/>
      <c r="XET142" s="35"/>
      <c r="XEU142" s="35"/>
      <c r="XEV142" s="35"/>
      <c r="XEW142" s="35"/>
      <c r="XEX142" s="35"/>
      <c r="XEY142" s="35"/>
      <c r="XEZ142" s="35"/>
      <c r="XFA142" s="35"/>
      <c r="XFB142" s="35"/>
      <c r="XFC142" s="35"/>
      <c r="XFD142" s="35"/>
    </row>
    <row r="143" spans="1:151 16227:16384" s="12" customFormat="1" ht="20.25" x14ac:dyDescent="0.25">
      <c r="A143" s="124" t="s">
        <v>228</v>
      </c>
      <c r="B143" s="125"/>
      <c r="C143" s="124" t="s">
        <v>97</v>
      </c>
      <c r="D143" s="125"/>
      <c r="E143" s="49" t="s">
        <v>222</v>
      </c>
      <c r="F143" s="124">
        <f>COUNT(F238:G239)+COUNT(F244:G245)+COUNT(F250:G251,F254)*4+COUNT(F256:G259)+COUNT(F262:G266)*12+COUNT(F268:G271)+COUNT(F274:G277)+COUNT(F280:G284)*3+COUNT(F286:G290)*5+COUNT(F292:G295)+COUNT(F298:G302)*12+COUNT(F304:G307)+COUNT(F310,F312:G314)</f>
        <v>200</v>
      </c>
      <c r="G143" s="125"/>
      <c r="H143" s="49">
        <f>SUM(F238:G239)+SUM(F244:G245)+SUM(F250:G251,F254)*4+SUM(F256:G259)+SUM(F262:G266)*12+SUM(F268:G271)+SUM(F274:G277)+SUM(F280:G284)*3+SUM(F286:G290)*5+SUM(F292:G295)+SUM(F298:G302)*12+SUM(F304:G307)+SUM(F310,F312:G314)</f>
        <v>165371.42231999998</v>
      </c>
      <c r="I143" s="49">
        <f>SUM(I238:I239)+SUM(I244:I245)+SUM(I250:I251,I254)*4+SUM(I256:I259)+SUM(I262:I266)*12+SUM(I268:I271)+SUM(I274:I277)+SUM(I280:I284)*3+SUM(I286:I290)*5+SUM(I292:I295)+SUM(I298:I302)*12+SUM(I304:I307)+SUM(I310,I312:I314)</f>
        <v>264594.27571199997</v>
      </c>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WZC143" s="35"/>
      <c r="WZD143" s="35"/>
      <c r="WZE143" s="35"/>
      <c r="WZF143" s="35"/>
      <c r="WZG143" s="35"/>
      <c r="WZH143" s="35"/>
      <c r="WZI143" s="35"/>
      <c r="WZJ143" s="35"/>
      <c r="WZK143" s="35"/>
      <c r="WZL143" s="35"/>
      <c r="WZM143" s="35"/>
      <c r="WZN143" s="35"/>
      <c r="WZO143" s="35"/>
      <c r="WZP143" s="35"/>
      <c r="WZQ143" s="35"/>
      <c r="WZR143" s="35"/>
      <c r="WZS143" s="35"/>
      <c r="WZT143" s="35"/>
      <c r="WZU143" s="35"/>
      <c r="WZV143" s="35"/>
      <c r="WZW143" s="35"/>
      <c r="WZX143" s="35"/>
      <c r="WZY143" s="35"/>
      <c r="WZZ143" s="35"/>
      <c r="XAA143" s="35"/>
      <c r="XAB143" s="35"/>
      <c r="XAC143" s="35"/>
      <c r="XAD143" s="35"/>
      <c r="XAE143" s="35"/>
      <c r="XAF143" s="35"/>
      <c r="XAG143" s="35"/>
      <c r="XAH143" s="35"/>
      <c r="XAI143" s="35"/>
      <c r="XAJ143" s="35"/>
      <c r="XAK143" s="35"/>
      <c r="XAL143" s="35"/>
      <c r="XAM143" s="35"/>
      <c r="XAN143" s="35"/>
      <c r="XAO143" s="35"/>
      <c r="XAP143" s="35"/>
      <c r="XAQ143" s="35"/>
      <c r="XAR143" s="35"/>
      <c r="XAS143" s="35"/>
      <c r="XAT143" s="35"/>
      <c r="XAU143" s="35"/>
      <c r="XAV143" s="35"/>
      <c r="XAW143" s="35"/>
      <c r="XAX143" s="35"/>
      <c r="XAY143" s="35"/>
      <c r="XAZ143" s="35"/>
      <c r="XBA143" s="35"/>
      <c r="XBB143" s="35"/>
      <c r="XBC143" s="35"/>
      <c r="XBD143" s="35"/>
      <c r="XBE143" s="35"/>
      <c r="XBF143" s="35"/>
      <c r="XBG143" s="35"/>
      <c r="XBH143" s="35"/>
      <c r="XBI143" s="35"/>
      <c r="XBJ143" s="35"/>
      <c r="XBK143" s="35"/>
      <c r="XBL143" s="35"/>
      <c r="XBM143" s="35"/>
      <c r="XBN143" s="35"/>
      <c r="XBO143" s="35"/>
      <c r="XBP143" s="35"/>
      <c r="XBQ143" s="35"/>
      <c r="XBR143" s="35"/>
      <c r="XBS143" s="35"/>
      <c r="XBT143" s="35"/>
      <c r="XBU143" s="35"/>
      <c r="XBV143" s="35"/>
      <c r="XBW143" s="35"/>
      <c r="XBX143" s="35"/>
      <c r="XBY143" s="35"/>
      <c r="XBZ143" s="35"/>
      <c r="XCA143" s="35"/>
      <c r="XCB143" s="35"/>
      <c r="XCC143" s="35"/>
      <c r="XCD143" s="35"/>
      <c r="XCE143" s="35"/>
      <c r="XCF143" s="35"/>
      <c r="XCG143" s="35"/>
      <c r="XCH143" s="35"/>
      <c r="XCI143" s="35"/>
      <c r="XCJ143" s="35"/>
      <c r="XCK143" s="35"/>
      <c r="XCL143" s="35"/>
      <c r="XCM143" s="35"/>
      <c r="XCN143" s="35"/>
      <c r="XCO143" s="35"/>
      <c r="XCP143" s="35"/>
      <c r="XCQ143" s="35"/>
      <c r="XCR143" s="35"/>
      <c r="XCS143" s="35"/>
      <c r="XCT143" s="35"/>
      <c r="XCU143" s="35"/>
      <c r="XCV143" s="35"/>
      <c r="XCW143" s="35"/>
      <c r="XCX143" s="35"/>
      <c r="XCY143" s="35"/>
      <c r="XCZ143" s="35"/>
      <c r="XDA143" s="35"/>
      <c r="XDB143" s="35"/>
      <c r="XDC143" s="35"/>
      <c r="XDD143" s="35"/>
      <c r="XDE143" s="35"/>
      <c r="XDF143" s="35"/>
      <c r="XDG143" s="35"/>
      <c r="XDH143" s="35"/>
      <c r="XDI143" s="35"/>
      <c r="XDJ143" s="35"/>
      <c r="XDK143" s="35"/>
      <c r="XDL143" s="35"/>
      <c r="XDM143" s="35"/>
      <c r="XDN143" s="35"/>
      <c r="XDO143" s="35"/>
      <c r="XDP143" s="35"/>
      <c r="XDQ143" s="35"/>
      <c r="XDR143" s="35"/>
      <c r="XDS143" s="35"/>
      <c r="XDT143" s="35"/>
      <c r="XDU143" s="35"/>
      <c r="XDV143" s="35"/>
      <c r="XDW143" s="35"/>
      <c r="XDX143" s="35"/>
      <c r="XDY143" s="35"/>
      <c r="XDZ143" s="35"/>
      <c r="XEA143" s="35"/>
      <c r="XEB143" s="35"/>
      <c r="XEC143" s="35"/>
      <c r="XED143" s="35"/>
      <c r="XEE143" s="35"/>
      <c r="XEF143" s="35"/>
      <c r="XEG143" s="35"/>
      <c r="XEH143" s="35"/>
      <c r="XEI143" s="35"/>
      <c r="XEJ143" s="35"/>
      <c r="XEK143" s="35"/>
      <c r="XEL143" s="35"/>
      <c r="XEM143" s="35"/>
      <c r="XEN143" s="35"/>
      <c r="XEO143" s="35"/>
      <c r="XEP143" s="35"/>
      <c r="XEQ143" s="35"/>
      <c r="XER143" s="35"/>
      <c r="XES143" s="35"/>
      <c r="XET143" s="35"/>
      <c r="XEU143" s="35"/>
      <c r="XEV143" s="35"/>
      <c r="XEW143" s="35"/>
      <c r="XEX143" s="35"/>
      <c r="XEY143" s="35"/>
      <c r="XEZ143" s="35"/>
      <c r="XFA143" s="35"/>
      <c r="XFB143" s="35"/>
      <c r="XFC143" s="35"/>
      <c r="XFD143" s="35"/>
    </row>
    <row r="144" spans="1:151 16227:16384" s="12" customFormat="1" ht="20.25" x14ac:dyDescent="0.25">
      <c r="A144" s="124" t="s">
        <v>238</v>
      </c>
      <c r="B144" s="125"/>
      <c r="C144" s="124" t="s">
        <v>97</v>
      </c>
      <c r="D144" s="125"/>
      <c r="E144" s="49" t="s">
        <v>222</v>
      </c>
      <c r="F144" s="124">
        <f>COUNT(F322)+COUNT(F326:G327)+COUNT(F331:G332)*4+COUNT(F336:G338)+COUNT(F341:G344)*12+COUNT(F346:G348)+COUNT(F351:G354)*8+COUNT(F356:G358)*2+COUNT(F361:G364)*12+COUNT(F366:G368)+COUNT(F372:G374)</f>
        <v>157</v>
      </c>
      <c r="G144" s="125"/>
      <c r="H144" s="49">
        <f>SUM(F322)+SUM(F326:G327)+SUM(F331:G332)*4+SUM(F336:G338)+SUM(F341:G344)*12+SUM(F346:G348)+SUM(F351:G354)*8+SUM(F356:G358)*2+SUM(F361:G364)*12+SUM(F366:G368)+SUM(F372:G374)</f>
        <v>151591.67889839999</v>
      </c>
      <c r="I144" s="49">
        <f>SUM(I322)+SUM(I326:I327)+SUM(I331:I332)*4+SUM(I336:I338)+SUM(I341:I344)*12+SUM(I346:I348)+SUM(I351:I354)*8+SUM(I356:I358)*2+SUM(I361:I364)*12+SUM(I366:I368)+SUM(I372:I374)</f>
        <v>242546.68623744001</v>
      </c>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WZC144" s="35"/>
      <c r="WZD144" s="35"/>
      <c r="WZE144" s="35"/>
      <c r="WZF144" s="35"/>
      <c r="WZG144" s="35"/>
      <c r="WZH144" s="35"/>
      <c r="WZI144" s="35"/>
      <c r="WZJ144" s="35"/>
      <c r="WZK144" s="35"/>
      <c r="WZL144" s="35"/>
      <c r="WZM144" s="35"/>
      <c r="WZN144" s="35"/>
      <c r="WZO144" s="35"/>
      <c r="WZP144" s="35"/>
      <c r="WZQ144" s="35"/>
      <c r="WZR144" s="35"/>
      <c r="WZS144" s="35"/>
      <c r="WZT144" s="35"/>
      <c r="WZU144" s="35"/>
      <c r="WZV144" s="35"/>
      <c r="WZW144" s="35"/>
      <c r="WZX144" s="35"/>
      <c r="WZY144" s="35"/>
      <c r="WZZ144" s="35"/>
      <c r="XAA144" s="35"/>
      <c r="XAB144" s="35"/>
      <c r="XAC144" s="35"/>
      <c r="XAD144" s="35"/>
      <c r="XAE144" s="35"/>
      <c r="XAF144" s="35"/>
      <c r="XAG144" s="35"/>
      <c r="XAH144" s="35"/>
      <c r="XAI144" s="35"/>
      <c r="XAJ144" s="35"/>
      <c r="XAK144" s="35"/>
      <c r="XAL144" s="35"/>
      <c r="XAM144" s="35"/>
      <c r="XAN144" s="35"/>
      <c r="XAO144" s="35"/>
      <c r="XAP144" s="35"/>
      <c r="XAQ144" s="35"/>
      <c r="XAR144" s="35"/>
      <c r="XAS144" s="35"/>
      <c r="XAT144" s="35"/>
      <c r="XAU144" s="35"/>
      <c r="XAV144" s="35"/>
      <c r="XAW144" s="35"/>
      <c r="XAX144" s="35"/>
      <c r="XAY144" s="35"/>
      <c r="XAZ144" s="35"/>
      <c r="XBA144" s="35"/>
      <c r="XBB144" s="35"/>
      <c r="XBC144" s="35"/>
      <c r="XBD144" s="35"/>
      <c r="XBE144" s="35"/>
      <c r="XBF144" s="35"/>
      <c r="XBG144" s="35"/>
      <c r="XBH144" s="35"/>
      <c r="XBI144" s="35"/>
      <c r="XBJ144" s="35"/>
      <c r="XBK144" s="35"/>
      <c r="XBL144" s="35"/>
      <c r="XBM144" s="35"/>
      <c r="XBN144" s="35"/>
      <c r="XBO144" s="35"/>
      <c r="XBP144" s="35"/>
      <c r="XBQ144" s="35"/>
      <c r="XBR144" s="35"/>
      <c r="XBS144" s="35"/>
      <c r="XBT144" s="35"/>
      <c r="XBU144" s="35"/>
      <c r="XBV144" s="35"/>
      <c r="XBW144" s="35"/>
      <c r="XBX144" s="35"/>
      <c r="XBY144" s="35"/>
      <c r="XBZ144" s="35"/>
      <c r="XCA144" s="35"/>
      <c r="XCB144" s="35"/>
      <c r="XCC144" s="35"/>
      <c r="XCD144" s="35"/>
      <c r="XCE144" s="35"/>
      <c r="XCF144" s="35"/>
      <c r="XCG144" s="35"/>
      <c r="XCH144" s="35"/>
      <c r="XCI144" s="35"/>
      <c r="XCJ144" s="35"/>
      <c r="XCK144" s="35"/>
      <c r="XCL144" s="35"/>
      <c r="XCM144" s="35"/>
      <c r="XCN144" s="35"/>
      <c r="XCO144" s="35"/>
      <c r="XCP144" s="35"/>
      <c r="XCQ144" s="35"/>
      <c r="XCR144" s="35"/>
      <c r="XCS144" s="35"/>
      <c r="XCT144" s="35"/>
      <c r="XCU144" s="35"/>
      <c r="XCV144" s="35"/>
      <c r="XCW144" s="35"/>
      <c r="XCX144" s="35"/>
      <c r="XCY144" s="35"/>
      <c r="XCZ144" s="35"/>
      <c r="XDA144" s="35"/>
      <c r="XDB144" s="35"/>
      <c r="XDC144" s="35"/>
      <c r="XDD144" s="35"/>
      <c r="XDE144" s="35"/>
      <c r="XDF144" s="35"/>
      <c r="XDG144" s="35"/>
      <c r="XDH144" s="35"/>
      <c r="XDI144" s="35"/>
      <c r="XDJ144" s="35"/>
      <c r="XDK144" s="35"/>
      <c r="XDL144" s="35"/>
      <c r="XDM144" s="35"/>
      <c r="XDN144" s="35"/>
      <c r="XDO144" s="35"/>
      <c r="XDP144" s="35"/>
      <c r="XDQ144" s="35"/>
      <c r="XDR144" s="35"/>
      <c r="XDS144" s="35"/>
      <c r="XDT144" s="35"/>
      <c r="XDU144" s="35"/>
      <c r="XDV144" s="35"/>
      <c r="XDW144" s="35"/>
      <c r="XDX144" s="35"/>
      <c r="XDY144" s="35"/>
      <c r="XDZ144" s="35"/>
      <c r="XEA144" s="35"/>
      <c r="XEB144" s="35"/>
      <c r="XEC144" s="35"/>
      <c r="XED144" s="35"/>
      <c r="XEE144" s="35"/>
      <c r="XEF144" s="35"/>
      <c r="XEG144" s="35"/>
      <c r="XEH144" s="35"/>
      <c r="XEI144" s="35"/>
      <c r="XEJ144" s="35"/>
      <c r="XEK144" s="35"/>
      <c r="XEL144" s="35"/>
      <c r="XEM144" s="35"/>
      <c r="XEN144" s="35"/>
      <c r="XEO144" s="35"/>
      <c r="XEP144" s="35"/>
      <c r="XEQ144" s="35"/>
      <c r="XER144" s="35"/>
      <c r="XES144" s="35"/>
      <c r="XET144" s="35"/>
      <c r="XEU144" s="35"/>
      <c r="XEV144" s="35"/>
      <c r="XEW144" s="35"/>
      <c r="XEX144" s="35"/>
      <c r="XEY144" s="35"/>
      <c r="XEZ144" s="35"/>
      <c r="XFA144" s="35"/>
      <c r="XFB144" s="35"/>
      <c r="XFC144" s="35"/>
      <c r="XFD144" s="35"/>
    </row>
    <row r="145" spans="1:151 16227:16384" s="12" customFormat="1" ht="20.25" x14ac:dyDescent="0.25">
      <c r="A145" s="124" t="s">
        <v>237</v>
      </c>
      <c r="B145" s="125"/>
      <c r="C145" s="124" t="s">
        <v>97</v>
      </c>
      <c r="D145" s="125"/>
      <c r="E145" s="49" t="s">
        <v>222</v>
      </c>
      <c r="F145" s="124">
        <f>COUNT(F381)+COUNT(F386:G387)+COUNT(F392:G393)*4+COUNT(F398:G401)+COUNT(F404:G408)*12+COUNT(F410:G413)+COUNT(F416:G420)*8+COUNT(F422:G425)*2+COUNT(F428:G432)*12+COUNT(F434:G437)+COUNT(F441:G444)</f>
        <v>195</v>
      </c>
      <c r="G145" s="125"/>
      <c r="H145" s="49">
        <f>SUM(F381)+SUM(F386:G387)+SUM(F392:G393)*4+SUM(F398:G401)+SUM(F404:G408)*12+SUM(F410:G413)+SUM(F416:G420)*8+SUM(F422:G425)*2+SUM(F428:G432)*12+SUM(F434:G437)+SUM(F441:G444)</f>
        <v>198486.33012</v>
      </c>
      <c r="I145" s="49">
        <f>SUM(I381)+SUM(I386:I387)+SUM(I392:I393)*4+SUM(I398:I401)+SUM(I404:I408)*12+SUM(I410:I413)+SUM(I416:I420)*8+SUM(I422:I425)*2+SUM(I428:I432)*12+SUM(I434:I437)+SUM(I441:I444)</f>
        <v>317578.12819199992</v>
      </c>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WZC145" s="35"/>
      <c r="WZD145" s="35"/>
      <c r="WZE145" s="35"/>
      <c r="WZF145" s="35"/>
      <c r="WZG145" s="35"/>
      <c r="WZH145" s="35"/>
      <c r="WZI145" s="35"/>
      <c r="WZJ145" s="35"/>
      <c r="WZK145" s="35"/>
      <c r="WZL145" s="35"/>
      <c r="WZM145" s="35"/>
      <c r="WZN145" s="35"/>
      <c r="WZO145" s="35"/>
      <c r="WZP145" s="35"/>
      <c r="WZQ145" s="35"/>
      <c r="WZR145" s="35"/>
      <c r="WZS145" s="35"/>
      <c r="WZT145" s="35"/>
      <c r="WZU145" s="35"/>
      <c r="WZV145" s="35"/>
      <c r="WZW145" s="35"/>
      <c r="WZX145" s="35"/>
      <c r="WZY145" s="35"/>
      <c r="WZZ145" s="35"/>
      <c r="XAA145" s="35"/>
      <c r="XAB145" s="35"/>
      <c r="XAC145" s="35"/>
      <c r="XAD145" s="35"/>
      <c r="XAE145" s="35"/>
      <c r="XAF145" s="35"/>
      <c r="XAG145" s="35"/>
      <c r="XAH145" s="35"/>
      <c r="XAI145" s="35"/>
      <c r="XAJ145" s="35"/>
      <c r="XAK145" s="35"/>
      <c r="XAL145" s="35"/>
      <c r="XAM145" s="35"/>
      <c r="XAN145" s="35"/>
      <c r="XAO145" s="35"/>
      <c r="XAP145" s="35"/>
      <c r="XAQ145" s="35"/>
      <c r="XAR145" s="35"/>
      <c r="XAS145" s="35"/>
      <c r="XAT145" s="35"/>
      <c r="XAU145" s="35"/>
      <c r="XAV145" s="35"/>
      <c r="XAW145" s="35"/>
      <c r="XAX145" s="35"/>
      <c r="XAY145" s="35"/>
      <c r="XAZ145" s="35"/>
      <c r="XBA145" s="35"/>
      <c r="XBB145" s="35"/>
      <c r="XBC145" s="35"/>
      <c r="XBD145" s="35"/>
      <c r="XBE145" s="35"/>
      <c r="XBF145" s="35"/>
      <c r="XBG145" s="35"/>
      <c r="XBH145" s="35"/>
      <c r="XBI145" s="35"/>
      <c r="XBJ145" s="35"/>
      <c r="XBK145" s="35"/>
      <c r="XBL145" s="35"/>
      <c r="XBM145" s="35"/>
      <c r="XBN145" s="35"/>
      <c r="XBO145" s="35"/>
      <c r="XBP145" s="35"/>
      <c r="XBQ145" s="35"/>
      <c r="XBR145" s="35"/>
      <c r="XBS145" s="35"/>
      <c r="XBT145" s="35"/>
      <c r="XBU145" s="35"/>
      <c r="XBV145" s="35"/>
      <c r="XBW145" s="35"/>
      <c r="XBX145" s="35"/>
      <c r="XBY145" s="35"/>
      <c r="XBZ145" s="35"/>
      <c r="XCA145" s="35"/>
      <c r="XCB145" s="35"/>
      <c r="XCC145" s="35"/>
      <c r="XCD145" s="35"/>
      <c r="XCE145" s="35"/>
      <c r="XCF145" s="35"/>
      <c r="XCG145" s="35"/>
      <c r="XCH145" s="35"/>
      <c r="XCI145" s="35"/>
      <c r="XCJ145" s="35"/>
      <c r="XCK145" s="35"/>
      <c r="XCL145" s="35"/>
      <c r="XCM145" s="35"/>
      <c r="XCN145" s="35"/>
      <c r="XCO145" s="35"/>
      <c r="XCP145" s="35"/>
      <c r="XCQ145" s="35"/>
      <c r="XCR145" s="35"/>
      <c r="XCS145" s="35"/>
      <c r="XCT145" s="35"/>
      <c r="XCU145" s="35"/>
      <c r="XCV145" s="35"/>
      <c r="XCW145" s="35"/>
      <c r="XCX145" s="35"/>
      <c r="XCY145" s="35"/>
      <c r="XCZ145" s="35"/>
      <c r="XDA145" s="35"/>
      <c r="XDB145" s="35"/>
      <c r="XDC145" s="35"/>
      <c r="XDD145" s="35"/>
      <c r="XDE145" s="35"/>
      <c r="XDF145" s="35"/>
      <c r="XDG145" s="35"/>
      <c r="XDH145" s="35"/>
      <c r="XDI145" s="35"/>
      <c r="XDJ145" s="35"/>
      <c r="XDK145" s="35"/>
      <c r="XDL145" s="35"/>
      <c r="XDM145" s="35"/>
      <c r="XDN145" s="35"/>
      <c r="XDO145" s="35"/>
      <c r="XDP145" s="35"/>
      <c r="XDQ145" s="35"/>
      <c r="XDR145" s="35"/>
      <c r="XDS145" s="35"/>
      <c r="XDT145" s="35"/>
      <c r="XDU145" s="35"/>
      <c r="XDV145" s="35"/>
      <c r="XDW145" s="35"/>
      <c r="XDX145" s="35"/>
      <c r="XDY145" s="35"/>
      <c r="XDZ145" s="35"/>
      <c r="XEA145" s="35"/>
      <c r="XEB145" s="35"/>
      <c r="XEC145" s="35"/>
      <c r="XED145" s="35"/>
      <c r="XEE145" s="35"/>
      <c r="XEF145" s="35"/>
      <c r="XEG145" s="35"/>
      <c r="XEH145" s="35"/>
      <c r="XEI145" s="35"/>
      <c r="XEJ145" s="35"/>
      <c r="XEK145" s="35"/>
      <c r="XEL145" s="35"/>
      <c r="XEM145" s="35"/>
      <c r="XEN145" s="35"/>
      <c r="XEO145" s="35"/>
      <c r="XEP145" s="35"/>
      <c r="XEQ145" s="35"/>
      <c r="XER145" s="35"/>
      <c r="XES145" s="35"/>
      <c r="XET145" s="35"/>
      <c r="XEU145" s="35"/>
      <c r="XEV145" s="35"/>
      <c r="XEW145" s="35"/>
      <c r="XEX145" s="35"/>
      <c r="XEY145" s="35"/>
      <c r="XEZ145" s="35"/>
      <c r="XFA145" s="35"/>
      <c r="XFB145" s="35"/>
      <c r="XFC145" s="35"/>
      <c r="XFD145" s="35"/>
    </row>
    <row r="146" spans="1:151 16227:16384" s="12" customFormat="1" ht="20.25" x14ac:dyDescent="0.25">
      <c r="A146" s="124" t="s">
        <v>279</v>
      </c>
      <c r="B146" s="125"/>
      <c r="C146" s="124" t="s">
        <v>97</v>
      </c>
      <c r="D146" s="125"/>
      <c r="E146" s="49" t="s">
        <v>222</v>
      </c>
      <c r="F146" s="124">
        <f>COUNT(F450:G451)+COUNT(F456:G457)+COUNT(F462:G463,F466)*4+COUNT(F468:G471)+COUNT(F474:G478)*12+COUNT(F480:G483)+COUNT(F486:G490)*8+COUNT(F492:G495)*2+COUNT(F498:G502)*4+COUNT(F504:G507)+COUNT(F510:G514)*5</f>
        <v>181</v>
      </c>
      <c r="G146" s="125"/>
      <c r="H146" s="49">
        <f>SUM(F450:G451)+SUM(F456:G457)+SUM(F462:G463,F466)*4+SUM(F468:G471)+SUM(F474:G478)*12+SUM(F480:G483)+SUM(F486:G490)*8+SUM(F492:G495)*2+SUM(F498:G502)*4+SUM(F504:G507)+SUM(F510:G514)*5</f>
        <v>147196.62359999999</v>
      </c>
      <c r="I146" s="49">
        <f>SUM(I450:I451)+SUM(I456:I457)+SUM(I462:I463,I466)*4+SUM(I468:I471)+SUM(I474:I478)*12+SUM(I480:I483)+SUM(I486:I490)*8+SUM(I492:I495)*2+SUM(I498:I502)*4+SUM(I504:I507)+SUM(I510:I514)*5</f>
        <v>235514.59776</v>
      </c>
      <c r="J146" s="35">
        <f>2+2+3*4+4+5*12+4+5*8+4*2+5*4+4+5*5</f>
        <v>181</v>
      </c>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WZC146" s="35"/>
      <c r="WZD146" s="35"/>
      <c r="WZE146" s="35"/>
      <c r="WZF146" s="35"/>
      <c r="WZG146" s="35"/>
      <c r="WZH146" s="35"/>
      <c r="WZI146" s="35"/>
      <c r="WZJ146" s="35"/>
      <c r="WZK146" s="35"/>
      <c r="WZL146" s="35"/>
      <c r="WZM146" s="35"/>
      <c r="WZN146" s="35"/>
      <c r="WZO146" s="35"/>
      <c r="WZP146" s="35"/>
      <c r="WZQ146" s="35"/>
      <c r="WZR146" s="35"/>
      <c r="WZS146" s="35"/>
      <c r="WZT146" s="35"/>
      <c r="WZU146" s="35"/>
      <c r="WZV146" s="35"/>
      <c r="WZW146" s="35"/>
      <c r="WZX146" s="35"/>
      <c r="WZY146" s="35"/>
      <c r="WZZ146" s="35"/>
      <c r="XAA146" s="35"/>
      <c r="XAB146" s="35"/>
      <c r="XAC146" s="35"/>
      <c r="XAD146" s="35"/>
      <c r="XAE146" s="35"/>
      <c r="XAF146" s="35"/>
      <c r="XAG146" s="35"/>
      <c r="XAH146" s="35"/>
      <c r="XAI146" s="35"/>
      <c r="XAJ146" s="35"/>
      <c r="XAK146" s="35"/>
      <c r="XAL146" s="35"/>
      <c r="XAM146" s="35"/>
      <c r="XAN146" s="35"/>
      <c r="XAO146" s="35"/>
      <c r="XAP146" s="35"/>
      <c r="XAQ146" s="35"/>
      <c r="XAR146" s="35"/>
      <c r="XAS146" s="35"/>
      <c r="XAT146" s="35"/>
      <c r="XAU146" s="35"/>
      <c r="XAV146" s="35"/>
      <c r="XAW146" s="35"/>
      <c r="XAX146" s="35"/>
      <c r="XAY146" s="35"/>
      <c r="XAZ146" s="35"/>
      <c r="XBA146" s="35"/>
      <c r="XBB146" s="35"/>
      <c r="XBC146" s="35"/>
      <c r="XBD146" s="35"/>
      <c r="XBE146" s="35"/>
      <c r="XBF146" s="35"/>
      <c r="XBG146" s="35"/>
      <c r="XBH146" s="35"/>
      <c r="XBI146" s="35"/>
      <c r="XBJ146" s="35"/>
      <c r="XBK146" s="35"/>
      <c r="XBL146" s="35"/>
      <c r="XBM146" s="35"/>
      <c r="XBN146" s="35"/>
      <c r="XBO146" s="35"/>
      <c r="XBP146" s="35"/>
      <c r="XBQ146" s="35"/>
      <c r="XBR146" s="35"/>
      <c r="XBS146" s="35"/>
      <c r="XBT146" s="35"/>
      <c r="XBU146" s="35"/>
      <c r="XBV146" s="35"/>
      <c r="XBW146" s="35"/>
      <c r="XBX146" s="35"/>
      <c r="XBY146" s="35"/>
      <c r="XBZ146" s="35"/>
      <c r="XCA146" s="35"/>
      <c r="XCB146" s="35"/>
      <c r="XCC146" s="35"/>
      <c r="XCD146" s="35"/>
      <c r="XCE146" s="35"/>
      <c r="XCF146" s="35"/>
      <c r="XCG146" s="35"/>
      <c r="XCH146" s="35"/>
      <c r="XCI146" s="35"/>
      <c r="XCJ146" s="35"/>
      <c r="XCK146" s="35"/>
      <c r="XCL146" s="35"/>
      <c r="XCM146" s="35"/>
      <c r="XCN146" s="35"/>
      <c r="XCO146" s="35"/>
      <c r="XCP146" s="35"/>
      <c r="XCQ146" s="35"/>
      <c r="XCR146" s="35"/>
      <c r="XCS146" s="35"/>
      <c r="XCT146" s="35"/>
      <c r="XCU146" s="35"/>
      <c r="XCV146" s="35"/>
      <c r="XCW146" s="35"/>
      <c r="XCX146" s="35"/>
      <c r="XCY146" s="35"/>
      <c r="XCZ146" s="35"/>
      <c r="XDA146" s="35"/>
      <c r="XDB146" s="35"/>
      <c r="XDC146" s="35"/>
      <c r="XDD146" s="35"/>
      <c r="XDE146" s="35"/>
      <c r="XDF146" s="35"/>
      <c r="XDG146" s="35"/>
      <c r="XDH146" s="35"/>
      <c r="XDI146" s="35"/>
      <c r="XDJ146" s="35"/>
      <c r="XDK146" s="35"/>
      <c r="XDL146" s="35"/>
      <c r="XDM146" s="35"/>
      <c r="XDN146" s="35"/>
      <c r="XDO146" s="35"/>
      <c r="XDP146" s="35"/>
      <c r="XDQ146" s="35"/>
      <c r="XDR146" s="35"/>
      <c r="XDS146" s="35"/>
      <c r="XDT146" s="35"/>
      <c r="XDU146" s="35"/>
      <c r="XDV146" s="35"/>
      <c r="XDW146" s="35"/>
      <c r="XDX146" s="35"/>
      <c r="XDY146" s="35"/>
      <c r="XDZ146" s="35"/>
      <c r="XEA146" s="35"/>
      <c r="XEB146" s="35"/>
      <c r="XEC146" s="35"/>
      <c r="XED146" s="35"/>
      <c r="XEE146" s="35"/>
      <c r="XEF146" s="35"/>
      <c r="XEG146" s="35"/>
      <c r="XEH146" s="35"/>
      <c r="XEI146" s="35"/>
      <c r="XEJ146" s="35"/>
      <c r="XEK146" s="35"/>
      <c r="XEL146" s="35"/>
      <c r="XEM146" s="35"/>
      <c r="XEN146" s="35"/>
      <c r="XEO146" s="35"/>
      <c r="XEP146" s="35"/>
      <c r="XEQ146" s="35"/>
      <c r="XER146" s="35"/>
      <c r="XES146" s="35"/>
      <c r="XET146" s="35"/>
      <c r="XEU146" s="35"/>
      <c r="XEV146" s="35"/>
      <c r="XEW146" s="35"/>
      <c r="XEX146" s="35"/>
      <c r="XEY146" s="35"/>
      <c r="XEZ146" s="35"/>
      <c r="XFA146" s="35"/>
      <c r="XFB146" s="35"/>
      <c r="XFC146" s="35"/>
      <c r="XFD146" s="35"/>
    </row>
    <row r="147" spans="1:151 16227:16384" s="12" customFormat="1" ht="20.25" x14ac:dyDescent="0.25">
      <c r="A147" s="124" t="s">
        <v>280</v>
      </c>
      <c r="B147" s="125"/>
      <c r="C147" s="124" t="s">
        <v>97</v>
      </c>
      <c r="D147" s="125"/>
      <c r="E147" s="49" t="s">
        <v>222</v>
      </c>
      <c r="F147" s="124">
        <f>COUNT(F519:G520)+COUNT(F525:G526)+COUNT(F531:G532,F535)*4+COUNT(F537:G540)+COUNT(F543:G547)*12+COUNT(F549:G552)+COUNT(F555:G559)*8+COUNT(F561:G564)*2+COUNT(F567:G571)*4+COUNT(F573:G576)+COUNT(F579:G583)*5</f>
        <v>181</v>
      </c>
      <c r="G147" s="125"/>
      <c r="H147" s="49">
        <f>SUM(F519:G520)+SUM(F525:G526)+SUM(F531:G532,F535)*4+SUM(F537:G540)+SUM(F543:G547)*12+SUM(F549:G552)+SUM(F555:G559)*8+SUM(F561:G564)*2+SUM(F567:G571)*4+SUM(F573:G576)+SUM(F579:G583)*5</f>
        <v>147196.62359999999</v>
      </c>
      <c r="I147" s="49">
        <f>SUM(I519:I520)+SUM(I525:I526)+SUM(I531:I532,I535)*4+SUM(I537:I540)+SUM(I543:I547)*12+SUM(I549:I552)+SUM(I555:I559)*8+SUM(I561:I564)*2+SUM(I567:I571)*4+SUM(I573:I576)+SUM(I579:I583)*5</f>
        <v>235514.59776</v>
      </c>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WZC147" s="35"/>
      <c r="WZD147" s="35"/>
      <c r="WZE147" s="35"/>
      <c r="WZF147" s="35"/>
      <c r="WZG147" s="35"/>
      <c r="WZH147" s="35"/>
      <c r="WZI147" s="35"/>
      <c r="WZJ147" s="35"/>
      <c r="WZK147" s="35"/>
      <c r="WZL147" s="35"/>
      <c r="WZM147" s="35"/>
      <c r="WZN147" s="35"/>
      <c r="WZO147" s="35"/>
      <c r="WZP147" s="35"/>
      <c r="WZQ147" s="35"/>
      <c r="WZR147" s="35"/>
      <c r="WZS147" s="35"/>
      <c r="WZT147" s="35"/>
      <c r="WZU147" s="35"/>
      <c r="WZV147" s="35"/>
      <c r="WZW147" s="35"/>
      <c r="WZX147" s="35"/>
      <c r="WZY147" s="35"/>
      <c r="WZZ147" s="35"/>
      <c r="XAA147" s="35"/>
      <c r="XAB147" s="35"/>
      <c r="XAC147" s="35"/>
      <c r="XAD147" s="35"/>
      <c r="XAE147" s="35"/>
      <c r="XAF147" s="35"/>
      <c r="XAG147" s="35"/>
      <c r="XAH147" s="35"/>
      <c r="XAI147" s="35"/>
      <c r="XAJ147" s="35"/>
      <c r="XAK147" s="35"/>
      <c r="XAL147" s="35"/>
      <c r="XAM147" s="35"/>
      <c r="XAN147" s="35"/>
      <c r="XAO147" s="35"/>
      <c r="XAP147" s="35"/>
      <c r="XAQ147" s="35"/>
      <c r="XAR147" s="35"/>
      <c r="XAS147" s="35"/>
      <c r="XAT147" s="35"/>
      <c r="XAU147" s="35"/>
      <c r="XAV147" s="35"/>
      <c r="XAW147" s="35"/>
      <c r="XAX147" s="35"/>
      <c r="XAY147" s="35"/>
      <c r="XAZ147" s="35"/>
      <c r="XBA147" s="35"/>
      <c r="XBB147" s="35"/>
      <c r="XBC147" s="35"/>
      <c r="XBD147" s="35"/>
      <c r="XBE147" s="35"/>
      <c r="XBF147" s="35"/>
      <c r="XBG147" s="35"/>
      <c r="XBH147" s="35"/>
      <c r="XBI147" s="35"/>
      <c r="XBJ147" s="35"/>
      <c r="XBK147" s="35"/>
      <c r="XBL147" s="35"/>
      <c r="XBM147" s="35"/>
      <c r="XBN147" s="35"/>
      <c r="XBO147" s="35"/>
      <c r="XBP147" s="35"/>
      <c r="XBQ147" s="35"/>
      <c r="XBR147" s="35"/>
      <c r="XBS147" s="35"/>
      <c r="XBT147" s="35"/>
      <c r="XBU147" s="35"/>
      <c r="XBV147" s="35"/>
      <c r="XBW147" s="35"/>
      <c r="XBX147" s="35"/>
      <c r="XBY147" s="35"/>
      <c r="XBZ147" s="35"/>
      <c r="XCA147" s="35"/>
      <c r="XCB147" s="35"/>
      <c r="XCC147" s="35"/>
      <c r="XCD147" s="35"/>
      <c r="XCE147" s="35"/>
      <c r="XCF147" s="35"/>
      <c r="XCG147" s="35"/>
      <c r="XCH147" s="35"/>
      <c r="XCI147" s="35"/>
      <c r="XCJ147" s="35"/>
      <c r="XCK147" s="35"/>
      <c r="XCL147" s="35"/>
      <c r="XCM147" s="35"/>
      <c r="XCN147" s="35"/>
      <c r="XCO147" s="35"/>
      <c r="XCP147" s="35"/>
      <c r="XCQ147" s="35"/>
      <c r="XCR147" s="35"/>
      <c r="XCS147" s="35"/>
      <c r="XCT147" s="35"/>
      <c r="XCU147" s="35"/>
      <c r="XCV147" s="35"/>
      <c r="XCW147" s="35"/>
      <c r="XCX147" s="35"/>
      <c r="XCY147" s="35"/>
      <c r="XCZ147" s="35"/>
      <c r="XDA147" s="35"/>
      <c r="XDB147" s="35"/>
      <c r="XDC147" s="35"/>
      <c r="XDD147" s="35"/>
      <c r="XDE147" s="35"/>
      <c r="XDF147" s="35"/>
      <c r="XDG147" s="35"/>
      <c r="XDH147" s="35"/>
      <c r="XDI147" s="35"/>
      <c r="XDJ147" s="35"/>
      <c r="XDK147" s="35"/>
      <c r="XDL147" s="35"/>
      <c r="XDM147" s="35"/>
      <c r="XDN147" s="35"/>
      <c r="XDO147" s="35"/>
      <c r="XDP147" s="35"/>
      <c r="XDQ147" s="35"/>
      <c r="XDR147" s="35"/>
      <c r="XDS147" s="35"/>
      <c r="XDT147" s="35"/>
      <c r="XDU147" s="35"/>
      <c r="XDV147" s="35"/>
      <c r="XDW147" s="35"/>
      <c r="XDX147" s="35"/>
      <c r="XDY147" s="35"/>
      <c r="XDZ147" s="35"/>
      <c r="XEA147" s="35"/>
      <c r="XEB147" s="35"/>
      <c r="XEC147" s="35"/>
      <c r="XED147" s="35"/>
      <c r="XEE147" s="35"/>
      <c r="XEF147" s="35"/>
      <c r="XEG147" s="35"/>
      <c r="XEH147" s="35"/>
      <c r="XEI147" s="35"/>
      <c r="XEJ147" s="35"/>
      <c r="XEK147" s="35"/>
      <c r="XEL147" s="35"/>
      <c r="XEM147" s="35"/>
      <c r="XEN147" s="35"/>
      <c r="XEO147" s="35"/>
      <c r="XEP147" s="35"/>
      <c r="XEQ147" s="35"/>
      <c r="XER147" s="35"/>
      <c r="XES147" s="35"/>
      <c r="XET147" s="35"/>
      <c r="XEU147" s="35"/>
      <c r="XEV147" s="35"/>
      <c r="XEW147" s="35"/>
      <c r="XEX147" s="35"/>
      <c r="XEY147" s="35"/>
      <c r="XEZ147" s="35"/>
      <c r="XFA147" s="35"/>
      <c r="XFB147" s="35"/>
      <c r="XFC147" s="35"/>
      <c r="XFD147" s="35"/>
    </row>
    <row r="148" spans="1:151 16227:16384" s="12" customFormat="1" ht="20.25" x14ac:dyDescent="0.25">
      <c r="A148" s="134" t="s">
        <v>184</v>
      </c>
      <c r="B148" s="135"/>
      <c r="C148" s="134" t="s">
        <v>109</v>
      </c>
      <c r="D148" s="135"/>
      <c r="E148" s="48" t="s">
        <v>109</v>
      </c>
      <c r="F148" s="134">
        <f>SUM(F142:G147)</f>
        <v>1114</v>
      </c>
      <c r="G148" s="135"/>
      <c r="H148" s="48">
        <f>SUM(H142:H147)</f>
        <v>975381.05049840012</v>
      </c>
      <c r="I148" s="48">
        <f>SUM(I142:I147)</f>
        <v>1560609.68079744</v>
      </c>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WZC148" s="35"/>
      <c r="WZD148" s="35"/>
      <c r="WZE148" s="35"/>
      <c r="WZF148" s="35"/>
      <c r="WZG148" s="35"/>
      <c r="WZH148" s="35"/>
      <c r="WZI148" s="35"/>
      <c r="WZJ148" s="35"/>
      <c r="WZK148" s="35"/>
      <c r="WZL148" s="35"/>
      <c r="WZM148" s="35"/>
      <c r="WZN148" s="35"/>
      <c r="WZO148" s="35"/>
      <c r="WZP148" s="35"/>
      <c r="WZQ148" s="35"/>
      <c r="WZR148" s="35"/>
      <c r="WZS148" s="35"/>
      <c r="WZT148" s="35"/>
      <c r="WZU148" s="35"/>
      <c r="WZV148" s="35"/>
      <c r="WZW148" s="35"/>
      <c r="WZX148" s="35"/>
      <c r="WZY148" s="35"/>
      <c r="WZZ148" s="35"/>
      <c r="XAA148" s="35"/>
      <c r="XAB148" s="35"/>
      <c r="XAC148" s="35"/>
      <c r="XAD148" s="35"/>
      <c r="XAE148" s="35"/>
      <c r="XAF148" s="35"/>
      <c r="XAG148" s="35"/>
      <c r="XAH148" s="35"/>
      <c r="XAI148" s="35"/>
      <c r="XAJ148" s="35"/>
      <c r="XAK148" s="35"/>
      <c r="XAL148" s="35"/>
      <c r="XAM148" s="35"/>
      <c r="XAN148" s="35"/>
      <c r="XAO148" s="35"/>
      <c r="XAP148" s="35"/>
      <c r="XAQ148" s="35"/>
      <c r="XAR148" s="35"/>
      <c r="XAS148" s="35"/>
      <c r="XAT148" s="35"/>
      <c r="XAU148" s="35"/>
      <c r="XAV148" s="35"/>
      <c r="XAW148" s="35"/>
      <c r="XAX148" s="35"/>
      <c r="XAY148" s="35"/>
      <c r="XAZ148" s="35"/>
      <c r="XBA148" s="35"/>
      <c r="XBB148" s="35"/>
      <c r="XBC148" s="35"/>
      <c r="XBD148" s="35"/>
      <c r="XBE148" s="35"/>
      <c r="XBF148" s="35"/>
      <c r="XBG148" s="35"/>
      <c r="XBH148" s="35"/>
      <c r="XBI148" s="35"/>
      <c r="XBJ148" s="35"/>
      <c r="XBK148" s="35"/>
      <c r="XBL148" s="35"/>
      <c r="XBM148" s="35"/>
      <c r="XBN148" s="35"/>
      <c r="XBO148" s="35"/>
      <c r="XBP148" s="35"/>
      <c r="XBQ148" s="35"/>
      <c r="XBR148" s="35"/>
      <c r="XBS148" s="35"/>
      <c r="XBT148" s="35"/>
      <c r="XBU148" s="35"/>
      <c r="XBV148" s="35"/>
      <c r="XBW148" s="35"/>
      <c r="XBX148" s="35"/>
      <c r="XBY148" s="35"/>
      <c r="XBZ148" s="35"/>
      <c r="XCA148" s="35"/>
      <c r="XCB148" s="35"/>
      <c r="XCC148" s="35"/>
      <c r="XCD148" s="35"/>
      <c r="XCE148" s="35"/>
      <c r="XCF148" s="35"/>
      <c r="XCG148" s="35"/>
      <c r="XCH148" s="35"/>
      <c r="XCI148" s="35"/>
      <c r="XCJ148" s="35"/>
      <c r="XCK148" s="35"/>
      <c r="XCL148" s="35"/>
      <c r="XCM148" s="35"/>
      <c r="XCN148" s="35"/>
      <c r="XCO148" s="35"/>
      <c r="XCP148" s="35"/>
      <c r="XCQ148" s="35"/>
      <c r="XCR148" s="35"/>
      <c r="XCS148" s="35"/>
      <c r="XCT148" s="35"/>
      <c r="XCU148" s="35"/>
      <c r="XCV148" s="35"/>
      <c r="XCW148" s="35"/>
      <c r="XCX148" s="35"/>
      <c r="XCY148" s="35"/>
      <c r="XCZ148" s="35"/>
      <c r="XDA148" s="35"/>
      <c r="XDB148" s="35"/>
      <c r="XDC148" s="35"/>
      <c r="XDD148" s="35"/>
      <c r="XDE148" s="35"/>
      <c r="XDF148" s="35"/>
      <c r="XDG148" s="35"/>
      <c r="XDH148" s="35"/>
      <c r="XDI148" s="35"/>
      <c r="XDJ148" s="35"/>
      <c r="XDK148" s="35"/>
      <c r="XDL148" s="35"/>
      <c r="XDM148" s="35"/>
      <c r="XDN148" s="35"/>
      <c r="XDO148" s="35"/>
      <c r="XDP148" s="35"/>
      <c r="XDQ148" s="35"/>
      <c r="XDR148" s="35"/>
      <c r="XDS148" s="35"/>
      <c r="XDT148" s="35"/>
      <c r="XDU148" s="35"/>
      <c r="XDV148" s="35"/>
      <c r="XDW148" s="35"/>
      <c r="XDX148" s="35"/>
      <c r="XDY148" s="35"/>
      <c r="XDZ148" s="35"/>
      <c r="XEA148" s="35"/>
      <c r="XEB148" s="35"/>
      <c r="XEC148" s="35"/>
      <c r="XED148" s="35"/>
      <c r="XEE148" s="35"/>
      <c r="XEF148" s="35"/>
      <c r="XEG148" s="35"/>
      <c r="XEH148" s="35"/>
      <c r="XEI148" s="35"/>
      <c r="XEJ148" s="35"/>
      <c r="XEK148" s="35"/>
      <c r="XEL148" s="35"/>
      <c r="XEM148" s="35"/>
      <c r="XEN148" s="35"/>
      <c r="XEO148" s="35"/>
      <c r="XEP148" s="35"/>
      <c r="XEQ148" s="35"/>
      <c r="XER148" s="35"/>
      <c r="XES148" s="35"/>
      <c r="XET148" s="35"/>
      <c r="XEU148" s="35"/>
      <c r="XEV148" s="35"/>
      <c r="XEW148" s="35"/>
      <c r="XEX148" s="35"/>
      <c r="XEY148" s="35"/>
      <c r="XEZ148" s="35"/>
      <c r="XFA148" s="35"/>
      <c r="XFB148" s="35"/>
      <c r="XFC148" s="35"/>
      <c r="XFD148" s="35"/>
    </row>
    <row r="149" spans="1:151 16227:16384" ht="20.25" x14ac:dyDescent="0.25">
      <c r="A149" s="177" t="s">
        <v>177</v>
      </c>
      <c r="B149" s="178"/>
      <c r="C149" s="178"/>
      <c r="D149" s="178"/>
      <c r="E149" s="178"/>
      <c r="F149" s="178"/>
      <c r="G149" s="178"/>
      <c r="H149" s="178"/>
      <c r="I149" s="157"/>
    </row>
    <row r="150" spans="1:151 16227:16384" ht="44.25" customHeight="1" x14ac:dyDescent="0.25">
      <c r="A150" s="132" t="s">
        <v>144</v>
      </c>
      <c r="B150" s="132"/>
      <c r="C150" s="133" t="s">
        <v>226</v>
      </c>
      <c r="D150" s="133"/>
      <c r="E150" s="132" t="s">
        <v>102</v>
      </c>
      <c r="F150" s="132" t="s">
        <v>103</v>
      </c>
      <c r="G150" s="132"/>
      <c r="H150" s="132" t="s">
        <v>104</v>
      </c>
      <c r="I150" s="37" t="s">
        <v>156</v>
      </c>
      <c r="J150" s="35"/>
      <c r="K150" s="35"/>
      <c r="L150" s="35"/>
      <c r="M150" s="35"/>
      <c r="N150" s="35"/>
      <c r="O150" s="35"/>
      <c r="P150" s="35"/>
      <c r="Q150" s="35"/>
      <c r="R150" s="35"/>
      <c r="S150" s="35"/>
      <c r="T150" s="35"/>
      <c r="U150" s="35"/>
      <c r="V150" s="35"/>
      <c r="W150" s="35"/>
      <c r="X150" s="35"/>
      <c r="Y150" s="35"/>
      <c r="Z150" s="35"/>
      <c r="AA150" s="35"/>
    </row>
    <row r="151" spans="1:151 16227:16384" s="12" customFormat="1" ht="20.25" x14ac:dyDescent="0.25">
      <c r="A151" s="132"/>
      <c r="B151" s="132"/>
      <c r="C151" s="133"/>
      <c r="D151" s="133"/>
      <c r="E151" s="132"/>
      <c r="F151" s="132"/>
      <c r="G151" s="132"/>
      <c r="H151" s="132"/>
      <c r="I151" s="84">
        <v>0.6</v>
      </c>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WZC151" s="35"/>
      <c r="WZD151" s="35"/>
      <c r="WZE151" s="35"/>
      <c r="WZF151" s="35"/>
      <c r="WZG151" s="35"/>
      <c r="WZH151" s="35"/>
      <c r="WZI151" s="35"/>
      <c r="WZJ151" s="35"/>
      <c r="WZK151" s="35"/>
      <c r="WZL151" s="35"/>
      <c r="WZM151" s="35"/>
      <c r="WZN151" s="35"/>
      <c r="WZO151" s="35"/>
      <c r="WZP151" s="35"/>
      <c r="WZQ151" s="35"/>
      <c r="WZR151" s="35"/>
      <c r="WZS151" s="35"/>
      <c r="WZT151" s="35"/>
      <c r="WZU151" s="35"/>
      <c r="WZV151" s="35"/>
      <c r="WZW151" s="35"/>
      <c r="WZX151" s="35"/>
      <c r="WZY151" s="35"/>
      <c r="WZZ151" s="35"/>
      <c r="XAA151" s="35"/>
      <c r="XAB151" s="35"/>
      <c r="XAC151" s="35"/>
      <c r="XAD151" s="35"/>
      <c r="XAE151" s="35"/>
      <c r="XAF151" s="35"/>
      <c r="XAG151" s="35"/>
      <c r="XAH151" s="35"/>
      <c r="XAI151" s="35"/>
      <c r="XAJ151" s="35"/>
      <c r="XAK151" s="35"/>
      <c r="XAL151" s="35"/>
      <c r="XAM151" s="35"/>
      <c r="XAN151" s="35"/>
      <c r="XAO151" s="35"/>
      <c r="XAP151" s="35"/>
      <c r="XAQ151" s="35"/>
      <c r="XAR151" s="35"/>
      <c r="XAS151" s="35"/>
      <c r="XAT151" s="35"/>
      <c r="XAU151" s="35"/>
      <c r="XAV151" s="35"/>
      <c r="XAW151" s="35"/>
      <c r="XAX151" s="35"/>
      <c r="XAY151" s="35"/>
      <c r="XAZ151" s="35"/>
      <c r="XBA151" s="35"/>
      <c r="XBB151" s="35"/>
      <c r="XBC151" s="35"/>
      <c r="XBD151" s="35"/>
      <c r="XBE151" s="35"/>
      <c r="XBF151" s="35"/>
      <c r="XBG151" s="35"/>
      <c r="XBH151" s="35"/>
      <c r="XBI151" s="35"/>
      <c r="XBJ151" s="35"/>
      <c r="XBK151" s="35"/>
      <c r="XBL151" s="35"/>
      <c r="XBM151" s="35"/>
      <c r="XBN151" s="35"/>
      <c r="XBO151" s="35"/>
      <c r="XBP151" s="35"/>
      <c r="XBQ151" s="35"/>
      <c r="XBR151" s="35"/>
      <c r="XBS151" s="35"/>
      <c r="XBT151" s="35"/>
      <c r="XBU151" s="35"/>
      <c r="XBV151" s="35"/>
      <c r="XBW151" s="35"/>
      <c r="XBX151" s="35"/>
      <c r="XBY151" s="35"/>
      <c r="XBZ151" s="35"/>
      <c r="XCA151" s="35"/>
      <c r="XCB151" s="35"/>
      <c r="XCC151" s="35"/>
      <c r="XCD151" s="35"/>
      <c r="XCE151" s="35"/>
      <c r="XCF151" s="35"/>
      <c r="XCG151" s="35"/>
      <c r="XCH151" s="35"/>
      <c r="XCI151" s="35"/>
      <c r="XCJ151" s="35"/>
      <c r="XCK151" s="35"/>
      <c r="XCL151" s="35"/>
      <c r="XCM151" s="35"/>
      <c r="XCN151" s="35"/>
      <c r="XCO151" s="35"/>
      <c r="XCP151" s="35"/>
      <c r="XCQ151" s="35"/>
      <c r="XCR151" s="35"/>
      <c r="XCS151" s="35"/>
      <c r="XCT151" s="35"/>
      <c r="XCU151" s="35"/>
      <c r="XCV151" s="35"/>
      <c r="XCW151" s="35"/>
      <c r="XCX151" s="35"/>
      <c r="XCY151" s="35"/>
      <c r="XCZ151" s="35"/>
      <c r="XDA151" s="35"/>
      <c r="XDB151" s="35"/>
      <c r="XDC151" s="35"/>
      <c r="XDD151" s="35"/>
      <c r="XDE151" s="35"/>
      <c r="XDF151" s="35"/>
      <c r="XDG151" s="35"/>
      <c r="XDH151" s="35"/>
      <c r="XDI151" s="35"/>
      <c r="XDJ151" s="35"/>
      <c r="XDK151" s="35"/>
      <c r="XDL151" s="35"/>
      <c r="XDM151" s="35"/>
      <c r="XDN151" s="35"/>
      <c r="XDO151" s="35"/>
      <c r="XDP151" s="35"/>
      <c r="XDQ151" s="35"/>
      <c r="XDR151" s="35"/>
      <c r="XDS151" s="35"/>
      <c r="XDT151" s="35"/>
      <c r="XDU151" s="35"/>
      <c r="XDV151" s="35"/>
      <c r="XDW151" s="35"/>
      <c r="XDX151" s="35"/>
      <c r="XDY151" s="35"/>
      <c r="XDZ151" s="35"/>
      <c r="XEA151" s="35"/>
      <c r="XEB151" s="35"/>
      <c r="XEC151" s="35"/>
      <c r="XED151" s="35"/>
      <c r="XEE151" s="35"/>
      <c r="XEF151" s="35"/>
      <c r="XEG151" s="35"/>
      <c r="XEH151" s="35"/>
      <c r="XEI151" s="35"/>
      <c r="XEJ151" s="35"/>
      <c r="XEK151" s="35"/>
      <c r="XEL151" s="35"/>
      <c r="XEM151" s="35"/>
      <c r="XEN151" s="35"/>
      <c r="XEO151" s="35"/>
      <c r="XEP151" s="35"/>
      <c r="XEQ151" s="35"/>
      <c r="XER151" s="35"/>
      <c r="XES151" s="35"/>
      <c r="XET151" s="35"/>
      <c r="XEU151" s="35"/>
      <c r="XEV151" s="35"/>
      <c r="XEW151" s="35"/>
      <c r="XEX151" s="35"/>
      <c r="XEY151" s="35"/>
      <c r="XEZ151" s="35"/>
      <c r="XFA151" s="35"/>
      <c r="XFB151" s="35"/>
      <c r="XFC151" s="35"/>
      <c r="XFD151" s="35"/>
    </row>
    <row r="152" spans="1:151 16227:16384" s="12" customFormat="1" ht="20.25" x14ac:dyDescent="0.25">
      <c r="A152" s="109" t="s">
        <v>235</v>
      </c>
      <c r="B152" s="110"/>
      <c r="C152" s="110"/>
      <c r="D152" s="110"/>
      <c r="E152" s="110"/>
      <c r="F152" s="110"/>
      <c r="G152" s="110"/>
      <c r="H152" s="110"/>
      <c r="I152" s="121"/>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WZC152" s="35"/>
      <c r="WZD152" s="35"/>
      <c r="WZE152" s="35"/>
      <c r="WZF152" s="35"/>
      <c r="WZG152" s="35"/>
      <c r="WZH152" s="35"/>
      <c r="WZI152" s="35"/>
      <c r="WZJ152" s="35"/>
      <c r="WZK152" s="35"/>
      <c r="WZL152" s="35"/>
      <c r="WZM152" s="35"/>
      <c r="WZN152" s="35"/>
      <c r="WZO152" s="35"/>
      <c r="WZP152" s="35"/>
      <c r="WZQ152" s="35"/>
      <c r="WZR152" s="35"/>
      <c r="WZS152" s="35"/>
      <c r="WZT152" s="35"/>
      <c r="WZU152" s="35"/>
      <c r="WZV152" s="35"/>
      <c r="WZW152" s="35"/>
      <c r="WZX152" s="35"/>
      <c r="WZY152" s="35"/>
      <c r="WZZ152" s="35"/>
      <c r="XAA152" s="35"/>
      <c r="XAB152" s="35"/>
      <c r="XAC152" s="35"/>
      <c r="XAD152" s="35"/>
      <c r="XAE152" s="35"/>
      <c r="XAF152" s="35"/>
      <c r="XAG152" s="35"/>
      <c r="XAH152" s="35"/>
      <c r="XAI152" s="35"/>
      <c r="XAJ152" s="35"/>
      <c r="XAK152" s="35"/>
      <c r="XAL152" s="35"/>
      <c r="XAM152" s="35"/>
      <c r="XAN152" s="35"/>
      <c r="XAO152" s="35"/>
      <c r="XAP152" s="35"/>
      <c r="XAQ152" s="35"/>
      <c r="XAR152" s="35"/>
      <c r="XAS152" s="35"/>
      <c r="XAT152" s="35"/>
      <c r="XAU152" s="35"/>
      <c r="XAV152" s="35"/>
      <c r="XAW152" s="35"/>
      <c r="XAX152" s="35"/>
      <c r="XAY152" s="35"/>
      <c r="XAZ152" s="35"/>
      <c r="XBA152" s="35"/>
      <c r="XBB152" s="35"/>
      <c r="XBC152" s="35"/>
      <c r="XBD152" s="35"/>
      <c r="XBE152" s="35"/>
      <c r="XBF152" s="35"/>
      <c r="XBG152" s="35"/>
      <c r="XBH152" s="35"/>
      <c r="XBI152" s="35"/>
      <c r="XBJ152" s="35"/>
      <c r="XBK152" s="35"/>
      <c r="XBL152" s="35"/>
      <c r="XBM152" s="35"/>
      <c r="XBN152" s="35"/>
      <c r="XBO152" s="35"/>
      <c r="XBP152" s="35"/>
      <c r="XBQ152" s="35"/>
      <c r="XBR152" s="35"/>
      <c r="XBS152" s="35"/>
      <c r="XBT152" s="35"/>
      <c r="XBU152" s="35"/>
      <c r="XBV152" s="35"/>
      <c r="XBW152" s="35"/>
      <c r="XBX152" s="35"/>
      <c r="XBY152" s="35"/>
      <c r="XBZ152" s="35"/>
      <c r="XCA152" s="35"/>
      <c r="XCB152" s="35"/>
      <c r="XCC152" s="35"/>
      <c r="XCD152" s="35"/>
      <c r="XCE152" s="35"/>
      <c r="XCF152" s="35"/>
      <c r="XCG152" s="35"/>
      <c r="XCH152" s="35"/>
      <c r="XCI152" s="35"/>
      <c r="XCJ152" s="35"/>
      <c r="XCK152" s="35"/>
      <c r="XCL152" s="35"/>
      <c r="XCM152" s="35"/>
      <c r="XCN152" s="35"/>
      <c r="XCO152" s="35"/>
      <c r="XCP152" s="35"/>
      <c r="XCQ152" s="35"/>
      <c r="XCR152" s="35"/>
      <c r="XCS152" s="35"/>
      <c r="XCT152" s="35"/>
      <c r="XCU152" s="35"/>
      <c r="XCV152" s="35"/>
      <c r="XCW152" s="35"/>
      <c r="XCX152" s="35"/>
      <c r="XCY152" s="35"/>
      <c r="XCZ152" s="35"/>
      <c r="XDA152" s="35"/>
      <c r="XDB152" s="35"/>
      <c r="XDC152" s="35"/>
      <c r="XDD152" s="35"/>
      <c r="XDE152" s="35"/>
      <c r="XDF152" s="35"/>
      <c r="XDG152" s="35"/>
      <c r="XDH152" s="35"/>
      <c r="XDI152" s="35"/>
      <c r="XDJ152" s="35"/>
      <c r="XDK152" s="35"/>
      <c r="XDL152" s="35"/>
      <c r="XDM152" s="35"/>
      <c r="XDN152" s="35"/>
      <c r="XDO152" s="35"/>
      <c r="XDP152" s="35"/>
      <c r="XDQ152" s="35"/>
      <c r="XDR152" s="35"/>
      <c r="XDS152" s="35"/>
      <c r="XDT152" s="35"/>
      <c r="XDU152" s="35"/>
      <c r="XDV152" s="35"/>
      <c r="XDW152" s="35"/>
      <c r="XDX152" s="35"/>
      <c r="XDY152" s="35"/>
      <c r="XDZ152" s="35"/>
      <c r="XEA152" s="35"/>
      <c r="XEB152" s="35"/>
      <c r="XEC152" s="35"/>
      <c r="XED152" s="35"/>
      <c r="XEE152" s="35"/>
      <c r="XEF152" s="35"/>
      <c r="XEG152" s="35"/>
      <c r="XEH152" s="35"/>
      <c r="XEI152" s="35"/>
      <c r="XEJ152" s="35"/>
      <c r="XEK152" s="35"/>
      <c r="XEL152" s="35"/>
      <c r="XEM152" s="35"/>
      <c r="XEN152" s="35"/>
      <c r="XEO152" s="35"/>
      <c r="XEP152" s="35"/>
      <c r="XEQ152" s="35"/>
      <c r="XER152" s="35"/>
      <c r="XES152" s="35"/>
      <c r="XET152" s="35"/>
      <c r="XEU152" s="35"/>
      <c r="XEV152" s="35"/>
      <c r="XEW152" s="35"/>
      <c r="XEX152" s="35"/>
      <c r="XEY152" s="35"/>
      <c r="XEZ152" s="35"/>
      <c r="XFA152" s="35"/>
      <c r="XFB152" s="35"/>
      <c r="XFC152" s="35"/>
      <c r="XFD152" s="35"/>
    </row>
    <row r="153" spans="1:151 16227:16384" s="12" customFormat="1" ht="20.25" x14ac:dyDescent="0.25">
      <c r="A153" s="109" t="s">
        <v>227</v>
      </c>
      <c r="B153" s="110"/>
      <c r="C153" s="110"/>
      <c r="D153" s="110"/>
      <c r="E153" s="110"/>
      <c r="F153" s="110"/>
      <c r="G153" s="110"/>
      <c r="H153" s="110"/>
      <c r="I153" s="121"/>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WZC153" s="35"/>
      <c r="WZD153" s="35"/>
      <c r="WZE153" s="35"/>
      <c r="WZF153" s="35"/>
      <c r="WZG153" s="35"/>
      <c r="WZH153" s="35"/>
      <c r="WZI153" s="35"/>
      <c r="WZJ153" s="35"/>
      <c r="WZK153" s="35"/>
      <c r="WZL153" s="35"/>
      <c r="WZM153" s="35"/>
      <c r="WZN153" s="35"/>
      <c r="WZO153" s="35"/>
      <c r="WZP153" s="35"/>
      <c r="WZQ153" s="35"/>
      <c r="WZR153" s="35"/>
      <c r="WZS153" s="35"/>
      <c r="WZT153" s="35"/>
      <c r="WZU153" s="35"/>
      <c r="WZV153" s="35"/>
      <c r="WZW153" s="35"/>
      <c r="WZX153" s="35"/>
      <c r="WZY153" s="35"/>
      <c r="WZZ153" s="35"/>
      <c r="XAA153" s="35"/>
      <c r="XAB153" s="35"/>
      <c r="XAC153" s="35"/>
      <c r="XAD153" s="35"/>
      <c r="XAE153" s="35"/>
      <c r="XAF153" s="35"/>
      <c r="XAG153" s="35"/>
      <c r="XAH153" s="35"/>
      <c r="XAI153" s="35"/>
      <c r="XAJ153" s="35"/>
      <c r="XAK153" s="35"/>
      <c r="XAL153" s="35"/>
      <c r="XAM153" s="35"/>
      <c r="XAN153" s="35"/>
      <c r="XAO153" s="35"/>
      <c r="XAP153" s="35"/>
      <c r="XAQ153" s="35"/>
      <c r="XAR153" s="35"/>
      <c r="XAS153" s="35"/>
      <c r="XAT153" s="35"/>
      <c r="XAU153" s="35"/>
      <c r="XAV153" s="35"/>
      <c r="XAW153" s="35"/>
      <c r="XAX153" s="35"/>
      <c r="XAY153" s="35"/>
      <c r="XAZ153" s="35"/>
      <c r="XBA153" s="35"/>
      <c r="XBB153" s="35"/>
      <c r="XBC153" s="35"/>
      <c r="XBD153" s="35"/>
      <c r="XBE153" s="35"/>
      <c r="XBF153" s="35"/>
      <c r="XBG153" s="35"/>
      <c r="XBH153" s="35"/>
      <c r="XBI153" s="35"/>
      <c r="XBJ153" s="35"/>
      <c r="XBK153" s="35"/>
      <c r="XBL153" s="35"/>
      <c r="XBM153" s="35"/>
      <c r="XBN153" s="35"/>
      <c r="XBO153" s="35"/>
      <c r="XBP153" s="35"/>
      <c r="XBQ153" s="35"/>
      <c r="XBR153" s="35"/>
      <c r="XBS153" s="35"/>
      <c r="XBT153" s="35"/>
      <c r="XBU153" s="35"/>
      <c r="XBV153" s="35"/>
      <c r="XBW153" s="35"/>
      <c r="XBX153" s="35"/>
      <c r="XBY153" s="35"/>
      <c r="XBZ153" s="35"/>
      <c r="XCA153" s="35"/>
      <c r="XCB153" s="35"/>
      <c r="XCC153" s="35"/>
      <c r="XCD153" s="35"/>
      <c r="XCE153" s="35"/>
      <c r="XCF153" s="35"/>
      <c r="XCG153" s="35"/>
      <c r="XCH153" s="35"/>
      <c r="XCI153" s="35"/>
      <c r="XCJ153" s="35"/>
      <c r="XCK153" s="35"/>
      <c r="XCL153" s="35"/>
      <c r="XCM153" s="35"/>
      <c r="XCN153" s="35"/>
      <c r="XCO153" s="35"/>
      <c r="XCP153" s="35"/>
      <c r="XCQ153" s="35"/>
      <c r="XCR153" s="35"/>
      <c r="XCS153" s="35"/>
      <c r="XCT153" s="35"/>
      <c r="XCU153" s="35"/>
      <c r="XCV153" s="35"/>
      <c r="XCW153" s="35"/>
      <c r="XCX153" s="35"/>
      <c r="XCY153" s="35"/>
      <c r="XCZ153" s="35"/>
      <c r="XDA153" s="35"/>
      <c r="XDB153" s="35"/>
      <c r="XDC153" s="35"/>
      <c r="XDD153" s="35"/>
      <c r="XDE153" s="35"/>
      <c r="XDF153" s="35"/>
      <c r="XDG153" s="35"/>
      <c r="XDH153" s="35"/>
      <c r="XDI153" s="35"/>
      <c r="XDJ153" s="35"/>
      <c r="XDK153" s="35"/>
      <c r="XDL153" s="35"/>
      <c r="XDM153" s="35"/>
      <c r="XDN153" s="35"/>
      <c r="XDO153" s="35"/>
      <c r="XDP153" s="35"/>
      <c r="XDQ153" s="35"/>
      <c r="XDR153" s="35"/>
      <c r="XDS153" s="35"/>
      <c r="XDT153" s="35"/>
      <c r="XDU153" s="35"/>
      <c r="XDV153" s="35"/>
      <c r="XDW153" s="35"/>
      <c r="XDX153" s="35"/>
      <c r="XDY153" s="35"/>
      <c r="XDZ153" s="35"/>
      <c r="XEA153" s="35"/>
      <c r="XEB153" s="35"/>
      <c r="XEC153" s="35"/>
      <c r="XED153" s="35"/>
      <c r="XEE153" s="35"/>
      <c r="XEF153" s="35"/>
      <c r="XEG153" s="35"/>
      <c r="XEH153" s="35"/>
      <c r="XEI153" s="35"/>
      <c r="XEJ153" s="35"/>
      <c r="XEK153" s="35"/>
      <c r="XEL153" s="35"/>
      <c r="XEM153" s="35"/>
      <c r="XEN153" s="35"/>
      <c r="XEO153" s="35"/>
      <c r="XEP153" s="35"/>
      <c r="XEQ153" s="35"/>
      <c r="XER153" s="35"/>
      <c r="XES153" s="35"/>
      <c r="XET153" s="35"/>
      <c r="XEU153" s="35"/>
      <c r="XEV153" s="35"/>
      <c r="XEW153" s="35"/>
      <c r="XEX153" s="35"/>
      <c r="XEY153" s="35"/>
      <c r="XEZ153" s="35"/>
      <c r="XFA153" s="35"/>
      <c r="XFB153" s="35"/>
      <c r="XFC153" s="35"/>
      <c r="XFD153" s="35"/>
    </row>
    <row r="154" spans="1:151 16227:16384" s="12" customFormat="1" ht="20.25" x14ac:dyDescent="0.25">
      <c r="A154" s="109" t="s">
        <v>206</v>
      </c>
      <c r="B154" s="110"/>
      <c r="C154" s="110"/>
      <c r="D154" s="110"/>
      <c r="E154" s="110"/>
      <c r="F154" s="110"/>
      <c r="G154" s="110"/>
      <c r="H154" s="110"/>
      <c r="I154" s="121"/>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WZC154" s="35"/>
      <c r="WZD154" s="35"/>
      <c r="WZE154" s="35"/>
      <c r="WZF154" s="35"/>
      <c r="WZG154" s="35"/>
      <c r="WZH154" s="35"/>
      <c r="WZI154" s="35"/>
      <c r="WZJ154" s="35"/>
      <c r="WZK154" s="35"/>
      <c r="WZL154" s="35"/>
      <c r="WZM154" s="35"/>
      <c r="WZN154" s="35"/>
      <c r="WZO154" s="35"/>
      <c r="WZP154" s="35"/>
      <c r="WZQ154" s="35"/>
      <c r="WZR154" s="35"/>
      <c r="WZS154" s="35"/>
      <c r="WZT154" s="35"/>
      <c r="WZU154" s="35"/>
      <c r="WZV154" s="35"/>
      <c r="WZW154" s="35"/>
      <c r="WZX154" s="35"/>
      <c r="WZY154" s="35"/>
      <c r="WZZ154" s="35"/>
      <c r="XAA154" s="35"/>
      <c r="XAB154" s="35"/>
      <c r="XAC154" s="35"/>
      <c r="XAD154" s="35"/>
      <c r="XAE154" s="35"/>
      <c r="XAF154" s="35"/>
      <c r="XAG154" s="35"/>
      <c r="XAH154" s="35"/>
      <c r="XAI154" s="35"/>
      <c r="XAJ154" s="35"/>
      <c r="XAK154" s="35"/>
      <c r="XAL154" s="35"/>
      <c r="XAM154" s="35"/>
      <c r="XAN154" s="35"/>
      <c r="XAO154" s="35"/>
      <c r="XAP154" s="35"/>
      <c r="XAQ154" s="35"/>
      <c r="XAR154" s="35"/>
      <c r="XAS154" s="35"/>
      <c r="XAT154" s="35"/>
      <c r="XAU154" s="35"/>
      <c r="XAV154" s="35"/>
      <c r="XAW154" s="35"/>
      <c r="XAX154" s="35"/>
      <c r="XAY154" s="35"/>
      <c r="XAZ154" s="35"/>
      <c r="XBA154" s="35"/>
      <c r="XBB154" s="35"/>
      <c r="XBC154" s="35"/>
      <c r="XBD154" s="35"/>
      <c r="XBE154" s="35"/>
      <c r="XBF154" s="35"/>
      <c r="XBG154" s="35"/>
      <c r="XBH154" s="35"/>
      <c r="XBI154" s="35"/>
      <c r="XBJ154" s="35"/>
      <c r="XBK154" s="35"/>
      <c r="XBL154" s="35"/>
      <c r="XBM154" s="35"/>
      <c r="XBN154" s="35"/>
      <c r="XBO154" s="35"/>
      <c r="XBP154" s="35"/>
      <c r="XBQ154" s="35"/>
      <c r="XBR154" s="35"/>
      <c r="XBS154" s="35"/>
      <c r="XBT154" s="35"/>
      <c r="XBU154" s="35"/>
      <c r="XBV154" s="35"/>
      <c r="XBW154" s="35"/>
      <c r="XBX154" s="35"/>
      <c r="XBY154" s="35"/>
      <c r="XBZ154" s="35"/>
      <c r="XCA154" s="35"/>
      <c r="XCB154" s="35"/>
      <c r="XCC154" s="35"/>
      <c r="XCD154" s="35"/>
      <c r="XCE154" s="35"/>
      <c r="XCF154" s="35"/>
      <c r="XCG154" s="35"/>
      <c r="XCH154" s="35"/>
      <c r="XCI154" s="35"/>
      <c r="XCJ154" s="35"/>
      <c r="XCK154" s="35"/>
      <c r="XCL154" s="35"/>
      <c r="XCM154" s="35"/>
      <c r="XCN154" s="35"/>
      <c r="XCO154" s="35"/>
      <c r="XCP154" s="35"/>
      <c r="XCQ154" s="35"/>
      <c r="XCR154" s="35"/>
      <c r="XCS154" s="35"/>
      <c r="XCT154" s="35"/>
      <c r="XCU154" s="35"/>
      <c r="XCV154" s="35"/>
      <c r="XCW154" s="35"/>
      <c r="XCX154" s="35"/>
      <c r="XCY154" s="35"/>
      <c r="XCZ154" s="35"/>
      <c r="XDA154" s="35"/>
      <c r="XDB154" s="35"/>
      <c r="XDC154" s="35"/>
      <c r="XDD154" s="35"/>
      <c r="XDE154" s="35"/>
      <c r="XDF154" s="35"/>
      <c r="XDG154" s="35"/>
      <c r="XDH154" s="35"/>
      <c r="XDI154" s="35"/>
      <c r="XDJ154" s="35"/>
      <c r="XDK154" s="35"/>
      <c r="XDL154" s="35"/>
      <c r="XDM154" s="35"/>
      <c r="XDN154" s="35"/>
      <c r="XDO154" s="35"/>
      <c r="XDP154" s="35"/>
      <c r="XDQ154" s="35"/>
      <c r="XDR154" s="35"/>
      <c r="XDS154" s="35"/>
      <c r="XDT154" s="35"/>
      <c r="XDU154" s="35"/>
      <c r="XDV154" s="35"/>
      <c r="XDW154" s="35"/>
      <c r="XDX154" s="35"/>
      <c r="XDY154" s="35"/>
      <c r="XDZ154" s="35"/>
      <c r="XEA154" s="35"/>
      <c r="XEB154" s="35"/>
      <c r="XEC154" s="35"/>
      <c r="XED154" s="35"/>
      <c r="XEE154" s="35"/>
      <c r="XEF154" s="35"/>
      <c r="XEG154" s="35"/>
      <c r="XEH154" s="35"/>
      <c r="XEI154" s="35"/>
      <c r="XEJ154" s="35"/>
      <c r="XEK154" s="35"/>
      <c r="XEL154" s="35"/>
      <c r="XEM154" s="35"/>
      <c r="XEN154" s="35"/>
      <c r="XEO154" s="35"/>
      <c r="XEP154" s="35"/>
      <c r="XEQ154" s="35"/>
      <c r="XER154" s="35"/>
      <c r="XES154" s="35"/>
      <c r="XET154" s="35"/>
      <c r="XEU154" s="35"/>
      <c r="XEV154" s="35"/>
      <c r="XEW154" s="35"/>
      <c r="XEX154" s="35"/>
      <c r="XEY154" s="35"/>
      <c r="XEZ154" s="35"/>
      <c r="XFA154" s="35"/>
      <c r="XFB154" s="35"/>
      <c r="XFC154" s="35"/>
      <c r="XFD154" s="35"/>
    </row>
    <row r="155" spans="1:151 16227:16384" s="12" customFormat="1" ht="20.25" x14ac:dyDescent="0.25">
      <c r="A155" s="109" t="s">
        <v>207</v>
      </c>
      <c r="B155" s="110"/>
      <c r="C155" s="110"/>
      <c r="D155" s="110"/>
      <c r="E155" s="110"/>
      <c r="F155" s="110"/>
      <c r="G155" s="110"/>
      <c r="H155" s="110"/>
      <c r="I155" s="121"/>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WZC155" s="35"/>
      <c r="WZD155" s="35"/>
      <c r="WZE155" s="35"/>
      <c r="WZF155" s="35"/>
      <c r="WZG155" s="35"/>
      <c r="WZH155" s="35"/>
      <c r="WZI155" s="35"/>
      <c r="WZJ155" s="35"/>
      <c r="WZK155" s="35"/>
      <c r="WZL155" s="35"/>
      <c r="WZM155" s="35"/>
      <c r="WZN155" s="35"/>
      <c r="WZO155" s="35"/>
      <c r="WZP155" s="35"/>
      <c r="WZQ155" s="35"/>
      <c r="WZR155" s="35"/>
      <c r="WZS155" s="35"/>
      <c r="WZT155" s="35"/>
      <c r="WZU155" s="35"/>
      <c r="WZV155" s="35"/>
      <c r="WZW155" s="35"/>
      <c r="WZX155" s="35"/>
      <c r="WZY155" s="35"/>
      <c r="WZZ155" s="35"/>
      <c r="XAA155" s="35"/>
      <c r="XAB155" s="35"/>
      <c r="XAC155" s="35"/>
      <c r="XAD155" s="35"/>
      <c r="XAE155" s="35"/>
      <c r="XAF155" s="35"/>
      <c r="XAG155" s="35"/>
      <c r="XAH155" s="35"/>
      <c r="XAI155" s="35"/>
      <c r="XAJ155" s="35"/>
      <c r="XAK155" s="35"/>
      <c r="XAL155" s="35"/>
      <c r="XAM155" s="35"/>
      <c r="XAN155" s="35"/>
      <c r="XAO155" s="35"/>
      <c r="XAP155" s="35"/>
      <c r="XAQ155" s="35"/>
      <c r="XAR155" s="35"/>
      <c r="XAS155" s="35"/>
      <c r="XAT155" s="35"/>
      <c r="XAU155" s="35"/>
      <c r="XAV155" s="35"/>
      <c r="XAW155" s="35"/>
      <c r="XAX155" s="35"/>
      <c r="XAY155" s="35"/>
      <c r="XAZ155" s="35"/>
      <c r="XBA155" s="35"/>
      <c r="XBB155" s="35"/>
      <c r="XBC155" s="35"/>
      <c r="XBD155" s="35"/>
      <c r="XBE155" s="35"/>
      <c r="XBF155" s="35"/>
      <c r="XBG155" s="35"/>
      <c r="XBH155" s="35"/>
      <c r="XBI155" s="35"/>
      <c r="XBJ155" s="35"/>
      <c r="XBK155" s="35"/>
      <c r="XBL155" s="35"/>
      <c r="XBM155" s="35"/>
      <c r="XBN155" s="35"/>
      <c r="XBO155" s="35"/>
      <c r="XBP155" s="35"/>
      <c r="XBQ155" s="35"/>
      <c r="XBR155" s="35"/>
      <c r="XBS155" s="35"/>
      <c r="XBT155" s="35"/>
      <c r="XBU155" s="35"/>
      <c r="XBV155" s="35"/>
      <c r="XBW155" s="35"/>
      <c r="XBX155" s="35"/>
      <c r="XBY155" s="35"/>
      <c r="XBZ155" s="35"/>
      <c r="XCA155" s="35"/>
      <c r="XCB155" s="35"/>
      <c r="XCC155" s="35"/>
      <c r="XCD155" s="35"/>
      <c r="XCE155" s="35"/>
      <c r="XCF155" s="35"/>
      <c r="XCG155" s="35"/>
      <c r="XCH155" s="35"/>
      <c r="XCI155" s="35"/>
      <c r="XCJ155" s="35"/>
      <c r="XCK155" s="35"/>
      <c r="XCL155" s="35"/>
      <c r="XCM155" s="35"/>
      <c r="XCN155" s="35"/>
      <c r="XCO155" s="35"/>
      <c r="XCP155" s="35"/>
      <c r="XCQ155" s="35"/>
      <c r="XCR155" s="35"/>
      <c r="XCS155" s="35"/>
      <c r="XCT155" s="35"/>
      <c r="XCU155" s="35"/>
      <c r="XCV155" s="35"/>
      <c r="XCW155" s="35"/>
      <c r="XCX155" s="35"/>
      <c r="XCY155" s="35"/>
      <c r="XCZ155" s="35"/>
      <c r="XDA155" s="35"/>
      <c r="XDB155" s="35"/>
      <c r="XDC155" s="35"/>
      <c r="XDD155" s="35"/>
      <c r="XDE155" s="35"/>
      <c r="XDF155" s="35"/>
      <c r="XDG155" s="35"/>
      <c r="XDH155" s="35"/>
      <c r="XDI155" s="35"/>
      <c r="XDJ155" s="35"/>
      <c r="XDK155" s="35"/>
      <c r="XDL155" s="35"/>
      <c r="XDM155" s="35"/>
      <c r="XDN155" s="35"/>
      <c r="XDO155" s="35"/>
      <c r="XDP155" s="35"/>
      <c r="XDQ155" s="35"/>
      <c r="XDR155" s="35"/>
      <c r="XDS155" s="35"/>
      <c r="XDT155" s="35"/>
      <c r="XDU155" s="35"/>
      <c r="XDV155" s="35"/>
      <c r="XDW155" s="35"/>
      <c r="XDX155" s="35"/>
      <c r="XDY155" s="35"/>
      <c r="XDZ155" s="35"/>
      <c r="XEA155" s="35"/>
      <c r="XEB155" s="35"/>
      <c r="XEC155" s="35"/>
      <c r="XED155" s="35"/>
      <c r="XEE155" s="35"/>
      <c r="XEF155" s="35"/>
      <c r="XEG155" s="35"/>
      <c r="XEH155" s="35"/>
      <c r="XEI155" s="35"/>
      <c r="XEJ155" s="35"/>
      <c r="XEK155" s="35"/>
      <c r="XEL155" s="35"/>
      <c r="XEM155" s="35"/>
      <c r="XEN155" s="35"/>
      <c r="XEO155" s="35"/>
      <c r="XEP155" s="35"/>
      <c r="XEQ155" s="35"/>
      <c r="XER155" s="35"/>
      <c r="XES155" s="35"/>
      <c r="XET155" s="35"/>
      <c r="XEU155" s="35"/>
      <c r="XEV155" s="35"/>
      <c r="XEW155" s="35"/>
      <c r="XEX155" s="35"/>
      <c r="XEY155" s="35"/>
      <c r="XEZ155" s="35"/>
      <c r="XFA155" s="35"/>
      <c r="XFB155" s="35"/>
      <c r="XFC155" s="35"/>
      <c r="XFD155" s="35"/>
    </row>
    <row r="156" spans="1:151 16227:16384" s="12" customFormat="1" ht="20.25" x14ac:dyDescent="0.25">
      <c r="A156" s="109" t="s">
        <v>236</v>
      </c>
      <c r="B156" s="110"/>
      <c r="C156" s="110"/>
      <c r="D156" s="110"/>
      <c r="E156" s="110"/>
      <c r="F156" s="110"/>
      <c r="G156" s="110"/>
      <c r="H156" s="110"/>
      <c r="I156" s="121"/>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WZC156" s="35"/>
      <c r="WZD156" s="35"/>
      <c r="WZE156" s="35"/>
      <c r="WZF156" s="35"/>
      <c r="WZG156" s="35"/>
      <c r="WZH156" s="35"/>
      <c r="WZI156" s="35"/>
      <c r="WZJ156" s="35"/>
      <c r="WZK156" s="35"/>
      <c r="WZL156" s="35"/>
      <c r="WZM156" s="35"/>
      <c r="WZN156" s="35"/>
      <c r="WZO156" s="35"/>
      <c r="WZP156" s="35"/>
      <c r="WZQ156" s="35"/>
      <c r="WZR156" s="35"/>
      <c r="WZS156" s="35"/>
      <c r="WZT156" s="35"/>
      <c r="WZU156" s="35"/>
      <c r="WZV156" s="35"/>
      <c r="WZW156" s="35"/>
      <c r="WZX156" s="35"/>
      <c r="WZY156" s="35"/>
      <c r="WZZ156" s="35"/>
      <c r="XAA156" s="35"/>
      <c r="XAB156" s="35"/>
      <c r="XAC156" s="35"/>
      <c r="XAD156" s="35"/>
      <c r="XAE156" s="35"/>
      <c r="XAF156" s="35"/>
      <c r="XAG156" s="35"/>
      <c r="XAH156" s="35"/>
      <c r="XAI156" s="35"/>
      <c r="XAJ156" s="35"/>
      <c r="XAK156" s="35"/>
      <c r="XAL156" s="35"/>
      <c r="XAM156" s="35"/>
      <c r="XAN156" s="35"/>
      <c r="XAO156" s="35"/>
      <c r="XAP156" s="35"/>
      <c r="XAQ156" s="35"/>
      <c r="XAR156" s="35"/>
      <c r="XAS156" s="35"/>
      <c r="XAT156" s="35"/>
      <c r="XAU156" s="35"/>
      <c r="XAV156" s="35"/>
      <c r="XAW156" s="35"/>
      <c r="XAX156" s="35"/>
      <c r="XAY156" s="35"/>
      <c r="XAZ156" s="35"/>
      <c r="XBA156" s="35"/>
      <c r="XBB156" s="35"/>
      <c r="XBC156" s="35"/>
      <c r="XBD156" s="35"/>
      <c r="XBE156" s="35"/>
      <c r="XBF156" s="35"/>
      <c r="XBG156" s="35"/>
      <c r="XBH156" s="35"/>
      <c r="XBI156" s="35"/>
      <c r="XBJ156" s="35"/>
      <c r="XBK156" s="35"/>
      <c r="XBL156" s="35"/>
      <c r="XBM156" s="35"/>
      <c r="XBN156" s="35"/>
      <c r="XBO156" s="35"/>
      <c r="XBP156" s="35"/>
      <c r="XBQ156" s="35"/>
      <c r="XBR156" s="35"/>
      <c r="XBS156" s="35"/>
      <c r="XBT156" s="35"/>
      <c r="XBU156" s="35"/>
      <c r="XBV156" s="35"/>
      <c r="XBW156" s="35"/>
      <c r="XBX156" s="35"/>
      <c r="XBY156" s="35"/>
      <c r="XBZ156" s="35"/>
      <c r="XCA156" s="35"/>
      <c r="XCB156" s="35"/>
      <c r="XCC156" s="35"/>
      <c r="XCD156" s="35"/>
      <c r="XCE156" s="35"/>
      <c r="XCF156" s="35"/>
      <c r="XCG156" s="35"/>
      <c r="XCH156" s="35"/>
      <c r="XCI156" s="35"/>
      <c r="XCJ156" s="35"/>
      <c r="XCK156" s="35"/>
      <c r="XCL156" s="35"/>
      <c r="XCM156" s="35"/>
      <c r="XCN156" s="35"/>
      <c r="XCO156" s="35"/>
      <c r="XCP156" s="35"/>
      <c r="XCQ156" s="35"/>
      <c r="XCR156" s="35"/>
      <c r="XCS156" s="35"/>
      <c r="XCT156" s="35"/>
      <c r="XCU156" s="35"/>
      <c r="XCV156" s="35"/>
      <c r="XCW156" s="35"/>
      <c r="XCX156" s="35"/>
      <c r="XCY156" s="35"/>
      <c r="XCZ156" s="35"/>
      <c r="XDA156" s="35"/>
      <c r="XDB156" s="35"/>
      <c r="XDC156" s="35"/>
      <c r="XDD156" s="35"/>
      <c r="XDE156" s="35"/>
      <c r="XDF156" s="35"/>
      <c r="XDG156" s="35"/>
      <c r="XDH156" s="35"/>
      <c r="XDI156" s="35"/>
      <c r="XDJ156" s="35"/>
      <c r="XDK156" s="35"/>
      <c r="XDL156" s="35"/>
      <c r="XDM156" s="35"/>
      <c r="XDN156" s="35"/>
      <c r="XDO156" s="35"/>
      <c r="XDP156" s="35"/>
      <c r="XDQ156" s="35"/>
      <c r="XDR156" s="35"/>
      <c r="XDS156" s="35"/>
      <c r="XDT156" s="35"/>
      <c r="XDU156" s="35"/>
      <c r="XDV156" s="35"/>
      <c r="XDW156" s="35"/>
      <c r="XDX156" s="35"/>
      <c r="XDY156" s="35"/>
      <c r="XDZ156" s="35"/>
      <c r="XEA156" s="35"/>
      <c r="XEB156" s="35"/>
      <c r="XEC156" s="35"/>
      <c r="XED156" s="35"/>
      <c r="XEE156" s="35"/>
      <c r="XEF156" s="35"/>
      <c r="XEG156" s="35"/>
      <c r="XEH156" s="35"/>
      <c r="XEI156" s="35"/>
      <c r="XEJ156" s="35"/>
      <c r="XEK156" s="35"/>
      <c r="XEL156" s="35"/>
      <c r="XEM156" s="35"/>
      <c r="XEN156" s="35"/>
      <c r="XEO156" s="35"/>
      <c r="XEP156" s="35"/>
      <c r="XEQ156" s="35"/>
      <c r="XER156" s="35"/>
      <c r="XES156" s="35"/>
      <c r="XET156" s="35"/>
      <c r="XEU156" s="35"/>
      <c r="XEV156" s="35"/>
      <c r="XEW156" s="35"/>
      <c r="XEX156" s="35"/>
      <c r="XEY156" s="35"/>
      <c r="XEZ156" s="35"/>
      <c r="XFA156" s="35"/>
      <c r="XFB156" s="35"/>
      <c r="XFC156" s="35"/>
      <c r="XFD156" s="35"/>
    </row>
    <row r="157" spans="1:151 16227:16384" s="12" customFormat="1" ht="20.25" x14ac:dyDescent="0.25">
      <c r="A157" s="112" t="str">
        <f>A156</f>
        <v>1st Floor For Residential</v>
      </c>
      <c r="B157" s="113"/>
      <c r="C157" s="126">
        <v>1</v>
      </c>
      <c r="D157" s="126"/>
      <c r="E157" s="21" t="s">
        <v>208</v>
      </c>
      <c r="F157" s="118">
        <f>60.53*10.764</f>
        <v>651.54491999999993</v>
      </c>
      <c r="G157" s="119"/>
      <c r="H157" s="21">
        <v>0</v>
      </c>
      <c r="I157" s="21">
        <f>F157*(($I$151)+1)+H157</f>
        <v>1042.4718719999998</v>
      </c>
      <c r="J157" s="35">
        <f>25000000/F157</f>
        <v>38370.339837811953</v>
      </c>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WZC157" s="35"/>
      <c r="WZD157" s="35"/>
      <c r="WZE157" s="35"/>
      <c r="WZF157" s="35"/>
      <c r="WZG157" s="35"/>
      <c r="WZH157" s="35"/>
      <c r="WZI157" s="35"/>
      <c r="WZJ157" s="35"/>
      <c r="WZK157" s="35"/>
      <c r="WZL157" s="35"/>
      <c r="WZM157" s="35"/>
      <c r="WZN157" s="35"/>
      <c r="WZO157" s="35"/>
      <c r="WZP157" s="35"/>
      <c r="WZQ157" s="35"/>
      <c r="WZR157" s="35"/>
      <c r="WZS157" s="35"/>
      <c r="WZT157" s="35"/>
      <c r="WZU157" s="35"/>
      <c r="WZV157" s="35"/>
      <c r="WZW157" s="35"/>
      <c r="WZX157" s="35"/>
      <c r="WZY157" s="35"/>
      <c r="WZZ157" s="35"/>
      <c r="XAA157" s="35"/>
      <c r="XAB157" s="35"/>
      <c r="XAC157" s="35"/>
      <c r="XAD157" s="35"/>
      <c r="XAE157" s="35"/>
      <c r="XAF157" s="35"/>
      <c r="XAG157" s="35"/>
      <c r="XAH157" s="35"/>
      <c r="XAI157" s="35"/>
      <c r="XAJ157" s="35"/>
      <c r="XAK157" s="35"/>
      <c r="XAL157" s="35"/>
      <c r="XAM157" s="35"/>
      <c r="XAN157" s="35"/>
      <c r="XAO157" s="35"/>
      <c r="XAP157" s="35"/>
      <c r="XAQ157" s="35"/>
      <c r="XAR157" s="35"/>
      <c r="XAS157" s="35"/>
      <c r="XAT157" s="35"/>
      <c r="XAU157" s="35"/>
      <c r="XAV157" s="35"/>
      <c r="XAW157" s="35"/>
      <c r="XAX157" s="35"/>
      <c r="XAY157" s="35"/>
      <c r="XAZ157" s="35"/>
      <c r="XBA157" s="35"/>
      <c r="XBB157" s="35"/>
      <c r="XBC157" s="35"/>
      <c r="XBD157" s="35"/>
      <c r="XBE157" s="35"/>
      <c r="XBF157" s="35"/>
      <c r="XBG157" s="35"/>
      <c r="XBH157" s="35"/>
      <c r="XBI157" s="35"/>
      <c r="XBJ157" s="35"/>
      <c r="XBK157" s="35"/>
      <c r="XBL157" s="35"/>
      <c r="XBM157" s="35"/>
      <c r="XBN157" s="35"/>
      <c r="XBO157" s="35"/>
      <c r="XBP157" s="35"/>
      <c r="XBQ157" s="35"/>
      <c r="XBR157" s="35"/>
      <c r="XBS157" s="35"/>
      <c r="XBT157" s="35"/>
      <c r="XBU157" s="35"/>
      <c r="XBV157" s="35"/>
      <c r="XBW157" s="35"/>
      <c r="XBX157" s="35"/>
      <c r="XBY157" s="35"/>
      <c r="XBZ157" s="35"/>
      <c r="XCA157" s="35"/>
      <c r="XCB157" s="35"/>
      <c r="XCC157" s="35"/>
      <c r="XCD157" s="35"/>
      <c r="XCE157" s="35"/>
      <c r="XCF157" s="35"/>
      <c r="XCG157" s="35"/>
      <c r="XCH157" s="35"/>
      <c r="XCI157" s="35"/>
      <c r="XCJ157" s="35"/>
      <c r="XCK157" s="35"/>
      <c r="XCL157" s="35"/>
      <c r="XCM157" s="35"/>
      <c r="XCN157" s="35"/>
      <c r="XCO157" s="35"/>
      <c r="XCP157" s="35"/>
      <c r="XCQ157" s="35"/>
      <c r="XCR157" s="35"/>
      <c r="XCS157" s="35"/>
      <c r="XCT157" s="35"/>
      <c r="XCU157" s="35"/>
      <c r="XCV157" s="35"/>
      <c r="XCW157" s="35"/>
      <c r="XCX157" s="35"/>
      <c r="XCY157" s="35"/>
      <c r="XCZ157" s="35"/>
      <c r="XDA157" s="35"/>
      <c r="XDB157" s="35"/>
      <c r="XDC157" s="35"/>
      <c r="XDD157" s="35"/>
      <c r="XDE157" s="35"/>
      <c r="XDF157" s="35"/>
      <c r="XDG157" s="35"/>
      <c r="XDH157" s="35"/>
      <c r="XDI157" s="35"/>
      <c r="XDJ157" s="35"/>
      <c r="XDK157" s="35"/>
      <c r="XDL157" s="35"/>
      <c r="XDM157" s="35"/>
      <c r="XDN157" s="35"/>
      <c r="XDO157" s="35"/>
      <c r="XDP157" s="35"/>
      <c r="XDQ157" s="35"/>
      <c r="XDR157" s="35"/>
      <c r="XDS157" s="35"/>
      <c r="XDT157" s="35"/>
      <c r="XDU157" s="35"/>
      <c r="XDV157" s="35"/>
      <c r="XDW157" s="35"/>
      <c r="XDX157" s="35"/>
      <c r="XDY157" s="35"/>
      <c r="XDZ157" s="35"/>
      <c r="XEA157" s="35"/>
      <c r="XEB157" s="35"/>
      <c r="XEC157" s="35"/>
      <c r="XED157" s="35"/>
      <c r="XEE157" s="35"/>
      <c r="XEF157" s="35"/>
      <c r="XEG157" s="35"/>
      <c r="XEH157" s="35"/>
      <c r="XEI157" s="35"/>
      <c r="XEJ157" s="35"/>
      <c r="XEK157" s="35"/>
      <c r="XEL157" s="35"/>
      <c r="XEM157" s="35"/>
      <c r="XEN157" s="35"/>
      <c r="XEO157" s="35"/>
      <c r="XEP157" s="35"/>
      <c r="XEQ157" s="35"/>
      <c r="XER157" s="35"/>
      <c r="XES157" s="35"/>
      <c r="XET157" s="35"/>
      <c r="XEU157" s="35"/>
      <c r="XEV157" s="35"/>
      <c r="XEW157" s="35"/>
      <c r="XEX157" s="35"/>
      <c r="XEY157" s="35"/>
      <c r="XEZ157" s="35"/>
      <c r="XFA157" s="35"/>
      <c r="XFB157" s="35"/>
      <c r="XFC157" s="35"/>
      <c r="XFD157" s="35"/>
    </row>
    <row r="158" spans="1:151 16227:16384" s="12" customFormat="1" ht="20.25" x14ac:dyDescent="0.25">
      <c r="A158" s="114"/>
      <c r="B158" s="115"/>
      <c r="C158" s="126">
        <f>C157+1</f>
        <v>2</v>
      </c>
      <c r="D158" s="126"/>
      <c r="E158" s="21" t="s">
        <v>208</v>
      </c>
      <c r="F158" s="118">
        <f>61.1*10.764</f>
        <v>657.68039999999996</v>
      </c>
      <c r="G158" s="119"/>
      <c r="H158" s="21">
        <v>0</v>
      </c>
      <c r="I158" s="21">
        <f t="shared" ref="I158" si="0">F158*(($I$151)+1)+H158</f>
        <v>1052.28864</v>
      </c>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WZC158" s="35"/>
      <c r="WZD158" s="35"/>
      <c r="WZE158" s="35"/>
      <c r="WZF158" s="35"/>
      <c r="WZG158" s="35"/>
      <c r="WZH158" s="35"/>
      <c r="WZI158" s="35"/>
      <c r="WZJ158" s="35"/>
      <c r="WZK158" s="35"/>
      <c r="WZL158" s="35"/>
      <c r="WZM158" s="35"/>
      <c r="WZN158" s="35"/>
      <c r="WZO158" s="35"/>
      <c r="WZP158" s="35"/>
      <c r="WZQ158" s="35"/>
      <c r="WZR158" s="35"/>
      <c r="WZS158" s="35"/>
      <c r="WZT158" s="35"/>
      <c r="WZU158" s="35"/>
      <c r="WZV158" s="35"/>
      <c r="WZW158" s="35"/>
      <c r="WZX158" s="35"/>
      <c r="WZY158" s="35"/>
      <c r="WZZ158" s="35"/>
      <c r="XAA158" s="35"/>
      <c r="XAB158" s="35"/>
      <c r="XAC158" s="35"/>
      <c r="XAD158" s="35"/>
      <c r="XAE158" s="35"/>
      <c r="XAF158" s="35"/>
      <c r="XAG158" s="35"/>
      <c r="XAH158" s="35"/>
      <c r="XAI158" s="35"/>
      <c r="XAJ158" s="35"/>
      <c r="XAK158" s="35"/>
      <c r="XAL158" s="35"/>
      <c r="XAM158" s="35"/>
      <c r="XAN158" s="35"/>
      <c r="XAO158" s="35"/>
      <c r="XAP158" s="35"/>
      <c r="XAQ158" s="35"/>
      <c r="XAR158" s="35"/>
      <c r="XAS158" s="35"/>
      <c r="XAT158" s="35"/>
      <c r="XAU158" s="35"/>
      <c r="XAV158" s="35"/>
      <c r="XAW158" s="35"/>
      <c r="XAX158" s="35"/>
      <c r="XAY158" s="35"/>
      <c r="XAZ158" s="35"/>
      <c r="XBA158" s="35"/>
      <c r="XBB158" s="35"/>
      <c r="XBC158" s="35"/>
      <c r="XBD158" s="35"/>
      <c r="XBE158" s="35"/>
      <c r="XBF158" s="35"/>
      <c r="XBG158" s="35"/>
      <c r="XBH158" s="35"/>
      <c r="XBI158" s="35"/>
      <c r="XBJ158" s="35"/>
      <c r="XBK158" s="35"/>
      <c r="XBL158" s="35"/>
      <c r="XBM158" s="35"/>
      <c r="XBN158" s="35"/>
      <c r="XBO158" s="35"/>
      <c r="XBP158" s="35"/>
      <c r="XBQ158" s="35"/>
      <c r="XBR158" s="35"/>
      <c r="XBS158" s="35"/>
      <c r="XBT158" s="35"/>
      <c r="XBU158" s="35"/>
      <c r="XBV158" s="35"/>
      <c r="XBW158" s="35"/>
      <c r="XBX158" s="35"/>
      <c r="XBY158" s="35"/>
      <c r="XBZ158" s="35"/>
      <c r="XCA158" s="35"/>
      <c r="XCB158" s="35"/>
      <c r="XCC158" s="35"/>
      <c r="XCD158" s="35"/>
      <c r="XCE158" s="35"/>
      <c r="XCF158" s="35"/>
      <c r="XCG158" s="35"/>
      <c r="XCH158" s="35"/>
      <c r="XCI158" s="35"/>
      <c r="XCJ158" s="35"/>
      <c r="XCK158" s="35"/>
      <c r="XCL158" s="35"/>
      <c r="XCM158" s="35"/>
      <c r="XCN158" s="35"/>
      <c r="XCO158" s="35"/>
      <c r="XCP158" s="35"/>
      <c r="XCQ158" s="35"/>
      <c r="XCR158" s="35"/>
      <c r="XCS158" s="35"/>
      <c r="XCT158" s="35"/>
      <c r="XCU158" s="35"/>
      <c r="XCV158" s="35"/>
      <c r="XCW158" s="35"/>
      <c r="XCX158" s="35"/>
      <c r="XCY158" s="35"/>
      <c r="XCZ158" s="35"/>
      <c r="XDA158" s="35"/>
      <c r="XDB158" s="35"/>
      <c r="XDC158" s="35"/>
      <c r="XDD158" s="35"/>
      <c r="XDE158" s="35"/>
      <c r="XDF158" s="35"/>
      <c r="XDG158" s="35"/>
      <c r="XDH158" s="35"/>
      <c r="XDI158" s="35"/>
      <c r="XDJ158" s="35"/>
      <c r="XDK158" s="35"/>
      <c r="XDL158" s="35"/>
      <c r="XDM158" s="35"/>
      <c r="XDN158" s="35"/>
      <c r="XDO158" s="35"/>
      <c r="XDP158" s="35"/>
      <c r="XDQ158" s="35"/>
      <c r="XDR158" s="35"/>
      <c r="XDS158" s="35"/>
      <c r="XDT158" s="35"/>
      <c r="XDU158" s="35"/>
      <c r="XDV158" s="35"/>
      <c r="XDW158" s="35"/>
      <c r="XDX158" s="35"/>
      <c r="XDY158" s="35"/>
      <c r="XDZ158" s="35"/>
      <c r="XEA158" s="35"/>
      <c r="XEB158" s="35"/>
      <c r="XEC158" s="35"/>
      <c r="XED158" s="35"/>
      <c r="XEE158" s="35"/>
      <c r="XEF158" s="35"/>
      <c r="XEG158" s="35"/>
      <c r="XEH158" s="35"/>
      <c r="XEI158" s="35"/>
      <c r="XEJ158" s="35"/>
      <c r="XEK158" s="35"/>
      <c r="XEL158" s="35"/>
      <c r="XEM158" s="35"/>
      <c r="XEN158" s="35"/>
      <c r="XEO158" s="35"/>
      <c r="XEP158" s="35"/>
      <c r="XEQ158" s="35"/>
      <c r="XER158" s="35"/>
      <c r="XES158" s="35"/>
      <c r="XET158" s="35"/>
      <c r="XEU158" s="35"/>
      <c r="XEV158" s="35"/>
      <c r="XEW158" s="35"/>
      <c r="XEX158" s="35"/>
      <c r="XEY158" s="35"/>
      <c r="XEZ158" s="35"/>
      <c r="XFA158" s="35"/>
      <c r="XFB158" s="35"/>
      <c r="XFC158" s="35"/>
      <c r="XFD158" s="35"/>
    </row>
    <row r="159" spans="1:151 16227:16384" s="12" customFormat="1" ht="20.25" customHeight="1" x14ac:dyDescent="0.25">
      <c r="A159" s="114"/>
      <c r="B159" s="115"/>
      <c r="C159" s="126">
        <f t="shared" ref="C159:C161" si="1">C158+1</f>
        <v>3</v>
      </c>
      <c r="D159" s="126"/>
      <c r="E159" s="112" t="s">
        <v>210</v>
      </c>
      <c r="F159" s="196"/>
      <c r="G159" s="196"/>
      <c r="H159" s="196"/>
      <c r="I159" s="113"/>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WZC159" s="35"/>
      <c r="WZD159" s="35"/>
      <c r="WZE159" s="35"/>
      <c r="WZF159" s="35"/>
      <c r="WZG159" s="35"/>
      <c r="WZH159" s="35"/>
      <c r="WZI159" s="35"/>
      <c r="WZJ159" s="35"/>
      <c r="WZK159" s="35"/>
      <c r="WZL159" s="35"/>
      <c r="WZM159" s="35"/>
      <c r="WZN159" s="35"/>
      <c r="WZO159" s="35"/>
      <c r="WZP159" s="35"/>
      <c r="WZQ159" s="35"/>
      <c r="WZR159" s="35"/>
      <c r="WZS159" s="35"/>
      <c r="WZT159" s="35"/>
      <c r="WZU159" s="35"/>
      <c r="WZV159" s="35"/>
      <c r="WZW159" s="35"/>
      <c r="WZX159" s="35"/>
      <c r="WZY159" s="35"/>
      <c r="WZZ159" s="35"/>
      <c r="XAA159" s="35"/>
      <c r="XAB159" s="35"/>
      <c r="XAC159" s="35"/>
      <c r="XAD159" s="35"/>
      <c r="XAE159" s="35"/>
      <c r="XAF159" s="35"/>
      <c r="XAG159" s="35"/>
      <c r="XAH159" s="35"/>
      <c r="XAI159" s="35"/>
      <c r="XAJ159" s="35"/>
      <c r="XAK159" s="35"/>
      <c r="XAL159" s="35"/>
      <c r="XAM159" s="35"/>
      <c r="XAN159" s="35"/>
      <c r="XAO159" s="35"/>
      <c r="XAP159" s="35"/>
      <c r="XAQ159" s="35"/>
      <c r="XAR159" s="35"/>
      <c r="XAS159" s="35"/>
      <c r="XAT159" s="35"/>
      <c r="XAU159" s="35"/>
      <c r="XAV159" s="35"/>
      <c r="XAW159" s="35"/>
      <c r="XAX159" s="35"/>
      <c r="XAY159" s="35"/>
      <c r="XAZ159" s="35"/>
      <c r="XBA159" s="35"/>
      <c r="XBB159" s="35"/>
      <c r="XBC159" s="35"/>
      <c r="XBD159" s="35"/>
      <c r="XBE159" s="35"/>
      <c r="XBF159" s="35"/>
      <c r="XBG159" s="35"/>
      <c r="XBH159" s="35"/>
      <c r="XBI159" s="35"/>
      <c r="XBJ159" s="35"/>
      <c r="XBK159" s="35"/>
      <c r="XBL159" s="35"/>
      <c r="XBM159" s="35"/>
      <c r="XBN159" s="35"/>
      <c r="XBO159" s="35"/>
      <c r="XBP159" s="35"/>
      <c r="XBQ159" s="35"/>
      <c r="XBR159" s="35"/>
      <c r="XBS159" s="35"/>
      <c r="XBT159" s="35"/>
      <c r="XBU159" s="35"/>
      <c r="XBV159" s="35"/>
      <c r="XBW159" s="35"/>
      <c r="XBX159" s="35"/>
      <c r="XBY159" s="35"/>
      <c r="XBZ159" s="35"/>
      <c r="XCA159" s="35"/>
      <c r="XCB159" s="35"/>
      <c r="XCC159" s="35"/>
      <c r="XCD159" s="35"/>
      <c r="XCE159" s="35"/>
      <c r="XCF159" s="35"/>
      <c r="XCG159" s="35"/>
      <c r="XCH159" s="35"/>
      <c r="XCI159" s="35"/>
      <c r="XCJ159" s="35"/>
      <c r="XCK159" s="35"/>
      <c r="XCL159" s="35"/>
      <c r="XCM159" s="35"/>
      <c r="XCN159" s="35"/>
      <c r="XCO159" s="35"/>
      <c r="XCP159" s="35"/>
      <c r="XCQ159" s="35"/>
      <c r="XCR159" s="35"/>
      <c r="XCS159" s="35"/>
      <c r="XCT159" s="35"/>
      <c r="XCU159" s="35"/>
      <c r="XCV159" s="35"/>
      <c r="XCW159" s="35"/>
      <c r="XCX159" s="35"/>
      <c r="XCY159" s="35"/>
      <c r="XCZ159" s="35"/>
      <c r="XDA159" s="35"/>
      <c r="XDB159" s="35"/>
      <c r="XDC159" s="35"/>
      <c r="XDD159" s="35"/>
      <c r="XDE159" s="35"/>
      <c r="XDF159" s="35"/>
      <c r="XDG159" s="35"/>
      <c r="XDH159" s="35"/>
      <c r="XDI159" s="35"/>
      <c r="XDJ159" s="35"/>
      <c r="XDK159" s="35"/>
      <c r="XDL159" s="35"/>
      <c r="XDM159" s="35"/>
      <c r="XDN159" s="35"/>
      <c r="XDO159" s="35"/>
      <c r="XDP159" s="35"/>
      <c r="XDQ159" s="35"/>
      <c r="XDR159" s="35"/>
      <c r="XDS159" s="35"/>
      <c r="XDT159" s="35"/>
      <c r="XDU159" s="35"/>
      <c r="XDV159" s="35"/>
      <c r="XDW159" s="35"/>
      <c r="XDX159" s="35"/>
      <c r="XDY159" s="35"/>
      <c r="XDZ159" s="35"/>
      <c r="XEA159" s="35"/>
      <c r="XEB159" s="35"/>
      <c r="XEC159" s="35"/>
      <c r="XED159" s="35"/>
      <c r="XEE159" s="35"/>
      <c r="XEF159" s="35"/>
      <c r="XEG159" s="35"/>
      <c r="XEH159" s="35"/>
      <c r="XEI159" s="35"/>
      <c r="XEJ159" s="35"/>
      <c r="XEK159" s="35"/>
      <c r="XEL159" s="35"/>
      <c r="XEM159" s="35"/>
      <c r="XEN159" s="35"/>
      <c r="XEO159" s="35"/>
      <c r="XEP159" s="35"/>
      <c r="XEQ159" s="35"/>
      <c r="XER159" s="35"/>
      <c r="XES159" s="35"/>
      <c r="XET159" s="35"/>
      <c r="XEU159" s="35"/>
      <c r="XEV159" s="35"/>
      <c r="XEW159" s="35"/>
      <c r="XEX159" s="35"/>
      <c r="XEY159" s="35"/>
      <c r="XEZ159" s="35"/>
      <c r="XFA159" s="35"/>
      <c r="XFB159" s="35"/>
      <c r="XFC159" s="35"/>
      <c r="XFD159" s="35"/>
    </row>
    <row r="160" spans="1:151 16227:16384" s="12" customFormat="1" ht="20.25" customHeight="1" x14ac:dyDescent="0.25">
      <c r="A160" s="114"/>
      <c r="B160" s="115"/>
      <c r="C160" s="126">
        <f t="shared" si="1"/>
        <v>4</v>
      </c>
      <c r="D160" s="126"/>
      <c r="E160" s="114"/>
      <c r="F160" s="197"/>
      <c r="G160" s="197"/>
      <c r="H160" s="197"/>
      <c r="I160" s="11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WZC160" s="35"/>
      <c r="WZD160" s="35"/>
      <c r="WZE160" s="35"/>
      <c r="WZF160" s="35"/>
      <c r="WZG160" s="35"/>
      <c r="WZH160" s="35"/>
      <c r="WZI160" s="35"/>
      <c r="WZJ160" s="35"/>
      <c r="WZK160" s="35"/>
      <c r="WZL160" s="35"/>
      <c r="WZM160" s="35"/>
      <c r="WZN160" s="35"/>
      <c r="WZO160" s="35"/>
      <c r="WZP160" s="35"/>
      <c r="WZQ160" s="35"/>
      <c r="WZR160" s="35"/>
      <c r="WZS160" s="35"/>
      <c r="WZT160" s="35"/>
      <c r="WZU160" s="35"/>
      <c r="WZV160" s="35"/>
      <c r="WZW160" s="35"/>
      <c r="WZX160" s="35"/>
      <c r="WZY160" s="35"/>
      <c r="WZZ160" s="35"/>
      <c r="XAA160" s="35"/>
      <c r="XAB160" s="35"/>
      <c r="XAC160" s="35"/>
      <c r="XAD160" s="35"/>
      <c r="XAE160" s="35"/>
      <c r="XAF160" s="35"/>
      <c r="XAG160" s="35"/>
      <c r="XAH160" s="35"/>
      <c r="XAI160" s="35"/>
      <c r="XAJ160" s="35"/>
      <c r="XAK160" s="35"/>
      <c r="XAL160" s="35"/>
      <c r="XAM160" s="35"/>
      <c r="XAN160" s="35"/>
      <c r="XAO160" s="35"/>
      <c r="XAP160" s="35"/>
      <c r="XAQ160" s="35"/>
      <c r="XAR160" s="35"/>
      <c r="XAS160" s="35"/>
      <c r="XAT160" s="35"/>
      <c r="XAU160" s="35"/>
      <c r="XAV160" s="35"/>
      <c r="XAW160" s="35"/>
      <c r="XAX160" s="35"/>
      <c r="XAY160" s="35"/>
      <c r="XAZ160" s="35"/>
      <c r="XBA160" s="35"/>
      <c r="XBB160" s="35"/>
      <c r="XBC160" s="35"/>
      <c r="XBD160" s="35"/>
      <c r="XBE160" s="35"/>
      <c r="XBF160" s="35"/>
      <c r="XBG160" s="35"/>
      <c r="XBH160" s="35"/>
      <c r="XBI160" s="35"/>
      <c r="XBJ160" s="35"/>
      <c r="XBK160" s="35"/>
      <c r="XBL160" s="35"/>
      <c r="XBM160" s="35"/>
      <c r="XBN160" s="35"/>
      <c r="XBO160" s="35"/>
      <c r="XBP160" s="35"/>
      <c r="XBQ160" s="35"/>
      <c r="XBR160" s="35"/>
      <c r="XBS160" s="35"/>
      <c r="XBT160" s="35"/>
      <c r="XBU160" s="35"/>
      <c r="XBV160" s="35"/>
      <c r="XBW160" s="35"/>
      <c r="XBX160" s="35"/>
      <c r="XBY160" s="35"/>
      <c r="XBZ160" s="35"/>
      <c r="XCA160" s="35"/>
      <c r="XCB160" s="35"/>
      <c r="XCC160" s="35"/>
      <c r="XCD160" s="35"/>
      <c r="XCE160" s="35"/>
      <c r="XCF160" s="35"/>
      <c r="XCG160" s="35"/>
      <c r="XCH160" s="35"/>
      <c r="XCI160" s="35"/>
      <c r="XCJ160" s="35"/>
      <c r="XCK160" s="35"/>
      <c r="XCL160" s="35"/>
      <c r="XCM160" s="35"/>
      <c r="XCN160" s="35"/>
      <c r="XCO160" s="35"/>
      <c r="XCP160" s="35"/>
      <c r="XCQ160" s="35"/>
      <c r="XCR160" s="35"/>
      <c r="XCS160" s="35"/>
      <c r="XCT160" s="35"/>
      <c r="XCU160" s="35"/>
      <c r="XCV160" s="35"/>
      <c r="XCW160" s="35"/>
      <c r="XCX160" s="35"/>
      <c r="XCY160" s="35"/>
      <c r="XCZ160" s="35"/>
      <c r="XDA160" s="35"/>
      <c r="XDB160" s="35"/>
      <c r="XDC160" s="35"/>
      <c r="XDD160" s="35"/>
      <c r="XDE160" s="35"/>
      <c r="XDF160" s="35"/>
      <c r="XDG160" s="35"/>
      <c r="XDH160" s="35"/>
      <c r="XDI160" s="35"/>
      <c r="XDJ160" s="35"/>
      <c r="XDK160" s="35"/>
      <c r="XDL160" s="35"/>
      <c r="XDM160" s="35"/>
      <c r="XDN160" s="35"/>
      <c r="XDO160" s="35"/>
      <c r="XDP160" s="35"/>
      <c r="XDQ160" s="35"/>
      <c r="XDR160" s="35"/>
      <c r="XDS160" s="35"/>
      <c r="XDT160" s="35"/>
      <c r="XDU160" s="35"/>
      <c r="XDV160" s="35"/>
      <c r="XDW160" s="35"/>
      <c r="XDX160" s="35"/>
      <c r="XDY160" s="35"/>
      <c r="XDZ160" s="35"/>
      <c r="XEA160" s="35"/>
      <c r="XEB160" s="35"/>
      <c r="XEC160" s="35"/>
      <c r="XED160" s="35"/>
      <c r="XEE160" s="35"/>
      <c r="XEF160" s="35"/>
      <c r="XEG160" s="35"/>
      <c r="XEH160" s="35"/>
      <c r="XEI160" s="35"/>
      <c r="XEJ160" s="35"/>
      <c r="XEK160" s="35"/>
      <c r="XEL160" s="35"/>
      <c r="XEM160" s="35"/>
      <c r="XEN160" s="35"/>
      <c r="XEO160" s="35"/>
      <c r="XEP160" s="35"/>
      <c r="XEQ160" s="35"/>
      <c r="XER160" s="35"/>
      <c r="XES160" s="35"/>
      <c r="XET160" s="35"/>
      <c r="XEU160" s="35"/>
      <c r="XEV160" s="35"/>
      <c r="XEW160" s="35"/>
      <c r="XEX160" s="35"/>
      <c r="XEY160" s="35"/>
      <c r="XEZ160" s="35"/>
      <c r="XFA160" s="35"/>
      <c r="XFB160" s="35"/>
      <c r="XFC160" s="35"/>
      <c r="XFD160" s="35"/>
    </row>
    <row r="161" spans="1:151 16227:16384" s="12" customFormat="1" ht="20.25" customHeight="1" x14ac:dyDescent="0.25">
      <c r="A161" s="116"/>
      <c r="B161" s="117"/>
      <c r="C161" s="126">
        <f t="shared" si="1"/>
        <v>5</v>
      </c>
      <c r="D161" s="126"/>
      <c r="E161" s="116"/>
      <c r="F161" s="198"/>
      <c r="G161" s="198"/>
      <c r="H161" s="198"/>
      <c r="I161" s="117"/>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WZC161" s="35"/>
      <c r="WZD161" s="35"/>
      <c r="WZE161" s="35"/>
      <c r="WZF161" s="35"/>
      <c r="WZG161" s="35"/>
      <c r="WZH161" s="35"/>
      <c r="WZI161" s="35"/>
      <c r="WZJ161" s="35"/>
      <c r="WZK161" s="35"/>
      <c r="WZL161" s="35"/>
      <c r="WZM161" s="35"/>
      <c r="WZN161" s="35"/>
      <c r="WZO161" s="35"/>
      <c r="WZP161" s="35"/>
      <c r="WZQ161" s="35"/>
      <c r="WZR161" s="35"/>
      <c r="WZS161" s="35"/>
      <c r="WZT161" s="35"/>
      <c r="WZU161" s="35"/>
      <c r="WZV161" s="35"/>
      <c r="WZW161" s="35"/>
      <c r="WZX161" s="35"/>
      <c r="WZY161" s="35"/>
      <c r="WZZ161" s="35"/>
      <c r="XAA161" s="35"/>
      <c r="XAB161" s="35"/>
      <c r="XAC161" s="35"/>
      <c r="XAD161" s="35"/>
      <c r="XAE161" s="35"/>
      <c r="XAF161" s="35"/>
      <c r="XAG161" s="35"/>
      <c r="XAH161" s="35"/>
      <c r="XAI161" s="35"/>
      <c r="XAJ161" s="35"/>
      <c r="XAK161" s="35"/>
      <c r="XAL161" s="35"/>
      <c r="XAM161" s="35"/>
      <c r="XAN161" s="35"/>
      <c r="XAO161" s="35"/>
      <c r="XAP161" s="35"/>
      <c r="XAQ161" s="35"/>
      <c r="XAR161" s="35"/>
      <c r="XAS161" s="35"/>
      <c r="XAT161" s="35"/>
      <c r="XAU161" s="35"/>
      <c r="XAV161" s="35"/>
      <c r="XAW161" s="35"/>
      <c r="XAX161" s="35"/>
      <c r="XAY161" s="35"/>
      <c r="XAZ161" s="35"/>
      <c r="XBA161" s="35"/>
      <c r="XBB161" s="35"/>
      <c r="XBC161" s="35"/>
      <c r="XBD161" s="35"/>
      <c r="XBE161" s="35"/>
      <c r="XBF161" s="35"/>
      <c r="XBG161" s="35"/>
      <c r="XBH161" s="35"/>
      <c r="XBI161" s="35"/>
      <c r="XBJ161" s="35"/>
      <c r="XBK161" s="35"/>
      <c r="XBL161" s="35"/>
      <c r="XBM161" s="35"/>
      <c r="XBN161" s="35"/>
      <c r="XBO161" s="35"/>
      <c r="XBP161" s="35"/>
      <c r="XBQ161" s="35"/>
      <c r="XBR161" s="35"/>
      <c r="XBS161" s="35"/>
      <c r="XBT161" s="35"/>
      <c r="XBU161" s="35"/>
      <c r="XBV161" s="35"/>
      <c r="XBW161" s="35"/>
      <c r="XBX161" s="35"/>
      <c r="XBY161" s="35"/>
      <c r="XBZ161" s="35"/>
      <c r="XCA161" s="35"/>
      <c r="XCB161" s="35"/>
      <c r="XCC161" s="35"/>
      <c r="XCD161" s="35"/>
      <c r="XCE161" s="35"/>
      <c r="XCF161" s="35"/>
      <c r="XCG161" s="35"/>
      <c r="XCH161" s="35"/>
      <c r="XCI161" s="35"/>
      <c r="XCJ161" s="35"/>
      <c r="XCK161" s="35"/>
      <c r="XCL161" s="35"/>
      <c r="XCM161" s="35"/>
      <c r="XCN161" s="35"/>
      <c r="XCO161" s="35"/>
      <c r="XCP161" s="35"/>
      <c r="XCQ161" s="35"/>
      <c r="XCR161" s="35"/>
      <c r="XCS161" s="35"/>
      <c r="XCT161" s="35"/>
      <c r="XCU161" s="35"/>
      <c r="XCV161" s="35"/>
      <c r="XCW161" s="35"/>
      <c r="XCX161" s="35"/>
      <c r="XCY161" s="35"/>
      <c r="XCZ161" s="35"/>
      <c r="XDA161" s="35"/>
      <c r="XDB161" s="35"/>
      <c r="XDC161" s="35"/>
      <c r="XDD161" s="35"/>
      <c r="XDE161" s="35"/>
      <c r="XDF161" s="35"/>
      <c r="XDG161" s="35"/>
      <c r="XDH161" s="35"/>
      <c r="XDI161" s="35"/>
      <c r="XDJ161" s="35"/>
      <c r="XDK161" s="35"/>
      <c r="XDL161" s="35"/>
      <c r="XDM161" s="35"/>
      <c r="XDN161" s="35"/>
      <c r="XDO161" s="35"/>
      <c r="XDP161" s="35"/>
      <c r="XDQ161" s="35"/>
      <c r="XDR161" s="35"/>
      <c r="XDS161" s="35"/>
      <c r="XDT161" s="35"/>
      <c r="XDU161" s="35"/>
      <c r="XDV161" s="35"/>
      <c r="XDW161" s="35"/>
      <c r="XDX161" s="35"/>
      <c r="XDY161" s="35"/>
      <c r="XDZ161" s="35"/>
      <c r="XEA161" s="35"/>
      <c r="XEB161" s="35"/>
      <c r="XEC161" s="35"/>
      <c r="XED161" s="35"/>
      <c r="XEE161" s="35"/>
      <c r="XEF161" s="35"/>
      <c r="XEG161" s="35"/>
      <c r="XEH161" s="35"/>
      <c r="XEI161" s="35"/>
      <c r="XEJ161" s="35"/>
      <c r="XEK161" s="35"/>
      <c r="XEL161" s="35"/>
      <c r="XEM161" s="35"/>
      <c r="XEN161" s="35"/>
      <c r="XEO161" s="35"/>
      <c r="XEP161" s="35"/>
      <c r="XEQ161" s="35"/>
      <c r="XER161" s="35"/>
      <c r="XES161" s="35"/>
      <c r="XET161" s="35"/>
      <c r="XEU161" s="35"/>
      <c r="XEV161" s="35"/>
      <c r="XEW161" s="35"/>
      <c r="XEX161" s="35"/>
      <c r="XEY161" s="35"/>
      <c r="XEZ161" s="35"/>
      <c r="XFA161" s="35"/>
      <c r="XFB161" s="35"/>
      <c r="XFC161" s="35"/>
      <c r="XFD161" s="35"/>
    </row>
    <row r="162" spans="1:151 16227:16384" s="12" customFormat="1" ht="20.25" x14ac:dyDescent="0.25">
      <c r="A162" s="109" t="s">
        <v>211</v>
      </c>
      <c r="B162" s="110"/>
      <c r="C162" s="110"/>
      <c r="D162" s="110"/>
      <c r="E162" s="110"/>
      <c r="F162" s="110"/>
      <c r="G162" s="110"/>
      <c r="H162" s="110"/>
      <c r="I162" s="121"/>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WZC162" s="35"/>
      <c r="WZD162" s="35"/>
      <c r="WZE162" s="35"/>
      <c r="WZF162" s="35"/>
      <c r="WZG162" s="35"/>
      <c r="WZH162" s="35"/>
      <c r="WZI162" s="35"/>
      <c r="WZJ162" s="35"/>
      <c r="WZK162" s="35"/>
      <c r="WZL162" s="35"/>
      <c r="WZM162" s="35"/>
      <c r="WZN162" s="35"/>
      <c r="WZO162" s="35"/>
      <c r="WZP162" s="35"/>
      <c r="WZQ162" s="35"/>
      <c r="WZR162" s="35"/>
      <c r="WZS162" s="35"/>
      <c r="WZT162" s="35"/>
      <c r="WZU162" s="35"/>
      <c r="WZV162" s="35"/>
      <c r="WZW162" s="35"/>
      <c r="WZX162" s="35"/>
      <c r="WZY162" s="35"/>
      <c r="WZZ162" s="35"/>
      <c r="XAA162" s="35"/>
      <c r="XAB162" s="35"/>
      <c r="XAC162" s="35"/>
      <c r="XAD162" s="35"/>
      <c r="XAE162" s="35"/>
      <c r="XAF162" s="35"/>
      <c r="XAG162" s="35"/>
      <c r="XAH162" s="35"/>
      <c r="XAI162" s="35"/>
      <c r="XAJ162" s="35"/>
      <c r="XAK162" s="35"/>
      <c r="XAL162" s="35"/>
      <c r="XAM162" s="35"/>
      <c r="XAN162" s="35"/>
      <c r="XAO162" s="35"/>
      <c r="XAP162" s="35"/>
      <c r="XAQ162" s="35"/>
      <c r="XAR162" s="35"/>
      <c r="XAS162" s="35"/>
      <c r="XAT162" s="35"/>
      <c r="XAU162" s="35"/>
      <c r="XAV162" s="35"/>
      <c r="XAW162" s="35"/>
      <c r="XAX162" s="35"/>
      <c r="XAY162" s="35"/>
      <c r="XAZ162" s="35"/>
      <c r="XBA162" s="35"/>
      <c r="XBB162" s="35"/>
      <c r="XBC162" s="35"/>
      <c r="XBD162" s="35"/>
      <c r="XBE162" s="35"/>
      <c r="XBF162" s="35"/>
      <c r="XBG162" s="35"/>
      <c r="XBH162" s="35"/>
      <c r="XBI162" s="35"/>
      <c r="XBJ162" s="35"/>
      <c r="XBK162" s="35"/>
      <c r="XBL162" s="35"/>
      <c r="XBM162" s="35"/>
      <c r="XBN162" s="35"/>
      <c r="XBO162" s="35"/>
      <c r="XBP162" s="35"/>
      <c r="XBQ162" s="35"/>
      <c r="XBR162" s="35"/>
      <c r="XBS162" s="35"/>
      <c r="XBT162" s="35"/>
      <c r="XBU162" s="35"/>
      <c r="XBV162" s="35"/>
      <c r="XBW162" s="35"/>
      <c r="XBX162" s="35"/>
      <c r="XBY162" s="35"/>
      <c r="XBZ162" s="35"/>
      <c r="XCA162" s="35"/>
      <c r="XCB162" s="35"/>
      <c r="XCC162" s="35"/>
      <c r="XCD162" s="35"/>
      <c r="XCE162" s="35"/>
      <c r="XCF162" s="35"/>
      <c r="XCG162" s="35"/>
      <c r="XCH162" s="35"/>
      <c r="XCI162" s="35"/>
      <c r="XCJ162" s="35"/>
      <c r="XCK162" s="35"/>
      <c r="XCL162" s="35"/>
      <c r="XCM162" s="35"/>
      <c r="XCN162" s="35"/>
      <c r="XCO162" s="35"/>
      <c r="XCP162" s="35"/>
      <c r="XCQ162" s="35"/>
      <c r="XCR162" s="35"/>
      <c r="XCS162" s="35"/>
      <c r="XCT162" s="35"/>
      <c r="XCU162" s="35"/>
      <c r="XCV162" s="35"/>
      <c r="XCW162" s="35"/>
      <c r="XCX162" s="35"/>
      <c r="XCY162" s="35"/>
      <c r="XCZ162" s="35"/>
      <c r="XDA162" s="35"/>
      <c r="XDB162" s="35"/>
      <c r="XDC162" s="35"/>
      <c r="XDD162" s="35"/>
      <c r="XDE162" s="35"/>
      <c r="XDF162" s="35"/>
      <c r="XDG162" s="35"/>
      <c r="XDH162" s="35"/>
      <c r="XDI162" s="35"/>
      <c r="XDJ162" s="35"/>
      <c r="XDK162" s="35"/>
      <c r="XDL162" s="35"/>
      <c r="XDM162" s="35"/>
      <c r="XDN162" s="35"/>
      <c r="XDO162" s="35"/>
      <c r="XDP162" s="35"/>
      <c r="XDQ162" s="35"/>
      <c r="XDR162" s="35"/>
      <c r="XDS162" s="35"/>
      <c r="XDT162" s="35"/>
      <c r="XDU162" s="35"/>
      <c r="XDV162" s="35"/>
      <c r="XDW162" s="35"/>
      <c r="XDX162" s="35"/>
      <c r="XDY162" s="35"/>
      <c r="XDZ162" s="35"/>
      <c r="XEA162" s="35"/>
      <c r="XEB162" s="35"/>
      <c r="XEC162" s="35"/>
      <c r="XED162" s="35"/>
      <c r="XEE162" s="35"/>
      <c r="XEF162" s="35"/>
      <c r="XEG162" s="35"/>
      <c r="XEH162" s="35"/>
      <c r="XEI162" s="35"/>
      <c r="XEJ162" s="35"/>
      <c r="XEK162" s="35"/>
      <c r="XEL162" s="35"/>
      <c r="XEM162" s="35"/>
      <c r="XEN162" s="35"/>
      <c r="XEO162" s="35"/>
      <c r="XEP162" s="35"/>
      <c r="XEQ162" s="35"/>
      <c r="XER162" s="35"/>
      <c r="XES162" s="35"/>
      <c r="XET162" s="35"/>
      <c r="XEU162" s="35"/>
      <c r="XEV162" s="35"/>
      <c r="XEW162" s="35"/>
      <c r="XEX162" s="35"/>
      <c r="XEY162" s="35"/>
      <c r="XEZ162" s="35"/>
      <c r="XFA162" s="35"/>
      <c r="XFB162" s="35"/>
      <c r="XFC162" s="35"/>
      <c r="XFD162" s="35"/>
    </row>
    <row r="163" spans="1:151 16227:16384" s="12" customFormat="1" ht="20.25" x14ac:dyDescent="0.25">
      <c r="A163" s="112" t="str">
        <f>A162</f>
        <v>2nd Floor</v>
      </c>
      <c r="B163" s="113"/>
      <c r="C163" s="126">
        <v>1</v>
      </c>
      <c r="D163" s="126"/>
      <c r="E163" s="51" t="s">
        <v>208</v>
      </c>
      <c r="F163" s="118">
        <f>60.53*10.764</f>
        <v>651.54491999999993</v>
      </c>
      <c r="G163" s="119"/>
      <c r="H163" s="51">
        <v>0</v>
      </c>
      <c r="I163" s="51">
        <f>F163*(($I$151)+1)+H163</f>
        <v>1042.4718719999998</v>
      </c>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WZC163" s="35"/>
      <c r="WZD163" s="35"/>
      <c r="WZE163" s="35"/>
      <c r="WZF163" s="35"/>
      <c r="WZG163" s="35"/>
      <c r="WZH163" s="35"/>
      <c r="WZI163" s="35"/>
      <c r="WZJ163" s="35"/>
      <c r="WZK163" s="35"/>
      <c r="WZL163" s="35"/>
      <c r="WZM163" s="35"/>
      <c r="WZN163" s="35"/>
      <c r="WZO163" s="35"/>
      <c r="WZP163" s="35"/>
      <c r="WZQ163" s="35"/>
      <c r="WZR163" s="35"/>
      <c r="WZS163" s="35"/>
      <c r="WZT163" s="35"/>
      <c r="WZU163" s="35"/>
      <c r="WZV163" s="35"/>
      <c r="WZW163" s="35"/>
      <c r="WZX163" s="35"/>
      <c r="WZY163" s="35"/>
      <c r="WZZ163" s="35"/>
      <c r="XAA163" s="35"/>
      <c r="XAB163" s="35"/>
      <c r="XAC163" s="35"/>
      <c r="XAD163" s="35"/>
      <c r="XAE163" s="35"/>
      <c r="XAF163" s="35"/>
      <c r="XAG163" s="35"/>
      <c r="XAH163" s="35"/>
      <c r="XAI163" s="35"/>
      <c r="XAJ163" s="35"/>
      <c r="XAK163" s="35"/>
      <c r="XAL163" s="35"/>
      <c r="XAM163" s="35"/>
      <c r="XAN163" s="35"/>
      <c r="XAO163" s="35"/>
      <c r="XAP163" s="35"/>
      <c r="XAQ163" s="35"/>
      <c r="XAR163" s="35"/>
      <c r="XAS163" s="35"/>
      <c r="XAT163" s="35"/>
      <c r="XAU163" s="35"/>
      <c r="XAV163" s="35"/>
      <c r="XAW163" s="35"/>
      <c r="XAX163" s="35"/>
      <c r="XAY163" s="35"/>
      <c r="XAZ163" s="35"/>
      <c r="XBA163" s="35"/>
      <c r="XBB163" s="35"/>
      <c r="XBC163" s="35"/>
      <c r="XBD163" s="35"/>
      <c r="XBE163" s="35"/>
      <c r="XBF163" s="35"/>
      <c r="XBG163" s="35"/>
      <c r="XBH163" s="35"/>
      <c r="XBI163" s="35"/>
      <c r="XBJ163" s="35"/>
      <c r="XBK163" s="35"/>
      <c r="XBL163" s="35"/>
      <c r="XBM163" s="35"/>
      <c r="XBN163" s="35"/>
      <c r="XBO163" s="35"/>
      <c r="XBP163" s="35"/>
      <c r="XBQ163" s="35"/>
      <c r="XBR163" s="35"/>
      <c r="XBS163" s="35"/>
      <c r="XBT163" s="35"/>
      <c r="XBU163" s="35"/>
      <c r="XBV163" s="35"/>
      <c r="XBW163" s="35"/>
      <c r="XBX163" s="35"/>
      <c r="XBY163" s="35"/>
      <c r="XBZ163" s="35"/>
      <c r="XCA163" s="35"/>
      <c r="XCB163" s="35"/>
      <c r="XCC163" s="35"/>
      <c r="XCD163" s="35"/>
      <c r="XCE163" s="35"/>
      <c r="XCF163" s="35"/>
      <c r="XCG163" s="35"/>
      <c r="XCH163" s="35"/>
      <c r="XCI163" s="35"/>
      <c r="XCJ163" s="35"/>
      <c r="XCK163" s="35"/>
      <c r="XCL163" s="35"/>
      <c r="XCM163" s="35"/>
      <c r="XCN163" s="35"/>
      <c r="XCO163" s="35"/>
      <c r="XCP163" s="35"/>
      <c r="XCQ163" s="35"/>
      <c r="XCR163" s="35"/>
      <c r="XCS163" s="35"/>
      <c r="XCT163" s="35"/>
      <c r="XCU163" s="35"/>
      <c r="XCV163" s="35"/>
      <c r="XCW163" s="35"/>
      <c r="XCX163" s="35"/>
      <c r="XCY163" s="35"/>
      <c r="XCZ163" s="35"/>
      <c r="XDA163" s="35"/>
      <c r="XDB163" s="35"/>
      <c r="XDC163" s="35"/>
      <c r="XDD163" s="35"/>
      <c r="XDE163" s="35"/>
      <c r="XDF163" s="35"/>
      <c r="XDG163" s="35"/>
      <c r="XDH163" s="35"/>
      <c r="XDI163" s="35"/>
      <c r="XDJ163" s="35"/>
      <c r="XDK163" s="35"/>
      <c r="XDL163" s="35"/>
      <c r="XDM163" s="35"/>
      <c r="XDN163" s="35"/>
      <c r="XDO163" s="35"/>
      <c r="XDP163" s="35"/>
      <c r="XDQ163" s="35"/>
      <c r="XDR163" s="35"/>
      <c r="XDS163" s="35"/>
      <c r="XDT163" s="35"/>
      <c r="XDU163" s="35"/>
      <c r="XDV163" s="35"/>
      <c r="XDW163" s="35"/>
      <c r="XDX163" s="35"/>
      <c r="XDY163" s="35"/>
      <c r="XDZ163" s="35"/>
      <c r="XEA163" s="35"/>
      <c r="XEB163" s="35"/>
      <c r="XEC163" s="35"/>
      <c r="XED163" s="35"/>
      <c r="XEE163" s="35"/>
      <c r="XEF163" s="35"/>
      <c r="XEG163" s="35"/>
      <c r="XEH163" s="35"/>
      <c r="XEI163" s="35"/>
      <c r="XEJ163" s="35"/>
      <c r="XEK163" s="35"/>
      <c r="XEL163" s="35"/>
      <c r="XEM163" s="35"/>
      <c r="XEN163" s="35"/>
      <c r="XEO163" s="35"/>
      <c r="XEP163" s="35"/>
      <c r="XEQ163" s="35"/>
      <c r="XER163" s="35"/>
      <c r="XES163" s="35"/>
      <c r="XET163" s="35"/>
      <c r="XEU163" s="35"/>
      <c r="XEV163" s="35"/>
      <c r="XEW163" s="35"/>
      <c r="XEX163" s="35"/>
      <c r="XEY163" s="35"/>
      <c r="XEZ163" s="35"/>
      <c r="XFA163" s="35"/>
      <c r="XFB163" s="35"/>
      <c r="XFC163" s="35"/>
      <c r="XFD163" s="35"/>
    </row>
    <row r="164" spans="1:151 16227:16384" s="12" customFormat="1" ht="20.25" x14ac:dyDescent="0.25">
      <c r="A164" s="114"/>
      <c r="B164" s="115"/>
      <c r="C164" s="126">
        <f>C163+1</f>
        <v>2</v>
      </c>
      <c r="D164" s="126"/>
      <c r="E164" s="51" t="s">
        <v>208</v>
      </c>
      <c r="F164" s="118">
        <f>61.1*10.764</f>
        <v>657.68039999999996</v>
      </c>
      <c r="G164" s="119"/>
      <c r="H164" s="51">
        <v>0</v>
      </c>
      <c r="I164" s="51">
        <f t="shared" ref="I164" si="2">F164*(($I$151)+1)+H164</f>
        <v>1052.28864</v>
      </c>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WZC164" s="35"/>
      <c r="WZD164" s="35"/>
      <c r="WZE164" s="35"/>
      <c r="WZF164" s="35"/>
      <c r="WZG164" s="35"/>
      <c r="WZH164" s="35"/>
      <c r="WZI164" s="35"/>
      <c r="WZJ164" s="35"/>
      <c r="WZK164" s="35"/>
      <c r="WZL164" s="35"/>
      <c r="WZM164" s="35"/>
      <c r="WZN164" s="35"/>
      <c r="WZO164" s="35"/>
      <c r="WZP164" s="35"/>
      <c r="WZQ164" s="35"/>
      <c r="WZR164" s="35"/>
      <c r="WZS164" s="35"/>
      <c r="WZT164" s="35"/>
      <c r="WZU164" s="35"/>
      <c r="WZV164" s="35"/>
      <c r="WZW164" s="35"/>
      <c r="WZX164" s="35"/>
      <c r="WZY164" s="35"/>
      <c r="WZZ164" s="35"/>
      <c r="XAA164" s="35"/>
      <c r="XAB164" s="35"/>
      <c r="XAC164" s="35"/>
      <c r="XAD164" s="35"/>
      <c r="XAE164" s="35"/>
      <c r="XAF164" s="35"/>
      <c r="XAG164" s="35"/>
      <c r="XAH164" s="35"/>
      <c r="XAI164" s="35"/>
      <c r="XAJ164" s="35"/>
      <c r="XAK164" s="35"/>
      <c r="XAL164" s="35"/>
      <c r="XAM164" s="35"/>
      <c r="XAN164" s="35"/>
      <c r="XAO164" s="35"/>
      <c r="XAP164" s="35"/>
      <c r="XAQ164" s="35"/>
      <c r="XAR164" s="35"/>
      <c r="XAS164" s="35"/>
      <c r="XAT164" s="35"/>
      <c r="XAU164" s="35"/>
      <c r="XAV164" s="35"/>
      <c r="XAW164" s="35"/>
      <c r="XAX164" s="35"/>
      <c r="XAY164" s="35"/>
      <c r="XAZ164" s="35"/>
      <c r="XBA164" s="35"/>
      <c r="XBB164" s="35"/>
      <c r="XBC164" s="35"/>
      <c r="XBD164" s="35"/>
      <c r="XBE164" s="35"/>
      <c r="XBF164" s="35"/>
      <c r="XBG164" s="35"/>
      <c r="XBH164" s="35"/>
      <c r="XBI164" s="35"/>
      <c r="XBJ164" s="35"/>
      <c r="XBK164" s="35"/>
      <c r="XBL164" s="35"/>
      <c r="XBM164" s="35"/>
      <c r="XBN164" s="35"/>
      <c r="XBO164" s="35"/>
      <c r="XBP164" s="35"/>
      <c r="XBQ164" s="35"/>
      <c r="XBR164" s="35"/>
      <c r="XBS164" s="35"/>
      <c r="XBT164" s="35"/>
      <c r="XBU164" s="35"/>
      <c r="XBV164" s="35"/>
      <c r="XBW164" s="35"/>
      <c r="XBX164" s="35"/>
      <c r="XBY164" s="35"/>
      <c r="XBZ164" s="35"/>
      <c r="XCA164" s="35"/>
      <c r="XCB164" s="35"/>
      <c r="XCC164" s="35"/>
      <c r="XCD164" s="35"/>
      <c r="XCE164" s="35"/>
      <c r="XCF164" s="35"/>
      <c r="XCG164" s="35"/>
      <c r="XCH164" s="35"/>
      <c r="XCI164" s="35"/>
      <c r="XCJ164" s="35"/>
      <c r="XCK164" s="35"/>
      <c r="XCL164" s="35"/>
      <c r="XCM164" s="35"/>
      <c r="XCN164" s="35"/>
      <c r="XCO164" s="35"/>
      <c r="XCP164" s="35"/>
      <c r="XCQ164" s="35"/>
      <c r="XCR164" s="35"/>
      <c r="XCS164" s="35"/>
      <c r="XCT164" s="35"/>
      <c r="XCU164" s="35"/>
      <c r="XCV164" s="35"/>
      <c r="XCW164" s="35"/>
      <c r="XCX164" s="35"/>
      <c r="XCY164" s="35"/>
      <c r="XCZ164" s="35"/>
      <c r="XDA164" s="35"/>
      <c r="XDB164" s="35"/>
      <c r="XDC164" s="35"/>
      <c r="XDD164" s="35"/>
      <c r="XDE164" s="35"/>
      <c r="XDF164" s="35"/>
      <c r="XDG164" s="35"/>
      <c r="XDH164" s="35"/>
      <c r="XDI164" s="35"/>
      <c r="XDJ164" s="35"/>
      <c r="XDK164" s="35"/>
      <c r="XDL164" s="35"/>
      <c r="XDM164" s="35"/>
      <c r="XDN164" s="35"/>
      <c r="XDO164" s="35"/>
      <c r="XDP164" s="35"/>
      <c r="XDQ164" s="35"/>
      <c r="XDR164" s="35"/>
      <c r="XDS164" s="35"/>
      <c r="XDT164" s="35"/>
      <c r="XDU164" s="35"/>
      <c r="XDV164" s="35"/>
      <c r="XDW164" s="35"/>
      <c r="XDX164" s="35"/>
      <c r="XDY164" s="35"/>
      <c r="XDZ164" s="35"/>
      <c r="XEA164" s="35"/>
      <c r="XEB164" s="35"/>
      <c r="XEC164" s="35"/>
      <c r="XED164" s="35"/>
      <c r="XEE164" s="35"/>
      <c r="XEF164" s="35"/>
      <c r="XEG164" s="35"/>
      <c r="XEH164" s="35"/>
      <c r="XEI164" s="35"/>
      <c r="XEJ164" s="35"/>
      <c r="XEK164" s="35"/>
      <c r="XEL164" s="35"/>
      <c r="XEM164" s="35"/>
      <c r="XEN164" s="35"/>
      <c r="XEO164" s="35"/>
      <c r="XEP164" s="35"/>
      <c r="XEQ164" s="35"/>
      <c r="XER164" s="35"/>
      <c r="XES164" s="35"/>
      <c r="XET164" s="35"/>
      <c r="XEU164" s="35"/>
      <c r="XEV164" s="35"/>
      <c r="XEW164" s="35"/>
      <c r="XEX164" s="35"/>
      <c r="XEY164" s="35"/>
      <c r="XEZ164" s="35"/>
      <c r="XFA164" s="35"/>
      <c r="XFB164" s="35"/>
      <c r="XFC164" s="35"/>
      <c r="XFD164" s="35"/>
    </row>
    <row r="165" spans="1:151 16227:16384" s="12" customFormat="1" ht="20.25" customHeight="1" x14ac:dyDescent="0.25">
      <c r="A165" s="114"/>
      <c r="B165" s="115"/>
      <c r="C165" s="126">
        <f t="shared" ref="C165:C167" si="3">C164+1</f>
        <v>3</v>
      </c>
      <c r="D165" s="126"/>
      <c r="E165" s="112" t="s">
        <v>214</v>
      </c>
      <c r="F165" s="196"/>
      <c r="G165" s="196"/>
      <c r="H165" s="196"/>
      <c r="I165" s="113"/>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WZC165" s="35"/>
      <c r="WZD165" s="35"/>
      <c r="WZE165" s="35"/>
      <c r="WZF165" s="35"/>
      <c r="WZG165" s="35"/>
      <c r="WZH165" s="35"/>
      <c r="WZI165" s="35"/>
      <c r="WZJ165" s="35"/>
      <c r="WZK165" s="35"/>
      <c r="WZL165" s="35"/>
      <c r="WZM165" s="35"/>
      <c r="WZN165" s="35"/>
      <c r="WZO165" s="35"/>
      <c r="WZP165" s="35"/>
      <c r="WZQ165" s="35"/>
      <c r="WZR165" s="35"/>
      <c r="WZS165" s="35"/>
      <c r="WZT165" s="35"/>
      <c r="WZU165" s="35"/>
      <c r="WZV165" s="35"/>
      <c r="WZW165" s="35"/>
      <c r="WZX165" s="35"/>
      <c r="WZY165" s="35"/>
      <c r="WZZ165" s="35"/>
      <c r="XAA165" s="35"/>
      <c r="XAB165" s="35"/>
      <c r="XAC165" s="35"/>
      <c r="XAD165" s="35"/>
      <c r="XAE165" s="35"/>
      <c r="XAF165" s="35"/>
      <c r="XAG165" s="35"/>
      <c r="XAH165" s="35"/>
      <c r="XAI165" s="35"/>
      <c r="XAJ165" s="35"/>
      <c r="XAK165" s="35"/>
      <c r="XAL165" s="35"/>
      <c r="XAM165" s="35"/>
      <c r="XAN165" s="35"/>
      <c r="XAO165" s="35"/>
      <c r="XAP165" s="35"/>
      <c r="XAQ165" s="35"/>
      <c r="XAR165" s="35"/>
      <c r="XAS165" s="35"/>
      <c r="XAT165" s="35"/>
      <c r="XAU165" s="35"/>
      <c r="XAV165" s="35"/>
      <c r="XAW165" s="35"/>
      <c r="XAX165" s="35"/>
      <c r="XAY165" s="35"/>
      <c r="XAZ165" s="35"/>
      <c r="XBA165" s="35"/>
      <c r="XBB165" s="35"/>
      <c r="XBC165" s="35"/>
      <c r="XBD165" s="35"/>
      <c r="XBE165" s="35"/>
      <c r="XBF165" s="35"/>
      <c r="XBG165" s="35"/>
      <c r="XBH165" s="35"/>
      <c r="XBI165" s="35"/>
      <c r="XBJ165" s="35"/>
      <c r="XBK165" s="35"/>
      <c r="XBL165" s="35"/>
      <c r="XBM165" s="35"/>
      <c r="XBN165" s="35"/>
      <c r="XBO165" s="35"/>
      <c r="XBP165" s="35"/>
      <c r="XBQ165" s="35"/>
      <c r="XBR165" s="35"/>
      <c r="XBS165" s="35"/>
      <c r="XBT165" s="35"/>
      <c r="XBU165" s="35"/>
      <c r="XBV165" s="35"/>
      <c r="XBW165" s="35"/>
      <c r="XBX165" s="35"/>
      <c r="XBY165" s="35"/>
      <c r="XBZ165" s="35"/>
      <c r="XCA165" s="35"/>
      <c r="XCB165" s="35"/>
      <c r="XCC165" s="35"/>
      <c r="XCD165" s="35"/>
      <c r="XCE165" s="35"/>
      <c r="XCF165" s="35"/>
      <c r="XCG165" s="35"/>
      <c r="XCH165" s="35"/>
      <c r="XCI165" s="35"/>
      <c r="XCJ165" s="35"/>
      <c r="XCK165" s="35"/>
      <c r="XCL165" s="35"/>
      <c r="XCM165" s="35"/>
      <c r="XCN165" s="35"/>
      <c r="XCO165" s="35"/>
      <c r="XCP165" s="35"/>
      <c r="XCQ165" s="35"/>
      <c r="XCR165" s="35"/>
      <c r="XCS165" s="35"/>
      <c r="XCT165" s="35"/>
      <c r="XCU165" s="35"/>
      <c r="XCV165" s="35"/>
      <c r="XCW165" s="35"/>
      <c r="XCX165" s="35"/>
      <c r="XCY165" s="35"/>
      <c r="XCZ165" s="35"/>
      <c r="XDA165" s="35"/>
      <c r="XDB165" s="35"/>
      <c r="XDC165" s="35"/>
      <c r="XDD165" s="35"/>
      <c r="XDE165" s="35"/>
      <c r="XDF165" s="35"/>
      <c r="XDG165" s="35"/>
      <c r="XDH165" s="35"/>
      <c r="XDI165" s="35"/>
      <c r="XDJ165" s="35"/>
      <c r="XDK165" s="35"/>
      <c r="XDL165" s="35"/>
      <c r="XDM165" s="35"/>
      <c r="XDN165" s="35"/>
      <c r="XDO165" s="35"/>
      <c r="XDP165" s="35"/>
      <c r="XDQ165" s="35"/>
      <c r="XDR165" s="35"/>
      <c r="XDS165" s="35"/>
      <c r="XDT165" s="35"/>
      <c r="XDU165" s="35"/>
      <c r="XDV165" s="35"/>
      <c r="XDW165" s="35"/>
      <c r="XDX165" s="35"/>
      <c r="XDY165" s="35"/>
      <c r="XDZ165" s="35"/>
      <c r="XEA165" s="35"/>
      <c r="XEB165" s="35"/>
      <c r="XEC165" s="35"/>
      <c r="XED165" s="35"/>
      <c r="XEE165" s="35"/>
      <c r="XEF165" s="35"/>
      <c r="XEG165" s="35"/>
      <c r="XEH165" s="35"/>
      <c r="XEI165" s="35"/>
      <c r="XEJ165" s="35"/>
      <c r="XEK165" s="35"/>
      <c r="XEL165" s="35"/>
      <c r="XEM165" s="35"/>
      <c r="XEN165" s="35"/>
      <c r="XEO165" s="35"/>
      <c r="XEP165" s="35"/>
      <c r="XEQ165" s="35"/>
      <c r="XER165" s="35"/>
      <c r="XES165" s="35"/>
      <c r="XET165" s="35"/>
      <c r="XEU165" s="35"/>
      <c r="XEV165" s="35"/>
      <c r="XEW165" s="35"/>
      <c r="XEX165" s="35"/>
      <c r="XEY165" s="35"/>
      <c r="XEZ165" s="35"/>
      <c r="XFA165" s="35"/>
      <c r="XFB165" s="35"/>
      <c r="XFC165" s="35"/>
      <c r="XFD165" s="35"/>
    </row>
    <row r="166" spans="1:151 16227:16384" s="12" customFormat="1" ht="20.25" customHeight="1" x14ac:dyDescent="0.25">
      <c r="A166" s="114"/>
      <c r="B166" s="115"/>
      <c r="C166" s="126">
        <f t="shared" si="3"/>
        <v>4</v>
      </c>
      <c r="D166" s="126"/>
      <c r="E166" s="114"/>
      <c r="F166" s="197"/>
      <c r="G166" s="197"/>
      <c r="H166" s="197"/>
      <c r="I166" s="11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WZC166" s="35"/>
      <c r="WZD166" s="35"/>
      <c r="WZE166" s="35"/>
      <c r="WZF166" s="35"/>
      <c r="WZG166" s="35"/>
      <c r="WZH166" s="35"/>
      <c r="WZI166" s="35"/>
      <c r="WZJ166" s="35"/>
      <c r="WZK166" s="35"/>
      <c r="WZL166" s="35"/>
      <c r="WZM166" s="35"/>
      <c r="WZN166" s="35"/>
      <c r="WZO166" s="35"/>
      <c r="WZP166" s="35"/>
      <c r="WZQ166" s="35"/>
      <c r="WZR166" s="35"/>
      <c r="WZS166" s="35"/>
      <c r="WZT166" s="35"/>
      <c r="WZU166" s="35"/>
      <c r="WZV166" s="35"/>
      <c r="WZW166" s="35"/>
      <c r="WZX166" s="35"/>
      <c r="WZY166" s="35"/>
      <c r="WZZ166" s="35"/>
      <c r="XAA166" s="35"/>
      <c r="XAB166" s="35"/>
      <c r="XAC166" s="35"/>
      <c r="XAD166" s="35"/>
      <c r="XAE166" s="35"/>
      <c r="XAF166" s="35"/>
      <c r="XAG166" s="35"/>
      <c r="XAH166" s="35"/>
      <c r="XAI166" s="35"/>
      <c r="XAJ166" s="35"/>
      <c r="XAK166" s="35"/>
      <c r="XAL166" s="35"/>
      <c r="XAM166" s="35"/>
      <c r="XAN166" s="35"/>
      <c r="XAO166" s="35"/>
      <c r="XAP166" s="35"/>
      <c r="XAQ166" s="35"/>
      <c r="XAR166" s="35"/>
      <c r="XAS166" s="35"/>
      <c r="XAT166" s="35"/>
      <c r="XAU166" s="35"/>
      <c r="XAV166" s="35"/>
      <c r="XAW166" s="35"/>
      <c r="XAX166" s="35"/>
      <c r="XAY166" s="35"/>
      <c r="XAZ166" s="35"/>
      <c r="XBA166" s="35"/>
      <c r="XBB166" s="35"/>
      <c r="XBC166" s="35"/>
      <c r="XBD166" s="35"/>
      <c r="XBE166" s="35"/>
      <c r="XBF166" s="35"/>
      <c r="XBG166" s="35"/>
      <c r="XBH166" s="35"/>
      <c r="XBI166" s="35"/>
      <c r="XBJ166" s="35"/>
      <c r="XBK166" s="35"/>
      <c r="XBL166" s="35"/>
      <c r="XBM166" s="35"/>
      <c r="XBN166" s="35"/>
      <c r="XBO166" s="35"/>
      <c r="XBP166" s="35"/>
      <c r="XBQ166" s="35"/>
      <c r="XBR166" s="35"/>
      <c r="XBS166" s="35"/>
      <c r="XBT166" s="35"/>
      <c r="XBU166" s="35"/>
      <c r="XBV166" s="35"/>
      <c r="XBW166" s="35"/>
      <c r="XBX166" s="35"/>
      <c r="XBY166" s="35"/>
      <c r="XBZ166" s="35"/>
      <c r="XCA166" s="35"/>
      <c r="XCB166" s="35"/>
      <c r="XCC166" s="35"/>
      <c r="XCD166" s="35"/>
      <c r="XCE166" s="35"/>
      <c r="XCF166" s="35"/>
      <c r="XCG166" s="35"/>
      <c r="XCH166" s="35"/>
      <c r="XCI166" s="35"/>
      <c r="XCJ166" s="35"/>
      <c r="XCK166" s="35"/>
      <c r="XCL166" s="35"/>
      <c r="XCM166" s="35"/>
      <c r="XCN166" s="35"/>
      <c r="XCO166" s="35"/>
      <c r="XCP166" s="35"/>
      <c r="XCQ166" s="35"/>
      <c r="XCR166" s="35"/>
      <c r="XCS166" s="35"/>
      <c r="XCT166" s="35"/>
      <c r="XCU166" s="35"/>
      <c r="XCV166" s="35"/>
      <c r="XCW166" s="35"/>
      <c r="XCX166" s="35"/>
      <c r="XCY166" s="35"/>
      <c r="XCZ166" s="35"/>
      <c r="XDA166" s="35"/>
      <c r="XDB166" s="35"/>
      <c r="XDC166" s="35"/>
      <c r="XDD166" s="35"/>
      <c r="XDE166" s="35"/>
      <c r="XDF166" s="35"/>
      <c r="XDG166" s="35"/>
      <c r="XDH166" s="35"/>
      <c r="XDI166" s="35"/>
      <c r="XDJ166" s="35"/>
      <c r="XDK166" s="35"/>
      <c r="XDL166" s="35"/>
      <c r="XDM166" s="35"/>
      <c r="XDN166" s="35"/>
      <c r="XDO166" s="35"/>
      <c r="XDP166" s="35"/>
      <c r="XDQ166" s="35"/>
      <c r="XDR166" s="35"/>
      <c r="XDS166" s="35"/>
      <c r="XDT166" s="35"/>
      <c r="XDU166" s="35"/>
      <c r="XDV166" s="35"/>
      <c r="XDW166" s="35"/>
      <c r="XDX166" s="35"/>
      <c r="XDY166" s="35"/>
      <c r="XDZ166" s="35"/>
      <c r="XEA166" s="35"/>
      <c r="XEB166" s="35"/>
      <c r="XEC166" s="35"/>
      <c r="XED166" s="35"/>
      <c r="XEE166" s="35"/>
      <c r="XEF166" s="35"/>
      <c r="XEG166" s="35"/>
      <c r="XEH166" s="35"/>
      <c r="XEI166" s="35"/>
      <c r="XEJ166" s="35"/>
      <c r="XEK166" s="35"/>
      <c r="XEL166" s="35"/>
      <c r="XEM166" s="35"/>
      <c r="XEN166" s="35"/>
      <c r="XEO166" s="35"/>
      <c r="XEP166" s="35"/>
      <c r="XEQ166" s="35"/>
      <c r="XER166" s="35"/>
      <c r="XES166" s="35"/>
      <c r="XET166" s="35"/>
      <c r="XEU166" s="35"/>
      <c r="XEV166" s="35"/>
      <c r="XEW166" s="35"/>
      <c r="XEX166" s="35"/>
      <c r="XEY166" s="35"/>
      <c r="XEZ166" s="35"/>
      <c r="XFA166" s="35"/>
      <c r="XFB166" s="35"/>
      <c r="XFC166" s="35"/>
      <c r="XFD166" s="35"/>
    </row>
    <row r="167" spans="1:151 16227:16384" s="12" customFormat="1" ht="20.25" customHeight="1" x14ac:dyDescent="0.25">
      <c r="A167" s="116"/>
      <c r="B167" s="117"/>
      <c r="C167" s="126">
        <f t="shared" si="3"/>
        <v>5</v>
      </c>
      <c r="D167" s="126"/>
      <c r="E167" s="116"/>
      <c r="F167" s="198"/>
      <c r="G167" s="198"/>
      <c r="H167" s="198"/>
      <c r="I167" s="117"/>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WZC167" s="35"/>
      <c r="WZD167" s="35"/>
      <c r="WZE167" s="35"/>
      <c r="WZF167" s="35"/>
      <c r="WZG167" s="35"/>
      <c r="WZH167" s="35"/>
      <c r="WZI167" s="35"/>
      <c r="WZJ167" s="35"/>
      <c r="WZK167" s="35"/>
      <c r="WZL167" s="35"/>
      <c r="WZM167" s="35"/>
      <c r="WZN167" s="35"/>
      <c r="WZO167" s="35"/>
      <c r="WZP167" s="35"/>
      <c r="WZQ167" s="35"/>
      <c r="WZR167" s="35"/>
      <c r="WZS167" s="35"/>
      <c r="WZT167" s="35"/>
      <c r="WZU167" s="35"/>
      <c r="WZV167" s="35"/>
      <c r="WZW167" s="35"/>
      <c r="WZX167" s="35"/>
      <c r="WZY167" s="35"/>
      <c r="WZZ167" s="35"/>
      <c r="XAA167" s="35"/>
      <c r="XAB167" s="35"/>
      <c r="XAC167" s="35"/>
      <c r="XAD167" s="35"/>
      <c r="XAE167" s="35"/>
      <c r="XAF167" s="35"/>
      <c r="XAG167" s="35"/>
      <c r="XAH167" s="35"/>
      <c r="XAI167" s="35"/>
      <c r="XAJ167" s="35"/>
      <c r="XAK167" s="35"/>
      <c r="XAL167" s="35"/>
      <c r="XAM167" s="35"/>
      <c r="XAN167" s="35"/>
      <c r="XAO167" s="35"/>
      <c r="XAP167" s="35"/>
      <c r="XAQ167" s="35"/>
      <c r="XAR167" s="35"/>
      <c r="XAS167" s="35"/>
      <c r="XAT167" s="35"/>
      <c r="XAU167" s="35"/>
      <c r="XAV167" s="35"/>
      <c r="XAW167" s="35"/>
      <c r="XAX167" s="35"/>
      <c r="XAY167" s="35"/>
      <c r="XAZ167" s="35"/>
      <c r="XBA167" s="35"/>
      <c r="XBB167" s="35"/>
      <c r="XBC167" s="35"/>
      <c r="XBD167" s="35"/>
      <c r="XBE167" s="35"/>
      <c r="XBF167" s="35"/>
      <c r="XBG167" s="35"/>
      <c r="XBH167" s="35"/>
      <c r="XBI167" s="35"/>
      <c r="XBJ167" s="35"/>
      <c r="XBK167" s="35"/>
      <c r="XBL167" s="35"/>
      <c r="XBM167" s="35"/>
      <c r="XBN167" s="35"/>
      <c r="XBO167" s="35"/>
      <c r="XBP167" s="35"/>
      <c r="XBQ167" s="35"/>
      <c r="XBR167" s="35"/>
      <c r="XBS167" s="35"/>
      <c r="XBT167" s="35"/>
      <c r="XBU167" s="35"/>
      <c r="XBV167" s="35"/>
      <c r="XBW167" s="35"/>
      <c r="XBX167" s="35"/>
      <c r="XBY167" s="35"/>
      <c r="XBZ167" s="35"/>
      <c r="XCA167" s="35"/>
      <c r="XCB167" s="35"/>
      <c r="XCC167" s="35"/>
      <c r="XCD167" s="35"/>
      <c r="XCE167" s="35"/>
      <c r="XCF167" s="35"/>
      <c r="XCG167" s="35"/>
      <c r="XCH167" s="35"/>
      <c r="XCI167" s="35"/>
      <c r="XCJ167" s="35"/>
      <c r="XCK167" s="35"/>
      <c r="XCL167" s="35"/>
      <c r="XCM167" s="35"/>
      <c r="XCN167" s="35"/>
      <c r="XCO167" s="35"/>
      <c r="XCP167" s="35"/>
      <c r="XCQ167" s="35"/>
      <c r="XCR167" s="35"/>
      <c r="XCS167" s="35"/>
      <c r="XCT167" s="35"/>
      <c r="XCU167" s="35"/>
      <c r="XCV167" s="35"/>
      <c r="XCW167" s="35"/>
      <c r="XCX167" s="35"/>
      <c r="XCY167" s="35"/>
      <c r="XCZ167" s="35"/>
      <c r="XDA167" s="35"/>
      <c r="XDB167" s="35"/>
      <c r="XDC167" s="35"/>
      <c r="XDD167" s="35"/>
      <c r="XDE167" s="35"/>
      <c r="XDF167" s="35"/>
      <c r="XDG167" s="35"/>
      <c r="XDH167" s="35"/>
      <c r="XDI167" s="35"/>
      <c r="XDJ167" s="35"/>
      <c r="XDK167" s="35"/>
      <c r="XDL167" s="35"/>
      <c r="XDM167" s="35"/>
      <c r="XDN167" s="35"/>
      <c r="XDO167" s="35"/>
      <c r="XDP167" s="35"/>
      <c r="XDQ167" s="35"/>
      <c r="XDR167" s="35"/>
      <c r="XDS167" s="35"/>
      <c r="XDT167" s="35"/>
      <c r="XDU167" s="35"/>
      <c r="XDV167" s="35"/>
      <c r="XDW167" s="35"/>
      <c r="XDX167" s="35"/>
      <c r="XDY167" s="35"/>
      <c r="XDZ167" s="35"/>
      <c r="XEA167" s="35"/>
      <c r="XEB167" s="35"/>
      <c r="XEC167" s="35"/>
      <c r="XED167" s="35"/>
      <c r="XEE167" s="35"/>
      <c r="XEF167" s="35"/>
      <c r="XEG167" s="35"/>
      <c r="XEH167" s="35"/>
      <c r="XEI167" s="35"/>
      <c r="XEJ167" s="35"/>
      <c r="XEK167" s="35"/>
      <c r="XEL167" s="35"/>
      <c r="XEM167" s="35"/>
      <c r="XEN167" s="35"/>
      <c r="XEO167" s="35"/>
      <c r="XEP167" s="35"/>
      <c r="XEQ167" s="35"/>
      <c r="XER167" s="35"/>
      <c r="XES167" s="35"/>
      <c r="XET167" s="35"/>
      <c r="XEU167" s="35"/>
      <c r="XEV167" s="35"/>
      <c r="XEW167" s="35"/>
      <c r="XEX167" s="35"/>
      <c r="XEY167" s="35"/>
      <c r="XEZ167" s="35"/>
      <c r="XFA167" s="35"/>
      <c r="XFB167" s="35"/>
      <c r="XFC167" s="35"/>
      <c r="XFD167" s="35"/>
    </row>
    <row r="168" spans="1:151 16227:16384" s="12" customFormat="1" ht="20.25" x14ac:dyDescent="0.25">
      <c r="A168" s="109" t="s">
        <v>213</v>
      </c>
      <c r="B168" s="110"/>
      <c r="C168" s="110"/>
      <c r="D168" s="110"/>
      <c r="E168" s="110"/>
      <c r="F168" s="110"/>
      <c r="G168" s="110"/>
      <c r="H168" s="110"/>
      <c r="I168" s="121"/>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WZC168" s="35"/>
      <c r="WZD168" s="35"/>
      <c r="WZE168" s="35"/>
      <c r="WZF168" s="35"/>
      <c r="WZG168" s="35"/>
      <c r="WZH168" s="35"/>
      <c r="WZI168" s="35"/>
      <c r="WZJ168" s="35"/>
      <c r="WZK168" s="35"/>
      <c r="WZL168" s="35"/>
      <c r="WZM168" s="35"/>
      <c r="WZN168" s="35"/>
      <c r="WZO168" s="35"/>
      <c r="WZP168" s="35"/>
      <c r="WZQ168" s="35"/>
      <c r="WZR168" s="35"/>
      <c r="WZS168" s="35"/>
      <c r="WZT168" s="35"/>
      <c r="WZU168" s="35"/>
      <c r="WZV168" s="35"/>
      <c r="WZW168" s="35"/>
      <c r="WZX168" s="35"/>
      <c r="WZY168" s="35"/>
      <c r="WZZ168" s="35"/>
      <c r="XAA168" s="35"/>
      <c r="XAB168" s="35"/>
      <c r="XAC168" s="35"/>
      <c r="XAD168" s="35"/>
      <c r="XAE168" s="35"/>
      <c r="XAF168" s="35"/>
      <c r="XAG168" s="35"/>
      <c r="XAH168" s="35"/>
      <c r="XAI168" s="35"/>
      <c r="XAJ168" s="35"/>
      <c r="XAK168" s="35"/>
      <c r="XAL168" s="35"/>
      <c r="XAM168" s="35"/>
      <c r="XAN168" s="35"/>
      <c r="XAO168" s="35"/>
      <c r="XAP168" s="35"/>
      <c r="XAQ168" s="35"/>
      <c r="XAR168" s="35"/>
      <c r="XAS168" s="35"/>
      <c r="XAT168" s="35"/>
      <c r="XAU168" s="35"/>
      <c r="XAV168" s="35"/>
      <c r="XAW168" s="35"/>
      <c r="XAX168" s="35"/>
      <c r="XAY168" s="35"/>
      <c r="XAZ168" s="35"/>
      <c r="XBA168" s="35"/>
      <c r="XBB168" s="35"/>
      <c r="XBC168" s="35"/>
      <c r="XBD168" s="35"/>
      <c r="XBE168" s="35"/>
      <c r="XBF168" s="35"/>
      <c r="XBG168" s="35"/>
      <c r="XBH168" s="35"/>
      <c r="XBI168" s="35"/>
      <c r="XBJ168" s="35"/>
      <c r="XBK168" s="35"/>
      <c r="XBL168" s="35"/>
      <c r="XBM168" s="35"/>
      <c r="XBN168" s="35"/>
      <c r="XBO168" s="35"/>
      <c r="XBP168" s="35"/>
      <c r="XBQ168" s="35"/>
      <c r="XBR168" s="35"/>
      <c r="XBS168" s="35"/>
      <c r="XBT168" s="35"/>
      <c r="XBU168" s="35"/>
      <c r="XBV168" s="35"/>
      <c r="XBW168" s="35"/>
      <c r="XBX168" s="35"/>
      <c r="XBY168" s="35"/>
      <c r="XBZ168" s="35"/>
      <c r="XCA168" s="35"/>
      <c r="XCB168" s="35"/>
      <c r="XCC168" s="35"/>
      <c r="XCD168" s="35"/>
      <c r="XCE168" s="35"/>
      <c r="XCF168" s="35"/>
      <c r="XCG168" s="35"/>
      <c r="XCH168" s="35"/>
      <c r="XCI168" s="35"/>
      <c r="XCJ168" s="35"/>
      <c r="XCK168" s="35"/>
      <c r="XCL168" s="35"/>
      <c r="XCM168" s="35"/>
      <c r="XCN168" s="35"/>
      <c r="XCO168" s="35"/>
      <c r="XCP168" s="35"/>
      <c r="XCQ168" s="35"/>
      <c r="XCR168" s="35"/>
      <c r="XCS168" s="35"/>
      <c r="XCT168" s="35"/>
      <c r="XCU168" s="35"/>
      <c r="XCV168" s="35"/>
      <c r="XCW168" s="35"/>
      <c r="XCX168" s="35"/>
      <c r="XCY168" s="35"/>
      <c r="XCZ168" s="35"/>
      <c r="XDA168" s="35"/>
      <c r="XDB168" s="35"/>
      <c r="XDC168" s="35"/>
      <c r="XDD168" s="35"/>
      <c r="XDE168" s="35"/>
      <c r="XDF168" s="35"/>
      <c r="XDG168" s="35"/>
      <c r="XDH168" s="35"/>
      <c r="XDI168" s="35"/>
      <c r="XDJ168" s="35"/>
      <c r="XDK168" s="35"/>
      <c r="XDL168" s="35"/>
      <c r="XDM168" s="35"/>
      <c r="XDN168" s="35"/>
      <c r="XDO168" s="35"/>
      <c r="XDP168" s="35"/>
      <c r="XDQ168" s="35"/>
      <c r="XDR168" s="35"/>
      <c r="XDS168" s="35"/>
      <c r="XDT168" s="35"/>
      <c r="XDU168" s="35"/>
      <c r="XDV168" s="35"/>
      <c r="XDW168" s="35"/>
      <c r="XDX168" s="35"/>
      <c r="XDY168" s="35"/>
      <c r="XDZ168" s="35"/>
      <c r="XEA168" s="35"/>
      <c r="XEB168" s="35"/>
      <c r="XEC168" s="35"/>
      <c r="XED168" s="35"/>
      <c r="XEE168" s="35"/>
      <c r="XEF168" s="35"/>
      <c r="XEG168" s="35"/>
      <c r="XEH168" s="35"/>
      <c r="XEI168" s="35"/>
      <c r="XEJ168" s="35"/>
      <c r="XEK168" s="35"/>
      <c r="XEL168" s="35"/>
      <c r="XEM168" s="35"/>
      <c r="XEN168" s="35"/>
      <c r="XEO168" s="35"/>
      <c r="XEP168" s="35"/>
      <c r="XEQ168" s="35"/>
      <c r="XER168" s="35"/>
      <c r="XES168" s="35"/>
      <c r="XET168" s="35"/>
      <c r="XEU168" s="35"/>
      <c r="XEV168" s="35"/>
      <c r="XEW168" s="35"/>
      <c r="XEX168" s="35"/>
      <c r="XEY168" s="35"/>
      <c r="XEZ168" s="35"/>
      <c r="XFA168" s="35"/>
      <c r="XFB168" s="35"/>
      <c r="XFC168" s="35"/>
      <c r="XFD168" s="35"/>
    </row>
    <row r="169" spans="1:151 16227:16384" s="12" customFormat="1" ht="20.25" x14ac:dyDescent="0.25">
      <c r="A169" s="112" t="str">
        <f>A168</f>
        <v>3rd to 6th Floor</v>
      </c>
      <c r="B169" s="113"/>
      <c r="C169" s="126">
        <v>1</v>
      </c>
      <c r="D169" s="126"/>
      <c r="E169" s="51" t="s">
        <v>208</v>
      </c>
      <c r="F169" s="118">
        <f>60.53*10.764</f>
        <v>651.54491999999993</v>
      </c>
      <c r="G169" s="119"/>
      <c r="H169" s="51">
        <v>0</v>
      </c>
      <c r="I169" s="51">
        <f>F169*(($I$151)+1)+H169</f>
        <v>1042.4718719999998</v>
      </c>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WZC169" s="35"/>
      <c r="WZD169" s="35"/>
      <c r="WZE169" s="35"/>
      <c r="WZF169" s="35"/>
      <c r="WZG169" s="35"/>
      <c r="WZH169" s="35"/>
      <c r="WZI169" s="35"/>
      <c r="WZJ169" s="35"/>
      <c r="WZK169" s="35"/>
      <c r="WZL169" s="35"/>
      <c r="WZM169" s="35"/>
      <c r="WZN169" s="35"/>
      <c r="WZO169" s="35"/>
      <c r="WZP169" s="35"/>
      <c r="WZQ169" s="35"/>
      <c r="WZR169" s="35"/>
      <c r="WZS169" s="35"/>
      <c r="WZT169" s="35"/>
      <c r="WZU169" s="35"/>
      <c r="WZV169" s="35"/>
      <c r="WZW169" s="35"/>
      <c r="WZX169" s="35"/>
      <c r="WZY169" s="35"/>
      <c r="WZZ169" s="35"/>
      <c r="XAA169" s="35"/>
      <c r="XAB169" s="35"/>
      <c r="XAC169" s="35"/>
      <c r="XAD169" s="35"/>
      <c r="XAE169" s="35"/>
      <c r="XAF169" s="35"/>
      <c r="XAG169" s="35"/>
      <c r="XAH169" s="35"/>
      <c r="XAI169" s="35"/>
      <c r="XAJ169" s="35"/>
      <c r="XAK169" s="35"/>
      <c r="XAL169" s="35"/>
      <c r="XAM169" s="35"/>
      <c r="XAN169" s="35"/>
      <c r="XAO169" s="35"/>
      <c r="XAP169" s="35"/>
      <c r="XAQ169" s="35"/>
      <c r="XAR169" s="35"/>
      <c r="XAS169" s="35"/>
      <c r="XAT169" s="35"/>
      <c r="XAU169" s="35"/>
      <c r="XAV169" s="35"/>
      <c r="XAW169" s="35"/>
      <c r="XAX169" s="35"/>
      <c r="XAY169" s="35"/>
      <c r="XAZ169" s="35"/>
      <c r="XBA169" s="35"/>
      <c r="XBB169" s="35"/>
      <c r="XBC169" s="35"/>
      <c r="XBD169" s="35"/>
      <c r="XBE169" s="35"/>
      <c r="XBF169" s="35"/>
      <c r="XBG169" s="35"/>
      <c r="XBH169" s="35"/>
      <c r="XBI169" s="35"/>
      <c r="XBJ169" s="35"/>
      <c r="XBK169" s="35"/>
      <c r="XBL169" s="35"/>
      <c r="XBM169" s="35"/>
      <c r="XBN169" s="35"/>
      <c r="XBO169" s="35"/>
      <c r="XBP169" s="35"/>
      <c r="XBQ169" s="35"/>
      <c r="XBR169" s="35"/>
      <c r="XBS169" s="35"/>
      <c r="XBT169" s="35"/>
      <c r="XBU169" s="35"/>
      <c r="XBV169" s="35"/>
      <c r="XBW169" s="35"/>
      <c r="XBX169" s="35"/>
      <c r="XBY169" s="35"/>
      <c r="XBZ169" s="35"/>
      <c r="XCA169" s="35"/>
      <c r="XCB169" s="35"/>
      <c r="XCC169" s="35"/>
      <c r="XCD169" s="35"/>
      <c r="XCE169" s="35"/>
      <c r="XCF169" s="35"/>
      <c r="XCG169" s="35"/>
      <c r="XCH169" s="35"/>
      <c r="XCI169" s="35"/>
      <c r="XCJ169" s="35"/>
      <c r="XCK169" s="35"/>
      <c r="XCL169" s="35"/>
      <c r="XCM169" s="35"/>
      <c r="XCN169" s="35"/>
      <c r="XCO169" s="35"/>
      <c r="XCP169" s="35"/>
      <c r="XCQ169" s="35"/>
      <c r="XCR169" s="35"/>
      <c r="XCS169" s="35"/>
      <c r="XCT169" s="35"/>
      <c r="XCU169" s="35"/>
      <c r="XCV169" s="35"/>
      <c r="XCW169" s="35"/>
      <c r="XCX169" s="35"/>
      <c r="XCY169" s="35"/>
      <c r="XCZ169" s="35"/>
      <c r="XDA169" s="35"/>
      <c r="XDB169" s="35"/>
      <c r="XDC169" s="35"/>
      <c r="XDD169" s="35"/>
      <c r="XDE169" s="35"/>
      <c r="XDF169" s="35"/>
      <c r="XDG169" s="35"/>
      <c r="XDH169" s="35"/>
      <c r="XDI169" s="35"/>
      <c r="XDJ169" s="35"/>
      <c r="XDK169" s="35"/>
      <c r="XDL169" s="35"/>
      <c r="XDM169" s="35"/>
      <c r="XDN169" s="35"/>
      <c r="XDO169" s="35"/>
      <c r="XDP169" s="35"/>
      <c r="XDQ169" s="35"/>
      <c r="XDR169" s="35"/>
      <c r="XDS169" s="35"/>
      <c r="XDT169" s="35"/>
      <c r="XDU169" s="35"/>
      <c r="XDV169" s="35"/>
      <c r="XDW169" s="35"/>
      <c r="XDX169" s="35"/>
      <c r="XDY169" s="35"/>
      <c r="XDZ169" s="35"/>
      <c r="XEA169" s="35"/>
      <c r="XEB169" s="35"/>
      <c r="XEC169" s="35"/>
      <c r="XED169" s="35"/>
      <c r="XEE169" s="35"/>
      <c r="XEF169" s="35"/>
      <c r="XEG169" s="35"/>
      <c r="XEH169" s="35"/>
      <c r="XEI169" s="35"/>
      <c r="XEJ169" s="35"/>
      <c r="XEK169" s="35"/>
      <c r="XEL169" s="35"/>
      <c r="XEM169" s="35"/>
      <c r="XEN169" s="35"/>
      <c r="XEO169" s="35"/>
      <c r="XEP169" s="35"/>
      <c r="XEQ169" s="35"/>
      <c r="XER169" s="35"/>
      <c r="XES169" s="35"/>
      <c r="XET169" s="35"/>
      <c r="XEU169" s="35"/>
      <c r="XEV169" s="35"/>
      <c r="XEW169" s="35"/>
      <c r="XEX169" s="35"/>
      <c r="XEY169" s="35"/>
      <c r="XEZ169" s="35"/>
      <c r="XFA169" s="35"/>
      <c r="XFB169" s="35"/>
      <c r="XFC169" s="35"/>
      <c r="XFD169" s="35"/>
    </row>
    <row r="170" spans="1:151 16227:16384" s="12" customFormat="1" ht="20.25" x14ac:dyDescent="0.25">
      <c r="A170" s="114"/>
      <c r="B170" s="115"/>
      <c r="C170" s="126">
        <f>C169+1</f>
        <v>2</v>
      </c>
      <c r="D170" s="126"/>
      <c r="E170" s="51" t="s">
        <v>208</v>
      </c>
      <c r="F170" s="118">
        <f>61.1*10.764</f>
        <v>657.68039999999996</v>
      </c>
      <c r="G170" s="119"/>
      <c r="H170" s="51">
        <v>0</v>
      </c>
      <c r="I170" s="51">
        <f t="shared" ref="I170" si="4">F170*(($I$151)+1)+H170</f>
        <v>1052.28864</v>
      </c>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WZC170" s="35"/>
      <c r="WZD170" s="35"/>
      <c r="WZE170" s="35"/>
      <c r="WZF170" s="35"/>
      <c r="WZG170" s="35"/>
      <c r="WZH170" s="35"/>
      <c r="WZI170" s="35"/>
      <c r="WZJ170" s="35"/>
      <c r="WZK170" s="35"/>
      <c r="WZL170" s="35"/>
      <c r="WZM170" s="35"/>
      <c r="WZN170" s="35"/>
      <c r="WZO170" s="35"/>
      <c r="WZP170" s="35"/>
      <c r="WZQ170" s="35"/>
      <c r="WZR170" s="35"/>
      <c r="WZS170" s="35"/>
      <c r="WZT170" s="35"/>
      <c r="WZU170" s="35"/>
      <c r="WZV170" s="35"/>
      <c r="WZW170" s="35"/>
      <c r="WZX170" s="35"/>
      <c r="WZY170" s="35"/>
      <c r="WZZ170" s="35"/>
      <c r="XAA170" s="35"/>
      <c r="XAB170" s="35"/>
      <c r="XAC170" s="35"/>
      <c r="XAD170" s="35"/>
      <c r="XAE170" s="35"/>
      <c r="XAF170" s="35"/>
      <c r="XAG170" s="35"/>
      <c r="XAH170" s="35"/>
      <c r="XAI170" s="35"/>
      <c r="XAJ170" s="35"/>
      <c r="XAK170" s="35"/>
      <c r="XAL170" s="35"/>
      <c r="XAM170" s="35"/>
      <c r="XAN170" s="35"/>
      <c r="XAO170" s="35"/>
      <c r="XAP170" s="35"/>
      <c r="XAQ170" s="35"/>
      <c r="XAR170" s="35"/>
      <c r="XAS170" s="35"/>
      <c r="XAT170" s="35"/>
      <c r="XAU170" s="35"/>
      <c r="XAV170" s="35"/>
      <c r="XAW170" s="35"/>
      <c r="XAX170" s="35"/>
      <c r="XAY170" s="35"/>
      <c r="XAZ170" s="35"/>
      <c r="XBA170" s="35"/>
      <c r="XBB170" s="35"/>
      <c r="XBC170" s="35"/>
      <c r="XBD170" s="35"/>
      <c r="XBE170" s="35"/>
      <c r="XBF170" s="35"/>
      <c r="XBG170" s="35"/>
      <c r="XBH170" s="35"/>
      <c r="XBI170" s="35"/>
      <c r="XBJ170" s="35"/>
      <c r="XBK170" s="35"/>
      <c r="XBL170" s="35"/>
      <c r="XBM170" s="35"/>
      <c r="XBN170" s="35"/>
      <c r="XBO170" s="35"/>
      <c r="XBP170" s="35"/>
      <c r="XBQ170" s="35"/>
      <c r="XBR170" s="35"/>
      <c r="XBS170" s="35"/>
      <c r="XBT170" s="35"/>
      <c r="XBU170" s="35"/>
      <c r="XBV170" s="35"/>
      <c r="XBW170" s="35"/>
      <c r="XBX170" s="35"/>
      <c r="XBY170" s="35"/>
      <c r="XBZ170" s="35"/>
      <c r="XCA170" s="35"/>
      <c r="XCB170" s="35"/>
      <c r="XCC170" s="35"/>
      <c r="XCD170" s="35"/>
      <c r="XCE170" s="35"/>
      <c r="XCF170" s="35"/>
      <c r="XCG170" s="35"/>
      <c r="XCH170" s="35"/>
      <c r="XCI170" s="35"/>
      <c r="XCJ170" s="35"/>
      <c r="XCK170" s="35"/>
      <c r="XCL170" s="35"/>
      <c r="XCM170" s="35"/>
      <c r="XCN170" s="35"/>
      <c r="XCO170" s="35"/>
      <c r="XCP170" s="35"/>
      <c r="XCQ170" s="35"/>
      <c r="XCR170" s="35"/>
      <c r="XCS170" s="35"/>
      <c r="XCT170" s="35"/>
      <c r="XCU170" s="35"/>
      <c r="XCV170" s="35"/>
      <c r="XCW170" s="35"/>
      <c r="XCX170" s="35"/>
      <c r="XCY170" s="35"/>
      <c r="XCZ170" s="35"/>
      <c r="XDA170" s="35"/>
      <c r="XDB170" s="35"/>
      <c r="XDC170" s="35"/>
      <c r="XDD170" s="35"/>
      <c r="XDE170" s="35"/>
      <c r="XDF170" s="35"/>
      <c r="XDG170" s="35"/>
      <c r="XDH170" s="35"/>
      <c r="XDI170" s="35"/>
      <c r="XDJ170" s="35"/>
      <c r="XDK170" s="35"/>
      <c r="XDL170" s="35"/>
      <c r="XDM170" s="35"/>
      <c r="XDN170" s="35"/>
      <c r="XDO170" s="35"/>
      <c r="XDP170" s="35"/>
      <c r="XDQ170" s="35"/>
      <c r="XDR170" s="35"/>
      <c r="XDS170" s="35"/>
      <c r="XDT170" s="35"/>
      <c r="XDU170" s="35"/>
      <c r="XDV170" s="35"/>
      <c r="XDW170" s="35"/>
      <c r="XDX170" s="35"/>
      <c r="XDY170" s="35"/>
      <c r="XDZ170" s="35"/>
      <c r="XEA170" s="35"/>
      <c r="XEB170" s="35"/>
      <c r="XEC170" s="35"/>
      <c r="XED170" s="35"/>
      <c r="XEE170" s="35"/>
      <c r="XEF170" s="35"/>
      <c r="XEG170" s="35"/>
      <c r="XEH170" s="35"/>
      <c r="XEI170" s="35"/>
      <c r="XEJ170" s="35"/>
      <c r="XEK170" s="35"/>
      <c r="XEL170" s="35"/>
      <c r="XEM170" s="35"/>
      <c r="XEN170" s="35"/>
      <c r="XEO170" s="35"/>
      <c r="XEP170" s="35"/>
      <c r="XEQ170" s="35"/>
      <c r="XER170" s="35"/>
      <c r="XES170" s="35"/>
      <c r="XET170" s="35"/>
      <c r="XEU170" s="35"/>
      <c r="XEV170" s="35"/>
      <c r="XEW170" s="35"/>
      <c r="XEX170" s="35"/>
      <c r="XEY170" s="35"/>
      <c r="XEZ170" s="35"/>
      <c r="XFA170" s="35"/>
      <c r="XFB170" s="35"/>
      <c r="XFC170" s="35"/>
      <c r="XFD170" s="35"/>
    </row>
    <row r="171" spans="1:151 16227:16384" s="12" customFormat="1" ht="20.25" x14ac:dyDescent="0.25">
      <c r="A171" s="114"/>
      <c r="B171" s="115"/>
      <c r="C171" s="126">
        <f t="shared" ref="C171:C173" si="5">C170+1</f>
        <v>3</v>
      </c>
      <c r="D171" s="126"/>
      <c r="E171" s="112" t="s">
        <v>214</v>
      </c>
      <c r="F171" s="196"/>
      <c r="G171" s="196"/>
      <c r="H171" s="196"/>
      <c r="I171" s="113"/>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WZC171" s="35"/>
      <c r="WZD171" s="35"/>
      <c r="WZE171" s="35"/>
      <c r="WZF171" s="35"/>
      <c r="WZG171" s="35"/>
      <c r="WZH171" s="35"/>
      <c r="WZI171" s="35"/>
      <c r="WZJ171" s="35"/>
      <c r="WZK171" s="35"/>
      <c r="WZL171" s="35"/>
      <c r="WZM171" s="35"/>
      <c r="WZN171" s="35"/>
      <c r="WZO171" s="35"/>
      <c r="WZP171" s="35"/>
      <c r="WZQ171" s="35"/>
      <c r="WZR171" s="35"/>
      <c r="WZS171" s="35"/>
      <c r="WZT171" s="35"/>
      <c r="WZU171" s="35"/>
      <c r="WZV171" s="35"/>
      <c r="WZW171" s="35"/>
      <c r="WZX171" s="35"/>
      <c r="WZY171" s="35"/>
      <c r="WZZ171" s="35"/>
      <c r="XAA171" s="35"/>
      <c r="XAB171" s="35"/>
      <c r="XAC171" s="35"/>
      <c r="XAD171" s="35"/>
      <c r="XAE171" s="35"/>
      <c r="XAF171" s="35"/>
      <c r="XAG171" s="35"/>
      <c r="XAH171" s="35"/>
      <c r="XAI171" s="35"/>
      <c r="XAJ171" s="35"/>
      <c r="XAK171" s="35"/>
      <c r="XAL171" s="35"/>
      <c r="XAM171" s="35"/>
      <c r="XAN171" s="35"/>
      <c r="XAO171" s="35"/>
      <c r="XAP171" s="35"/>
      <c r="XAQ171" s="35"/>
      <c r="XAR171" s="35"/>
      <c r="XAS171" s="35"/>
      <c r="XAT171" s="35"/>
      <c r="XAU171" s="35"/>
      <c r="XAV171" s="35"/>
      <c r="XAW171" s="35"/>
      <c r="XAX171" s="35"/>
      <c r="XAY171" s="35"/>
      <c r="XAZ171" s="35"/>
      <c r="XBA171" s="35"/>
      <c r="XBB171" s="35"/>
      <c r="XBC171" s="35"/>
      <c r="XBD171" s="35"/>
      <c r="XBE171" s="35"/>
      <c r="XBF171" s="35"/>
      <c r="XBG171" s="35"/>
      <c r="XBH171" s="35"/>
      <c r="XBI171" s="35"/>
      <c r="XBJ171" s="35"/>
      <c r="XBK171" s="35"/>
      <c r="XBL171" s="35"/>
      <c r="XBM171" s="35"/>
      <c r="XBN171" s="35"/>
      <c r="XBO171" s="35"/>
      <c r="XBP171" s="35"/>
      <c r="XBQ171" s="35"/>
      <c r="XBR171" s="35"/>
      <c r="XBS171" s="35"/>
      <c r="XBT171" s="35"/>
      <c r="XBU171" s="35"/>
      <c r="XBV171" s="35"/>
      <c r="XBW171" s="35"/>
      <c r="XBX171" s="35"/>
      <c r="XBY171" s="35"/>
      <c r="XBZ171" s="35"/>
      <c r="XCA171" s="35"/>
      <c r="XCB171" s="35"/>
      <c r="XCC171" s="35"/>
      <c r="XCD171" s="35"/>
      <c r="XCE171" s="35"/>
      <c r="XCF171" s="35"/>
      <c r="XCG171" s="35"/>
      <c r="XCH171" s="35"/>
      <c r="XCI171" s="35"/>
      <c r="XCJ171" s="35"/>
      <c r="XCK171" s="35"/>
      <c r="XCL171" s="35"/>
      <c r="XCM171" s="35"/>
      <c r="XCN171" s="35"/>
      <c r="XCO171" s="35"/>
      <c r="XCP171" s="35"/>
      <c r="XCQ171" s="35"/>
      <c r="XCR171" s="35"/>
      <c r="XCS171" s="35"/>
      <c r="XCT171" s="35"/>
      <c r="XCU171" s="35"/>
      <c r="XCV171" s="35"/>
      <c r="XCW171" s="35"/>
      <c r="XCX171" s="35"/>
      <c r="XCY171" s="35"/>
      <c r="XCZ171" s="35"/>
      <c r="XDA171" s="35"/>
      <c r="XDB171" s="35"/>
      <c r="XDC171" s="35"/>
      <c r="XDD171" s="35"/>
      <c r="XDE171" s="35"/>
      <c r="XDF171" s="35"/>
      <c r="XDG171" s="35"/>
      <c r="XDH171" s="35"/>
      <c r="XDI171" s="35"/>
      <c r="XDJ171" s="35"/>
      <c r="XDK171" s="35"/>
      <c r="XDL171" s="35"/>
      <c r="XDM171" s="35"/>
      <c r="XDN171" s="35"/>
      <c r="XDO171" s="35"/>
      <c r="XDP171" s="35"/>
      <c r="XDQ171" s="35"/>
      <c r="XDR171" s="35"/>
      <c r="XDS171" s="35"/>
      <c r="XDT171" s="35"/>
      <c r="XDU171" s="35"/>
      <c r="XDV171" s="35"/>
      <c r="XDW171" s="35"/>
      <c r="XDX171" s="35"/>
      <c r="XDY171" s="35"/>
      <c r="XDZ171" s="35"/>
      <c r="XEA171" s="35"/>
      <c r="XEB171" s="35"/>
      <c r="XEC171" s="35"/>
      <c r="XED171" s="35"/>
      <c r="XEE171" s="35"/>
      <c r="XEF171" s="35"/>
      <c r="XEG171" s="35"/>
      <c r="XEH171" s="35"/>
      <c r="XEI171" s="35"/>
      <c r="XEJ171" s="35"/>
      <c r="XEK171" s="35"/>
      <c r="XEL171" s="35"/>
      <c r="XEM171" s="35"/>
      <c r="XEN171" s="35"/>
      <c r="XEO171" s="35"/>
      <c r="XEP171" s="35"/>
      <c r="XEQ171" s="35"/>
      <c r="XER171" s="35"/>
      <c r="XES171" s="35"/>
      <c r="XET171" s="35"/>
      <c r="XEU171" s="35"/>
      <c r="XEV171" s="35"/>
      <c r="XEW171" s="35"/>
      <c r="XEX171" s="35"/>
      <c r="XEY171" s="35"/>
      <c r="XEZ171" s="35"/>
      <c r="XFA171" s="35"/>
      <c r="XFB171" s="35"/>
      <c r="XFC171" s="35"/>
      <c r="XFD171" s="35"/>
    </row>
    <row r="172" spans="1:151 16227:16384" s="12" customFormat="1" ht="20.25" customHeight="1" x14ac:dyDescent="0.25">
      <c r="A172" s="114"/>
      <c r="B172" s="115"/>
      <c r="C172" s="126">
        <f t="shared" si="5"/>
        <v>4</v>
      </c>
      <c r="D172" s="126"/>
      <c r="E172" s="116"/>
      <c r="F172" s="198"/>
      <c r="G172" s="198"/>
      <c r="H172" s="198"/>
      <c r="I172" s="117"/>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WZC172" s="35"/>
      <c r="WZD172" s="35"/>
      <c r="WZE172" s="35"/>
      <c r="WZF172" s="35"/>
      <c r="WZG172" s="35"/>
      <c r="WZH172" s="35"/>
      <c r="WZI172" s="35"/>
      <c r="WZJ172" s="35"/>
      <c r="WZK172" s="35"/>
      <c r="WZL172" s="35"/>
      <c r="WZM172" s="35"/>
      <c r="WZN172" s="35"/>
      <c r="WZO172" s="35"/>
      <c r="WZP172" s="35"/>
      <c r="WZQ172" s="35"/>
      <c r="WZR172" s="35"/>
      <c r="WZS172" s="35"/>
      <c r="WZT172" s="35"/>
      <c r="WZU172" s="35"/>
      <c r="WZV172" s="35"/>
      <c r="WZW172" s="35"/>
      <c r="WZX172" s="35"/>
      <c r="WZY172" s="35"/>
      <c r="WZZ172" s="35"/>
      <c r="XAA172" s="35"/>
      <c r="XAB172" s="35"/>
      <c r="XAC172" s="35"/>
      <c r="XAD172" s="35"/>
      <c r="XAE172" s="35"/>
      <c r="XAF172" s="35"/>
      <c r="XAG172" s="35"/>
      <c r="XAH172" s="35"/>
      <c r="XAI172" s="35"/>
      <c r="XAJ172" s="35"/>
      <c r="XAK172" s="35"/>
      <c r="XAL172" s="35"/>
      <c r="XAM172" s="35"/>
      <c r="XAN172" s="35"/>
      <c r="XAO172" s="35"/>
      <c r="XAP172" s="35"/>
      <c r="XAQ172" s="35"/>
      <c r="XAR172" s="35"/>
      <c r="XAS172" s="35"/>
      <c r="XAT172" s="35"/>
      <c r="XAU172" s="35"/>
      <c r="XAV172" s="35"/>
      <c r="XAW172" s="35"/>
      <c r="XAX172" s="35"/>
      <c r="XAY172" s="35"/>
      <c r="XAZ172" s="35"/>
      <c r="XBA172" s="35"/>
      <c r="XBB172" s="35"/>
      <c r="XBC172" s="35"/>
      <c r="XBD172" s="35"/>
      <c r="XBE172" s="35"/>
      <c r="XBF172" s="35"/>
      <c r="XBG172" s="35"/>
      <c r="XBH172" s="35"/>
      <c r="XBI172" s="35"/>
      <c r="XBJ172" s="35"/>
      <c r="XBK172" s="35"/>
      <c r="XBL172" s="35"/>
      <c r="XBM172" s="35"/>
      <c r="XBN172" s="35"/>
      <c r="XBO172" s="35"/>
      <c r="XBP172" s="35"/>
      <c r="XBQ172" s="35"/>
      <c r="XBR172" s="35"/>
      <c r="XBS172" s="35"/>
      <c r="XBT172" s="35"/>
      <c r="XBU172" s="35"/>
      <c r="XBV172" s="35"/>
      <c r="XBW172" s="35"/>
      <c r="XBX172" s="35"/>
      <c r="XBY172" s="35"/>
      <c r="XBZ172" s="35"/>
      <c r="XCA172" s="35"/>
      <c r="XCB172" s="35"/>
      <c r="XCC172" s="35"/>
      <c r="XCD172" s="35"/>
      <c r="XCE172" s="35"/>
      <c r="XCF172" s="35"/>
      <c r="XCG172" s="35"/>
      <c r="XCH172" s="35"/>
      <c r="XCI172" s="35"/>
      <c r="XCJ172" s="35"/>
      <c r="XCK172" s="35"/>
      <c r="XCL172" s="35"/>
      <c r="XCM172" s="35"/>
      <c r="XCN172" s="35"/>
      <c r="XCO172" s="35"/>
      <c r="XCP172" s="35"/>
      <c r="XCQ172" s="35"/>
      <c r="XCR172" s="35"/>
      <c r="XCS172" s="35"/>
      <c r="XCT172" s="35"/>
      <c r="XCU172" s="35"/>
      <c r="XCV172" s="35"/>
      <c r="XCW172" s="35"/>
      <c r="XCX172" s="35"/>
      <c r="XCY172" s="35"/>
      <c r="XCZ172" s="35"/>
      <c r="XDA172" s="35"/>
      <c r="XDB172" s="35"/>
      <c r="XDC172" s="35"/>
      <c r="XDD172" s="35"/>
      <c r="XDE172" s="35"/>
      <c r="XDF172" s="35"/>
      <c r="XDG172" s="35"/>
      <c r="XDH172" s="35"/>
      <c r="XDI172" s="35"/>
      <c r="XDJ172" s="35"/>
      <c r="XDK172" s="35"/>
      <c r="XDL172" s="35"/>
      <c r="XDM172" s="35"/>
      <c r="XDN172" s="35"/>
      <c r="XDO172" s="35"/>
      <c r="XDP172" s="35"/>
      <c r="XDQ172" s="35"/>
      <c r="XDR172" s="35"/>
      <c r="XDS172" s="35"/>
      <c r="XDT172" s="35"/>
      <c r="XDU172" s="35"/>
      <c r="XDV172" s="35"/>
      <c r="XDW172" s="35"/>
      <c r="XDX172" s="35"/>
      <c r="XDY172" s="35"/>
      <c r="XDZ172" s="35"/>
      <c r="XEA172" s="35"/>
      <c r="XEB172" s="35"/>
      <c r="XEC172" s="35"/>
      <c r="XED172" s="35"/>
      <c r="XEE172" s="35"/>
      <c r="XEF172" s="35"/>
      <c r="XEG172" s="35"/>
      <c r="XEH172" s="35"/>
      <c r="XEI172" s="35"/>
      <c r="XEJ172" s="35"/>
      <c r="XEK172" s="35"/>
      <c r="XEL172" s="35"/>
      <c r="XEM172" s="35"/>
      <c r="XEN172" s="35"/>
      <c r="XEO172" s="35"/>
      <c r="XEP172" s="35"/>
      <c r="XEQ172" s="35"/>
      <c r="XER172" s="35"/>
      <c r="XES172" s="35"/>
      <c r="XET172" s="35"/>
      <c r="XEU172" s="35"/>
      <c r="XEV172" s="35"/>
      <c r="XEW172" s="35"/>
      <c r="XEX172" s="35"/>
      <c r="XEY172" s="35"/>
      <c r="XEZ172" s="35"/>
      <c r="XFA172" s="35"/>
      <c r="XFB172" s="35"/>
      <c r="XFC172" s="35"/>
      <c r="XFD172" s="35"/>
    </row>
    <row r="173" spans="1:151 16227:16384" s="12" customFormat="1" ht="20.25" customHeight="1" x14ac:dyDescent="0.25">
      <c r="A173" s="116"/>
      <c r="B173" s="117"/>
      <c r="C173" s="126">
        <f t="shared" si="5"/>
        <v>5</v>
      </c>
      <c r="D173" s="126"/>
      <c r="E173" s="54" t="s">
        <v>212</v>
      </c>
      <c r="F173" s="118">
        <f>45.96*10.764</f>
        <v>494.71343999999999</v>
      </c>
      <c r="G173" s="119"/>
      <c r="H173" s="54">
        <v>0</v>
      </c>
      <c r="I173" s="54">
        <f t="shared" ref="I173" si="6">F173*(($I$151)+1)+H173</f>
        <v>791.54150400000003</v>
      </c>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WZC173" s="35"/>
      <c r="WZD173" s="35"/>
      <c r="WZE173" s="35"/>
      <c r="WZF173" s="35"/>
      <c r="WZG173" s="35"/>
      <c r="WZH173" s="35"/>
      <c r="WZI173" s="35"/>
      <c r="WZJ173" s="35"/>
      <c r="WZK173" s="35"/>
      <c r="WZL173" s="35"/>
      <c r="WZM173" s="35"/>
      <c r="WZN173" s="35"/>
      <c r="WZO173" s="35"/>
      <c r="WZP173" s="35"/>
      <c r="WZQ173" s="35"/>
      <c r="WZR173" s="35"/>
      <c r="WZS173" s="35"/>
      <c r="WZT173" s="35"/>
      <c r="WZU173" s="35"/>
      <c r="WZV173" s="35"/>
      <c r="WZW173" s="35"/>
      <c r="WZX173" s="35"/>
      <c r="WZY173" s="35"/>
      <c r="WZZ173" s="35"/>
      <c r="XAA173" s="35"/>
      <c r="XAB173" s="35"/>
      <c r="XAC173" s="35"/>
      <c r="XAD173" s="35"/>
      <c r="XAE173" s="35"/>
      <c r="XAF173" s="35"/>
      <c r="XAG173" s="35"/>
      <c r="XAH173" s="35"/>
      <c r="XAI173" s="35"/>
      <c r="XAJ173" s="35"/>
      <c r="XAK173" s="35"/>
      <c r="XAL173" s="35"/>
      <c r="XAM173" s="35"/>
      <c r="XAN173" s="35"/>
      <c r="XAO173" s="35"/>
      <c r="XAP173" s="35"/>
      <c r="XAQ173" s="35"/>
      <c r="XAR173" s="35"/>
      <c r="XAS173" s="35"/>
      <c r="XAT173" s="35"/>
      <c r="XAU173" s="35"/>
      <c r="XAV173" s="35"/>
      <c r="XAW173" s="35"/>
      <c r="XAX173" s="35"/>
      <c r="XAY173" s="35"/>
      <c r="XAZ173" s="35"/>
      <c r="XBA173" s="35"/>
      <c r="XBB173" s="35"/>
      <c r="XBC173" s="35"/>
      <c r="XBD173" s="35"/>
      <c r="XBE173" s="35"/>
      <c r="XBF173" s="35"/>
      <c r="XBG173" s="35"/>
      <c r="XBH173" s="35"/>
      <c r="XBI173" s="35"/>
      <c r="XBJ173" s="35"/>
      <c r="XBK173" s="35"/>
      <c r="XBL173" s="35"/>
      <c r="XBM173" s="35"/>
      <c r="XBN173" s="35"/>
      <c r="XBO173" s="35"/>
      <c r="XBP173" s="35"/>
      <c r="XBQ173" s="35"/>
      <c r="XBR173" s="35"/>
      <c r="XBS173" s="35"/>
      <c r="XBT173" s="35"/>
      <c r="XBU173" s="35"/>
      <c r="XBV173" s="35"/>
      <c r="XBW173" s="35"/>
      <c r="XBX173" s="35"/>
      <c r="XBY173" s="35"/>
      <c r="XBZ173" s="35"/>
      <c r="XCA173" s="35"/>
      <c r="XCB173" s="35"/>
      <c r="XCC173" s="35"/>
      <c r="XCD173" s="35"/>
      <c r="XCE173" s="35"/>
      <c r="XCF173" s="35"/>
      <c r="XCG173" s="35"/>
      <c r="XCH173" s="35"/>
      <c r="XCI173" s="35"/>
      <c r="XCJ173" s="35"/>
      <c r="XCK173" s="35"/>
      <c r="XCL173" s="35"/>
      <c r="XCM173" s="35"/>
      <c r="XCN173" s="35"/>
      <c r="XCO173" s="35"/>
      <c r="XCP173" s="35"/>
      <c r="XCQ173" s="35"/>
      <c r="XCR173" s="35"/>
      <c r="XCS173" s="35"/>
      <c r="XCT173" s="35"/>
      <c r="XCU173" s="35"/>
      <c r="XCV173" s="35"/>
      <c r="XCW173" s="35"/>
      <c r="XCX173" s="35"/>
      <c r="XCY173" s="35"/>
      <c r="XCZ173" s="35"/>
      <c r="XDA173" s="35"/>
      <c r="XDB173" s="35"/>
      <c r="XDC173" s="35"/>
      <c r="XDD173" s="35"/>
      <c r="XDE173" s="35"/>
      <c r="XDF173" s="35"/>
      <c r="XDG173" s="35"/>
      <c r="XDH173" s="35"/>
      <c r="XDI173" s="35"/>
      <c r="XDJ173" s="35"/>
      <c r="XDK173" s="35"/>
      <c r="XDL173" s="35"/>
      <c r="XDM173" s="35"/>
      <c r="XDN173" s="35"/>
      <c r="XDO173" s="35"/>
      <c r="XDP173" s="35"/>
      <c r="XDQ173" s="35"/>
      <c r="XDR173" s="35"/>
      <c r="XDS173" s="35"/>
      <c r="XDT173" s="35"/>
      <c r="XDU173" s="35"/>
      <c r="XDV173" s="35"/>
      <c r="XDW173" s="35"/>
      <c r="XDX173" s="35"/>
      <c r="XDY173" s="35"/>
      <c r="XDZ173" s="35"/>
      <c r="XEA173" s="35"/>
      <c r="XEB173" s="35"/>
      <c r="XEC173" s="35"/>
      <c r="XED173" s="35"/>
      <c r="XEE173" s="35"/>
      <c r="XEF173" s="35"/>
      <c r="XEG173" s="35"/>
      <c r="XEH173" s="35"/>
      <c r="XEI173" s="35"/>
      <c r="XEJ173" s="35"/>
      <c r="XEK173" s="35"/>
      <c r="XEL173" s="35"/>
      <c r="XEM173" s="35"/>
      <c r="XEN173" s="35"/>
      <c r="XEO173" s="35"/>
      <c r="XEP173" s="35"/>
      <c r="XEQ173" s="35"/>
      <c r="XER173" s="35"/>
      <c r="XES173" s="35"/>
      <c r="XET173" s="35"/>
      <c r="XEU173" s="35"/>
      <c r="XEV173" s="35"/>
      <c r="XEW173" s="35"/>
      <c r="XEX173" s="35"/>
      <c r="XEY173" s="35"/>
      <c r="XEZ173" s="35"/>
      <c r="XFA173" s="35"/>
      <c r="XFB173" s="35"/>
      <c r="XFC173" s="35"/>
      <c r="XFD173" s="35"/>
    </row>
    <row r="174" spans="1:151 16227:16384" s="12" customFormat="1" ht="20.25" x14ac:dyDescent="0.25">
      <c r="A174" s="109" t="s">
        <v>242</v>
      </c>
      <c r="B174" s="110"/>
      <c r="C174" s="110"/>
      <c r="D174" s="110"/>
      <c r="E174" s="110"/>
      <c r="F174" s="110"/>
      <c r="G174" s="110"/>
      <c r="H174" s="110"/>
      <c r="I174" s="111"/>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WZC174" s="35"/>
      <c r="WZD174" s="35"/>
      <c r="WZE174" s="35"/>
      <c r="WZF174" s="35"/>
      <c r="WZG174" s="35"/>
      <c r="WZH174" s="35"/>
      <c r="WZI174" s="35"/>
      <c r="WZJ174" s="35"/>
      <c r="WZK174" s="35"/>
      <c r="WZL174" s="35"/>
      <c r="WZM174" s="35"/>
      <c r="WZN174" s="35"/>
      <c r="WZO174" s="35"/>
      <c r="WZP174" s="35"/>
      <c r="WZQ174" s="35"/>
      <c r="WZR174" s="35"/>
      <c r="WZS174" s="35"/>
      <c r="WZT174" s="35"/>
      <c r="WZU174" s="35"/>
      <c r="WZV174" s="35"/>
      <c r="WZW174" s="35"/>
      <c r="WZX174" s="35"/>
      <c r="WZY174" s="35"/>
      <c r="WZZ174" s="35"/>
      <c r="XAA174" s="35"/>
      <c r="XAB174" s="35"/>
      <c r="XAC174" s="35"/>
      <c r="XAD174" s="35"/>
      <c r="XAE174" s="35"/>
      <c r="XAF174" s="35"/>
      <c r="XAG174" s="35"/>
      <c r="XAH174" s="35"/>
      <c r="XAI174" s="35"/>
      <c r="XAJ174" s="35"/>
      <c r="XAK174" s="35"/>
      <c r="XAL174" s="35"/>
      <c r="XAM174" s="35"/>
      <c r="XAN174" s="35"/>
      <c r="XAO174" s="35"/>
      <c r="XAP174" s="35"/>
      <c r="XAQ174" s="35"/>
      <c r="XAR174" s="35"/>
      <c r="XAS174" s="35"/>
      <c r="XAT174" s="35"/>
      <c r="XAU174" s="35"/>
      <c r="XAV174" s="35"/>
      <c r="XAW174" s="35"/>
      <c r="XAX174" s="35"/>
      <c r="XAY174" s="35"/>
      <c r="XAZ174" s="35"/>
      <c r="XBA174" s="35"/>
      <c r="XBB174" s="35"/>
      <c r="XBC174" s="35"/>
      <c r="XBD174" s="35"/>
      <c r="XBE174" s="35"/>
      <c r="XBF174" s="35"/>
      <c r="XBG174" s="35"/>
      <c r="XBH174" s="35"/>
      <c r="XBI174" s="35"/>
      <c r="XBJ174" s="35"/>
      <c r="XBK174" s="35"/>
      <c r="XBL174" s="35"/>
      <c r="XBM174" s="35"/>
      <c r="XBN174" s="35"/>
      <c r="XBO174" s="35"/>
      <c r="XBP174" s="35"/>
      <c r="XBQ174" s="35"/>
      <c r="XBR174" s="35"/>
      <c r="XBS174" s="35"/>
      <c r="XBT174" s="35"/>
      <c r="XBU174" s="35"/>
      <c r="XBV174" s="35"/>
      <c r="XBW174" s="35"/>
      <c r="XBX174" s="35"/>
      <c r="XBY174" s="35"/>
      <c r="XBZ174" s="35"/>
      <c r="XCA174" s="35"/>
      <c r="XCB174" s="35"/>
      <c r="XCC174" s="35"/>
      <c r="XCD174" s="35"/>
      <c r="XCE174" s="35"/>
      <c r="XCF174" s="35"/>
      <c r="XCG174" s="35"/>
      <c r="XCH174" s="35"/>
      <c r="XCI174" s="35"/>
      <c r="XCJ174" s="35"/>
      <c r="XCK174" s="35"/>
      <c r="XCL174" s="35"/>
      <c r="XCM174" s="35"/>
      <c r="XCN174" s="35"/>
      <c r="XCO174" s="35"/>
      <c r="XCP174" s="35"/>
      <c r="XCQ174" s="35"/>
      <c r="XCR174" s="35"/>
      <c r="XCS174" s="35"/>
      <c r="XCT174" s="35"/>
      <c r="XCU174" s="35"/>
      <c r="XCV174" s="35"/>
      <c r="XCW174" s="35"/>
      <c r="XCX174" s="35"/>
      <c r="XCY174" s="35"/>
      <c r="XCZ174" s="35"/>
      <c r="XDA174" s="35"/>
      <c r="XDB174" s="35"/>
      <c r="XDC174" s="35"/>
      <c r="XDD174" s="35"/>
      <c r="XDE174" s="35"/>
      <c r="XDF174" s="35"/>
      <c r="XDG174" s="35"/>
      <c r="XDH174" s="35"/>
      <c r="XDI174" s="35"/>
      <c r="XDJ174" s="35"/>
      <c r="XDK174" s="35"/>
      <c r="XDL174" s="35"/>
      <c r="XDM174" s="35"/>
      <c r="XDN174" s="35"/>
      <c r="XDO174" s="35"/>
      <c r="XDP174" s="35"/>
      <c r="XDQ174" s="35"/>
      <c r="XDR174" s="35"/>
      <c r="XDS174" s="35"/>
      <c r="XDT174" s="35"/>
      <c r="XDU174" s="35"/>
      <c r="XDV174" s="35"/>
      <c r="XDW174" s="35"/>
      <c r="XDX174" s="35"/>
      <c r="XDY174" s="35"/>
      <c r="XDZ174" s="35"/>
      <c r="XEA174" s="35"/>
      <c r="XEB174" s="35"/>
      <c r="XEC174" s="35"/>
      <c r="XED174" s="35"/>
      <c r="XEE174" s="35"/>
      <c r="XEF174" s="35"/>
      <c r="XEG174" s="35"/>
      <c r="XEH174" s="35"/>
      <c r="XEI174" s="35"/>
      <c r="XEJ174" s="35"/>
      <c r="XEK174" s="35"/>
      <c r="XEL174" s="35"/>
      <c r="XEM174" s="35"/>
      <c r="XEN174" s="35"/>
      <c r="XEO174" s="35"/>
      <c r="XEP174" s="35"/>
      <c r="XEQ174" s="35"/>
      <c r="XER174" s="35"/>
      <c r="XES174" s="35"/>
      <c r="XET174" s="35"/>
      <c r="XEU174" s="35"/>
      <c r="XEV174" s="35"/>
      <c r="XEW174" s="35"/>
      <c r="XEX174" s="35"/>
      <c r="XEY174" s="35"/>
      <c r="XEZ174" s="35"/>
      <c r="XFA174" s="35"/>
      <c r="XFB174" s="35"/>
      <c r="XFC174" s="35"/>
      <c r="XFD174" s="35"/>
    </row>
    <row r="175" spans="1:151 16227:16384" s="12" customFormat="1" ht="20.25" customHeight="1" x14ac:dyDescent="0.25">
      <c r="A175" s="112" t="str">
        <f>A174</f>
        <v>7th Floor (Part Refuge Area)</v>
      </c>
      <c r="B175" s="113"/>
      <c r="C175" s="118">
        <v>1</v>
      </c>
      <c r="D175" s="119"/>
      <c r="E175" s="51" t="s">
        <v>208</v>
      </c>
      <c r="F175" s="118">
        <f>(65.17)*(10.764)</f>
        <v>701.48987999999997</v>
      </c>
      <c r="G175" s="119"/>
      <c r="H175" s="51">
        <v>0</v>
      </c>
      <c r="I175" s="51">
        <f t="shared" ref="I175:I178" si="7">F175*(($I$151)+1)+H175</f>
        <v>1122.383808</v>
      </c>
      <c r="J175" s="35"/>
      <c r="K175" s="35"/>
      <c r="L175" s="35"/>
      <c r="M175" s="35"/>
      <c r="N175" s="35"/>
      <c r="O175" s="35"/>
      <c r="P175" s="35"/>
      <c r="Q175" s="35"/>
      <c r="R175" s="35"/>
      <c r="S175" s="35"/>
      <c r="T175" s="35"/>
      <c r="U175" s="42" t="e">
        <f t="shared" ref="U175:U179" ca="1" si="8">V175&amp;""&amp;",..,"&amp;""&amp;W175</f>
        <v>#REF!</v>
      </c>
      <c r="V175" s="42" t="e">
        <f ca="1">(SUMPRODUCT(MID(0&amp;(LEFT(A174,SUM(LEN(A174)-LEN(SUBSTITUTE(A174,{"0","1","2","3"},""))))), LARGE(INDEX(ISNUMBER(--MID((LEFT(A174,SUM(LEN(A174)-LEN(SUBSTITUTE(A174,{"0","1","2","3"},""))))), ROW(INDIRECT("1:"&amp;LEN((LEFT(A174,SUM(LEN(A174)-LEN(SUBSTITUTE(A174,{"0","1","2","3"},"")))))))), 1)) * ROW(INDIRECT("1:"&amp;LEN((LEFT(A174,SUM(LEN(A174)-LEN(SUBSTITUTE(A174,{"0","1","2","3"},"")))))))), 0), ROW(INDIRECT("1:"&amp;LEN((LEFT(A174,SUM(LEN(A174)-LEN(SUBSTITUTE(A174,{"0","1","2","3"},"")))))))))+1, 1) * 10^ROW(INDIRECT("1:"&amp;LEN((LEFT(A174,SUM(LEN(A174)-LEN(SUBSTITUTE(A174,{"0","1","2","3"},""))))))))/10))*100+1</f>
        <v>#REF!</v>
      </c>
      <c r="W175" s="42">
        <f ca="1">(SUMPRODUCT(MID(0&amp;(--TRIM(RIGHT(SUBSTITUTE(LEFT(A174,_xlfn.AGGREGATE(16,6,FIND({0,1,2,3,4,5,6,7,8,9},A174,ROW(INDIRECT("1:"&amp;LEN(A174)))),1)),"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",LEN(A174))),LEN(A174)))))))/10))*100+1</f>
        <v>701</v>
      </c>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WZC175" s="35"/>
      <c r="WZD175" s="35"/>
      <c r="WZE175" s="35"/>
      <c r="WZF175" s="35"/>
      <c r="WZG175" s="35"/>
      <c r="WZH175" s="35"/>
      <c r="WZI175" s="35"/>
      <c r="WZJ175" s="35"/>
      <c r="WZK175" s="35"/>
      <c r="WZL175" s="35"/>
      <c r="WZM175" s="35"/>
      <c r="WZN175" s="35"/>
      <c r="WZO175" s="35"/>
      <c r="WZP175" s="35"/>
      <c r="WZQ175" s="35"/>
      <c r="WZR175" s="35"/>
      <c r="WZS175" s="35"/>
      <c r="WZT175" s="35"/>
      <c r="WZU175" s="35"/>
      <c r="WZV175" s="35"/>
      <c r="WZW175" s="35"/>
      <c r="WZX175" s="35"/>
      <c r="WZY175" s="35"/>
      <c r="WZZ175" s="35"/>
      <c r="XAA175" s="35"/>
      <c r="XAB175" s="35"/>
      <c r="XAC175" s="35"/>
      <c r="XAD175" s="35"/>
      <c r="XAE175" s="35"/>
      <c r="XAF175" s="35"/>
      <c r="XAG175" s="35"/>
      <c r="XAH175" s="35"/>
      <c r="XAI175" s="35"/>
      <c r="XAJ175" s="35"/>
      <c r="XAK175" s="35"/>
      <c r="XAL175" s="35"/>
      <c r="XAM175" s="35"/>
      <c r="XAN175" s="35"/>
      <c r="XAO175" s="35"/>
      <c r="XAP175" s="35"/>
      <c r="XAQ175" s="35"/>
      <c r="XAR175" s="35"/>
      <c r="XAS175" s="35"/>
      <c r="XAT175" s="35"/>
      <c r="XAU175" s="35"/>
      <c r="XAV175" s="35"/>
      <c r="XAW175" s="35"/>
      <c r="XAX175" s="35"/>
      <c r="XAY175" s="35"/>
      <c r="XAZ175" s="35"/>
      <c r="XBA175" s="35"/>
      <c r="XBB175" s="35"/>
      <c r="XBC175" s="35"/>
      <c r="XBD175" s="35"/>
      <c r="XBE175" s="35"/>
      <c r="XBF175" s="35"/>
      <c r="XBG175" s="35"/>
      <c r="XBH175" s="35"/>
      <c r="XBI175" s="35"/>
      <c r="XBJ175" s="35"/>
      <c r="XBK175" s="35"/>
      <c r="XBL175" s="35"/>
      <c r="XBM175" s="35"/>
      <c r="XBN175" s="35"/>
      <c r="XBO175" s="35"/>
      <c r="XBP175" s="35"/>
      <c r="XBQ175" s="35"/>
      <c r="XBR175" s="35"/>
      <c r="XBS175" s="35"/>
      <c r="XBT175" s="35"/>
      <c r="XBU175" s="35"/>
      <c r="XBV175" s="35"/>
      <c r="XBW175" s="35"/>
      <c r="XBX175" s="35"/>
      <c r="XBY175" s="35"/>
      <c r="XBZ175" s="35"/>
      <c r="XCA175" s="35"/>
      <c r="XCB175" s="35"/>
      <c r="XCC175" s="35"/>
      <c r="XCD175" s="35"/>
      <c r="XCE175" s="35"/>
      <c r="XCF175" s="35"/>
      <c r="XCG175" s="35"/>
      <c r="XCH175" s="35"/>
      <c r="XCI175" s="35"/>
      <c r="XCJ175" s="35"/>
      <c r="XCK175" s="35"/>
      <c r="XCL175" s="35"/>
      <c r="XCM175" s="35"/>
      <c r="XCN175" s="35"/>
      <c r="XCO175" s="35"/>
      <c r="XCP175" s="35"/>
      <c r="XCQ175" s="35"/>
      <c r="XCR175" s="35"/>
      <c r="XCS175" s="35"/>
      <c r="XCT175" s="35"/>
      <c r="XCU175" s="35"/>
      <c r="XCV175" s="35"/>
      <c r="XCW175" s="35"/>
      <c r="XCX175" s="35"/>
      <c r="XCY175" s="35"/>
      <c r="XCZ175" s="35"/>
      <c r="XDA175" s="35"/>
      <c r="XDB175" s="35"/>
      <c r="XDC175" s="35"/>
      <c r="XDD175" s="35"/>
      <c r="XDE175" s="35"/>
      <c r="XDF175" s="35"/>
      <c r="XDG175" s="35"/>
      <c r="XDH175" s="35"/>
      <c r="XDI175" s="35"/>
      <c r="XDJ175" s="35"/>
      <c r="XDK175" s="35"/>
      <c r="XDL175" s="35"/>
      <c r="XDM175" s="35"/>
      <c r="XDN175" s="35"/>
      <c r="XDO175" s="35"/>
      <c r="XDP175" s="35"/>
      <c r="XDQ175" s="35"/>
      <c r="XDR175" s="35"/>
      <c r="XDS175" s="35"/>
      <c r="XDT175" s="35"/>
      <c r="XDU175" s="35"/>
      <c r="XDV175" s="35"/>
      <c r="XDW175" s="35"/>
      <c r="XDX175" s="35"/>
      <c r="XDY175" s="35"/>
      <c r="XDZ175" s="35"/>
      <c r="XEA175" s="35"/>
      <c r="XEB175" s="35"/>
      <c r="XEC175" s="35"/>
      <c r="XED175" s="35"/>
      <c r="XEE175" s="35"/>
      <c r="XEF175" s="35"/>
      <c r="XEG175" s="35"/>
      <c r="XEH175" s="35"/>
      <c r="XEI175" s="35"/>
      <c r="XEJ175" s="35"/>
      <c r="XEK175" s="35"/>
      <c r="XEL175" s="35"/>
      <c r="XEM175" s="35"/>
      <c r="XEN175" s="35"/>
      <c r="XEO175" s="35"/>
      <c r="XEP175" s="35"/>
      <c r="XEQ175" s="35"/>
      <c r="XER175" s="35"/>
      <c r="XES175" s="35"/>
      <c r="XET175" s="35"/>
      <c r="XEU175" s="35"/>
      <c r="XEV175" s="35"/>
      <c r="XEW175" s="35"/>
      <c r="XEX175" s="35"/>
      <c r="XEY175" s="35"/>
      <c r="XEZ175" s="35"/>
      <c r="XFA175" s="35"/>
      <c r="XFB175" s="35"/>
      <c r="XFC175" s="35"/>
      <c r="XFD175" s="35"/>
    </row>
    <row r="176" spans="1:151 16227:16384" s="12" customFormat="1" ht="20.25" customHeight="1" x14ac:dyDescent="0.25">
      <c r="A176" s="114"/>
      <c r="B176" s="115"/>
      <c r="C176" s="118">
        <v>2</v>
      </c>
      <c r="D176" s="119"/>
      <c r="E176" s="51" t="s">
        <v>208</v>
      </c>
      <c r="F176" s="118">
        <f>(61.23)*(10.764)</f>
        <v>659.07971999999995</v>
      </c>
      <c r="G176" s="119"/>
      <c r="H176" s="51">
        <v>0</v>
      </c>
      <c r="I176" s="51">
        <f t="shared" si="7"/>
        <v>1054.527552</v>
      </c>
      <c r="J176" s="35"/>
      <c r="K176" s="35"/>
      <c r="L176" s="35"/>
      <c r="M176" s="35"/>
      <c r="N176" s="35"/>
      <c r="O176" s="35"/>
      <c r="P176" s="35"/>
      <c r="Q176" s="35"/>
      <c r="R176" s="35"/>
      <c r="S176" s="35"/>
      <c r="T176" s="35"/>
      <c r="U176" s="42" t="e">
        <f t="shared" ca="1" si="8"/>
        <v>#REF!</v>
      </c>
      <c r="V176" s="42" t="e">
        <f ca="1">V175+1</f>
        <v>#REF!</v>
      </c>
      <c r="W176" s="42">
        <f ca="1">W175+1</f>
        <v>702</v>
      </c>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WZC176" s="35"/>
      <c r="WZD176" s="35"/>
      <c r="WZE176" s="35"/>
      <c r="WZF176" s="35"/>
      <c r="WZG176" s="35"/>
      <c r="WZH176" s="35"/>
      <c r="WZI176" s="35"/>
      <c r="WZJ176" s="35"/>
      <c r="WZK176" s="35"/>
      <c r="WZL176" s="35"/>
      <c r="WZM176" s="35"/>
      <c r="WZN176" s="35"/>
      <c r="WZO176" s="35"/>
      <c r="WZP176" s="35"/>
      <c r="WZQ176" s="35"/>
      <c r="WZR176" s="35"/>
      <c r="WZS176" s="35"/>
      <c r="WZT176" s="35"/>
      <c r="WZU176" s="35"/>
      <c r="WZV176" s="35"/>
      <c r="WZW176" s="35"/>
      <c r="WZX176" s="35"/>
      <c r="WZY176" s="35"/>
      <c r="WZZ176" s="35"/>
      <c r="XAA176" s="35"/>
      <c r="XAB176" s="35"/>
      <c r="XAC176" s="35"/>
      <c r="XAD176" s="35"/>
      <c r="XAE176" s="35"/>
      <c r="XAF176" s="35"/>
      <c r="XAG176" s="35"/>
      <c r="XAH176" s="35"/>
      <c r="XAI176" s="35"/>
      <c r="XAJ176" s="35"/>
      <c r="XAK176" s="35"/>
      <c r="XAL176" s="35"/>
      <c r="XAM176" s="35"/>
      <c r="XAN176" s="35"/>
      <c r="XAO176" s="35"/>
      <c r="XAP176" s="35"/>
      <c r="XAQ176" s="35"/>
      <c r="XAR176" s="35"/>
      <c r="XAS176" s="35"/>
      <c r="XAT176" s="35"/>
      <c r="XAU176" s="35"/>
      <c r="XAV176" s="35"/>
      <c r="XAW176" s="35"/>
      <c r="XAX176" s="35"/>
      <c r="XAY176" s="35"/>
      <c r="XAZ176" s="35"/>
      <c r="XBA176" s="35"/>
      <c r="XBB176" s="35"/>
      <c r="XBC176" s="35"/>
      <c r="XBD176" s="35"/>
      <c r="XBE176" s="35"/>
      <c r="XBF176" s="35"/>
      <c r="XBG176" s="35"/>
      <c r="XBH176" s="35"/>
      <c r="XBI176" s="35"/>
      <c r="XBJ176" s="35"/>
      <c r="XBK176" s="35"/>
      <c r="XBL176" s="35"/>
      <c r="XBM176" s="35"/>
      <c r="XBN176" s="35"/>
      <c r="XBO176" s="35"/>
      <c r="XBP176" s="35"/>
      <c r="XBQ176" s="35"/>
      <c r="XBR176" s="35"/>
      <c r="XBS176" s="35"/>
      <c r="XBT176" s="35"/>
      <c r="XBU176" s="35"/>
      <c r="XBV176" s="35"/>
      <c r="XBW176" s="35"/>
      <c r="XBX176" s="35"/>
      <c r="XBY176" s="35"/>
      <c r="XBZ176" s="35"/>
      <c r="XCA176" s="35"/>
      <c r="XCB176" s="35"/>
      <c r="XCC176" s="35"/>
      <c r="XCD176" s="35"/>
      <c r="XCE176" s="35"/>
      <c r="XCF176" s="35"/>
      <c r="XCG176" s="35"/>
      <c r="XCH176" s="35"/>
      <c r="XCI176" s="35"/>
      <c r="XCJ176" s="35"/>
      <c r="XCK176" s="35"/>
      <c r="XCL176" s="35"/>
      <c r="XCM176" s="35"/>
      <c r="XCN176" s="35"/>
      <c r="XCO176" s="35"/>
      <c r="XCP176" s="35"/>
      <c r="XCQ176" s="35"/>
      <c r="XCR176" s="35"/>
      <c r="XCS176" s="35"/>
      <c r="XCT176" s="35"/>
      <c r="XCU176" s="35"/>
      <c r="XCV176" s="35"/>
      <c r="XCW176" s="35"/>
      <c r="XCX176" s="35"/>
      <c r="XCY176" s="35"/>
      <c r="XCZ176" s="35"/>
      <c r="XDA176" s="35"/>
      <c r="XDB176" s="35"/>
      <c r="XDC176" s="35"/>
      <c r="XDD176" s="35"/>
      <c r="XDE176" s="35"/>
      <c r="XDF176" s="35"/>
      <c r="XDG176" s="35"/>
      <c r="XDH176" s="35"/>
      <c r="XDI176" s="35"/>
      <c r="XDJ176" s="35"/>
      <c r="XDK176" s="35"/>
      <c r="XDL176" s="35"/>
      <c r="XDM176" s="35"/>
      <c r="XDN176" s="35"/>
      <c r="XDO176" s="35"/>
      <c r="XDP176" s="35"/>
      <c r="XDQ176" s="35"/>
      <c r="XDR176" s="35"/>
      <c r="XDS176" s="35"/>
      <c r="XDT176" s="35"/>
      <c r="XDU176" s="35"/>
      <c r="XDV176" s="35"/>
      <c r="XDW176" s="35"/>
      <c r="XDX176" s="35"/>
      <c r="XDY176" s="35"/>
      <c r="XDZ176" s="35"/>
      <c r="XEA176" s="35"/>
      <c r="XEB176" s="35"/>
      <c r="XEC176" s="35"/>
      <c r="XED176" s="35"/>
      <c r="XEE176" s="35"/>
      <c r="XEF176" s="35"/>
      <c r="XEG176" s="35"/>
      <c r="XEH176" s="35"/>
      <c r="XEI176" s="35"/>
      <c r="XEJ176" s="35"/>
      <c r="XEK176" s="35"/>
      <c r="XEL176" s="35"/>
      <c r="XEM176" s="35"/>
      <c r="XEN176" s="35"/>
      <c r="XEO176" s="35"/>
      <c r="XEP176" s="35"/>
      <c r="XEQ176" s="35"/>
      <c r="XER176" s="35"/>
      <c r="XES176" s="35"/>
      <c r="XET176" s="35"/>
      <c r="XEU176" s="35"/>
      <c r="XEV176" s="35"/>
      <c r="XEW176" s="35"/>
      <c r="XEX176" s="35"/>
      <c r="XEY176" s="35"/>
      <c r="XEZ176" s="35"/>
      <c r="XFA176" s="35"/>
      <c r="XFB176" s="35"/>
      <c r="XFC176" s="35"/>
      <c r="XFD176" s="35"/>
    </row>
    <row r="177" spans="1:151 16227:16384" s="12" customFormat="1" ht="20.25" customHeight="1" x14ac:dyDescent="0.25">
      <c r="A177" s="114"/>
      <c r="B177" s="115"/>
      <c r="C177" s="118">
        <v>3</v>
      </c>
      <c r="D177" s="119"/>
      <c r="E177" s="51" t="s">
        <v>208</v>
      </c>
      <c r="F177" s="118">
        <f>(64.62)*(10.764)</f>
        <v>695.56968000000006</v>
      </c>
      <c r="G177" s="119"/>
      <c r="H177" s="51">
        <v>0</v>
      </c>
      <c r="I177" s="51">
        <f t="shared" si="7"/>
        <v>1112.9114880000002</v>
      </c>
      <c r="J177" s="35"/>
      <c r="K177" s="35"/>
      <c r="L177" s="35"/>
      <c r="M177" s="35"/>
      <c r="N177" s="35"/>
      <c r="O177" s="35"/>
      <c r="P177" s="35"/>
      <c r="Q177" s="35"/>
      <c r="R177" s="35"/>
      <c r="S177" s="35"/>
      <c r="T177" s="35"/>
      <c r="U177" s="42" t="e">
        <f t="shared" ca="1" si="8"/>
        <v>#REF!</v>
      </c>
      <c r="V177" s="42" t="e">
        <f t="shared" ref="V177:W179" ca="1" si="9">V176+1</f>
        <v>#REF!</v>
      </c>
      <c r="W177" s="42">
        <f t="shared" ca="1" si="9"/>
        <v>703</v>
      </c>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WZC177" s="35"/>
      <c r="WZD177" s="35"/>
      <c r="WZE177" s="35"/>
      <c r="WZF177" s="35"/>
      <c r="WZG177" s="35"/>
      <c r="WZH177" s="35"/>
      <c r="WZI177" s="35"/>
      <c r="WZJ177" s="35"/>
      <c r="WZK177" s="35"/>
      <c r="WZL177" s="35"/>
      <c r="WZM177" s="35"/>
      <c r="WZN177" s="35"/>
      <c r="WZO177" s="35"/>
      <c r="WZP177" s="35"/>
      <c r="WZQ177" s="35"/>
      <c r="WZR177" s="35"/>
      <c r="WZS177" s="35"/>
      <c r="WZT177" s="35"/>
      <c r="WZU177" s="35"/>
      <c r="WZV177" s="35"/>
      <c r="WZW177" s="35"/>
      <c r="WZX177" s="35"/>
      <c r="WZY177" s="35"/>
      <c r="WZZ177" s="35"/>
      <c r="XAA177" s="35"/>
      <c r="XAB177" s="35"/>
      <c r="XAC177" s="35"/>
      <c r="XAD177" s="35"/>
      <c r="XAE177" s="35"/>
      <c r="XAF177" s="35"/>
      <c r="XAG177" s="35"/>
      <c r="XAH177" s="35"/>
      <c r="XAI177" s="35"/>
      <c r="XAJ177" s="35"/>
      <c r="XAK177" s="35"/>
      <c r="XAL177" s="35"/>
      <c r="XAM177" s="35"/>
      <c r="XAN177" s="35"/>
      <c r="XAO177" s="35"/>
      <c r="XAP177" s="35"/>
      <c r="XAQ177" s="35"/>
      <c r="XAR177" s="35"/>
      <c r="XAS177" s="35"/>
      <c r="XAT177" s="35"/>
      <c r="XAU177" s="35"/>
      <c r="XAV177" s="35"/>
      <c r="XAW177" s="35"/>
      <c r="XAX177" s="35"/>
      <c r="XAY177" s="35"/>
      <c r="XAZ177" s="35"/>
      <c r="XBA177" s="35"/>
      <c r="XBB177" s="35"/>
      <c r="XBC177" s="35"/>
      <c r="XBD177" s="35"/>
      <c r="XBE177" s="35"/>
      <c r="XBF177" s="35"/>
      <c r="XBG177" s="35"/>
      <c r="XBH177" s="35"/>
      <c r="XBI177" s="35"/>
      <c r="XBJ177" s="35"/>
      <c r="XBK177" s="35"/>
      <c r="XBL177" s="35"/>
      <c r="XBM177" s="35"/>
      <c r="XBN177" s="35"/>
      <c r="XBO177" s="35"/>
      <c r="XBP177" s="35"/>
      <c r="XBQ177" s="35"/>
      <c r="XBR177" s="35"/>
      <c r="XBS177" s="35"/>
      <c r="XBT177" s="35"/>
      <c r="XBU177" s="35"/>
      <c r="XBV177" s="35"/>
      <c r="XBW177" s="35"/>
      <c r="XBX177" s="35"/>
      <c r="XBY177" s="35"/>
      <c r="XBZ177" s="35"/>
      <c r="XCA177" s="35"/>
      <c r="XCB177" s="35"/>
      <c r="XCC177" s="35"/>
      <c r="XCD177" s="35"/>
      <c r="XCE177" s="35"/>
      <c r="XCF177" s="35"/>
      <c r="XCG177" s="35"/>
      <c r="XCH177" s="35"/>
      <c r="XCI177" s="35"/>
      <c r="XCJ177" s="35"/>
      <c r="XCK177" s="35"/>
      <c r="XCL177" s="35"/>
      <c r="XCM177" s="35"/>
      <c r="XCN177" s="35"/>
      <c r="XCO177" s="35"/>
      <c r="XCP177" s="35"/>
      <c r="XCQ177" s="35"/>
      <c r="XCR177" s="35"/>
      <c r="XCS177" s="35"/>
      <c r="XCT177" s="35"/>
      <c r="XCU177" s="35"/>
      <c r="XCV177" s="35"/>
      <c r="XCW177" s="35"/>
      <c r="XCX177" s="35"/>
      <c r="XCY177" s="35"/>
      <c r="XCZ177" s="35"/>
      <c r="XDA177" s="35"/>
      <c r="XDB177" s="35"/>
      <c r="XDC177" s="35"/>
      <c r="XDD177" s="35"/>
      <c r="XDE177" s="35"/>
      <c r="XDF177" s="35"/>
      <c r="XDG177" s="35"/>
      <c r="XDH177" s="35"/>
      <c r="XDI177" s="35"/>
      <c r="XDJ177" s="35"/>
      <c r="XDK177" s="35"/>
      <c r="XDL177" s="35"/>
      <c r="XDM177" s="35"/>
      <c r="XDN177" s="35"/>
      <c r="XDO177" s="35"/>
      <c r="XDP177" s="35"/>
      <c r="XDQ177" s="35"/>
      <c r="XDR177" s="35"/>
      <c r="XDS177" s="35"/>
      <c r="XDT177" s="35"/>
      <c r="XDU177" s="35"/>
      <c r="XDV177" s="35"/>
      <c r="XDW177" s="35"/>
      <c r="XDX177" s="35"/>
      <c r="XDY177" s="35"/>
      <c r="XDZ177" s="35"/>
      <c r="XEA177" s="35"/>
      <c r="XEB177" s="35"/>
      <c r="XEC177" s="35"/>
      <c r="XED177" s="35"/>
      <c r="XEE177" s="35"/>
      <c r="XEF177" s="35"/>
      <c r="XEG177" s="35"/>
      <c r="XEH177" s="35"/>
      <c r="XEI177" s="35"/>
      <c r="XEJ177" s="35"/>
      <c r="XEK177" s="35"/>
      <c r="XEL177" s="35"/>
      <c r="XEM177" s="35"/>
      <c r="XEN177" s="35"/>
      <c r="XEO177" s="35"/>
      <c r="XEP177" s="35"/>
      <c r="XEQ177" s="35"/>
      <c r="XER177" s="35"/>
      <c r="XES177" s="35"/>
      <c r="XET177" s="35"/>
      <c r="XEU177" s="35"/>
      <c r="XEV177" s="35"/>
      <c r="XEW177" s="35"/>
      <c r="XEX177" s="35"/>
      <c r="XEY177" s="35"/>
      <c r="XEZ177" s="35"/>
      <c r="XFA177" s="35"/>
      <c r="XFB177" s="35"/>
      <c r="XFC177" s="35"/>
      <c r="XFD177" s="35"/>
    </row>
    <row r="178" spans="1:151 16227:16384" s="12" customFormat="1" ht="20.25" customHeight="1" x14ac:dyDescent="0.25">
      <c r="A178" s="114"/>
      <c r="B178" s="115"/>
      <c r="C178" s="118">
        <v>4</v>
      </c>
      <c r="D178" s="119"/>
      <c r="E178" s="51" t="s">
        <v>209</v>
      </c>
      <c r="F178" s="118">
        <f>(93.63)*(10.764)</f>
        <v>1007.8333199999998</v>
      </c>
      <c r="G178" s="119"/>
      <c r="H178" s="51">
        <v>0</v>
      </c>
      <c r="I178" s="51">
        <f t="shared" si="7"/>
        <v>1612.5333119999998</v>
      </c>
      <c r="J178" s="35"/>
      <c r="K178" s="35"/>
      <c r="L178" s="35"/>
      <c r="M178" s="35"/>
      <c r="N178" s="35"/>
      <c r="O178" s="35"/>
      <c r="P178" s="35"/>
      <c r="Q178" s="35"/>
      <c r="R178" s="35"/>
      <c r="S178" s="35"/>
      <c r="T178" s="35"/>
      <c r="U178" s="42" t="e">
        <f t="shared" ca="1" si="8"/>
        <v>#REF!</v>
      </c>
      <c r="V178" s="42" t="e">
        <f t="shared" ca="1" si="9"/>
        <v>#REF!</v>
      </c>
      <c r="W178" s="42">
        <f t="shared" ca="1" si="9"/>
        <v>704</v>
      </c>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WZC178" s="35"/>
      <c r="WZD178" s="35"/>
      <c r="WZE178" s="35"/>
      <c r="WZF178" s="35"/>
      <c r="WZG178" s="35"/>
      <c r="WZH178" s="35"/>
      <c r="WZI178" s="35"/>
      <c r="WZJ178" s="35"/>
      <c r="WZK178" s="35"/>
      <c r="WZL178" s="35"/>
      <c r="WZM178" s="35"/>
      <c r="WZN178" s="35"/>
      <c r="WZO178" s="35"/>
      <c r="WZP178" s="35"/>
      <c r="WZQ178" s="35"/>
      <c r="WZR178" s="35"/>
      <c r="WZS178" s="35"/>
      <c r="WZT178" s="35"/>
      <c r="WZU178" s="35"/>
      <c r="WZV178" s="35"/>
      <c r="WZW178" s="35"/>
      <c r="WZX178" s="35"/>
      <c r="WZY178" s="35"/>
      <c r="WZZ178" s="35"/>
      <c r="XAA178" s="35"/>
      <c r="XAB178" s="35"/>
      <c r="XAC178" s="35"/>
      <c r="XAD178" s="35"/>
      <c r="XAE178" s="35"/>
      <c r="XAF178" s="35"/>
      <c r="XAG178" s="35"/>
      <c r="XAH178" s="35"/>
      <c r="XAI178" s="35"/>
      <c r="XAJ178" s="35"/>
      <c r="XAK178" s="35"/>
      <c r="XAL178" s="35"/>
      <c r="XAM178" s="35"/>
      <c r="XAN178" s="35"/>
      <c r="XAO178" s="35"/>
      <c r="XAP178" s="35"/>
      <c r="XAQ178" s="35"/>
      <c r="XAR178" s="35"/>
      <c r="XAS178" s="35"/>
      <c r="XAT178" s="35"/>
      <c r="XAU178" s="35"/>
      <c r="XAV178" s="35"/>
      <c r="XAW178" s="35"/>
      <c r="XAX178" s="35"/>
      <c r="XAY178" s="35"/>
      <c r="XAZ178" s="35"/>
      <c r="XBA178" s="35"/>
      <c r="XBB178" s="35"/>
      <c r="XBC178" s="35"/>
      <c r="XBD178" s="35"/>
      <c r="XBE178" s="35"/>
      <c r="XBF178" s="35"/>
      <c r="XBG178" s="35"/>
      <c r="XBH178" s="35"/>
      <c r="XBI178" s="35"/>
      <c r="XBJ178" s="35"/>
      <c r="XBK178" s="35"/>
      <c r="XBL178" s="35"/>
      <c r="XBM178" s="35"/>
      <c r="XBN178" s="35"/>
      <c r="XBO178" s="35"/>
      <c r="XBP178" s="35"/>
      <c r="XBQ178" s="35"/>
      <c r="XBR178" s="35"/>
      <c r="XBS178" s="35"/>
      <c r="XBT178" s="35"/>
      <c r="XBU178" s="35"/>
      <c r="XBV178" s="35"/>
      <c r="XBW178" s="35"/>
      <c r="XBX178" s="35"/>
      <c r="XBY178" s="35"/>
      <c r="XBZ178" s="35"/>
      <c r="XCA178" s="35"/>
      <c r="XCB178" s="35"/>
      <c r="XCC178" s="35"/>
      <c r="XCD178" s="35"/>
      <c r="XCE178" s="35"/>
      <c r="XCF178" s="35"/>
      <c r="XCG178" s="35"/>
      <c r="XCH178" s="35"/>
      <c r="XCI178" s="35"/>
      <c r="XCJ178" s="35"/>
      <c r="XCK178" s="35"/>
      <c r="XCL178" s="35"/>
      <c r="XCM178" s="35"/>
      <c r="XCN178" s="35"/>
      <c r="XCO178" s="35"/>
      <c r="XCP178" s="35"/>
      <c r="XCQ178" s="35"/>
      <c r="XCR178" s="35"/>
      <c r="XCS178" s="35"/>
      <c r="XCT178" s="35"/>
      <c r="XCU178" s="35"/>
      <c r="XCV178" s="35"/>
      <c r="XCW178" s="35"/>
      <c r="XCX178" s="35"/>
      <c r="XCY178" s="35"/>
      <c r="XCZ178" s="35"/>
      <c r="XDA178" s="35"/>
      <c r="XDB178" s="35"/>
      <c r="XDC178" s="35"/>
      <c r="XDD178" s="35"/>
      <c r="XDE178" s="35"/>
      <c r="XDF178" s="35"/>
      <c r="XDG178" s="35"/>
      <c r="XDH178" s="35"/>
      <c r="XDI178" s="35"/>
      <c r="XDJ178" s="35"/>
      <c r="XDK178" s="35"/>
      <c r="XDL178" s="35"/>
      <c r="XDM178" s="35"/>
      <c r="XDN178" s="35"/>
      <c r="XDO178" s="35"/>
      <c r="XDP178" s="35"/>
      <c r="XDQ178" s="35"/>
      <c r="XDR178" s="35"/>
      <c r="XDS178" s="35"/>
      <c r="XDT178" s="35"/>
      <c r="XDU178" s="35"/>
      <c r="XDV178" s="35"/>
      <c r="XDW178" s="35"/>
      <c r="XDX178" s="35"/>
      <c r="XDY178" s="35"/>
      <c r="XDZ178" s="35"/>
      <c r="XEA178" s="35"/>
      <c r="XEB178" s="35"/>
      <c r="XEC178" s="35"/>
      <c r="XED178" s="35"/>
      <c r="XEE178" s="35"/>
      <c r="XEF178" s="35"/>
      <c r="XEG178" s="35"/>
      <c r="XEH178" s="35"/>
      <c r="XEI178" s="35"/>
      <c r="XEJ178" s="35"/>
      <c r="XEK178" s="35"/>
      <c r="XEL178" s="35"/>
      <c r="XEM178" s="35"/>
      <c r="XEN178" s="35"/>
      <c r="XEO178" s="35"/>
      <c r="XEP178" s="35"/>
      <c r="XEQ178" s="35"/>
      <c r="XER178" s="35"/>
      <c r="XES178" s="35"/>
      <c r="XET178" s="35"/>
      <c r="XEU178" s="35"/>
      <c r="XEV178" s="35"/>
      <c r="XEW178" s="35"/>
      <c r="XEX178" s="35"/>
      <c r="XEY178" s="35"/>
      <c r="XEZ178" s="35"/>
      <c r="XFA178" s="35"/>
      <c r="XFB178" s="35"/>
      <c r="XFC178" s="35"/>
      <c r="XFD178" s="35"/>
    </row>
    <row r="179" spans="1:151 16227:16384" s="12" customFormat="1" ht="20.25" customHeight="1" x14ac:dyDescent="0.25">
      <c r="A179" s="116"/>
      <c r="B179" s="117"/>
      <c r="C179" s="118">
        <v>5</v>
      </c>
      <c r="D179" s="119"/>
      <c r="E179" s="118" t="s">
        <v>221</v>
      </c>
      <c r="F179" s="120"/>
      <c r="G179" s="120"/>
      <c r="H179" s="120"/>
      <c r="I179" s="119"/>
      <c r="J179" s="35"/>
      <c r="K179" s="35"/>
      <c r="L179" s="35"/>
      <c r="M179" s="35"/>
      <c r="N179" s="35"/>
      <c r="O179" s="35"/>
      <c r="P179" s="35"/>
      <c r="Q179" s="35"/>
      <c r="R179" s="35"/>
      <c r="S179" s="35"/>
      <c r="T179" s="35"/>
      <c r="U179" s="42" t="e">
        <f t="shared" ca="1" si="8"/>
        <v>#REF!</v>
      </c>
      <c r="V179" s="42" t="e">
        <f t="shared" ca="1" si="9"/>
        <v>#REF!</v>
      </c>
      <c r="W179" s="42">
        <f t="shared" ca="1" si="9"/>
        <v>705</v>
      </c>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WZC179" s="35"/>
      <c r="WZD179" s="35"/>
      <c r="WZE179" s="35"/>
      <c r="WZF179" s="35"/>
      <c r="WZG179" s="35"/>
      <c r="WZH179" s="35"/>
      <c r="WZI179" s="35"/>
      <c r="WZJ179" s="35"/>
      <c r="WZK179" s="35"/>
      <c r="WZL179" s="35"/>
      <c r="WZM179" s="35"/>
      <c r="WZN179" s="35"/>
      <c r="WZO179" s="35"/>
      <c r="WZP179" s="35"/>
      <c r="WZQ179" s="35"/>
      <c r="WZR179" s="35"/>
      <c r="WZS179" s="35"/>
      <c r="WZT179" s="35"/>
      <c r="WZU179" s="35"/>
      <c r="WZV179" s="35"/>
      <c r="WZW179" s="35"/>
      <c r="WZX179" s="35"/>
      <c r="WZY179" s="35"/>
      <c r="WZZ179" s="35"/>
      <c r="XAA179" s="35"/>
      <c r="XAB179" s="35"/>
      <c r="XAC179" s="35"/>
      <c r="XAD179" s="35"/>
      <c r="XAE179" s="35"/>
      <c r="XAF179" s="35"/>
      <c r="XAG179" s="35"/>
      <c r="XAH179" s="35"/>
      <c r="XAI179" s="35"/>
      <c r="XAJ179" s="35"/>
      <c r="XAK179" s="35"/>
      <c r="XAL179" s="35"/>
      <c r="XAM179" s="35"/>
      <c r="XAN179" s="35"/>
      <c r="XAO179" s="35"/>
      <c r="XAP179" s="35"/>
      <c r="XAQ179" s="35"/>
      <c r="XAR179" s="35"/>
      <c r="XAS179" s="35"/>
      <c r="XAT179" s="35"/>
      <c r="XAU179" s="35"/>
      <c r="XAV179" s="35"/>
      <c r="XAW179" s="35"/>
      <c r="XAX179" s="35"/>
      <c r="XAY179" s="35"/>
      <c r="XAZ179" s="35"/>
      <c r="XBA179" s="35"/>
      <c r="XBB179" s="35"/>
      <c r="XBC179" s="35"/>
      <c r="XBD179" s="35"/>
      <c r="XBE179" s="35"/>
      <c r="XBF179" s="35"/>
      <c r="XBG179" s="35"/>
      <c r="XBH179" s="35"/>
      <c r="XBI179" s="35"/>
      <c r="XBJ179" s="35"/>
      <c r="XBK179" s="35"/>
      <c r="XBL179" s="35"/>
      <c r="XBM179" s="35"/>
      <c r="XBN179" s="35"/>
      <c r="XBO179" s="35"/>
      <c r="XBP179" s="35"/>
      <c r="XBQ179" s="35"/>
      <c r="XBR179" s="35"/>
      <c r="XBS179" s="35"/>
      <c r="XBT179" s="35"/>
      <c r="XBU179" s="35"/>
      <c r="XBV179" s="35"/>
      <c r="XBW179" s="35"/>
      <c r="XBX179" s="35"/>
      <c r="XBY179" s="35"/>
      <c r="XBZ179" s="35"/>
      <c r="XCA179" s="35"/>
      <c r="XCB179" s="35"/>
      <c r="XCC179" s="35"/>
      <c r="XCD179" s="35"/>
      <c r="XCE179" s="35"/>
      <c r="XCF179" s="35"/>
      <c r="XCG179" s="35"/>
      <c r="XCH179" s="35"/>
      <c r="XCI179" s="35"/>
      <c r="XCJ179" s="35"/>
      <c r="XCK179" s="35"/>
      <c r="XCL179" s="35"/>
      <c r="XCM179" s="35"/>
      <c r="XCN179" s="35"/>
      <c r="XCO179" s="35"/>
      <c r="XCP179" s="35"/>
      <c r="XCQ179" s="35"/>
      <c r="XCR179" s="35"/>
      <c r="XCS179" s="35"/>
      <c r="XCT179" s="35"/>
      <c r="XCU179" s="35"/>
      <c r="XCV179" s="35"/>
      <c r="XCW179" s="35"/>
      <c r="XCX179" s="35"/>
      <c r="XCY179" s="35"/>
      <c r="XCZ179" s="35"/>
      <c r="XDA179" s="35"/>
      <c r="XDB179" s="35"/>
      <c r="XDC179" s="35"/>
      <c r="XDD179" s="35"/>
      <c r="XDE179" s="35"/>
      <c r="XDF179" s="35"/>
      <c r="XDG179" s="35"/>
      <c r="XDH179" s="35"/>
      <c r="XDI179" s="35"/>
      <c r="XDJ179" s="35"/>
      <c r="XDK179" s="35"/>
      <c r="XDL179" s="35"/>
      <c r="XDM179" s="35"/>
      <c r="XDN179" s="35"/>
      <c r="XDO179" s="35"/>
      <c r="XDP179" s="35"/>
      <c r="XDQ179" s="35"/>
      <c r="XDR179" s="35"/>
      <c r="XDS179" s="35"/>
      <c r="XDT179" s="35"/>
      <c r="XDU179" s="35"/>
      <c r="XDV179" s="35"/>
      <c r="XDW179" s="35"/>
      <c r="XDX179" s="35"/>
      <c r="XDY179" s="35"/>
      <c r="XDZ179" s="35"/>
      <c r="XEA179" s="35"/>
      <c r="XEB179" s="35"/>
      <c r="XEC179" s="35"/>
      <c r="XED179" s="35"/>
      <c r="XEE179" s="35"/>
      <c r="XEF179" s="35"/>
      <c r="XEG179" s="35"/>
      <c r="XEH179" s="35"/>
      <c r="XEI179" s="35"/>
      <c r="XEJ179" s="35"/>
      <c r="XEK179" s="35"/>
      <c r="XEL179" s="35"/>
      <c r="XEM179" s="35"/>
      <c r="XEN179" s="35"/>
      <c r="XEO179" s="35"/>
      <c r="XEP179" s="35"/>
      <c r="XEQ179" s="35"/>
      <c r="XER179" s="35"/>
      <c r="XES179" s="35"/>
      <c r="XET179" s="35"/>
      <c r="XEU179" s="35"/>
      <c r="XEV179" s="35"/>
      <c r="XEW179" s="35"/>
      <c r="XEX179" s="35"/>
      <c r="XEY179" s="35"/>
      <c r="XEZ179" s="35"/>
      <c r="XFA179" s="35"/>
      <c r="XFB179" s="35"/>
      <c r="XFC179" s="35"/>
      <c r="XFD179" s="35"/>
    </row>
    <row r="180" spans="1:151 16227:16384" s="12" customFormat="1" ht="20.25" x14ac:dyDescent="0.25">
      <c r="A180" s="109" t="s">
        <v>215</v>
      </c>
      <c r="B180" s="110"/>
      <c r="C180" s="110"/>
      <c r="D180" s="110"/>
      <c r="E180" s="110"/>
      <c r="F180" s="110"/>
      <c r="G180" s="110"/>
      <c r="H180" s="110"/>
      <c r="I180" s="111"/>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WZC180" s="35"/>
      <c r="WZD180" s="35"/>
      <c r="WZE180" s="35"/>
      <c r="WZF180" s="35"/>
      <c r="WZG180" s="35"/>
      <c r="WZH180" s="35"/>
      <c r="WZI180" s="35"/>
      <c r="WZJ180" s="35"/>
      <c r="WZK180" s="35"/>
      <c r="WZL180" s="35"/>
      <c r="WZM180" s="35"/>
      <c r="WZN180" s="35"/>
      <c r="WZO180" s="35"/>
      <c r="WZP180" s="35"/>
      <c r="WZQ180" s="35"/>
      <c r="WZR180" s="35"/>
      <c r="WZS180" s="35"/>
      <c r="WZT180" s="35"/>
      <c r="WZU180" s="35"/>
      <c r="WZV180" s="35"/>
      <c r="WZW180" s="35"/>
      <c r="WZX180" s="35"/>
      <c r="WZY180" s="35"/>
      <c r="WZZ180" s="35"/>
      <c r="XAA180" s="35"/>
      <c r="XAB180" s="35"/>
      <c r="XAC180" s="35"/>
      <c r="XAD180" s="35"/>
      <c r="XAE180" s="35"/>
      <c r="XAF180" s="35"/>
      <c r="XAG180" s="35"/>
      <c r="XAH180" s="35"/>
      <c r="XAI180" s="35"/>
      <c r="XAJ180" s="35"/>
      <c r="XAK180" s="35"/>
      <c r="XAL180" s="35"/>
      <c r="XAM180" s="35"/>
      <c r="XAN180" s="35"/>
      <c r="XAO180" s="35"/>
      <c r="XAP180" s="35"/>
      <c r="XAQ180" s="35"/>
      <c r="XAR180" s="35"/>
      <c r="XAS180" s="35"/>
      <c r="XAT180" s="35"/>
      <c r="XAU180" s="35"/>
      <c r="XAV180" s="35"/>
      <c r="XAW180" s="35"/>
      <c r="XAX180" s="35"/>
      <c r="XAY180" s="35"/>
      <c r="XAZ180" s="35"/>
      <c r="XBA180" s="35"/>
      <c r="XBB180" s="35"/>
      <c r="XBC180" s="35"/>
      <c r="XBD180" s="35"/>
      <c r="XBE180" s="35"/>
      <c r="XBF180" s="35"/>
      <c r="XBG180" s="35"/>
      <c r="XBH180" s="35"/>
      <c r="XBI180" s="35"/>
      <c r="XBJ180" s="35"/>
      <c r="XBK180" s="35"/>
      <c r="XBL180" s="35"/>
      <c r="XBM180" s="35"/>
      <c r="XBN180" s="35"/>
      <c r="XBO180" s="35"/>
      <c r="XBP180" s="35"/>
      <c r="XBQ180" s="35"/>
      <c r="XBR180" s="35"/>
      <c r="XBS180" s="35"/>
      <c r="XBT180" s="35"/>
      <c r="XBU180" s="35"/>
      <c r="XBV180" s="35"/>
      <c r="XBW180" s="35"/>
      <c r="XBX180" s="35"/>
      <c r="XBY180" s="35"/>
      <c r="XBZ180" s="35"/>
      <c r="XCA180" s="35"/>
      <c r="XCB180" s="35"/>
      <c r="XCC180" s="35"/>
      <c r="XCD180" s="35"/>
      <c r="XCE180" s="35"/>
      <c r="XCF180" s="35"/>
      <c r="XCG180" s="35"/>
      <c r="XCH180" s="35"/>
      <c r="XCI180" s="35"/>
      <c r="XCJ180" s="35"/>
      <c r="XCK180" s="35"/>
      <c r="XCL180" s="35"/>
      <c r="XCM180" s="35"/>
      <c r="XCN180" s="35"/>
      <c r="XCO180" s="35"/>
      <c r="XCP180" s="35"/>
      <c r="XCQ180" s="35"/>
      <c r="XCR180" s="35"/>
      <c r="XCS180" s="35"/>
      <c r="XCT180" s="35"/>
      <c r="XCU180" s="35"/>
      <c r="XCV180" s="35"/>
      <c r="XCW180" s="35"/>
      <c r="XCX180" s="35"/>
      <c r="XCY180" s="35"/>
      <c r="XCZ180" s="35"/>
      <c r="XDA180" s="35"/>
      <c r="XDB180" s="35"/>
      <c r="XDC180" s="35"/>
      <c r="XDD180" s="35"/>
      <c r="XDE180" s="35"/>
      <c r="XDF180" s="35"/>
      <c r="XDG180" s="35"/>
      <c r="XDH180" s="35"/>
      <c r="XDI180" s="35"/>
      <c r="XDJ180" s="35"/>
      <c r="XDK180" s="35"/>
      <c r="XDL180" s="35"/>
      <c r="XDM180" s="35"/>
      <c r="XDN180" s="35"/>
      <c r="XDO180" s="35"/>
      <c r="XDP180" s="35"/>
      <c r="XDQ180" s="35"/>
      <c r="XDR180" s="35"/>
      <c r="XDS180" s="35"/>
      <c r="XDT180" s="35"/>
      <c r="XDU180" s="35"/>
      <c r="XDV180" s="35"/>
      <c r="XDW180" s="35"/>
      <c r="XDX180" s="35"/>
      <c r="XDY180" s="35"/>
      <c r="XDZ180" s="35"/>
      <c r="XEA180" s="35"/>
      <c r="XEB180" s="35"/>
      <c r="XEC180" s="35"/>
      <c r="XED180" s="35"/>
      <c r="XEE180" s="35"/>
      <c r="XEF180" s="35"/>
      <c r="XEG180" s="35"/>
      <c r="XEH180" s="35"/>
      <c r="XEI180" s="35"/>
      <c r="XEJ180" s="35"/>
      <c r="XEK180" s="35"/>
      <c r="XEL180" s="35"/>
      <c r="XEM180" s="35"/>
      <c r="XEN180" s="35"/>
      <c r="XEO180" s="35"/>
      <c r="XEP180" s="35"/>
      <c r="XEQ180" s="35"/>
      <c r="XER180" s="35"/>
      <c r="XES180" s="35"/>
      <c r="XET180" s="35"/>
      <c r="XEU180" s="35"/>
      <c r="XEV180" s="35"/>
      <c r="XEW180" s="35"/>
      <c r="XEX180" s="35"/>
      <c r="XEY180" s="35"/>
      <c r="XEZ180" s="35"/>
      <c r="XFA180" s="35"/>
      <c r="XFB180" s="35"/>
      <c r="XFC180" s="35"/>
      <c r="XFD180" s="35"/>
    </row>
    <row r="181" spans="1:151 16227:16384" s="12" customFormat="1" ht="20.25" customHeight="1" x14ac:dyDescent="0.25">
      <c r="A181" s="112" t="str">
        <f>A180</f>
        <v>8th to 13th &amp; 15th to 20th Floor</v>
      </c>
      <c r="B181" s="113"/>
      <c r="C181" s="118">
        <v>1</v>
      </c>
      <c r="D181" s="119"/>
      <c r="E181" s="51" t="s">
        <v>208</v>
      </c>
      <c r="F181" s="118">
        <f>(65.17)*(10.764)</f>
        <v>701.48987999999997</v>
      </c>
      <c r="G181" s="119"/>
      <c r="H181" s="51">
        <v>0</v>
      </c>
      <c r="I181" s="51">
        <f t="shared" ref="I181:I184" si="10">F181*(($I$151)+1)+H181</f>
        <v>1122.383808</v>
      </c>
      <c r="J181" s="35"/>
      <c r="K181" s="35"/>
      <c r="L181" s="35"/>
      <c r="M181" s="35"/>
      <c r="N181" s="35"/>
      <c r="O181" s="35"/>
      <c r="P181" s="35"/>
      <c r="Q181" s="35"/>
      <c r="R181" s="35"/>
      <c r="S181" s="35"/>
      <c r="T181" s="35"/>
      <c r="U181" s="42" t="str">
        <f t="shared" ref="U181:U184" ca="1" si="11">V181&amp;""&amp;",..,"&amp;""&amp;W181</f>
        <v>801,..,2001</v>
      </c>
      <c r="V181" s="42">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801</v>
      </c>
      <c r="W181" s="42">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2001</v>
      </c>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WZC181" s="35"/>
      <c r="WZD181" s="35"/>
      <c r="WZE181" s="35"/>
      <c r="WZF181" s="35"/>
      <c r="WZG181" s="35"/>
      <c r="WZH181" s="35"/>
      <c r="WZI181" s="35"/>
      <c r="WZJ181" s="35"/>
      <c r="WZK181" s="35"/>
      <c r="WZL181" s="35"/>
      <c r="WZM181" s="35"/>
      <c r="WZN181" s="35"/>
      <c r="WZO181" s="35"/>
      <c r="WZP181" s="35"/>
      <c r="WZQ181" s="35"/>
      <c r="WZR181" s="35"/>
      <c r="WZS181" s="35"/>
      <c r="WZT181" s="35"/>
      <c r="WZU181" s="35"/>
      <c r="WZV181" s="35"/>
      <c r="WZW181" s="35"/>
      <c r="WZX181" s="35"/>
      <c r="WZY181" s="35"/>
      <c r="WZZ181" s="35"/>
      <c r="XAA181" s="35"/>
      <c r="XAB181" s="35"/>
      <c r="XAC181" s="35"/>
      <c r="XAD181" s="35"/>
      <c r="XAE181" s="35"/>
      <c r="XAF181" s="35"/>
      <c r="XAG181" s="35"/>
      <c r="XAH181" s="35"/>
      <c r="XAI181" s="35"/>
      <c r="XAJ181" s="35"/>
      <c r="XAK181" s="35"/>
      <c r="XAL181" s="35"/>
      <c r="XAM181" s="35"/>
      <c r="XAN181" s="35"/>
      <c r="XAO181" s="35"/>
      <c r="XAP181" s="35"/>
      <c r="XAQ181" s="35"/>
      <c r="XAR181" s="35"/>
      <c r="XAS181" s="35"/>
      <c r="XAT181" s="35"/>
      <c r="XAU181" s="35"/>
      <c r="XAV181" s="35"/>
      <c r="XAW181" s="35"/>
      <c r="XAX181" s="35"/>
      <c r="XAY181" s="35"/>
      <c r="XAZ181" s="35"/>
      <c r="XBA181" s="35"/>
      <c r="XBB181" s="35"/>
      <c r="XBC181" s="35"/>
      <c r="XBD181" s="35"/>
      <c r="XBE181" s="35"/>
      <c r="XBF181" s="35"/>
      <c r="XBG181" s="35"/>
      <c r="XBH181" s="35"/>
      <c r="XBI181" s="35"/>
      <c r="XBJ181" s="35"/>
      <c r="XBK181" s="35"/>
      <c r="XBL181" s="35"/>
      <c r="XBM181" s="35"/>
      <c r="XBN181" s="35"/>
      <c r="XBO181" s="35"/>
      <c r="XBP181" s="35"/>
      <c r="XBQ181" s="35"/>
      <c r="XBR181" s="35"/>
      <c r="XBS181" s="35"/>
      <c r="XBT181" s="35"/>
      <c r="XBU181" s="35"/>
      <c r="XBV181" s="35"/>
      <c r="XBW181" s="35"/>
      <c r="XBX181" s="35"/>
      <c r="XBY181" s="35"/>
      <c r="XBZ181" s="35"/>
      <c r="XCA181" s="35"/>
      <c r="XCB181" s="35"/>
      <c r="XCC181" s="35"/>
      <c r="XCD181" s="35"/>
      <c r="XCE181" s="35"/>
      <c r="XCF181" s="35"/>
      <c r="XCG181" s="35"/>
      <c r="XCH181" s="35"/>
      <c r="XCI181" s="35"/>
      <c r="XCJ181" s="35"/>
      <c r="XCK181" s="35"/>
      <c r="XCL181" s="35"/>
      <c r="XCM181" s="35"/>
      <c r="XCN181" s="35"/>
      <c r="XCO181" s="35"/>
      <c r="XCP181" s="35"/>
      <c r="XCQ181" s="35"/>
      <c r="XCR181" s="35"/>
      <c r="XCS181" s="35"/>
      <c r="XCT181" s="35"/>
      <c r="XCU181" s="35"/>
      <c r="XCV181" s="35"/>
      <c r="XCW181" s="35"/>
      <c r="XCX181" s="35"/>
      <c r="XCY181" s="35"/>
      <c r="XCZ181" s="35"/>
      <c r="XDA181" s="35"/>
      <c r="XDB181" s="35"/>
      <c r="XDC181" s="35"/>
      <c r="XDD181" s="35"/>
      <c r="XDE181" s="35"/>
      <c r="XDF181" s="35"/>
      <c r="XDG181" s="35"/>
      <c r="XDH181" s="35"/>
      <c r="XDI181" s="35"/>
      <c r="XDJ181" s="35"/>
      <c r="XDK181" s="35"/>
      <c r="XDL181" s="35"/>
      <c r="XDM181" s="35"/>
      <c r="XDN181" s="35"/>
      <c r="XDO181" s="35"/>
      <c r="XDP181" s="35"/>
      <c r="XDQ181" s="35"/>
      <c r="XDR181" s="35"/>
      <c r="XDS181" s="35"/>
      <c r="XDT181" s="35"/>
      <c r="XDU181" s="35"/>
      <c r="XDV181" s="35"/>
      <c r="XDW181" s="35"/>
      <c r="XDX181" s="35"/>
      <c r="XDY181" s="35"/>
      <c r="XDZ181" s="35"/>
      <c r="XEA181" s="35"/>
      <c r="XEB181" s="35"/>
      <c r="XEC181" s="35"/>
      <c r="XED181" s="35"/>
      <c r="XEE181" s="35"/>
      <c r="XEF181" s="35"/>
      <c r="XEG181" s="35"/>
      <c r="XEH181" s="35"/>
      <c r="XEI181" s="35"/>
      <c r="XEJ181" s="35"/>
      <c r="XEK181" s="35"/>
      <c r="XEL181" s="35"/>
      <c r="XEM181" s="35"/>
      <c r="XEN181" s="35"/>
      <c r="XEO181" s="35"/>
      <c r="XEP181" s="35"/>
      <c r="XEQ181" s="35"/>
      <c r="XER181" s="35"/>
      <c r="XES181" s="35"/>
      <c r="XET181" s="35"/>
      <c r="XEU181" s="35"/>
      <c r="XEV181" s="35"/>
      <c r="XEW181" s="35"/>
      <c r="XEX181" s="35"/>
      <c r="XEY181" s="35"/>
      <c r="XEZ181" s="35"/>
      <c r="XFA181" s="35"/>
      <c r="XFB181" s="35"/>
      <c r="XFC181" s="35"/>
      <c r="XFD181" s="35"/>
    </row>
    <row r="182" spans="1:151 16227:16384" s="12" customFormat="1" ht="20.25" customHeight="1" x14ac:dyDescent="0.25">
      <c r="A182" s="114"/>
      <c r="B182" s="115"/>
      <c r="C182" s="118">
        <v>2</v>
      </c>
      <c r="D182" s="119"/>
      <c r="E182" s="51" t="s">
        <v>208</v>
      </c>
      <c r="F182" s="118">
        <f>(61.23)*(10.764)</f>
        <v>659.07971999999995</v>
      </c>
      <c r="G182" s="119"/>
      <c r="H182" s="51">
        <v>0</v>
      </c>
      <c r="I182" s="51">
        <f t="shared" si="10"/>
        <v>1054.527552</v>
      </c>
      <c r="J182" s="35"/>
      <c r="K182" s="35"/>
      <c r="L182" s="35"/>
      <c r="M182" s="35"/>
      <c r="N182" s="35"/>
      <c r="O182" s="35"/>
      <c r="P182" s="35"/>
      <c r="Q182" s="35"/>
      <c r="R182" s="35"/>
      <c r="S182" s="35"/>
      <c r="T182" s="35"/>
      <c r="U182" s="42" t="str">
        <f t="shared" ca="1" si="11"/>
        <v>802,..,2002</v>
      </c>
      <c r="V182" s="42">
        <f ca="1">V181+1</f>
        <v>802</v>
      </c>
      <c r="W182" s="42">
        <f ca="1">W181+1</f>
        <v>2002</v>
      </c>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WZC182" s="35"/>
      <c r="WZD182" s="35"/>
      <c r="WZE182" s="35"/>
      <c r="WZF182" s="35"/>
      <c r="WZG182" s="35"/>
      <c r="WZH182" s="35"/>
      <c r="WZI182" s="35"/>
      <c r="WZJ182" s="35"/>
      <c r="WZK182" s="35"/>
      <c r="WZL182" s="35"/>
      <c r="WZM182" s="35"/>
      <c r="WZN182" s="35"/>
      <c r="WZO182" s="35"/>
      <c r="WZP182" s="35"/>
      <c r="WZQ182" s="35"/>
      <c r="WZR182" s="35"/>
      <c r="WZS182" s="35"/>
      <c r="WZT182" s="35"/>
      <c r="WZU182" s="35"/>
      <c r="WZV182" s="35"/>
      <c r="WZW182" s="35"/>
      <c r="WZX182" s="35"/>
      <c r="WZY182" s="35"/>
      <c r="WZZ182" s="35"/>
      <c r="XAA182" s="35"/>
      <c r="XAB182" s="35"/>
      <c r="XAC182" s="35"/>
      <c r="XAD182" s="35"/>
      <c r="XAE182" s="35"/>
      <c r="XAF182" s="35"/>
      <c r="XAG182" s="35"/>
      <c r="XAH182" s="35"/>
      <c r="XAI182" s="35"/>
      <c r="XAJ182" s="35"/>
      <c r="XAK182" s="35"/>
      <c r="XAL182" s="35"/>
      <c r="XAM182" s="35"/>
      <c r="XAN182" s="35"/>
      <c r="XAO182" s="35"/>
      <c r="XAP182" s="35"/>
      <c r="XAQ182" s="35"/>
      <c r="XAR182" s="35"/>
      <c r="XAS182" s="35"/>
      <c r="XAT182" s="35"/>
      <c r="XAU182" s="35"/>
      <c r="XAV182" s="35"/>
      <c r="XAW182" s="35"/>
      <c r="XAX182" s="35"/>
      <c r="XAY182" s="35"/>
      <c r="XAZ182" s="35"/>
      <c r="XBA182" s="35"/>
      <c r="XBB182" s="35"/>
      <c r="XBC182" s="35"/>
      <c r="XBD182" s="35"/>
      <c r="XBE182" s="35"/>
      <c r="XBF182" s="35"/>
      <c r="XBG182" s="35"/>
      <c r="XBH182" s="35"/>
      <c r="XBI182" s="35"/>
      <c r="XBJ182" s="35"/>
      <c r="XBK182" s="35"/>
      <c r="XBL182" s="35"/>
      <c r="XBM182" s="35"/>
      <c r="XBN182" s="35"/>
      <c r="XBO182" s="35"/>
      <c r="XBP182" s="35"/>
      <c r="XBQ182" s="35"/>
      <c r="XBR182" s="35"/>
      <c r="XBS182" s="35"/>
      <c r="XBT182" s="35"/>
      <c r="XBU182" s="35"/>
      <c r="XBV182" s="35"/>
      <c r="XBW182" s="35"/>
      <c r="XBX182" s="35"/>
      <c r="XBY182" s="35"/>
      <c r="XBZ182" s="35"/>
      <c r="XCA182" s="35"/>
      <c r="XCB182" s="35"/>
      <c r="XCC182" s="35"/>
      <c r="XCD182" s="35"/>
      <c r="XCE182" s="35"/>
      <c r="XCF182" s="35"/>
      <c r="XCG182" s="35"/>
      <c r="XCH182" s="35"/>
      <c r="XCI182" s="35"/>
      <c r="XCJ182" s="35"/>
      <c r="XCK182" s="35"/>
      <c r="XCL182" s="35"/>
      <c r="XCM182" s="35"/>
      <c r="XCN182" s="35"/>
      <c r="XCO182" s="35"/>
      <c r="XCP182" s="35"/>
      <c r="XCQ182" s="35"/>
      <c r="XCR182" s="35"/>
      <c r="XCS182" s="35"/>
      <c r="XCT182" s="35"/>
      <c r="XCU182" s="35"/>
      <c r="XCV182" s="35"/>
      <c r="XCW182" s="35"/>
      <c r="XCX182" s="35"/>
      <c r="XCY182" s="35"/>
      <c r="XCZ182" s="35"/>
      <c r="XDA182" s="35"/>
      <c r="XDB182" s="35"/>
      <c r="XDC182" s="35"/>
      <c r="XDD182" s="35"/>
      <c r="XDE182" s="35"/>
      <c r="XDF182" s="35"/>
      <c r="XDG182" s="35"/>
      <c r="XDH182" s="35"/>
      <c r="XDI182" s="35"/>
      <c r="XDJ182" s="35"/>
      <c r="XDK182" s="35"/>
      <c r="XDL182" s="35"/>
      <c r="XDM182" s="35"/>
      <c r="XDN182" s="35"/>
      <c r="XDO182" s="35"/>
      <c r="XDP182" s="35"/>
      <c r="XDQ182" s="35"/>
      <c r="XDR182" s="35"/>
      <c r="XDS182" s="35"/>
      <c r="XDT182" s="35"/>
      <c r="XDU182" s="35"/>
      <c r="XDV182" s="35"/>
      <c r="XDW182" s="35"/>
      <c r="XDX182" s="35"/>
      <c r="XDY182" s="35"/>
      <c r="XDZ182" s="35"/>
      <c r="XEA182" s="35"/>
      <c r="XEB182" s="35"/>
      <c r="XEC182" s="35"/>
      <c r="XED182" s="35"/>
      <c r="XEE182" s="35"/>
      <c r="XEF182" s="35"/>
      <c r="XEG182" s="35"/>
      <c r="XEH182" s="35"/>
      <c r="XEI182" s="35"/>
      <c r="XEJ182" s="35"/>
      <c r="XEK182" s="35"/>
      <c r="XEL182" s="35"/>
      <c r="XEM182" s="35"/>
      <c r="XEN182" s="35"/>
      <c r="XEO182" s="35"/>
      <c r="XEP182" s="35"/>
      <c r="XEQ182" s="35"/>
      <c r="XER182" s="35"/>
      <c r="XES182" s="35"/>
      <c r="XET182" s="35"/>
      <c r="XEU182" s="35"/>
      <c r="XEV182" s="35"/>
      <c r="XEW182" s="35"/>
      <c r="XEX182" s="35"/>
      <c r="XEY182" s="35"/>
      <c r="XEZ182" s="35"/>
      <c r="XFA182" s="35"/>
      <c r="XFB182" s="35"/>
      <c r="XFC182" s="35"/>
      <c r="XFD182" s="35"/>
    </row>
    <row r="183" spans="1:151 16227:16384" s="12" customFormat="1" ht="20.25" customHeight="1" x14ac:dyDescent="0.25">
      <c r="A183" s="114"/>
      <c r="B183" s="115"/>
      <c r="C183" s="118">
        <v>3</v>
      </c>
      <c r="D183" s="119"/>
      <c r="E183" s="51" t="s">
        <v>208</v>
      </c>
      <c r="F183" s="118">
        <f>(64.62)*(10.764)</f>
        <v>695.56968000000006</v>
      </c>
      <c r="G183" s="119"/>
      <c r="H183" s="51">
        <v>0</v>
      </c>
      <c r="I183" s="51">
        <f t="shared" si="10"/>
        <v>1112.9114880000002</v>
      </c>
      <c r="J183" s="35"/>
      <c r="K183" s="35"/>
      <c r="L183" s="35"/>
      <c r="M183" s="35"/>
      <c r="N183" s="35"/>
      <c r="O183" s="35"/>
      <c r="P183" s="35"/>
      <c r="Q183" s="35"/>
      <c r="R183" s="35"/>
      <c r="S183" s="35"/>
      <c r="T183" s="35"/>
      <c r="U183" s="42" t="str">
        <f t="shared" ca="1" si="11"/>
        <v>803,..,2003</v>
      </c>
      <c r="V183" s="42">
        <f t="shared" ref="V183:W183" ca="1" si="12">V182+1</f>
        <v>803</v>
      </c>
      <c r="W183" s="42">
        <f t="shared" ca="1" si="12"/>
        <v>2003</v>
      </c>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WZC183" s="35"/>
      <c r="WZD183" s="35"/>
      <c r="WZE183" s="35"/>
      <c r="WZF183" s="35"/>
      <c r="WZG183" s="35"/>
      <c r="WZH183" s="35"/>
      <c r="WZI183" s="35"/>
      <c r="WZJ183" s="35"/>
      <c r="WZK183" s="35"/>
      <c r="WZL183" s="35"/>
      <c r="WZM183" s="35"/>
      <c r="WZN183" s="35"/>
      <c r="WZO183" s="35"/>
      <c r="WZP183" s="35"/>
      <c r="WZQ183" s="35"/>
      <c r="WZR183" s="35"/>
      <c r="WZS183" s="35"/>
      <c r="WZT183" s="35"/>
      <c r="WZU183" s="35"/>
      <c r="WZV183" s="35"/>
      <c r="WZW183" s="35"/>
      <c r="WZX183" s="35"/>
      <c r="WZY183" s="35"/>
      <c r="WZZ183" s="35"/>
      <c r="XAA183" s="35"/>
      <c r="XAB183" s="35"/>
      <c r="XAC183" s="35"/>
      <c r="XAD183" s="35"/>
      <c r="XAE183" s="35"/>
      <c r="XAF183" s="35"/>
      <c r="XAG183" s="35"/>
      <c r="XAH183" s="35"/>
      <c r="XAI183" s="35"/>
      <c r="XAJ183" s="35"/>
      <c r="XAK183" s="35"/>
      <c r="XAL183" s="35"/>
      <c r="XAM183" s="35"/>
      <c r="XAN183" s="35"/>
      <c r="XAO183" s="35"/>
      <c r="XAP183" s="35"/>
      <c r="XAQ183" s="35"/>
      <c r="XAR183" s="35"/>
      <c r="XAS183" s="35"/>
      <c r="XAT183" s="35"/>
      <c r="XAU183" s="35"/>
      <c r="XAV183" s="35"/>
      <c r="XAW183" s="35"/>
      <c r="XAX183" s="35"/>
      <c r="XAY183" s="35"/>
      <c r="XAZ183" s="35"/>
      <c r="XBA183" s="35"/>
      <c r="XBB183" s="35"/>
      <c r="XBC183" s="35"/>
      <c r="XBD183" s="35"/>
      <c r="XBE183" s="35"/>
      <c r="XBF183" s="35"/>
      <c r="XBG183" s="35"/>
      <c r="XBH183" s="35"/>
      <c r="XBI183" s="35"/>
      <c r="XBJ183" s="35"/>
      <c r="XBK183" s="35"/>
      <c r="XBL183" s="35"/>
      <c r="XBM183" s="35"/>
      <c r="XBN183" s="35"/>
      <c r="XBO183" s="35"/>
      <c r="XBP183" s="35"/>
      <c r="XBQ183" s="35"/>
      <c r="XBR183" s="35"/>
      <c r="XBS183" s="35"/>
      <c r="XBT183" s="35"/>
      <c r="XBU183" s="35"/>
      <c r="XBV183" s="35"/>
      <c r="XBW183" s="35"/>
      <c r="XBX183" s="35"/>
      <c r="XBY183" s="35"/>
      <c r="XBZ183" s="35"/>
      <c r="XCA183" s="35"/>
      <c r="XCB183" s="35"/>
      <c r="XCC183" s="35"/>
      <c r="XCD183" s="35"/>
      <c r="XCE183" s="35"/>
      <c r="XCF183" s="35"/>
      <c r="XCG183" s="35"/>
      <c r="XCH183" s="35"/>
      <c r="XCI183" s="35"/>
      <c r="XCJ183" s="35"/>
      <c r="XCK183" s="35"/>
      <c r="XCL183" s="35"/>
      <c r="XCM183" s="35"/>
      <c r="XCN183" s="35"/>
      <c r="XCO183" s="35"/>
      <c r="XCP183" s="35"/>
      <c r="XCQ183" s="35"/>
      <c r="XCR183" s="35"/>
      <c r="XCS183" s="35"/>
      <c r="XCT183" s="35"/>
      <c r="XCU183" s="35"/>
      <c r="XCV183" s="35"/>
      <c r="XCW183" s="35"/>
      <c r="XCX183" s="35"/>
      <c r="XCY183" s="35"/>
      <c r="XCZ183" s="35"/>
      <c r="XDA183" s="35"/>
      <c r="XDB183" s="35"/>
      <c r="XDC183" s="35"/>
      <c r="XDD183" s="35"/>
      <c r="XDE183" s="35"/>
      <c r="XDF183" s="35"/>
      <c r="XDG183" s="35"/>
      <c r="XDH183" s="35"/>
      <c r="XDI183" s="35"/>
      <c r="XDJ183" s="35"/>
      <c r="XDK183" s="35"/>
      <c r="XDL183" s="35"/>
      <c r="XDM183" s="35"/>
      <c r="XDN183" s="35"/>
      <c r="XDO183" s="35"/>
      <c r="XDP183" s="35"/>
      <c r="XDQ183" s="35"/>
      <c r="XDR183" s="35"/>
      <c r="XDS183" s="35"/>
      <c r="XDT183" s="35"/>
      <c r="XDU183" s="35"/>
      <c r="XDV183" s="35"/>
      <c r="XDW183" s="35"/>
      <c r="XDX183" s="35"/>
      <c r="XDY183" s="35"/>
      <c r="XDZ183" s="35"/>
      <c r="XEA183" s="35"/>
      <c r="XEB183" s="35"/>
      <c r="XEC183" s="35"/>
      <c r="XED183" s="35"/>
      <c r="XEE183" s="35"/>
      <c r="XEF183" s="35"/>
      <c r="XEG183" s="35"/>
      <c r="XEH183" s="35"/>
      <c r="XEI183" s="35"/>
      <c r="XEJ183" s="35"/>
      <c r="XEK183" s="35"/>
      <c r="XEL183" s="35"/>
      <c r="XEM183" s="35"/>
      <c r="XEN183" s="35"/>
      <c r="XEO183" s="35"/>
      <c r="XEP183" s="35"/>
      <c r="XEQ183" s="35"/>
      <c r="XER183" s="35"/>
      <c r="XES183" s="35"/>
      <c r="XET183" s="35"/>
      <c r="XEU183" s="35"/>
      <c r="XEV183" s="35"/>
      <c r="XEW183" s="35"/>
      <c r="XEX183" s="35"/>
      <c r="XEY183" s="35"/>
      <c r="XEZ183" s="35"/>
      <c r="XFA183" s="35"/>
      <c r="XFB183" s="35"/>
      <c r="XFC183" s="35"/>
      <c r="XFD183" s="35"/>
    </row>
    <row r="184" spans="1:151 16227:16384" s="12" customFormat="1" ht="20.25" customHeight="1" x14ac:dyDescent="0.25">
      <c r="A184" s="114"/>
      <c r="B184" s="115"/>
      <c r="C184" s="118">
        <v>4</v>
      </c>
      <c r="D184" s="119"/>
      <c r="E184" s="51" t="s">
        <v>209</v>
      </c>
      <c r="F184" s="118">
        <f>(93.63)*(10.764)</f>
        <v>1007.8333199999998</v>
      </c>
      <c r="G184" s="119"/>
      <c r="H184" s="51">
        <v>0</v>
      </c>
      <c r="I184" s="51">
        <f t="shared" si="10"/>
        <v>1612.5333119999998</v>
      </c>
      <c r="J184" s="35"/>
      <c r="K184" s="35"/>
      <c r="L184" s="35"/>
      <c r="M184" s="35"/>
      <c r="N184" s="35"/>
      <c r="O184" s="35"/>
      <c r="P184" s="35"/>
      <c r="Q184" s="35"/>
      <c r="R184" s="35"/>
      <c r="S184" s="35"/>
      <c r="T184" s="35"/>
      <c r="U184" s="42" t="str">
        <f t="shared" ca="1" si="11"/>
        <v>804,..,2004</v>
      </c>
      <c r="V184" s="42">
        <f t="shared" ref="V184:W184" ca="1" si="13">V183+1</f>
        <v>804</v>
      </c>
      <c r="W184" s="42">
        <f t="shared" ca="1" si="13"/>
        <v>2004</v>
      </c>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WZC184" s="35"/>
      <c r="WZD184" s="35"/>
      <c r="WZE184" s="35"/>
      <c r="WZF184" s="35"/>
      <c r="WZG184" s="35"/>
      <c r="WZH184" s="35"/>
      <c r="WZI184" s="35"/>
      <c r="WZJ184" s="35"/>
      <c r="WZK184" s="35"/>
      <c r="WZL184" s="35"/>
      <c r="WZM184" s="35"/>
      <c r="WZN184" s="35"/>
      <c r="WZO184" s="35"/>
      <c r="WZP184" s="35"/>
      <c r="WZQ184" s="35"/>
      <c r="WZR184" s="35"/>
      <c r="WZS184" s="35"/>
      <c r="WZT184" s="35"/>
      <c r="WZU184" s="35"/>
      <c r="WZV184" s="35"/>
      <c r="WZW184" s="35"/>
      <c r="WZX184" s="35"/>
      <c r="WZY184" s="35"/>
      <c r="WZZ184" s="35"/>
      <c r="XAA184" s="35"/>
      <c r="XAB184" s="35"/>
      <c r="XAC184" s="35"/>
      <c r="XAD184" s="35"/>
      <c r="XAE184" s="35"/>
      <c r="XAF184" s="35"/>
      <c r="XAG184" s="35"/>
      <c r="XAH184" s="35"/>
      <c r="XAI184" s="35"/>
      <c r="XAJ184" s="35"/>
      <c r="XAK184" s="35"/>
      <c r="XAL184" s="35"/>
      <c r="XAM184" s="35"/>
      <c r="XAN184" s="35"/>
      <c r="XAO184" s="35"/>
      <c r="XAP184" s="35"/>
      <c r="XAQ184" s="35"/>
      <c r="XAR184" s="35"/>
      <c r="XAS184" s="35"/>
      <c r="XAT184" s="35"/>
      <c r="XAU184" s="35"/>
      <c r="XAV184" s="35"/>
      <c r="XAW184" s="35"/>
      <c r="XAX184" s="35"/>
      <c r="XAY184" s="35"/>
      <c r="XAZ184" s="35"/>
      <c r="XBA184" s="35"/>
      <c r="XBB184" s="35"/>
      <c r="XBC184" s="35"/>
      <c r="XBD184" s="35"/>
      <c r="XBE184" s="35"/>
      <c r="XBF184" s="35"/>
      <c r="XBG184" s="35"/>
      <c r="XBH184" s="35"/>
      <c r="XBI184" s="35"/>
      <c r="XBJ184" s="35"/>
      <c r="XBK184" s="35"/>
      <c r="XBL184" s="35"/>
      <c r="XBM184" s="35"/>
      <c r="XBN184" s="35"/>
      <c r="XBO184" s="35"/>
      <c r="XBP184" s="35"/>
      <c r="XBQ184" s="35"/>
      <c r="XBR184" s="35"/>
      <c r="XBS184" s="35"/>
      <c r="XBT184" s="35"/>
      <c r="XBU184" s="35"/>
      <c r="XBV184" s="35"/>
      <c r="XBW184" s="35"/>
      <c r="XBX184" s="35"/>
      <c r="XBY184" s="35"/>
      <c r="XBZ184" s="35"/>
      <c r="XCA184" s="35"/>
      <c r="XCB184" s="35"/>
      <c r="XCC184" s="35"/>
      <c r="XCD184" s="35"/>
      <c r="XCE184" s="35"/>
      <c r="XCF184" s="35"/>
      <c r="XCG184" s="35"/>
      <c r="XCH184" s="35"/>
      <c r="XCI184" s="35"/>
      <c r="XCJ184" s="35"/>
      <c r="XCK184" s="35"/>
      <c r="XCL184" s="35"/>
      <c r="XCM184" s="35"/>
      <c r="XCN184" s="35"/>
      <c r="XCO184" s="35"/>
      <c r="XCP184" s="35"/>
      <c r="XCQ184" s="35"/>
      <c r="XCR184" s="35"/>
      <c r="XCS184" s="35"/>
      <c r="XCT184" s="35"/>
      <c r="XCU184" s="35"/>
      <c r="XCV184" s="35"/>
      <c r="XCW184" s="35"/>
      <c r="XCX184" s="35"/>
      <c r="XCY184" s="35"/>
      <c r="XCZ184" s="35"/>
      <c r="XDA184" s="35"/>
      <c r="XDB184" s="35"/>
      <c r="XDC184" s="35"/>
      <c r="XDD184" s="35"/>
      <c r="XDE184" s="35"/>
      <c r="XDF184" s="35"/>
      <c r="XDG184" s="35"/>
      <c r="XDH184" s="35"/>
      <c r="XDI184" s="35"/>
      <c r="XDJ184" s="35"/>
      <c r="XDK184" s="35"/>
      <c r="XDL184" s="35"/>
      <c r="XDM184" s="35"/>
      <c r="XDN184" s="35"/>
      <c r="XDO184" s="35"/>
      <c r="XDP184" s="35"/>
      <c r="XDQ184" s="35"/>
      <c r="XDR184" s="35"/>
      <c r="XDS184" s="35"/>
      <c r="XDT184" s="35"/>
      <c r="XDU184" s="35"/>
      <c r="XDV184" s="35"/>
      <c r="XDW184" s="35"/>
      <c r="XDX184" s="35"/>
      <c r="XDY184" s="35"/>
      <c r="XDZ184" s="35"/>
      <c r="XEA184" s="35"/>
      <c r="XEB184" s="35"/>
      <c r="XEC184" s="35"/>
      <c r="XED184" s="35"/>
      <c r="XEE184" s="35"/>
      <c r="XEF184" s="35"/>
      <c r="XEG184" s="35"/>
      <c r="XEH184" s="35"/>
      <c r="XEI184" s="35"/>
      <c r="XEJ184" s="35"/>
      <c r="XEK184" s="35"/>
      <c r="XEL184" s="35"/>
      <c r="XEM184" s="35"/>
      <c r="XEN184" s="35"/>
      <c r="XEO184" s="35"/>
      <c r="XEP184" s="35"/>
      <c r="XEQ184" s="35"/>
      <c r="XER184" s="35"/>
      <c r="XES184" s="35"/>
      <c r="XET184" s="35"/>
      <c r="XEU184" s="35"/>
      <c r="XEV184" s="35"/>
      <c r="XEW184" s="35"/>
      <c r="XEX184" s="35"/>
      <c r="XEY184" s="35"/>
      <c r="XEZ184" s="35"/>
      <c r="XFA184" s="35"/>
      <c r="XFB184" s="35"/>
      <c r="XFC184" s="35"/>
      <c r="XFD184" s="35"/>
    </row>
    <row r="185" spans="1:151 16227:16384" s="12" customFormat="1" ht="20.25" customHeight="1" x14ac:dyDescent="0.25">
      <c r="A185" s="116"/>
      <c r="B185" s="117"/>
      <c r="C185" s="118">
        <v>5</v>
      </c>
      <c r="D185" s="119"/>
      <c r="E185" s="54" t="s">
        <v>209</v>
      </c>
      <c r="F185" s="118">
        <f>(108.94)*(10.764)</f>
        <v>1172.6301599999999</v>
      </c>
      <c r="G185" s="119"/>
      <c r="H185" s="51">
        <v>0</v>
      </c>
      <c r="I185" s="51">
        <f t="shared" ref="I185" si="14">F185*(($I$151)+1)+H185</f>
        <v>1876.2082559999999</v>
      </c>
      <c r="J185" s="35"/>
      <c r="K185" s="35"/>
      <c r="L185" s="35"/>
      <c r="M185" s="35"/>
      <c r="N185" s="35"/>
      <c r="O185" s="35"/>
      <c r="P185" s="35"/>
      <c r="Q185" s="35"/>
      <c r="R185" s="35"/>
      <c r="S185" s="35"/>
      <c r="T185" s="35"/>
      <c r="U185" s="42" t="str">
        <f t="shared" ref="U185" ca="1" si="15">V185&amp;""&amp;",..,"&amp;""&amp;W185</f>
        <v>805,..,2005</v>
      </c>
      <c r="V185" s="42">
        <f t="shared" ref="V185:W185" ca="1" si="16">V184+1</f>
        <v>805</v>
      </c>
      <c r="W185" s="42">
        <f t="shared" ca="1" si="16"/>
        <v>2005</v>
      </c>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WZC185" s="35"/>
      <c r="WZD185" s="35"/>
      <c r="WZE185" s="35"/>
      <c r="WZF185" s="35"/>
      <c r="WZG185" s="35"/>
      <c r="WZH185" s="35"/>
      <c r="WZI185" s="35"/>
      <c r="WZJ185" s="35"/>
      <c r="WZK185" s="35"/>
      <c r="WZL185" s="35"/>
      <c r="WZM185" s="35"/>
      <c r="WZN185" s="35"/>
      <c r="WZO185" s="35"/>
      <c r="WZP185" s="35"/>
      <c r="WZQ185" s="35"/>
      <c r="WZR185" s="35"/>
      <c r="WZS185" s="35"/>
      <c r="WZT185" s="35"/>
      <c r="WZU185" s="35"/>
      <c r="WZV185" s="35"/>
      <c r="WZW185" s="35"/>
      <c r="WZX185" s="35"/>
      <c r="WZY185" s="35"/>
      <c r="WZZ185" s="35"/>
      <c r="XAA185" s="35"/>
      <c r="XAB185" s="35"/>
      <c r="XAC185" s="35"/>
      <c r="XAD185" s="35"/>
      <c r="XAE185" s="35"/>
      <c r="XAF185" s="35"/>
      <c r="XAG185" s="35"/>
      <c r="XAH185" s="35"/>
      <c r="XAI185" s="35"/>
      <c r="XAJ185" s="35"/>
      <c r="XAK185" s="35"/>
      <c r="XAL185" s="35"/>
      <c r="XAM185" s="35"/>
      <c r="XAN185" s="35"/>
      <c r="XAO185" s="35"/>
      <c r="XAP185" s="35"/>
      <c r="XAQ185" s="35"/>
      <c r="XAR185" s="35"/>
      <c r="XAS185" s="35"/>
      <c r="XAT185" s="35"/>
      <c r="XAU185" s="35"/>
      <c r="XAV185" s="35"/>
      <c r="XAW185" s="35"/>
      <c r="XAX185" s="35"/>
      <c r="XAY185" s="35"/>
      <c r="XAZ185" s="35"/>
      <c r="XBA185" s="35"/>
      <c r="XBB185" s="35"/>
      <c r="XBC185" s="35"/>
      <c r="XBD185" s="35"/>
      <c r="XBE185" s="35"/>
      <c r="XBF185" s="35"/>
      <c r="XBG185" s="35"/>
      <c r="XBH185" s="35"/>
      <c r="XBI185" s="35"/>
      <c r="XBJ185" s="35"/>
      <c r="XBK185" s="35"/>
      <c r="XBL185" s="35"/>
      <c r="XBM185" s="35"/>
      <c r="XBN185" s="35"/>
      <c r="XBO185" s="35"/>
      <c r="XBP185" s="35"/>
      <c r="XBQ185" s="35"/>
      <c r="XBR185" s="35"/>
      <c r="XBS185" s="35"/>
      <c r="XBT185" s="35"/>
      <c r="XBU185" s="35"/>
      <c r="XBV185" s="35"/>
      <c r="XBW185" s="35"/>
      <c r="XBX185" s="35"/>
      <c r="XBY185" s="35"/>
      <c r="XBZ185" s="35"/>
      <c r="XCA185" s="35"/>
      <c r="XCB185" s="35"/>
      <c r="XCC185" s="35"/>
      <c r="XCD185" s="35"/>
      <c r="XCE185" s="35"/>
      <c r="XCF185" s="35"/>
      <c r="XCG185" s="35"/>
      <c r="XCH185" s="35"/>
      <c r="XCI185" s="35"/>
      <c r="XCJ185" s="35"/>
      <c r="XCK185" s="35"/>
      <c r="XCL185" s="35"/>
      <c r="XCM185" s="35"/>
      <c r="XCN185" s="35"/>
      <c r="XCO185" s="35"/>
      <c r="XCP185" s="35"/>
      <c r="XCQ185" s="35"/>
      <c r="XCR185" s="35"/>
      <c r="XCS185" s="35"/>
      <c r="XCT185" s="35"/>
      <c r="XCU185" s="35"/>
      <c r="XCV185" s="35"/>
      <c r="XCW185" s="35"/>
      <c r="XCX185" s="35"/>
      <c r="XCY185" s="35"/>
      <c r="XCZ185" s="35"/>
      <c r="XDA185" s="35"/>
      <c r="XDB185" s="35"/>
      <c r="XDC185" s="35"/>
      <c r="XDD185" s="35"/>
      <c r="XDE185" s="35"/>
      <c r="XDF185" s="35"/>
      <c r="XDG185" s="35"/>
      <c r="XDH185" s="35"/>
      <c r="XDI185" s="35"/>
      <c r="XDJ185" s="35"/>
      <c r="XDK185" s="35"/>
      <c r="XDL185" s="35"/>
      <c r="XDM185" s="35"/>
      <c r="XDN185" s="35"/>
      <c r="XDO185" s="35"/>
      <c r="XDP185" s="35"/>
      <c r="XDQ185" s="35"/>
      <c r="XDR185" s="35"/>
      <c r="XDS185" s="35"/>
      <c r="XDT185" s="35"/>
      <c r="XDU185" s="35"/>
      <c r="XDV185" s="35"/>
      <c r="XDW185" s="35"/>
      <c r="XDX185" s="35"/>
      <c r="XDY185" s="35"/>
      <c r="XDZ185" s="35"/>
      <c r="XEA185" s="35"/>
      <c r="XEB185" s="35"/>
      <c r="XEC185" s="35"/>
      <c r="XED185" s="35"/>
      <c r="XEE185" s="35"/>
      <c r="XEF185" s="35"/>
      <c r="XEG185" s="35"/>
      <c r="XEH185" s="35"/>
      <c r="XEI185" s="35"/>
      <c r="XEJ185" s="35"/>
      <c r="XEK185" s="35"/>
      <c r="XEL185" s="35"/>
      <c r="XEM185" s="35"/>
      <c r="XEN185" s="35"/>
      <c r="XEO185" s="35"/>
      <c r="XEP185" s="35"/>
      <c r="XEQ185" s="35"/>
      <c r="XER185" s="35"/>
      <c r="XES185" s="35"/>
      <c r="XET185" s="35"/>
      <c r="XEU185" s="35"/>
      <c r="XEV185" s="35"/>
      <c r="XEW185" s="35"/>
      <c r="XEX185" s="35"/>
      <c r="XEY185" s="35"/>
      <c r="XEZ185" s="35"/>
      <c r="XFA185" s="35"/>
      <c r="XFB185" s="35"/>
      <c r="XFC185" s="35"/>
      <c r="XFD185" s="35"/>
    </row>
    <row r="186" spans="1:151 16227:16384" s="12" customFormat="1" ht="20.25" x14ac:dyDescent="0.25">
      <c r="A186" s="109" t="s">
        <v>243</v>
      </c>
      <c r="B186" s="110"/>
      <c r="C186" s="110"/>
      <c r="D186" s="110"/>
      <c r="E186" s="110"/>
      <c r="F186" s="110"/>
      <c r="G186" s="110"/>
      <c r="H186" s="110"/>
      <c r="I186" s="111"/>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WZC186" s="35"/>
      <c r="WZD186" s="35"/>
      <c r="WZE186" s="35"/>
      <c r="WZF186" s="35"/>
      <c r="WZG186" s="35"/>
      <c r="WZH186" s="35"/>
      <c r="WZI186" s="35"/>
      <c r="WZJ186" s="35"/>
      <c r="WZK186" s="35"/>
      <c r="WZL186" s="35"/>
      <c r="WZM186" s="35"/>
      <c r="WZN186" s="35"/>
      <c r="WZO186" s="35"/>
      <c r="WZP186" s="35"/>
      <c r="WZQ186" s="35"/>
      <c r="WZR186" s="35"/>
      <c r="WZS186" s="35"/>
      <c r="WZT186" s="35"/>
      <c r="WZU186" s="35"/>
      <c r="WZV186" s="35"/>
      <c r="WZW186" s="35"/>
      <c r="WZX186" s="35"/>
      <c r="WZY186" s="35"/>
      <c r="WZZ186" s="35"/>
      <c r="XAA186" s="35"/>
      <c r="XAB186" s="35"/>
      <c r="XAC186" s="35"/>
      <c r="XAD186" s="35"/>
      <c r="XAE186" s="35"/>
      <c r="XAF186" s="35"/>
      <c r="XAG186" s="35"/>
      <c r="XAH186" s="35"/>
      <c r="XAI186" s="35"/>
      <c r="XAJ186" s="35"/>
      <c r="XAK186" s="35"/>
      <c r="XAL186" s="35"/>
      <c r="XAM186" s="35"/>
      <c r="XAN186" s="35"/>
      <c r="XAO186" s="35"/>
      <c r="XAP186" s="35"/>
      <c r="XAQ186" s="35"/>
      <c r="XAR186" s="35"/>
      <c r="XAS186" s="35"/>
      <c r="XAT186" s="35"/>
      <c r="XAU186" s="35"/>
      <c r="XAV186" s="35"/>
      <c r="XAW186" s="35"/>
      <c r="XAX186" s="35"/>
      <c r="XAY186" s="35"/>
      <c r="XAZ186" s="35"/>
      <c r="XBA186" s="35"/>
      <c r="XBB186" s="35"/>
      <c r="XBC186" s="35"/>
      <c r="XBD186" s="35"/>
      <c r="XBE186" s="35"/>
      <c r="XBF186" s="35"/>
      <c r="XBG186" s="35"/>
      <c r="XBH186" s="35"/>
      <c r="XBI186" s="35"/>
      <c r="XBJ186" s="35"/>
      <c r="XBK186" s="35"/>
      <c r="XBL186" s="35"/>
      <c r="XBM186" s="35"/>
      <c r="XBN186" s="35"/>
      <c r="XBO186" s="35"/>
      <c r="XBP186" s="35"/>
      <c r="XBQ186" s="35"/>
      <c r="XBR186" s="35"/>
      <c r="XBS186" s="35"/>
      <c r="XBT186" s="35"/>
      <c r="XBU186" s="35"/>
      <c r="XBV186" s="35"/>
      <c r="XBW186" s="35"/>
      <c r="XBX186" s="35"/>
      <c r="XBY186" s="35"/>
      <c r="XBZ186" s="35"/>
      <c r="XCA186" s="35"/>
      <c r="XCB186" s="35"/>
      <c r="XCC186" s="35"/>
      <c r="XCD186" s="35"/>
      <c r="XCE186" s="35"/>
      <c r="XCF186" s="35"/>
      <c r="XCG186" s="35"/>
      <c r="XCH186" s="35"/>
      <c r="XCI186" s="35"/>
      <c r="XCJ186" s="35"/>
      <c r="XCK186" s="35"/>
      <c r="XCL186" s="35"/>
      <c r="XCM186" s="35"/>
      <c r="XCN186" s="35"/>
      <c r="XCO186" s="35"/>
      <c r="XCP186" s="35"/>
      <c r="XCQ186" s="35"/>
      <c r="XCR186" s="35"/>
      <c r="XCS186" s="35"/>
      <c r="XCT186" s="35"/>
      <c r="XCU186" s="35"/>
      <c r="XCV186" s="35"/>
      <c r="XCW186" s="35"/>
      <c r="XCX186" s="35"/>
      <c r="XCY186" s="35"/>
      <c r="XCZ186" s="35"/>
      <c r="XDA186" s="35"/>
      <c r="XDB186" s="35"/>
      <c r="XDC186" s="35"/>
      <c r="XDD186" s="35"/>
      <c r="XDE186" s="35"/>
      <c r="XDF186" s="35"/>
      <c r="XDG186" s="35"/>
      <c r="XDH186" s="35"/>
      <c r="XDI186" s="35"/>
      <c r="XDJ186" s="35"/>
      <c r="XDK186" s="35"/>
      <c r="XDL186" s="35"/>
      <c r="XDM186" s="35"/>
      <c r="XDN186" s="35"/>
      <c r="XDO186" s="35"/>
      <c r="XDP186" s="35"/>
      <c r="XDQ186" s="35"/>
      <c r="XDR186" s="35"/>
      <c r="XDS186" s="35"/>
      <c r="XDT186" s="35"/>
      <c r="XDU186" s="35"/>
      <c r="XDV186" s="35"/>
      <c r="XDW186" s="35"/>
      <c r="XDX186" s="35"/>
      <c r="XDY186" s="35"/>
      <c r="XDZ186" s="35"/>
      <c r="XEA186" s="35"/>
      <c r="XEB186" s="35"/>
      <c r="XEC186" s="35"/>
      <c r="XED186" s="35"/>
      <c r="XEE186" s="35"/>
      <c r="XEF186" s="35"/>
      <c r="XEG186" s="35"/>
      <c r="XEH186" s="35"/>
      <c r="XEI186" s="35"/>
      <c r="XEJ186" s="35"/>
      <c r="XEK186" s="35"/>
      <c r="XEL186" s="35"/>
      <c r="XEM186" s="35"/>
      <c r="XEN186" s="35"/>
      <c r="XEO186" s="35"/>
      <c r="XEP186" s="35"/>
      <c r="XEQ186" s="35"/>
      <c r="XER186" s="35"/>
      <c r="XES186" s="35"/>
      <c r="XET186" s="35"/>
      <c r="XEU186" s="35"/>
      <c r="XEV186" s="35"/>
      <c r="XEW186" s="35"/>
      <c r="XEX186" s="35"/>
      <c r="XEY186" s="35"/>
      <c r="XEZ186" s="35"/>
      <c r="XFA186" s="35"/>
      <c r="XFB186" s="35"/>
      <c r="XFC186" s="35"/>
      <c r="XFD186" s="35"/>
    </row>
    <row r="187" spans="1:151 16227:16384" s="12" customFormat="1" ht="20.25" customHeight="1" x14ac:dyDescent="0.25">
      <c r="A187" s="112" t="str">
        <f>A186</f>
        <v>14th Floor (Part Refuge Area)</v>
      </c>
      <c r="B187" s="113"/>
      <c r="C187" s="118">
        <v>1</v>
      </c>
      <c r="D187" s="119"/>
      <c r="E187" s="58" t="s">
        <v>208</v>
      </c>
      <c r="F187" s="118">
        <f>(65.17)*(10.764)</f>
        <v>701.48987999999997</v>
      </c>
      <c r="G187" s="119"/>
      <c r="H187" s="58">
        <v>0</v>
      </c>
      <c r="I187" s="58">
        <f t="shared" ref="I187:I190" si="17">F187*(($I$151)+1)+H187</f>
        <v>1122.383808</v>
      </c>
      <c r="J187" s="35"/>
      <c r="K187" s="35"/>
      <c r="L187" s="35"/>
      <c r="M187" s="35"/>
      <c r="N187" s="35"/>
      <c r="O187" s="35"/>
      <c r="P187" s="35"/>
      <c r="Q187" s="35"/>
      <c r="R187" s="35"/>
      <c r="S187" s="35"/>
      <c r="T187" s="35"/>
      <c r="U187" s="42" t="str">
        <f t="shared" ref="U187:U191" ca="1" si="18">V187&amp;""&amp;",..,"&amp;""&amp;W187</f>
        <v>101,..,1401</v>
      </c>
      <c r="V187" s="42">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101</v>
      </c>
      <c r="W187" s="42">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1401</v>
      </c>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WZC187" s="35"/>
      <c r="WZD187" s="35"/>
      <c r="WZE187" s="35"/>
      <c r="WZF187" s="35"/>
      <c r="WZG187" s="35"/>
      <c r="WZH187" s="35"/>
      <c r="WZI187" s="35"/>
      <c r="WZJ187" s="35"/>
      <c r="WZK187" s="35"/>
      <c r="WZL187" s="35"/>
      <c r="WZM187" s="35"/>
      <c r="WZN187" s="35"/>
      <c r="WZO187" s="35"/>
      <c r="WZP187" s="35"/>
      <c r="WZQ187" s="35"/>
      <c r="WZR187" s="35"/>
      <c r="WZS187" s="35"/>
      <c r="WZT187" s="35"/>
      <c r="WZU187" s="35"/>
      <c r="WZV187" s="35"/>
      <c r="WZW187" s="35"/>
      <c r="WZX187" s="35"/>
      <c r="WZY187" s="35"/>
      <c r="WZZ187" s="35"/>
      <c r="XAA187" s="35"/>
      <c r="XAB187" s="35"/>
      <c r="XAC187" s="35"/>
      <c r="XAD187" s="35"/>
      <c r="XAE187" s="35"/>
      <c r="XAF187" s="35"/>
      <c r="XAG187" s="35"/>
      <c r="XAH187" s="35"/>
      <c r="XAI187" s="35"/>
      <c r="XAJ187" s="35"/>
      <c r="XAK187" s="35"/>
      <c r="XAL187" s="35"/>
      <c r="XAM187" s="35"/>
      <c r="XAN187" s="35"/>
      <c r="XAO187" s="35"/>
      <c r="XAP187" s="35"/>
      <c r="XAQ187" s="35"/>
      <c r="XAR187" s="35"/>
      <c r="XAS187" s="35"/>
      <c r="XAT187" s="35"/>
      <c r="XAU187" s="35"/>
      <c r="XAV187" s="35"/>
      <c r="XAW187" s="35"/>
      <c r="XAX187" s="35"/>
      <c r="XAY187" s="35"/>
      <c r="XAZ187" s="35"/>
      <c r="XBA187" s="35"/>
      <c r="XBB187" s="35"/>
      <c r="XBC187" s="35"/>
      <c r="XBD187" s="35"/>
      <c r="XBE187" s="35"/>
      <c r="XBF187" s="35"/>
      <c r="XBG187" s="35"/>
      <c r="XBH187" s="35"/>
      <c r="XBI187" s="35"/>
      <c r="XBJ187" s="35"/>
      <c r="XBK187" s="35"/>
      <c r="XBL187" s="35"/>
      <c r="XBM187" s="35"/>
      <c r="XBN187" s="35"/>
      <c r="XBO187" s="35"/>
      <c r="XBP187" s="35"/>
      <c r="XBQ187" s="35"/>
      <c r="XBR187" s="35"/>
      <c r="XBS187" s="35"/>
      <c r="XBT187" s="35"/>
      <c r="XBU187" s="35"/>
      <c r="XBV187" s="35"/>
      <c r="XBW187" s="35"/>
      <c r="XBX187" s="35"/>
      <c r="XBY187" s="35"/>
      <c r="XBZ187" s="35"/>
      <c r="XCA187" s="35"/>
      <c r="XCB187" s="35"/>
      <c r="XCC187" s="35"/>
      <c r="XCD187" s="35"/>
      <c r="XCE187" s="35"/>
      <c r="XCF187" s="35"/>
      <c r="XCG187" s="35"/>
      <c r="XCH187" s="35"/>
      <c r="XCI187" s="35"/>
      <c r="XCJ187" s="35"/>
      <c r="XCK187" s="35"/>
      <c r="XCL187" s="35"/>
      <c r="XCM187" s="35"/>
      <c r="XCN187" s="35"/>
      <c r="XCO187" s="35"/>
      <c r="XCP187" s="35"/>
      <c r="XCQ187" s="35"/>
      <c r="XCR187" s="35"/>
      <c r="XCS187" s="35"/>
      <c r="XCT187" s="35"/>
      <c r="XCU187" s="35"/>
      <c r="XCV187" s="35"/>
      <c r="XCW187" s="35"/>
      <c r="XCX187" s="35"/>
      <c r="XCY187" s="35"/>
      <c r="XCZ187" s="35"/>
      <c r="XDA187" s="35"/>
      <c r="XDB187" s="35"/>
      <c r="XDC187" s="35"/>
      <c r="XDD187" s="35"/>
      <c r="XDE187" s="35"/>
      <c r="XDF187" s="35"/>
      <c r="XDG187" s="35"/>
      <c r="XDH187" s="35"/>
      <c r="XDI187" s="35"/>
      <c r="XDJ187" s="35"/>
      <c r="XDK187" s="35"/>
      <c r="XDL187" s="35"/>
      <c r="XDM187" s="35"/>
      <c r="XDN187" s="35"/>
      <c r="XDO187" s="35"/>
      <c r="XDP187" s="35"/>
      <c r="XDQ187" s="35"/>
      <c r="XDR187" s="35"/>
      <c r="XDS187" s="35"/>
      <c r="XDT187" s="35"/>
      <c r="XDU187" s="35"/>
      <c r="XDV187" s="35"/>
      <c r="XDW187" s="35"/>
      <c r="XDX187" s="35"/>
      <c r="XDY187" s="35"/>
      <c r="XDZ187" s="35"/>
      <c r="XEA187" s="35"/>
      <c r="XEB187" s="35"/>
      <c r="XEC187" s="35"/>
      <c r="XED187" s="35"/>
      <c r="XEE187" s="35"/>
      <c r="XEF187" s="35"/>
      <c r="XEG187" s="35"/>
      <c r="XEH187" s="35"/>
      <c r="XEI187" s="35"/>
      <c r="XEJ187" s="35"/>
      <c r="XEK187" s="35"/>
      <c r="XEL187" s="35"/>
      <c r="XEM187" s="35"/>
      <c r="XEN187" s="35"/>
      <c r="XEO187" s="35"/>
      <c r="XEP187" s="35"/>
      <c r="XEQ187" s="35"/>
      <c r="XER187" s="35"/>
      <c r="XES187" s="35"/>
      <c r="XET187" s="35"/>
      <c r="XEU187" s="35"/>
      <c r="XEV187" s="35"/>
      <c r="XEW187" s="35"/>
      <c r="XEX187" s="35"/>
      <c r="XEY187" s="35"/>
      <c r="XEZ187" s="35"/>
      <c r="XFA187" s="35"/>
      <c r="XFB187" s="35"/>
      <c r="XFC187" s="35"/>
      <c r="XFD187" s="35"/>
    </row>
    <row r="188" spans="1:151 16227:16384" s="12" customFormat="1" ht="20.25" customHeight="1" x14ac:dyDescent="0.25">
      <c r="A188" s="114"/>
      <c r="B188" s="115"/>
      <c r="C188" s="118">
        <v>2</v>
      </c>
      <c r="D188" s="119"/>
      <c r="E188" s="58" t="s">
        <v>208</v>
      </c>
      <c r="F188" s="118">
        <f>(61.23)*(10.764)</f>
        <v>659.07971999999995</v>
      </c>
      <c r="G188" s="119"/>
      <c r="H188" s="58">
        <v>0</v>
      </c>
      <c r="I188" s="58">
        <f t="shared" si="17"/>
        <v>1054.527552</v>
      </c>
      <c r="J188" s="35"/>
      <c r="K188" s="35"/>
      <c r="L188" s="35"/>
      <c r="M188" s="35"/>
      <c r="N188" s="35"/>
      <c r="O188" s="35"/>
      <c r="P188" s="35"/>
      <c r="Q188" s="35"/>
      <c r="R188" s="35"/>
      <c r="S188" s="35"/>
      <c r="T188" s="35"/>
      <c r="U188" s="42" t="str">
        <f t="shared" ca="1" si="18"/>
        <v>102,..,1402</v>
      </c>
      <c r="V188" s="42">
        <f ca="1">V187+1</f>
        <v>102</v>
      </c>
      <c r="W188" s="42">
        <f ca="1">W187+1</f>
        <v>1402</v>
      </c>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WZC188" s="35"/>
      <c r="WZD188" s="35"/>
      <c r="WZE188" s="35"/>
      <c r="WZF188" s="35"/>
      <c r="WZG188" s="35"/>
      <c r="WZH188" s="35"/>
      <c r="WZI188" s="35"/>
      <c r="WZJ188" s="35"/>
      <c r="WZK188" s="35"/>
      <c r="WZL188" s="35"/>
      <c r="WZM188" s="35"/>
      <c r="WZN188" s="35"/>
      <c r="WZO188" s="35"/>
      <c r="WZP188" s="35"/>
      <c r="WZQ188" s="35"/>
      <c r="WZR188" s="35"/>
      <c r="WZS188" s="35"/>
      <c r="WZT188" s="35"/>
      <c r="WZU188" s="35"/>
      <c r="WZV188" s="35"/>
      <c r="WZW188" s="35"/>
      <c r="WZX188" s="35"/>
      <c r="WZY188" s="35"/>
      <c r="WZZ188" s="35"/>
      <c r="XAA188" s="35"/>
      <c r="XAB188" s="35"/>
      <c r="XAC188" s="35"/>
      <c r="XAD188" s="35"/>
      <c r="XAE188" s="35"/>
      <c r="XAF188" s="35"/>
      <c r="XAG188" s="35"/>
      <c r="XAH188" s="35"/>
      <c r="XAI188" s="35"/>
      <c r="XAJ188" s="35"/>
      <c r="XAK188" s="35"/>
      <c r="XAL188" s="35"/>
      <c r="XAM188" s="35"/>
      <c r="XAN188" s="35"/>
      <c r="XAO188" s="35"/>
      <c r="XAP188" s="35"/>
      <c r="XAQ188" s="35"/>
      <c r="XAR188" s="35"/>
      <c r="XAS188" s="35"/>
      <c r="XAT188" s="35"/>
      <c r="XAU188" s="35"/>
      <c r="XAV188" s="35"/>
      <c r="XAW188" s="35"/>
      <c r="XAX188" s="35"/>
      <c r="XAY188" s="35"/>
      <c r="XAZ188" s="35"/>
      <c r="XBA188" s="35"/>
      <c r="XBB188" s="35"/>
      <c r="XBC188" s="35"/>
      <c r="XBD188" s="35"/>
      <c r="XBE188" s="35"/>
      <c r="XBF188" s="35"/>
      <c r="XBG188" s="35"/>
      <c r="XBH188" s="35"/>
      <c r="XBI188" s="35"/>
      <c r="XBJ188" s="35"/>
      <c r="XBK188" s="35"/>
      <c r="XBL188" s="35"/>
      <c r="XBM188" s="35"/>
      <c r="XBN188" s="35"/>
      <c r="XBO188" s="35"/>
      <c r="XBP188" s="35"/>
      <c r="XBQ188" s="35"/>
      <c r="XBR188" s="35"/>
      <c r="XBS188" s="35"/>
      <c r="XBT188" s="35"/>
      <c r="XBU188" s="35"/>
      <c r="XBV188" s="35"/>
      <c r="XBW188" s="35"/>
      <c r="XBX188" s="35"/>
      <c r="XBY188" s="35"/>
      <c r="XBZ188" s="35"/>
      <c r="XCA188" s="35"/>
      <c r="XCB188" s="35"/>
      <c r="XCC188" s="35"/>
      <c r="XCD188" s="35"/>
      <c r="XCE188" s="35"/>
      <c r="XCF188" s="35"/>
      <c r="XCG188" s="35"/>
      <c r="XCH188" s="35"/>
      <c r="XCI188" s="35"/>
      <c r="XCJ188" s="35"/>
      <c r="XCK188" s="35"/>
      <c r="XCL188" s="35"/>
      <c r="XCM188" s="35"/>
      <c r="XCN188" s="35"/>
      <c r="XCO188" s="35"/>
      <c r="XCP188" s="35"/>
      <c r="XCQ188" s="35"/>
      <c r="XCR188" s="35"/>
      <c r="XCS188" s="35"/>
      <c r="XCT188" s="35"/>
      <c r="XCU188" s="35"/>
      <c r="XCV188" s="35"/>
      <c r="XCW188" s="35"/>
      <c r="XCX188" s="35"/>
      <c r="XCY188" s="35"/>
      <c r="XCZ188" s="35"/>
      <c r="XDA188" s="35"/>
      <c r="XDB188" s="35"/>
      <c r="XDC188" s="35"/>
      <c r="XDD188" s="35"/>
      <c r="XDE188" s="35"/>
      <c r="XDF188" s="35"/>
      <c r="XDG188" s="35"/>
      <c r="XDH188" s="35"/>
      <c r="XDI188" s="35"/>
      <c r="XDJ188" s="35"/>
      <c r="XDK188" s="35"/>
      <c r="XDL188" s="35"/>
      <c r="XDM188" s="35"/>
      <c r="XDN188" s="35"/>
      <c r="XDO188" s="35"/>
      <c r="XDP188" s="35"/>
      <c r="XDQ188" s="35"/>
      <c r="XDR188" s="35"/>
      <c r="XDS188" s="35"/>
      <c r="XDT188" s="35"/>
      <c r="XDU188" s="35"/>
      <c r="XDV188" s="35"/>
      <c r="XDW188" s="35"/>
      <c r="XDX188" s="35"/>
      <c r="XDY188" s="35"/>
      <c r="XDZ188" s="35"/>
      <c r="XEA188" s="35"/>
      <c r="XEB188" s="35"/>
      <c r="XEC188" s="35"/>
      <c r="XED188" s="35"/>
      <c r="XEE188" s="35"/>
      <c r="XEF188" s="35"/>
      <c r="XEG188" s="35"/>
      <c r="XEH188" s="35"/>
      <c r="XEI188" s="35"/>
      <c r="XEJ188" s="35"/>
      <c r="XEK188" s="35"/>
      <c r="XEL188" s="35"/>
      <c r="XEM188" s="35"/>
      <c r="XEN188" s="35"/>
      <c r="XEO188" s="35"/>
      <c r="XEP188" s="35"/>
      <c r="XEQ188" s="35"/>
      <c r="XER188" s="35"/>
      <c r="XES188" s="35"/>
      <c r="XET188" s="35"/>
      <c r="XEU188" s="35"/>
      <c r="XEV188" s="35"/>
      <c r="XEW188" s="35"/>
      <c r="XEX188" s="35"/>
      <c r="XEY188" s="35"/>
      <c r="XEZ188" s="35"/>
      <c r="XFA188" s="35"/>
      <c r="XFB188" s="35"/>
      <c r="XFC188" s="35"/>
      <c r="XFD188" s="35"/>
    </row>
    <row r="189" spans="1:151 16227:16384" s="12" customFormat="1" ht="20.25" customHeight="1" x14ac:dyDescent="0.25">
      <c r="A189" s="114"/>
      <c r="B189" s="115"/>
      <c r="C189" s="118">
        <v>3</v>
      </c>
      <c r="D189" s="119"/>
      <c r="E189" s="58" t="s">
        <v>208</v>
      </c>
      <c r="F189" s="118">
        <f>(64.62)*(10.764)</f>
        <v>695.56968000000006</v>
      </c>
      <c r="G189" s="119"/>
      <c r="H189" s="58">
        <v>0</v>
      </c>
      <c r="I189" s="58">
        <f t="shared" si="17"/>
        <v>1112.9114880000002</v>
      </c>
      <c r="J189" s="35"/>
      <c r="K189" s="35"/>
      <c r="L189" s="35"/>
      <c r="M189" s="35"/>
      <c r="N189" s="35"/>
      <c r="O189" s="35"/>
      <c r="P189" s="35"/>
      <c r="Q189" s="35"/>
      <c r="R189" s="35"/>
      <c r="S189" s="35"/>
      <c r="T189" s="35"/>
      <c r="U189" s="42" t="str">
        <f t="shared" ca="1" si="18"/>
        <v>103,..,1403</v>
      </c>
      <c r="V189" s="42">
        <f t="shared" ref="V189:W189" ca="1" si="19">V188+1</f>
        <v>103</v>
      </c>
      <c r="W189" s="42">
        <f t="shared" ca="1" si="19"/>
        <v>1403</v>
      </c>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WZC189" s="35"/>
      <c r="WZD189" s="35"/>
      <c r="WZE189" s="35"/>
      <c r="WZF189" s="35"/>
      <c r="WZG189" s="35"/>
      <c r="WZH189" s="35"/>
      <c r="WZI189" s="35"/>
      <c r="WZJ189" s="35"/>
      <c r="WZK189" s="35"/>
      <c r="WZL189" s="35"/>
      <c r="WZM189" s="35"/>
      <c r="WZN189" s="35"/>
      <c r="WZO189" s="35"/>
      <c r="WZP189" s="35"/>
      <c r="WZQ189" s="35"/>
      <c r="WZR189" s="35"/>
      <c r="WZS189" s="35"/>
      <c r="WZT189" s="35"/>
      <c r="WZU189" s="35"/>
      <c r="WZV189" s="35"/>
      <c r="WZW189" s="35"/>
      <c r="WZX189" s="35"/>
      <c r="WZY189" s="35"/>
      <c r="WZZ189" s="35"/>
      <c r="XAA189" s="35"/>
      <c r="XAB189" s="35"/>
      <c r="XAC189" s="35"/>
      <c r="XAD189" s="35"/>
      <c r="XAE189" s="35"/>
      <c r="XAF189" s="35"/>
      <c r="XAG189" s="35"/>
      <c r="XAH189" s="35"/>
      <c r="XAI189" s="35"/>
      <c r="XAJ189" s="35"/>
      <c r="XAK189" s="35"/>
      <c r="XAL189" s="35"/>
      <c r="XAM189" s="35"/>
      <c r="XAN189" s="35"/>
      <c r="XAO189" s="35"/>
      <c r="XAP189" s="35"/>
      <c r="XAQ189" s="35"/>
      <c r="XAR189" s="35"/>
      <c r="XAS189" s="35"/>
      <c r="XAT189" s="35"/>
      <c r="XAU189" s="35"/>
      <c r="XAV189" s="35"/>
      <c r="XAW189" s="35"/>
      <c r="XAX189" s="35"/>
      <c r="XAY189" s="35"/>
      <c r="XAZ189" s="35"/>
      <c r="XBA189" s="35"/>
      <c r="XBB189" s="35"/>
      <c r="XBC189" s="35"/>
      <c r="XBD189" s="35"/>
      <c r="XBE189" s="35"/>
      <c r="XBF189" s="35"/>
      <c r="XBG189" s="35"/>
      <c r="XBH189" s="35"/>
      <c r="XBI189" s="35"/>
      <c r="XBJ189" s="35"/>
      <c r="XBK189" s="35"/>
      <c r="XBL189" s="35"/>
      <c r="XBM189" s="35"/>
      <c r="XBN189" s="35"/>
      <c r="XBO189" s="35"/>
      <c r="XBP189" s="35"/>
      <c r="XBQ189" s="35"/>
      <c r="XBR189" s="35"/>
      <c r="XBS189" s="35"/>
      <c r="XBT189" s="35"/>
      <c r="XBU189" s="35"/>
      <c r="XBV189" s="35"/>
      <c r="XBW189" s="35"/>
      <c r="XBX189" s="35"/>
      <c r="XBY189" s="35"/>
      <c r="XBZ189" s="35"/>
      <c r="XCA189" s="35"/>
      <c r="XCB189" s="35"/>
      <c r="XCC189" s="35"/>
      <c r="XCD189" s="35"/>
      <c r="XCE189" s="35"/>
      <c r="XCF189" s="35"/>
      <c r="XCG189" s="35"/>
      <c r="XCH189" s="35"/>
      <c r="XCI189" s="35"/>
      <c r="XCJ189" s="35"/>
      <c r="XCK189" s="35"/>
      <c r="XCL189" s="35"/>
      <c r="XCM189" s="35"/>
      <c r="XCN189" s="35"/>
      <c r="XCO189" s="35"/>
      <c r="XCP189" s="35"/>
      <c r="XCQ189" s="35"/>
      <c r="XCR189" s="35"/>
      <c r="XCS189" s="35"/>
      <c r="XCT189" s="35"/>
      <c r="XCU189" s="35"/>
      <c r="XCV189" s="35"/>
      <c r="XCW189" s="35"/>
      <c r="XCX189" s="35"/>
      <c r="XCY189" s="35"/>
      <c r="XCZ189" s="35"/>
      <c r="XDA189" s="35"/>
      <c r="XDB189" s="35"/>
      <c r="XDC189" s="35"/>
      <c r="XDD189" s="35"/>
      <c r="XDE189" s="35"/>
      <c r="XDF189" s="35"/>
      <c r="XDG189" s="35"/>
      <c r="XDH189" s="35"/>
      <c r="XDI189" s="35"/>
      <c r="XDJ189" s="35"/>
      <c r="XDK189" s="35"/>
      <c r="XDL189" s="35"/>
      <c r="XDM189" s="35"/>
      <c r="XDN189" s="35"/>
      <c r="XDO189" s="35"/>
      <c r="XDP189" s="35"/>
      <c r="XDQ189" s="35"/>
      <c r="XDR189" s="35"/>
      <c r="XDS189" s="35"/>
      <c r="XDT189" s="35"/>
      <c r="XDU189" s="35"/>
      <c r="XDV189" s="35"/>
      <c r="XDW189" s="35"/>
      <c r="XDX189" s="35"/>
      <c r="XDY189" s="35"/>
      <c r="XDZ189" s="35"/>
      <c r="XEA189" s="35"/>
      <c r="XEB189" s="35"/>
      <c r="XEC189" s="35"/>
      <c r="XED189" s="35"/>
      <c r="XEE189" s="35"/>
      <c r="XEF189" s="35"/>
      <c r="XEG189" s="35"/>
      <c r="XEH189" s="35"/>
      <c r="XEI189" s="35"/>
      <c r="XEJ189" s="35"/>
      <c r="XEK189" s="35"/>
      <c r="XEL189" s="35"/>
      <c r="XEM189" s="35"/>
      <c r="XEN189" s="35"/>
      <c r="XEO189" s="35"/>
      <c r="XEP189" s="35"/>
      <c r="XEQ189" s="35"/>
      <c r="XER189" s="35"/>
      <c r="XES189" s="35"/>
      <c r="XET189" s="35"/>
      <c r="XEU189" s="35"/>
      <c r="XEV189" s="35"/>
      <c r="XEW189" s="35"/>
      <c r="XEX189" s="35"/>
      <c r="XEY189" s="35"/>
      <c r="XEZ189" s="35"/>
      <c r="XFA189" s="35"/>
      <c r="XFB189" s="35"/>
      <c r="XFC189" s="35"/>
      <c r="XFD189" s="35"/>
    </row>
    <row r="190" spans="1:151 16227:16384" s="12" customFormat="1" ht="20.25" customHeight="1" x14ac:dyDescent="0.25">
      <c r="A190" s="114"/>
      <c r="B190" s="115"/>
      <c r="C190" s="118">
        <v>4</v>
      </c>
      <c r="D190" s="119"/>
      <c r="E190" s="58" t="s">
        <v>209</v>
      </c>
      <c r="F190" s="118">
        <f>(93.63)*(10.764)</f>
        <v>1007.8333199999998</v>
      </c>
      <c r="G190" s="119"/>
      <c r="H190" s="58">
        <v>0</v>
      </c>
      <c r="I190" s="58">
        <f t="shared" si="17"/>
        <v>1612.5333119999998</v>
      </c>
      <c r="J190" s="35"/>
      <c r="K190" s="35"/>
      <c r="L190" s="35"/>
      <c r="M190" s="35"/>
      <c r="N190" s="35"/>
      <c r="O190" s="35"/>
      <c r="P190" s="35"/>
      <c r="Q190" s="35"/>
      <c r="R190" s="35"/>
      <c r="S190" s="35"/>
      <c r="T190" s="35"/>
      <c r="U190" s="42" t="str">
        <f t="shared" ca="1" si="18"/>
        <v>104,..,1404</v>
      </c>
      <c r="V190" s="42">
        <f t="shared" ref="V190:W190" ca="1" si="20">V189+1</f>
        <v>104</v>
      </c>
      <c r="W190" s="42">
        <f t="shared" ca="1" si="20"/>
        <v>1404</v>
      </c>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WZC190" s="35"/>
      <c r="WZD190" s="35"/>
      <c r="WZE190" s="35"/>
      <c r="WZF190" s="35"/>
      <c r="WZG190" s="35"/>
      <c r="WZH190" s="35"/>
      <c r="WZI190" s="35"/>
      <c r="WZJ190" s="35"/>
      <c r="WZK190" s="35"/>
      <c r="WZL190" s="35"/>
      <c r="WZM190" s="35"/>
      <c r="WZN190" s="35"/>
      <c r="WZO190" s="35"/>
      <c r="WZP190" s="35"/>
      <c r="WZQ190" s="35"/>
      <c r="WZR190" s="35"/>
      <c r="WZS190" s="35"/>
      <c r="WZT190" s="35"/>
      <c r="WZU190" s="35"/>
      <c r="WZV190" s="35"/>
      <c r="WZW190" s="35"/>
      <c r="WZX190" s="35"/>
      <c r="WZY190" s="35"/>
      <c r="WZZ190" s="35"/>
      <c r="XAA190" s="35"/>
      <c r="XAB190" s="35"/>
      <c r="XAC190" s="35"/>
      <c r="XAD190" s="35"/>
      <c r="XAE190" s="35"/>
      <c r="XAF190" s="35"/>
      <c r="XAG190" s="35"/>
      <c r="XAH190" s="35"/>
      <c r="XAI190" s="35"/>
      <c r="XAJ190" s="35"/>
      <c r="XAK190" s="35"/>
      <c r="XAL190" s="35"/>
      <c r="XAM190" s="35"/>
      <c r="XAN190" s="35"/>
      <c r="XAO190" s="35"/>
      <c r="XAP190" s="35"/>
      <c r="XAQ190" s="35"/>
      <c r="XAR190" s="35"/>
      <c r="XAS190" s="35"/>
      <c r="XAT190" s="35"/>
      <c r="XAU190" s="35"/>
      <c r="XAV190" s="35"/>
      <c r="XAW190" s="35"/>
      <c r="XAX190" s="35"/>
      <c r="XAY190" s="35"/>
      <c r="XAZ190" s="35"/>
      <c r="XBA190" s="35"/>
      <c r="XBB190" s="35"/>
      <c r="XBC190" s="35"/>
      <c r="XBD190" s="35"/>
      <c r="XBE190" s="35"/>
      <c r="XBF190" s="35"/>
      <c r="XBG190" s="35"/>
      <c r="XBH190" s="35"/>
      <c r="XBI190" s="35"/>
      <c r="XBJ190" s="35"/>
      <c r="XBK190" s="35"/>
      <c r="XBL190" s="35"/>
      <c r="XBM190" s="35"/>
      <c r="XBN190" s="35"/>
      <c r="XBO190" s="35"/>
      <c r="XBP190" s="35"/>
      <c r="XBQ190" s="35"/>
      <c r="XBR190" s="35"/>
      <c r="XBS190" s="35"/>
      <c r="XBT190" s="35"/>
      <c r="XBU190" s="35"/>
      <c r="XBV190" s="35"/>
      <c r="XBW190" s="35"/>
      <c r="XBX190" s="35"/>
      <c r="XBY190" s="35"/>
      <c r="XBZ190" s="35"/>
      <c r="XCA190" s="35"/>
      <c r="XCB190" s="35"/>
      <c r="XCC190" s="35"/>
      <c r="XCD190" s="35"/>
      <c r="XCE190" s="35"/>
      <c r="XCF190" s="35"/>
      <c r="XCG190" s="35"/>
      <c r="XCH190" s="35"/>
      <c r="XCI190" s="35"/>
      <c r="XCJ190" s="35"/>
      <c r="XCK190" s="35"/>
      <c r="XCL190" s="35"/>
      <c r="XCM190" s="35"/>
      <c r="XCN190" s="35"/>
      <c r="XCO190" s="35"/>
      <c r="XCP190" s="35"/>
      <c r="XCQ190" s="35"/>
      <c r="XCR190" s="35"/>
      <c r="XCS190" s="35"/>
      <c r="XCT190" s="35"/>
      <c r="XCU190" s="35"/>
      <c r="XCV190" s="35"/>
      <c r="XCW190" s="35"/>
      <c r="XCX190" s="35"/>
      <c r="XCY190" s="35"/>
      <c r="XCZ190" s="35"/>
      <c r="XDA190" s="35"/>
      <c r="XDB190" s="35"/>
      <c r="XDC190" s="35"/>
      <c r="XDD190" s="35"/>
      <c r="XDE190" s="35"/>
      <c r="XDF190" s="35"/>
      <c r="XDG190" s="35"/>
      <c r="XDH190" s="35"/>
      <c r="XDI190" s="35"/>
      <c r="XDJ190" s="35"/>
      <c r="XDK190" s="35"/>
      <c r="XDL190" s="35"/>
      <c r="XDM190" s="35"/>
      <c r="XDN190" s="35"/>
      <c r="XDO190" s="35"/>
      <c r="XDP190" s="35"/>
      <c r="XDQ190" s="35"/>
      <c r="XDR190" s="35"/>
      <c r="XDS190" s="35"/>
      <c r="XDT190" s="35"/>
      <c r="XDU190" s="35"/>
      <c r="XDV190" s="35"/>
      <c r="XDW190" s="35"/>
      <c r="XDX190" s="35"/>
      <c r="XDY190" s="35"/>
      <c r="XDZ190" s="35"/>
      <c r="XEA190" s="35"/>
      <c r="XEB190" s="35"/>
      <c r="XEC190" s="35"/>
      <c r="XED190" s="35"/>
      <c r="XEE190" s="35"/>
      <c r="XEF190" s="35"/>
      <c r="XEG190" s="35"/>
      <c r="XEH190" s="35"/>
      <c r="XEI190" s="35"/>
      <c r="XEJ190" s="35"/>
      <c r="XEK190" s="35"/>
      <c r="XEL190" s="35"/>
      <c r="XEM190" s="35"/>
      <c r="XEN190" s="35"/>
      <c r="XEO190" s="35"/>
      <c r="XEP190" s="35"/>
      <c r="XEQ190" s="35"/>
      <c r="XER190" s="35"/>
      <c r="XES190" s="35"/>
      <c r="XET190" s="35"/>
      <c r="XEU190" s="35"/>
      <c r="XEV190" s="35"/>
      <c r="XEW190" s="35"/>
      <c r="XEX190" s="35"/>
      <c r="XEY190" s="35"/>
      <c r="XEZ190" s="35"/>
      <c r="XFA190" s="35"/>
      <c r="XFB190" s="35"/>
      <c r="XFC190" s="35"/>
      <c r="XFD190" s="35"/>
    </row>
    <row r="191" spans="1:151 16227:16384" s="12" customFormat="1" ht="20.25" customHeight="1" x14ac:dyDescent="0.25">
      <c r="A191" s="116"/>
      <c r="B191" s="117"/>
      <c r="C191" s="118">
        <v>5</v>
      </c>
      <c r="D191" s="119"/>
      <c r="E191" s="118" t="s">
        <v>221</v>
      </c>
      <c r="F191" s="120"/>
      <c r="G191" s="120"/>
      <c r="H191" s="120"/>
      <c r="I191" s="119"/>
      <c r="J191" s="35"/>
      <c r="K191" s="35"/>
      <c r="L191" s="35"/>
      <c r="M191" s="35"/>
      <c r="N191" s="35"/>
      <c r="O191" s="35"/>
      <c r="P191" s="35"/>
      <c r="Q191" s="35"/>
      <c r="R191" s="35"/>
      <c r="S191" s="35"/>
      <c r="T191" s="35"/>
      <c r="U191" s="42" t="str">
        <f t="shared" ca="1" si="18"/>
        <v>105,..,1405</v>
      </c>
      <c r="V191" s="42">
        <f t="shared" ref="V191:W191" ca="1" si="21">V190+1</f>
        <v>105</v>
      </c>
      <c r="W191" s="42">
        <f t="shared" ca="1" si="21"/>
        <v>1405</v>
      </c>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WZC191" s="35"/>
      <c r="WZD191" s="35"/>
      <c r="WZE191" s="35"/>
      <c r="WZF191" s="35"/>
      <c r="WZG191" s="35"/>
      <c r="WZH191" s="35"/>
      <c r="WZI191" s="35"/>
      <c r="WZJ191" s="35"/>
      <c r="WZK191" s="35"/>
      <c r="WZL191" s="35"/>
      <c r="WZM191" s="35"/>
      <c r="WZN191" s="35"/>
      <c r="WZO191" s="35"/>
      <c r="WZP191" s="35"/>
      <c r="WZQ191" s="35"/>
      <c r="WZR191" s="35"/>
      <c r="WZS191" s="35"/>
      <c r="WZT191" s="35"/>
      <c r="WZU191" s="35"/>
      <c r="WZV191" s="35"/>
      <c r="WZW191" s="35"/>
      <c r="WZX191" s="35"/>
      <c r="WZY191" s="35"/>
      <c r="WZZ191" s="35"/>
      <c r="XAA191" s="35"/>
      <c r="XAB191" s="35"/>
      <c r="XAC191" s="35"/>
      <c r="XAD191" s="35"/>
      <c r="XAE191" s="35"/>
      <c r="XAF191" s="35"/>
      <c r="XAG191" s="35"/>
      <c r="XAH191" s="35"/>
      <c r="XAI191" s="35"/>
      <c r="XAJ191" s="35"/>
      <c r="XAK191" s="35"/>
      <c r="XAL191" s="35"/>
      <c r="XAM191" s="35"/>
      <c r="XAN191" s="35"/>
      <c r="XAO191" s="35"/>
      <c r="XAP191" s="35"/>
      <c r="XAQ191" s="35"/>
      <c r="XAR191" s="35"/>
      <c r="XAS191" s="35"/>
      <c r="XAT191" s="35"/>
      <c r="XAU191" s="35"/>
      <c r="XAV191" s="35"/>
      <c r="XAW191" s="35"/>
      <c r="XAX191" s="35"/>
      <c r="XAY191" s="35"/>
      <c r="XAZ191" s="35"/>
      <c r="XBA191" s="35"/>
      <c r="XBB191" s="35"/>
      <c r="XBC191" s="35"/>
      <c r="XBD191" s="35"/>
      <c r="XBE191" s="35"/>
      <c r="XBF191" s="35"/>
      <c r="XBG191" s="35"/>
      <c r="XBH191" s="35"/>
      <c r="XBI191" s="35"/>
      <c r="XBJ191" s="35"/>
      <c r="XBK191" s="35"/>
      <c r="XBL191" s="35"/>
      <c r="XBM191" s="35"/>
      <c r="XBN191" s="35"/>
      <c r="XBO191" s="35"/>
      <c r="XBP191" s="35"/>
      <c r="XBQ191" s="35"/>
      <c r="XBR191" s="35"/>
      <c r="XBS191" s="35"/>
      <c r="XBT191" s="35"/>
      <c r="XBU191" s="35"/>
      <c r="XBV191" s="35"/>
      <c r="XBW191" s="35"/>
      <c r="XBX191" s="35"/>
      <c r="XBY191" s="35"/>
      <c r="XBZ191" s="35"/>
      <c r="XCA191" s="35"/>
      <c r="XCB191" s="35"/>
      <c r="XCC191" s="35"/>
      <c r="XCD191" s="35"/>
      <c r="XCE191" s="35"/>
      <c r="XCF191" s="35"/>
      <c r="XCG191" s="35"/>
      <c r="XCH191" s="35"/>
      <c r="XCI191" s="35"/>
      <c r="XCJ191" s="35"/>
      <c r="XCK191" s="35"/>
      <c r="XCL191" s="35"/>
      <c r="XCM191" s="35"/>
      <c r="XCN191" s="35"/>
      <c r="XCO191" s="35"/>
      <c r="XCP191" s="35"/>
      <c r="XCQ191" s="35"/>
      <c r="XCR191" s="35"/>
      <c r="XCS191" s="35"/>
      <c r="XCT191" s="35"/>
      <c r="XCU191" s="35"/>
      <c r="XCV191" s="35"/>
      <c r="XCW191" s="35"/>
      <c r="XCX191" s="35"/>
      <c r="XCY191" s="35"/>
      <c r="XCZ191" s="35"/>
      <c r="XDA191" s="35"/>
      <c r="XDB191" s="35"/>
      <c r="XDC191" s="35"/>
      <c r="XDD191" s="35"/>
      <c r="XDE191" s="35"/>
      <c r="XDF191" s="35"/>
      <c r="XDG191" s="35"/>
      <c r="XDH191" s="35"/>
      <c r="XDI191" s="35"/>
      <c r="XDJ191" s="35"/>
      <c r="XDK191" s="35"/>
      <c r="XDL191" s="35"/>
      <c r="XDM191" s="35"/>
      <c r="XDN191" s="35"/>
      <c r="XDO191" s="35"/>
      <c r="XDP191" s="35"/>
      <c r="XDQ191" s="35"/>
      <c r="XDR191" s="35"/>
      <c r="XDS191" s="35"/>
      <c r="XDT191" s="35"/>
      <c r="XDU191" s="35"/>
      <c r="XDV191" s="35"/>
      <c r="XDW191" s="35"/>
      <c r="XDX191" s="35"/>
      <c r="XDY191" s="35"/>
      <c r="XDZ191" s="35"/>
      <c r="XEA191" s="35"/>
      <c r="XEB191" s="35"/>
      <c r="XEC191" s="35"/>
      <c r="XED191" s="35"/>
      <c r="XEE191" s="35"/>
      <c r="XEF191" s="35"/>
      <c r="XEG191" s="35"/>
      <c r="XEH191" s="35"/>
      <c r="XEI191" s="35"/>
      <c r="XEJ191" s="35"/>
      <c r="XEK191" s="35"/>
      <c r="XEL191" s="35"/>
      <c r="XEM191" s="35"/>
      <c r="XEN191" s="35"/>
      <c r="XEO191" s="35"/>
      <c r="XEP191" s="35"/>
      <c r="XEQ191" s="35"/>
      <c r="XER191" s="35"/>
      <c r="XES191" s="35"/>
      <c r="XET191" s="35"/>
      <c r="XEU191" s="35"/>
      <c r="XEV191" s="35"/>
      <c r="XEW191" s="35"/>
      <c r="XEX191" s="35"/>
      <c r="XEY191" s="35"/>
      <c r="XEZ191" s="35"/>
      <c r="XFA191" s="35"/>
      <c r="XFB191" s="35"/>
      <c r="XFC191" s="35"/>
      <c r="XFD191" s="35"/>
    </row>
    <row r="192" spans="1:151 16227:16384" s="12" customFormat="1" ht="20.25" x14ac:dyDescent="0.25">
      <c r="A192" s="109" t="s">
        <v>253</v>
      </c>
      <c r="B192" s="110"/>
      <c r="C192" s="110"/>
      <c r="D192" s="110"/>
      <c r="E192" s="110"/>
      <c r="F192" s="110"/>
      <c r="G192" s="110"/>
      <c r="H192" s="110"/>
      <c r="I192" s="111"/>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WZC192" s="35"/>
      <c r="WZD192" s="35"/>
      <c r="WZE192" s="35"/>
      <c r="WZF192" s="35"/>
      <c r="WZG192" s="35"/>
      <c r="WZH192" s="35"/>
      <c r="WZI192" s="35"/>
      <c r="WZJ192" s="35"/>
      <c r="WZK192" s="35"/>
      <c r="WZL192" s="35"/>
      <c r="WZM192" s="35"/>
      <c r="WZN192" s="35"/>
      <c r="WZO192" s="35"/>
      <c r="WZP192" s="35"/>
      <c r="WZQ192" s="35"/>
      <c r="WZR192" s="35"/>
      <c r="WZS192" s="35"/>
      <c r="WZT192" s="35"/>
      <c r="WZU192" s="35"/>
      <c r="WZV192" s="35"/>
      <c r="WZW192" s="35"/>
      <c r="WZX192" s="35"/>
      <c r="WZY192" s="35"/>
      <c r="WZZ192" s="35"/>
      <c r="XAA192" s="35"/>
      <c r="XAB192" s="35"/>
      <c r="XAC192" s="35"/>
      <c r="XAD192" s="35"/>
      <c r="XAE192" s="35"/>
      <c r="XAF192" s="35"/>
      <c r="XAG192" s="35"/>
      <c r="XAH192" s="35"/>
      <c r="XAI192" s="35"/>
      <c r="XAJ192" s="35"/>
      <c r="XAK192" s="35"/>
      <c r="XAL192" s="35"/>
      <c r="XAM192" s="35"/>
      <c r="XAN192" s="35"/>
      <c r="XAO192" s="35"/>
      <c r="XAP192" s="35"/>
      <c r="XAQ192" s="35"/>
      <c r="XAR192" s="35"/>
      <c r="XAS192" s="35"/>
      <c r="XAT192" s="35"/>
      <c r="XAU192" s="35"/>
      <c r="XAV192" s="35"/>
      <c r="XAW192" s="35"/>
      <c r="XAX192" s="35"/>
      <c r="XAY192" s="35"/>
      <c r="XAZ192" s="35"/>
      <c r="XBA192" s="35"/>
      <c r="XBB192" s="35"/>
      <c r="XBC192" s="35"/>
      <c r="XBD192" s="35"/>
      <c r="XBE192" s="35"/>
      <c r="XBF192" s="35"/>
      <c r="XBG192" s="35"/>
      <c r="XBH192" s="35"/>
      <c r="XBI192" s="35"/>
      <c r="XBJ192" s="35"/>
      <c r="XBK192" s="35"/>
      <c r="XBL192" s="35"/>
      <c r="XBM192" s="35"/>
      <c r="XBN192" s="35"/>
      <c r="XBO192" s="35"/>
      <c r="XBP192" s="35"/>
      <c r="XBQ192" s="35"/>
      <c r="XBR192" s="35"/>
      <c r="XBS192" s="35"/>
      <c r="XBT192" s="35"/>
      <c r="XBU192" s="35"/>
      <c r="XBV192" s="35"/>
      <c r="XBW192" s="35"/>
      <c r="XBX192" s="35"/>
      <c r="XBY192" s="35"/>
      <c r="XBZ192" s="35"/>
      <c r="XCA192" s="35"/>
      <c r="XCB192" s="35"/>
      <c r="XCC192" s="35"/>
      <c r="XCD192" s="35"/>
      <c r="XCE192" s="35"/>
      <c r="XCF192" s="35"/>
      <c r="XCG192" s="35"/>
      <c r="XCH192" s="35"/>
      <c r="XCI192" s="35"/>
      <c r="XCJ192" s="35"/>
      <c r="XCK192" s="35"/>
      <c r="XCL192" s="35"/>
      <c r="XCM192" s="35"/>
      <c r="XCN192" s="35"/>
      <c r="XCO192" s="35"/>
      <c r="XCP192" s="35"/>
      <c r="XCQ192" s="35"/>
      <c r="XCR192" s="35"/>
      <c r="XCS192" s="35"/>
      <c r="XCT192" s="35"/>
      <c r="XCU192" s="35"/>
      <c r="XCV192" s="35"/>
      <c r="XCW192" s="35"/>
      <c r="XCX192" s="35"/>
      <c r="XCY192" s="35"/>
      <c r="XCZ192" s="35"/>
      <c r="XDA192" s="35"/>
      <c r="XDB192" s="35"/>
      <c r="XDC192" s="35"/>
      <c r="XDD192" s="35"/>
      <c r="XDE192" s="35"/>
      <c r="XDF192" s="35"/>
      <c r="XDG192" s="35"/>
      <c r="XDH192" s="35"/>
      <c r="XDI192" s="35"/>
      <c r="XDJ192" s="35"/>
      <c r="XDK192" s="35"/>
      <c r="XDL192" s="35"/>
      <c r="XDM192" s="35"/>
      <c r="XDN192" s="35"/>
      <c r="XDO192" s="35"/>
      <c r="XDP192" s="35"/>
      <c r="XDQ192" s="35"/>
      <c r="XDR192" s="35"/>
      <c r="XDS192" s="35"/>
      <c r="XDT192" s="35"/>
      <c r="XDU192" s="35"/>
      <c r="XDV192" s="35"/>
      <c r="XDW192" s="35"/>
      <c r="XDX192" s="35"/>
      <c r="XDY192" s="35"/>
      <c r="XDZ192" s="35"/>
      <c r="XEA192" s="35"/>
      <c r="XEB192" s="35"/>
      <c r="XEC192" s="35"/>
      <c r="XED192" s="35"/>
      <c r="XEE192" s="35"/>
      <c r="XEF192" s="35"/>
      <c r="XEG192" s="35"/>
      <c r="XEH192" s="35"/>
      <c r="XEI192" s="35"/>
      <c r="XEJ192" s="35"/>
      <c r="XEK192" s="35"/>
      <c r="XEL192" s="35"/>
      <c r="XEM192" s="35"/>
      <c r="XEN192" s="35"/>
      <c r="XEO192" s="35"/>
      <c r="XEP192" s="35"/>
      <c r="XEQ192" s="35"/>
      <c r="XER192" s="35"/>
      <c r="XES192" s="35"/>
      <c r="XET192" s="35"/>
      <c r="XEU192" s="35"/>
      <c r="XEV192" s="35"/>
      <c r="XEW192" s="35"/>
      <c r="XEX192" s="35"/>
      <c r="XEY192" s="35"/>
      <c r="XEZ192" s="35"/>
      <c r="XFA192" s="35"/>
      <c r="XFB192" s="35"/>
      <c r="XFC192" s="35"/>
      <c r="XFD192" s="35"/>
    </row>
    <row r="193" spans="1:151 16227:16384" s="12" customFormat="1" ht="20.25" customHeight="1" x14ac:dyDescent="0.25">
      <c r="A193" s="112" t="str">
        <f>A192</f>
        <v>21st Floor (Part Refuge Area)</v>
      </c>
      <c r="B193" s="113"/>
      <c r="C193" s="118">
        <v>1</v>
      </c>
      <c r="D193" s="119"/>
      <c r="E193" s="58" t="s">
        <v>208</v>
      </c>
      <c r="F193" s="118">
        <f>(65.17)*(10.764)</f>
        <v>701.48987999999997</v>
      </c>
      <c r="G193" s="119"/>
      <c r="H193" s="58">
        <v>0</v>
      </c>
      <c r="I193" s="58">
        <f>F193*(($I$151)+1)+H193</f>
        <v>1122.383808</v>
      </c>
      <c r="J193" s="35"/>
      <c r="K193" s="35"/>
      <c r="L193" s="35"/>
      <c r="M193" s="35"/>
      <c r="N193" s="35"/>
      <c r="O193" s="35"/>
      <c r="P193" s="35"/>
      <c r="Q193" s="35"/>
      <c r="R193" s="35"/>
      <c r="S193" s="35"/>
      <c r="T193" s="35"/>
      <c r="U193" s="42" t="str">
        <f t="shared" ref="U193:U197" ca="1" si="22">V193&amp;""&amp;",..,"&amp;""&amp;W193</f>
        <v>2101,..,2101</v>
      </c>
      <c r="V193" s="42">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2101</v>
      </c>
      <c r="W193" s="42">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2101</v>
      </c>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WZC193" s="35"/>
      <c r="WZD193" s="35"/>
      <c r="WZE193" s="35"/>
      <c r="WZF193" s="35"/>
      <c r="WZG193" s="35"/>
      <c r="WZH193" s="35"/>
      <c r="WZI193" s="35"/>
      <c r="WZJ193" s="35"/>
      <c r="WZK193" s="35"/>
      <c r="WZL193" s="35"/>
      <c r="WZM193" s="35"/>
      <c r="WZN193" s="35"/>
      <c r="WZO193" s="35"/>
      <c r="WZP193" s="35"/>
      <c r="WZQ193" s="35"/>
      <c r="WZR193" s="35"/>
      <c r="WZS193" s="35"/>
      <c r="WZT193" s="35"/>
      <c r="WZU193" s="35"/>
      <c r="WZV193" s="35"/>
      <c r="WZW193" s="35"/>
      <c r="WZX193" s="35"/>
      <c r="WZY193" s="35"/>
      <c r="WZZ193" s="35"/>
      <c r="XAA193" s="35"/>
      <c r="XAB193" s="35"/>
      <c r="XAC193" s="35"/>
      <c r="XAD193" s="35"/>
      <c r="XAE193" s="35"/>
      <c r="XAF193" s="35"/>
      <c r="XAG193" s="35"/>
      <c r="XAH193" s="35"/>
      <c r="XAI193" s="35"/>
      <c r="XAJ193" s="35"/>
      <c r="XAK193" s="35"/>
      <c r="XAL193" s="35"/>
      <c r="XAM193" s="35"/>
      <c r="XAN193" s="35"/>
      <c r="XAO193" s="35"/>
      <c r="XAP193" s="35"/>
      <c r="XAQ193" s="35"/>
      <c r="XAR193" s="35"/>
      <c r="XAS193" s="35"/>
      <c r="XAT193" s="35"/>
      <c r="XAU193" s="35"/>
      <c r="XAV193" s="35"/>
      <c r="XAW193" s="35"/>
      <c r="XAX193" s="35"/>
      <c r="XAY193" s="35"/>
      <c r="XAZ193" s="35"/>
      <c r="XBA193" s="35"/>
      <c r="XBB193" s="35"/>
      <c r="XBC193" s="35"/>
      <c r="XBD193" s="35"/>
      <c r="XBE193" s="35"/>
      <c r="XBF193" s="35"/>
      <c r="XBG193" s="35"/>
      <c r="XBH193" s="35"/>
      <c r="XBI193" s="35"/>
      <c r="XBJ193" s="35"/>
      <c r="XBK193" s="35"/>
      <c r="XBL193" s="35"/>
      <c r="XBM193" s="35"/>
      <c r="XBN193" s="35"/>
      <c r="XBO193" s="35"/>
      <c r="XBP193" s="35"/>
      <c r="XBQ193" s="35"/>
      <c r="XBR193" s="35"/>
      <c r="XBS193" s="35"/>
      <c r="XBT193" s="35"/>
      <c r="XBU193" s="35"/>
      <c r="XBV193" s="35"/>
      <c r="XBW193" s="35"/>
      <c r="XBX193" s="35"/>
      <c r="XBY193" s="35"/>
      <c r="XBZ193" s="35"/>
      <c r="XCA193" s="35"/>
      <c r="XCB193" s="35"/>
      <c r="XCC193" s="35"/>
      <c r="XCD193" s="35"/>
      <c r="XCE193" s="35"/>
      <c r="XCF193" s="35"/>
      <c r="XCG193" s="35"/>
      <c r="XCH193" s="35"/>
      <c r="XCI193" s="35"/>
      <c r="XCJ193" s="35"/>
      <c r="XCK193" s="35"/>
      <c r="XCL193" s="35"/>
      <c r="XCM193" s="35"/>
      <c r="XCN193" s="35"/>
      <c r="XCO193" s="35"/>
      <c r="XCP193" s="35"/>
      <c r="XCQ193" s="35"/>
      <c r="XCR193" s="35"/>
      <c r="XCS193" s="35"/>
      <c r="XCT193" s="35"/>
      <c r="XCU193" s="35"/>
      <c r="XCV193" s="35"/>
      <c r="XCW193" s="35"/>
      <c r="XCX193" s="35"/>
      <c r="XCY193" s="35"/>
      <c r="XCZ193" s="35"/>
      <c r="XDA193" s="35"/>
      <c r="XDB193" s="35"/>
      <c r="XDC193" s="35"/>
      <c r="XDD193" s="35"/>
      <c r="XDE193" s="35"/>
      <c r="XDF193" s="35"/>
      <c r="XDG193" s="35"/>
      <c r="XDH193" s="35"/>
      <c r="XDI193" s="35"/>
      <c r="XDJ193" s="35"/>
      <c r="XDK193" s="35"/>
      <c r="XDL193" s="35"/>
      <c r="XDM193" s="35"/>
      <c r="XDN193" s="35"/>
      <c r="XDO193" s="35"/>
      <c r="XDP193" s="35"/>
      <c r="XDQ193" s="35"/>
      <c r="XDR193" s="35"/>
      <c r="XDS193" s="35"/>
      <c r="XDT193" s="35"/>
      <c r="XDU193" s="35"/>
      <c r="XDV193" s="35"/>
      <c r="XDW193" s="35"/>
      <c r="XDX193" s="35"/>
      <c r="XDY193" s="35"/>
      <c r="XDZ193" s="35"/>
      <c r="XEA193" s="35"/>
      <c r="XEB193" s="35"/>
      <c r="XEC193" s="35"/>
      <c r="XED193" s="35"/>
      <c r="XEE193" s="35"/>
      <c r="XEF193" s="35"/>
      <c r="XEG193" s="35"/>
      <c r="XEH193" s="35"/>
      <c r="XEI193" s="35"/>
      <c r="XEJ193" s="35"/>
      <c r="XEK193" s="35"/>
      <c r="XEL193" s="35"/>
      <c r="XEM193" s="35"/>
      <c r="XEN193" s="35"/>
      <c r="XEO193" s="35"/>
      <c r="XEP193" s="35"/>
      <c r="XEQ193" s="35"/>
      <c r="XER193" s="35"/>
      <c r="XES193" s="35"/>
      <c r="XET193" s="35"/>
      <c r="XEU193" s="35"/>
      <c r="XEV193" s="35"/>
      <c r="XEW193" s="35"/>
      <c r="XEX193" s="35"/>
      <c r="XEY193" s="35"/>
      <c r="XEZ193" s="35"/>
      <c r="XFA193" s="35"/>
      <c r="XFB193" s="35"/>
      <c r="XFC193" s="35"/>
      <c r="XFD193" s="35"/>
    </row>
    <row r="194" spans="1:151 16227:16384" s="12" customFormat="1" ht="20.25" customHeight="1" x14ac:dyDescent="0.25">
      <c r="A194" s="114"/>
      <c r="B194" s="115"/>
      <c r="C194" s="118">
        <v>2</v>
      </c>
      <c r="D194" s="119"/>
      <c r="E194" s="58" t="s">
        <v>208</v>
      </c>
      <c r="F194" s="118">
        <f>(61.38)*(10.764)</f>
        <v>660.69431999999995</v>
      </c>
      <c r="G194" s="119"/>
      <c r="H194" s="58">
        <v>0</v>
      </c>
      <c r="I194" s="58">
        <f>F194*(($I$151)+1)+H194</f>
        <v>1057.1109119999999</v>
      </c>
      <c r="J194" s="35"/>
      <c r="K194" s="35"/>
      <c r="L194" s="35"/>
      <c r="M194" s="35"/>
      <c r="N194" s="35"/>
      <c r="O194" s="35"/>
      <c r="P194" s="35"/>
      <c r="Q194" s="35"/>
      <c r="R194" s="35"/>
      <c r="S194" s="35"/>
      <c r="T194" s="35"/>
      <c r="U194" s="42" t="str">
        <f t="shared" ca="1" si="22"/>
        <v>2102,..,2102</v>
      </c>
      <c r="V194" s="42">
        <f ca="1">V193+1</f>
        <v>2102</v>
      </c>
      <c r="W194" s="42">
        <f ca="1">W193+1</f>
        <v>2102</v>
      </c>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WZC194" s="35"/>
      <c r="WZD194" s="35"/>
      <c r="WZE194" s="35"/>
      <c r="WZF194" s="35"/>
      <c r="WZG194" s="35"/>
      <c r="WZH194" s="35"/>
      <c r="WZI194" s="35"/>
      <c r="WZJ194" s="35"/>
      <c r="WZK194" s="35"/>
      <c r="WZL194" s="35"/>
      <c r="WZM194" s="35"/>
      <c r="WZN194" s="35"/>
      <c r="WZO194" s="35"/>
      <c r="WZP194" s="35"/>
      <c r="WZQ194" s="35"/>
      <c r="WZR194" s="35"/>
      <c r="WZS194" s="35"/>
      <c r="WZT194" s="35"/>
      <c r="WZU194" s="35"/>
      <c r="WZV194" s="35"/>
      <c r="WZW194" s="35"/>
      <c r="WZX194" s="35"/>
      <c r="WZY194" s="35"/>
      <c r="WZZ194" s="35"/>
      <c r="XAA194" s="35"/>
      <c r="XAB194" s="35"/>
      <c r="XAC194" s="35"/>
      <c r="XAD194" s="35"/>
      <c r="XAE194" s="35"/>
      <c r="XAF194" s="35"/>
      <c r="XAG194" s="35"/>
      <c r="XAH194" s="35"/>
      <c r="XAI194" s="35"/>
      <c r="XAJ194" s="35"/>
      <c r="XAK194" s="35"/>
      <c r="XAL194" s="35"/>
      <c r="XAM194" s="35"/>
      <c r="XAN194" s="35"/>
      <c r="XAO194" s="35"/>
      <c r="XAP194" s="35"/>
      <c r="XAQ194" s="35"/>
      <c r="XAR194" s="35"/>
      <c r="XAS194" s="35"/>
      <c r="XAT194" s="35"/>
      <c r="XAU194" s="35"/>
      <c r="XAV194" s="35"/>
      <c r="XAW194" s="35"/>
      <c r="XAX194" s="35"/>
      <c r="XAY194" s="35"/>
      <c r="XAZ194" s="35"/>
      <c r="XBA194" s="35"/>
      <c r="XBB194" s="35"/>
      <c r="XBC194" s="35"/>
      <c r="XBD194" s="35"/>
      <c r="XBE194" s="35"/>
      <c r="XBF194" s="35"/>
      <c r="XBG194" s="35"/>
      <c r="XBH194" s="35"/>
      <c r="XBI194" s="35"/>
      <c r="XBJ194" s="35"/>
      <c r="XBK194" s="35"/>
      <c r="XBL194" s="35"/>
      <c r="XBM194" s="35"/>
      <c r="XBN194" s="35"/>
      <c r="XBO194" s="35"/>
      <c r="XBP194" s="35"/>
      <c r="XBQ194" s="35"/>
      <c r="XBR194" s="35"/>
      <c r="XBS194" s="35"/>
      <c r="XBT194" s="35"/>
      <c r="XBU194" s="35"/>
      <c r="XBV194" s="35"/>
      <c r="XBW194" s="35"/>
      <c r="XBX194" s="35"/>
      <c r="XBY194" s="35"/>
      <c r="XBZ194" s="35"/>
      <c r="XCA194" s="35"/>
      <c r="XCB194" s="35"/>
      <c r="XCC194" s="35"/>
      <c r="XCD194" s="35"/>
      <c r="XCE194" s="35"/>
      <c r="XCF194" s="35"/>
      <c r="XCG194" s="35"/>
      <c r="XCH194" s="35"/>
      <c r="XCI194" s="35"/>
      <c r="XCJ194" s="35"/>
      <c r="XCK194" s="35"/>
      <c r="XCL194" s="35"/>
      <c r="XCM194" s="35"/>
      <c r="XCN194" s="35"/>
      <c r="XCO194" s="35"/>
      <c r="XCP194" s="35"/>
      <c r="XCQ194" s="35"/>
      <c r="XCR194" s="35"/>
      <c r="XCS194" s="35"/>
      <c r="XCT194" s="35"/>
      <c r="XCU194" s="35"/>
      <c r="XCV194" s="35"/>
      <c r="XCW194" s="35"/>
      <c r="XCX194" s="35"/>
      <c r="XCY194" s="35"/>
      <c r="XCZ194" s="35"/>
      <c r="XDA194" s="35"/>
      <c r="XDB194" s="35"/>
      <c r="XDC194" s="35"/>
      <c r="XDD194" s="35"/>
      <c r="XDE194" s="35"/>
      <c r="XDF194" s="35"/>
      <c r="XDG194" s="35"/>
      <c r="XDH194" s="35"/>
      <c r="XDI194" s="35"/>
      <c r="XDJ194" s="35"/>
      <c r="XDK194" s="35"/>
      <c r="XDL194" s="35"/>
      <c r="XDM194" s="35"/>
      <c r="XDN194" s="35"/>
      <c r="XDO194" s="35"/>
      <c r="XDP194" s="35"/>
      <c r="XDQ194" s="35"/>
      <c r="XDR194" s="35"/>
      <c r="XDS194" s="35"/>
      <c r="XDT194" s="35"/>
      <c r="XDU194" s="35"/>
      <c r="XDV194" s="35"/>
      <c r="XDW194" s="35"/>
      <c r="XDX194" s="35"/>
      <c r="XDY194" s="35"/>
      <c r="XDZ194" s="35"/>
      <c r="XEA194" s="35"/>
      <c r="XEB194" s="35"/>
      <c r="XEC194" s="35"/>
      <c r="XED194" s="35"/>
      <c r="XEE194" s="35"/>
      <c r="XEF194" s="35"/>
      <c r="XEG194" s="35"/>
      <c r="XEH194" s="35"/>
      <c r="XEI194" s="35"/>
      <c r="XEJ194" s="35"/>
      <c r="XEK194" s="35"/>
      <c r="XEL194" s="35"/>
      <c r="XEM194" s="35"/>
      <c r="XEN194" s="35"/>
      <c r="XEO194" s="35"/>
      <c r="XEP194" s="35"/>
      <c r="XEQ194" s="35"/>
      <c r="XER194" s="35"/>
      <c r="XES194" s="35"/>
      <c r="XET194" s="35"/>
      <c r="XEU194" s="35"/>
      <c r="XEV194" s="35"/>
      <c r="XEW194" s="35"/>
      <c r="XEX194" s="35"/>
      <c r="XEY194" s="35"/>
      <c r="XEZ194" s="35"/>
      <c r="XFA194" s="35"/>
      <c r="XFB194" s="35"/>
      <c r="XFC194" s="35"/>
      <c r="XFD194" s="35"/>
    </row>
    <row r="195" spans="1:151 16227:16384" s="12" customFormat="1" ht="20.25" customHeight="1" x14ac:dyDescent="0.25">
      <c r="A195" s="114"/>
      <c r="B195" s="115"/>
      <c r="C195" s="118">
        <v>3</v>
      </c>
      <c r="D195" s="119"/>
      <c r="E195" s="58" t="s">
        <v>208</v>
      </c>
      <c r="F195" s="118">
        <f>(64.77)*(10.764)</f>
        <v>697.18427999999994</v>
      </c>
      <c r="G195" s="119"/>
      <c r="H195" s="58">
        <v>0</v>
      </c>
      <c r="I195" s="58">
        <f>F195*(($I$151)+1)+H195</f>
        <v>1115.494848</v>
      </c>
      <c r="J195" s="35"/>
      <c r="K195" s="35"/>
      <c r="L195" s="35"/>
      <c r="M195" s="35"/>
      <c r="N195" s="35"/>
      <c r="O195" s="35"/>
      <c r="P195" s="35"/>
      <c r="Q195" s="35"/>
      <c r="R195" s="35"/>
      <c r="S195" s="35"/>
      <c r="T195" s="35"/>
      <c r="U195" s="42" t="str">
        <f t="shared" ca="1" si="22"/>
        <v>2103,..,2103</v>
      </c>
      <c r="V195" s="42">
        <f t="shared" ref="V195:W196" ca="1" si="23">V194+1</f>
        <v>2103</v>
      </c>
      <c r="W195" s="42">
        <f t="shared" ca="1" si="23"/>
        <v>2103</v>
      </c>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WZC195" s="35"/>
      <c r="WZD195" s="35"/>
      <c r="WZE195" s="35"/>
      <c r="WZF195" s="35"/>
      <c r="WZG195" s="35"/>
      <c r="WZH195" s="35"/>
      <c r="WZI195" s="35"/>
      <c r="WZJ195" s="35"/>
      <c r="WZK195" s="35"/>
      <c r="WZL195" s="35"/>
      <c r="WZM195" s="35"/>
      <c r="WZN195" s="35"/>
      <c r="WZO195" s="35"/>
      <c r="WZP195" s="35"/>
      <c r="WZQ195" s="35"/>
      <c r="WZR195" s="35"/>
      <c r="WZS195" s="35"/>
      <c r="WZT195" s="35"/>
      <c r="WZU195" s="35"/>
      <c r="WZV195" s="35"/>
      <c r="WZW195" s="35"/>
      <c r="WZX195" s="35"/>
      <c r="WZY195" s="35"/>
      <c r="WZZ195" s="35"/>
      <c r="XAA195" s="35"/>
      <c r="XAB195" s="35"/>
      <c r="XAC195" s="35"/>
      <c r="XAD195" s="35"/>
      <c r="XAE195" s="35"/>
      <c r="XAF195" s="35"/>
      <c r="XAG195" s="35"/>
      <c r="XAH195" s="35"/>
      <c r="XAI195" s="35"/>
      <c r="XAJ195" s="35"/>
      <c r="XAK195" s="35"/>
      <c r="XAL195" s="35"/>
      <c r="XAM195" s="35"/>
      <c r="XAN195" s="35"/>
      <c r="XAO195" s="35"/>
      <c r="XAP195" s="35"/>
      <c r="XAQ195" s="35"/>
      <c r="XAR195" s="35"/>
      <c r="XAS195" s="35"/>
      <c r="XAT195" s="35"/>
      <c r="XAU195" s="35"/>
      <c r="XAV195" s="35"/>
      <c r="XAW195" s="35"/>
      <c r="XAX195" s="35"/>
      <c r="XAY195" s="35"/>
      <c r="XAZ195" s="35"/>
      <c r="XBA195" s="35"/>
      <c r="XBB195" s="35"/>
      <c r="XBC195" s="35"/>
      <c r="XBD195" s="35"/>
      <c r="XBE195" s="35"/>
      <c r="XBF195" s="35"/>
      <c r="XBG195" s="35"/>
      <c r="XBH195" s="35"/>
      <c r="XBI195" s="35"/>
      <c r="XBJ195" s="35"/>
      <c r="XBK195" s="35"/>
      <c r="XBL195" s="35"/>
      <c r="XBM195" s="35"/>
      <c r="XBN195" s="35"/>
      <c r="XBO195" s="35"/>
      <c r="XBP195" s="35"/>
      <c r="XBQ195" s="35"/>
      <c r="XBR195" s="35"/>
      <c r="XBS195" s="35"/>
      <c r="XBT195" s="35"/>
      <c r="XBU195" s="35"/>
      <c r="XBV195" s="35"/>
      <c r="XBW195" s="35"/>
      <c r="XBX195" s="35"/>
      <c r="XBY195" s="35"/>
      <c r="XBZ195" s="35"/>
      <c r="XCA195" s="35"/>
      <c r="XCB195" s="35"/>
      <c r="XCC195" s="35"/>
      <c r="XCD195" s="35"/>
      <c r="XCE195" s="35"/>
      <c r="XCF195" s="35"/>
      <c r="XCG195" s="35"/>
      <c r="XCH195" s="35"/>
      <c r="XCI195" s="35"/>
      <c r="XCJ195" s="35"/>
      <c r="XCK195" s="35"/>
      <c r="XCL195" s="35"/>
      <c r="XCM195" s="35"/>
      <c r="XCN195" s="35"/>
      <c r="XCO195" s="35"/>
      <c r="XCP195" s="35"/>
      <c r="XCQ195" s="35"/>
      <c r="XCR195" s="35"/>
      <c r="XCS195" s="35"/>
      <c r="XCT195" s="35"/>
      <c r="XCU195" s="35"/>
      <c r="XCV195" s="35"/>
      <c r="XCW195" s="35"/>
      <c r="XCX195" s="35"/>
      <c r="XCY195" s="35"/>
      <c r="XCZ195" s="35"/>
      <c r="XDA195" s="35"/>
      <c r="XDB195" s="35"/>
      <c r="XDC195" s="35"/>
      <c r="XDD195" s="35"/>
      <c r="XDE195" s="35"/>
      <c r="XDF195" s="35"/>
      <c r="XDG195" s="35"/>
      <c r="XDH195" s="35"/>
      <c r="XDI195" s="35"/>
      <c r="XDJ195" s="35"/>
      <c r="XDK195" s="35"/>
      <c r="XDL195" s="35"/>
      <c r="XDM195" s="35"/>
      <c r="XDN195" s="35"/>
      <c r="XDO195" s="35"/>
      <c r="XDP195" s="35"/>
      <c r="XDQ195" s="35"/>
      <c r="XDR195" s="35"/>
      <c r="XDS195" s="35"/>
      <c r="XDT195" s="35"/>
      <c r="XDU195" s="35"/>
      <c r="XDV195" s="35"/>
      <c r="XDW195" s="35"/>
      <c r="XDX195" s="35"/>
      <c r="XDY195" s="35"/>
      <c r="XDZ195" s="35"/>
      <c r="XEA195" s="35"/>
      <c r="XEB195" s="35"/>
      <c r="XEC195" s="35"/>
      <c r="XED195" s="35"/>
      <c r="XEE195" s="35"/>
      <c r="XEF195" s="35"/>
      <c r="XEG195" s="35"/>
      <c r="XEH195" s="35"/>
      <c r="XEI195" s="35"/>
      <c r="XEJ195" s="35"/>
      <c r="XEK195" s="35"/>
      <c r="XEL195" s="35"/>
      <c r="XEM195" s="35"/>
      <c r="XEN195" s="35"/>
      <c r="XEO195" s="35"/>
      <c r="XEP195" s="35"/>
      <c r="XEQ195" s="35"/>
      <c r="XER195" s="35"/>
      <c r="XES195" s="35"/>
      <c r="XET195" s="35"/>
      <c r="XEU195" s="35"/>
      <c r="XEV195" s="35"/>
      <c r="XEW195" s="35"/>
      <c r="XEX195" s="35"/>
      <c r="XEY195" s="35"/>
      <c r="XEZ195" s="35"/>
      <c r="XFA195" s="35"/>
      <c r="XFB195" s="35"/>
      <c r="XFC195" s="35"/>
      <c r="XFD195" s="35"/>
    </row>
    <row r="196" spans="1:151 16227:16384" s="12" customFormat="1" ht="20.25" customHeight="1" x14ac:dyDescent="0.25">
      <c r="A196" s="114"/>
      <c r="B196" s="115"/>
      <c r="C196" s="118">
        <v>4</v>
      </c>
      <c r="D196" s="119"/>
      <c r="E196" s="58" t="s">
        <v>209</v>
      </c>
      <c r="F196" s="118">
        <f>(93.94)*(10.764)</f>
        <v>1011.1701599999999</v>
      </c>
      <c r="G196" s="119"/>
      <c r="H196" s="58">
        <v>0</v>
      </c>
      <c r="I196" s="58">
        <f>F196*(($I$151)+1)+H196</f>
        <v>1617.8722559999999</v>
      </c>
      <c r="J196" s="35"/>
      <c r="K196" s="35"/>
      <c r="L196" s="35"/>
      <c r="M196" s="35"/>
      <c r="N196" s="35"/>
      <c r="O196" s="35"/>
      <c r="P196" s="35"/>
      <c r="Q196" s="35"/>
      <c r="R196" s="35"/>
      <c r="S196" s="35"/>
      <c r="T196" s="35"/>
      <c r="U196" s="42" t="str">
        <f t="shared" ca="1" si="22"/>
        <v>2104,..,2104</v>
      </c>
      <c r="V196" s="42">
        <f t="shared" ref="V196" ca="1" si="24">V195+1</f>
        <v>2104</v>
      </c>
      <c r="W196" s="42">
        <f t="shared" ca="1" si="23"/>
        <v>2104</v>
      </c>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WZC196" s="35"/>
      <c r="WZD196" s="35"/>
      <c r="WZE196" s="35"/>
      <c r="WZF196" s="35"/>
      <c r="WZG196" s="35"/>
      <c r="WZH196" s="35"/>
      <c r="WZI196" s="35"/>
      <c r="WZJ196" s="35"/>
      <c r="WZK196" s="35"/>
      <c r="WZL196" s="35"/>
      <c r="WZM196" s="35"/>
      <c r="WZN196" s="35"/>
      <c r="WZO196" s="35"/>
      <c r="WZP196" s="35"/>
      <c r="WZQ196" s="35"/>
      <c r="WZR196" s="35"/>
      <c r="WZS196" s="35"/>
      <c r="WZT196" s="35"/>
      <c r="WZU196" s="35"/>
      <c r="WZV196" s="35"/>
      <c r="WZW196" s="35"/>
      <c r="WZX196" s="35"/>
      <c r="WZY196" s="35"/>
      <c r="WZZ196" s="35"/>
      <c r="XAA196" s="35"/>
      <c r="XAB196" s="35"/>
      <c r="XAC196" s="35"/>
      <c r="XAD196" s="35"/>
      <c r="XAE196" s="35"/>
      <c r="XAF196" s="35"/>
      <c r="XAG196" s="35"/>
      <c r="XAH196" s="35"/>
      <c r="XAI196" s="35"/>
      <c r="XAJ196" s="35"/>
      <c r="XAK196" s="35"/>
      <c r="XAL196" s="35"/>
      <c r="XAM196" s="35"/>
      <c r="XAN196" s="35"/>
      <c r="XAO196" s="35"/>
      <c r="XAP196" s="35"/>
      <c r="XAQ196" s="35"/>
      <c r="XAR196" s="35"/>
      <c r="XAS196" s="35"/>
      <c r="XAT196" s="35"/>
      <c r="XAU196" s="35"/>
      <c r="XAV196" s="35"/>
      <c r="XAW196" s="35"/>
      <c r="XAX196" s="35"/>
      <c r="XAY196" s="35"/>
      <c r="XAZ196" s="35"/>
      <c r="XBA196" s="35"/>
      <c r="XBB196" s="35"/>
      <c r="XBC196" s="35"/>
      <c r="XBD196" s="35"/>
      <c r="XBE196" s="35"/>
      <c r="XBF196" s="35"/>
      <c r="XBG196" s="35"/>
      <c r="XBH196" s="35"/>
      <c r="XBI196" s="35"/>
      <c r="XBJ196" s="35"/>
      <c r="XBK196" s="35"/>
      <c r="XBL196" s="35"/>
      <c r="XBM196" s="35"/>
      <c r="XBN196" s="35"/>
      <c r="XBO196" s="35"/>
      <c r="XBP196" s="35"/>
      <c r="XBQ196" s="35"/>
      <c r="XBR196" s="35"/>
      <c r="XBS196" s="35"/>
      <c r="XBT196" s="35"/>
      <c r="XBU196" s="35"/>
      <c r="XBV196" s="35"/>
      <c r="XBW196" s="35"/>
      <c r="XBX196" s="35"/>
      <c r="XBY196" s="35"/>
      <c r="XBZ196" s="35"/>
      <c r="XCA196" s="35"/>
      <c r="XCB196" s="35"/>
      <c r="XCC196" s="35"/>
      <c r="XCD196" s="35"/>
      <c r="XCE196" s="35"/>
      <c r="XCF196" s="35"/>
      <c r="XCG196" s="35"/>
      <c r="XCH196" s="35"/>
      <c r="XCI196" s="35"/>
      <c r="XCJ196" s="35"/>
      <c r="XCK196" s="35"/>
      <c r="XCL196" s="35"/>
      <c r="XCM196" s="35"/>
      <c r="XCN196" s="35"/>
      <c r="XCO196" s="35"/>
      <c r="XCP196" s="35"/>
      <c r="XCQ196" s="35"/>
      <c r="XCR196" s="35"/>
      <c r="XCS196" s="35"/>
      <c r="XCT196" s="35"/>
      <c r="XCU196" s="35"/>
      <c r="XCV196" s="35"/>
      <c r="XCW196" s="35"/>
      <c r="XCX196" s="35"/>
      <c r="XCY196" s="35"/>
      <c r="XCZ196" s="35"/>
      <c r="XDA196" s="35"/>
      <c r="XDB196" s="35"/>
      <c r="XDC196" s="35"/>
      <c r="XDD196" s="35"/>
      <c r="XDE196" s="35"/>
      <c r="XDF196" s="35"/>
      <c r="XDG196" s="35"/>
      <c r="XDH196" s="35"/>
      <c r="XDI196" s="35"/>
      <c r="XDJ196" s="35"/>
      <c r="XDK196" s="35"/>
      <c r="XDL196" s="35"/>
      <c r="XDM196" s="35"/>
      <c r="XDN196" s="35"/>
      <c r="XDO196" s="35"/>
      <c r="XDP196" s="35"/>
      <c r="XDQ196" s="35"/>
      <c r="XDR196" s="35"/>
      <c r="XDS196" s="35"/>
      <c r="XDT196" s="35"/>
      <c r="XDU196" s="35"/>
      <c r="XDV196" s="35"/>
      <c r="XDW196" s="35"/>
      <c r="XDX196" s="35"/>
      <c r="XDY196" s="35"/>
      <c r="XDZ196" s="35"/>
      <c r="XEA196" s="35"/>
      <c r="XEB196" s="35"/>
      <c r="XEC196" s="35"/>
      <c r="XED196" s="35"/>
      <c r="XEE196" s="35"/>
      <c r="XEF196" s="35"/>
      <c r="XEG196" s="35"/>
      <c r="XEH196" s="35"/>
      <c r="XEI196" s="35"/>
      <c r="XEJ196" s="35"/>
      <c r="XEK196" s="35"/>
      <c r="XEL196" s="35"/>
      <c r="XEM196" s="35"/>
      <c r="XEN196" s="35"/>
      <c r="XEO196" s="35"/>
      <c r="XEP196" s="35"/>
      <c r="XEQ196" s="35"/>
      <c r="XER196" s="35"/>
      <c r="XES196" s="35"/>
      <c r="XET196" s="35"/>
      <c r="XEU196" s="35"/>
      <c r="XEV196" s="35"/>
      <c r="XEW196" s="35"/>
      <c r="XEX196" s="35"/>
      <c r="XEY196" s="35"/>
      <c r="XEZ196" s="35"/>
      <c r="XFA196" s="35"/>
      <c r="XFB196" s="35"/>
      <c r="XFC196" s="35"/>
      <c r="XFD196" s="35"/>
    </row>
    <row r="197" spans="1:151 16227:16384" s="12" customFormat="1" ht="20.25" customHeight="1" x14ac:dyDescent="0.25">
      <c r="A197" s="116"/>
      <c r="B197" s="117"/>
      <c r="C197" s="118">
        <v>5</v>
      </c>
      <c r="D197" s="119"/>
      <c r="E197" s="118" t="s">
        <v>221</v>
      </c>
      <c r="F197" s="120"/>
      <c r="G197" s="120"/>
      <c r="H197" s="120"/>
      <c r="I197" s="119"/>
      <c r="J197" s="35"/>
      <c r="K197" s="35"/>
      <c r="L197" s="35"/>
      <c r="M197" s="35"/>
      <c r="N197" s="35"/>
      <c r="O197" s="35"/>
      <c r="P197" s="35"/>
      <c r="Q197" s="35"/>
      <c r="R197" s="35"/>
      <c r="S197" s="35"/>
      <c r="T197" s="35"/>
      <c r="U197" s="42" t="str">
        <f t="shared" ca="1" si="22"/>
        <v>2105,..,2105</v>
      </c>
      <c r="V197" s="42">
        <f t="shared" ref="V197:W197" ca="1" si="25">V196+1</f>
        <v>2105</v>
      </c>
      <c r="W197" s="42">
        <f t="shared" ca="1" si="25"/>
        <v>2105</v>
      </c>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WZC197" s="35"/>
      <c r="WZD197" s="35"/>
      <c r="WZE197" s="35"/>
      <c r="WZF197" s="35"/>
      <c r="WZG197" s="35"/>
      <c r="WZH197" s="35"/>
      <c r="WZI197" s="35"/>
      <c r="WZJ197" s="35"/>
      <c r="WZK197" s="35"/>
      <c r="WZL197" s="35"/>
      <c r="WZM197" s="35"/>
      <c r="WZN197" s="35"/>
      <c r="WZO197" s="35"/>
      <c r="WZP197" s="35"/>
      <c r="WZQ197" s="35"/>
      <c r="WZR197" s="35"/>
      <c r="WZS197" s="35"/>
      <c r="WZT197" s="35"/>
      <c r="WZU197" s="35"/>
      <c r="WZV197" s="35"/>
      <c r="WZW197" s="35"/>
      <c r="WZX197" s="35"/>
      <c r="WZY197" s="35"/>
      <c r="WZZ197" s="35"/>
      <c r="XAA197" s="35"/>
      <c r="XAB197" s="35"/>
      <c r="XAC197" s="35"/>
      <c r="XAD197" s="35"/>
      <c r="XAE197" s="35"/>
      <c r="XAF197" s="35"/>
      <c r="XAG197" s="35"/>
      <c r="XAH197" s="35"/>
      <c r="XAI197" s="35"/>
      <c r="XAJ197" s="35"/>
      <c r="XAK197" s="35"/>
      <c r="XAL197" s="35"/>
      <c r="XAM197" s="35"/>
      <c r="XAN197" s="35"/>
      <c r="XAO197" s="35"/>
      <c r="XAP197" s="35"/>
      <c r="XAQ197" s="35"/>
      <c r="XAR197" s="35"/>
      <c r="XAS197" s="35"/>
      <c r="XAT197" s="35"/>
      <c r="XAU197" s="35"/>
      <c r="XAV197" s="35"/>
      <c r="XAW197" s="35"/>
      <c r="XAX197" s="35"/>
      <c r="XAY197" s="35"/>
      <c r="XAZ197" s="35"/>
      <c r="XBA197" s="35"/>
      <c r="XBB197" s="35"/>
      <c r="XBC197" s="35"/>
      <c r="XBD197" s="35"/>
      <c r="XBE197" s="35"/>
      <c r="XBF197" s="35"/>
      <c r="XBG197" s="35"/>
      <c r="XBH197" s="35"/>
      <c r="XBI197" s="35"/>
      <c r="XBJ197" s="35"/>
      <c r="XBK197" s="35"/>
      <c r="XBL197" s="35"/>
      <c r="XBM197" s="35"/>
      <c r="XBN197" s="35"/>
      <c r="XBO197" s="35"/>
      <c r="XBP197" s="35"/>
      <c r="XBQ197" s="35"/>
      <c r="XBR197" s="35"/>
      <c r="XBS197" s="35"/>
      <c r="XBT197" s="35"/>
      <c r="XBU197" s="35"/>
      <c r="XBV197" s="35"/>
      <c r="XBW197" s="35"/>
      <c r="XBX197" s="35"/>
      <c r="XBY197" s="35"/>
      <c r="XBZ197" s="35"/>
      <c r="XCA197" s="35"/>
      <c r="XCB197" s="35"/>
      <c r="XCC197" s="35"/>
      <c r="XCD197" s="35"/>
      <c r="XCE197" s="35"/>
      <c r="XCF197" s="35"/>
      <c r="XCG197" s="35"/>
      <c r="XCH197" s="35"/>
      <c r="XCI197" s="35"/>
      <c r="XCJ197" s="35"/>
      <c r="XCK197" s="35"/>
      <c r="XCL197" s="35"/>
      <c r="XCM197" s="35"/>
      <c r="XCN197" s="35"/>
      <c r="XCO197" s="35"/>
      <c r="XCP197" s="35"/>
      <c r="XCQ197" s="35"/>
      <c r="XCR197" s="35"/>
      <c r="XCS197" s="35"/>
      <c r="XCT197" s="35"/>
      <c r="XCU197" s="35"/>
      <c r="XCV197" s="35"/>
      <c r="XCW197" s="35"/>
      <c r="XCX197" s="35"/>
      <c r="XCY197" s="35"/>
      <c r="XCZ197" s="35"/>
      <c r="XDA197" s="35"/>
      <c r="XDB197" s="35"/>
      <c r="XDC197" s="35"/>
      <c r="XDD197" s="35"/>
      <c r="XDE197" s="35"/>
      <c r="XDF197" s="35"/>
      <c r="XDG197" s="35"/>
      <c r="XDH197" s="35"/>
      <c r="XDI197" s="35"/>
      <c r="XDJ197" s="35"/>
      <c r="XDK197" s="35"/>
      <c r="XDL197" s="35"/>
      <c r="XDM197" s="35"/>
      <c r="XDN197" s="35"/>
      <c r="XDO197" s="35"/>
      <c r="XDP197" s="35"/>
      <c r="XDQ197" s="35"/>
      <c r="XDR197" s="35"/>
      <c r="XDS197" s="35"/>
      <c r="XDT197" s="35"/>
      <c r="XDU197" s="35"/>
      <c r="XDV197" s="35"/>
      <c r="XDW197" s="35"/>
      <c r="XDX197" s="35"/>
      <c r="XDY197" s="35"/>
      <c r="XDZ197" s="35"/>
      <c r="XEA197" s="35"/>
      <c r="XEB197" s="35"/>
      <c r="XEC197" s="35"/>
      <c r="XED197" s="35"/>
      <c r="XEE197" s="35"/>
      <c r="XEF197" s="35"/>
      <c r="XEG197" s="35"/>
      <c r="XEH197" s="35"/>
      <c r="XEI197" s="35"/>
      <c r="XEJ197" s="35"/>
      <c r="XEK197" s="35"/>
      <c r="XEL197" s="35"/>
      <c r="XEM197" s="35"/>
      <c r="XEN197" s="35"/>
      <c r="XEO197" s="35"/>
      <c r="XEP197" s="35"/>
      <c r="XEQ197" s="35"/>
      <c r="XER197" s="35"/>
      <c r="XES197" s="35"/>
      <c r="XET197" s="35"/>
      <c r="XEU197" s="35"/>
      <c r="XEV197" s="35"/>
      <c r="XEW197" s="35"/>
      <c r="XEX197" s="35"/>
      <c r="XEY197" s="35"/>
      <c r="XEZ197" s="35"/>
      <c r="XFA197" s="35"/>
      <c r="XFB197" s="35"/>
      <c r="XFC197" s="35"/>
      <c r="XFD197" s="35"/>
    </row>
    <row r="198" spans="1:151 16227:16384" s="12" customFormat="1" ht="20.25" x14ac:dyDescent="0.25">
      <c r="A198" s="109" t="s">
        <v>255</v>
      </c>
      <c r="B198" s="110"/>
      <c r="C198" s="110"/>
      <c r="D198" s="110"/>
      <c r="E198" s="110"/>
      <c r="F198" s="110"/>
      <c r="G198" s="110"/>
      <c r="H198" s="110"/>
      <c r="I198" s="111"/>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WZC198" s="35"/>
      <c r="WZD198" s="35"/>
      <c r="WZE198" s="35"/>
      <c r="WZF198" s="35"/>
      <c r="WZG198" s="35"/>
      <c r="WZH198" s="35"/>
      <c r="WZI198" s="35"/>
      <c r="WZJ198" s="35"/>
      <c r="WZK198" s="35"/>
      <c r="WZL198" s="35"/>
      <c r="WZM198" s="35"/>
      <c r="WZN198" s="35"/>
      <c r="WZO198" s="35"/>
      <c r="WZP198" s="35"/>
      <c r="WZQ198" s="35"/>
      <c r="WZR198" s="35"/>
      <c r="WZS198" s="35"/>
      <c r="WZT198" s="35"/>
      <c r="WZU198" s="35"/>
      <c r="WZV198" s="35"/>
      <c r="WZW198" s="35"/>
      <c r="WZX198" s="35"/>
      <c r="WZY198" s="35"/>
      <c r="WZZ198" s="35"/>
      <c r="XAA198" s="35"/>
      <c r="XAB198" s="35"/>
      <c r="XAC198" s="35"/>
      <c r="XAD198" s="35"/>
      <c r="XAE198" s="35"/>
      <c r="XAF198" s="35"/>
      <c r="XAG198" s="35"/>
      <c r="XAH198" s="35"/>
      <c r="XAI198" s="35"/>
      <c r="XAJ198" s="35"/>
      <c r="XAK198" s="35"/>
      <c r="XAL198" s="35"/>
      <c r="XAM198" s="35"/>
      <c r="XAN198" s="35"/>
      <c r="XAO198" s="35"/>
      <c r="XAP198" s="35"/>
      <c r="XAQ198" s="35"/>
      <c r="XAR198" s="35"/>
      <c r="XAS198" s="35"/>
      <c r="XAT198" s="35"/>
      <c r="XAU198" s="35"/>
      <c r="XAV198" s="35"/>
      <c r="XAW198" s="35"/>
      <c r="XAX198" s="35"/>
      <c r="XAY198" s="35"/>
      <c r="XAZ198" s="35"/>
      <c r="XBA198" s="35"/>
      <c r="XBB198" s="35"/>
      <c r="XBC198" s="35"/>
      <c r="XBD198" s="35"/>
      <c r="XBE198" s="35"/>
      <c r="XBF198" s="35"/>
      <c r="XBG198" s="35"/>
      <c r="XBH198" s="35"/>
      <c r="XBI198" s="35"/>
      <c r="XBJ198" s="35"/>
      <c r="XBK198" s="35"/>
      <c r="XBL198" s="35"/>
      <c r="XBM198" s="35"/>
      <c r="XBN198" s="35"/>
      <c r="XBO198" s="35"/>
      <c r="XBP198" s="35"/>
      <c r="XBQ198" s="35"/>
      <c r="XBR198" s="35"/>
      <c r="XBS198" s="35"/>
      <c r="XBT198" s="35"/>
      <c r="XBU198" s="35"/>
      <c r="XBV198" s="35"/>
      <c r="XBW198" s="35"/>
      <c r="XBX198" s="35"/>
      <c r="XBY198" s="35"/>
      <c r="XBZ198" s="35"/>
      <c r="XCA198" s="35"/>
      <c r="XCB198" s="35"/>
      <c r="XCC198" s="35"/>
      <c r="XCD198" s="35"/>
      <c r="XCE198" s="35"/>
      <c r="XCF198" s="35"/>
      <c r="XCG198" s="35"/>
      <c r="XCH198" s="35"/>
      <c r="XCI198" s="35"/>
      <c r="XCJ198" s="35"/>
      <c r="XCK198" s="35"/>
      <c r="XCL198" s="35"/>
      <c r="XCM198" s="35"/>
      <c r="XCN198" s="35"/>
      <c r="XCO198" s="35"/>
      <c r="XCP198" s="35"/>
      <c r="XCQ198" s="35"/>
      <c r="XCR198" s="35"/>
      <c r="XCS198" s="35"/>
      <c r="XCT198" s="35"/>
      <c r="XCU198" s="35"/>
      <c r="XCV198" s="35"/>
      <c r="XCW198" s="35"/>
      <c r="XCX198" s="35"/>
      <c r="XCY198" s="35"/>
      <c r="XCZ198" s="35"/>
      <c r="XDA198" s="35"/>
      <c r="XDB198" s="35"/>
      <c r="XDC198" s="35"/>
      <c r="XDD198" s="35"/>
      <c r="XDE198" s="35"/>
      <c r="XDF198" s="35"/>
      <c r="XDG198" s="35"/>
      <c r="XDH198" s="35"/>
      <c r="XDI198" s="35"/>
      <c r="XDJ198" s="35"/>
      <c r="XDK198" s="35"/>
      <c r="XDL198" s="35"/>
      <c r="XDM198" s="35"/>
      <c r="XDN198" s="35"/>
      <c r="XDO198" s="35"/>
      <c r="XDP198" s="35"/>
      <c r="XDQ198" s="35"/>
      <c r="XDR198" s="35"/>
      <c r="XDS198" s="35"/>
      <c r="XDT198" s="35"/>
      <c r="XDU198" s="35"/>
      <c r="XDV198" s="35"/>
      <c r="XDW198" s="35"/>
      <c r="XDX198" s="35"/>
      <c r="XDY198" s="35"/>
      <c r="XDZ198" s="35"/>
      <c r="XEA198" s="35"/>
      <c r="XEB198" s="35"/>
      <c r="XEC198" s="35"/>
      <c r="XED198" s="35"/>
      <c r="XEE198" s="35"/>
      <c r="XEF198" s="35"/>
      <c r="XEG198" s="35"/>
      <c r="XEH198" s="35"/>
      <c r="XEI198" s="35"/>
      <c r="XEJ198" s="35"/>
      <c r="XEK198" s="35"/>
      <c r="XEL198" s="35"/>
      <c r="XEM198" s="35"/>
      <c r="XEN198" s="35"/>
      <c r="XEO198" s="35"/>
      <c r="XEP198" s="35"/>
      <c r="XEQ198" s="35"/>
      <c r="XER198" s="35"/>
      <c r="XES198" s="35"/>
      <c r="XET198" s="35"/>
      <c r="XEU198" s="35"/>
      <c r="XEV198" s="35"/>
      <c r="XEW198" s="35"/>
      <c r="XEX198" s="35"/>
      <c r="XEY198" s="35"/>
      <c r="XEZ198" s="35"/>
      <c r="XFA198" s="35"/>
      <c r="XFB198" s="35"/>
      <c r="XFC198" s="35"/>
      <c r="XFD198" s="35"/>
    </row>
    <row r="199" spans="1:151 16227:16384" s="12" customFormat="1" ht="20.25" customHeight="1" x14ac:dyDescent="0.25">
      <c r="A199" s="112" t="str">
        <f>A198</f>
        <v>22nd to 24th Floor</v>
      </c>
      <c r="B199" s="113"/>
      <c r="C199" s="118">
        <v>1</v>
      </c>
      <c r="D199" s="119"/>
      <c r="E199" s="58" t="s">
        <v>208</v>
      </c>
      <c r="F199" s="118">
        <f>(65.17)*(10.764)</f>
        <v>701.48987999999997</v>
      </c>
      <c r="G199" s="119"/>
      <c r="H199" s="58">
        <v>0</v>
      </c>
      <c r="I199" s="58">
        <f t="shared" ref="I199:I203" si="26">F199*(($I$151)+1)+H199</f>
        <v>1122.383808</v>
      </c>
      <c r="J199" s="35"/>
      <c r="K199" s="35"/>
      <c r="L199" s="35"/>
      <c r="M199" s="35"/>
      <c r="N199" s="35"/>
      <c r="O199" s="35"/>
      <c r="P199" s="35"/>
      <c r="Q199" s="35"/>
      <c r="R199" s="35"/>
      <c r="S199" s="35"/>
      <c r="T199" s="35"/>
      <c r="U199" s="42" t="str">
        <f t="shared" ref="U199:U203" ca="1" si="27">V199&amp;""&amp;",..,"&amp;""&amp;W199</f>
        <v>2201,..,2401</v>
      </c>
      <c r="V199" s="42">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2201</v>
      </c>
      <c r="W199" s="42">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2401</v>
      </c>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WZC199" s="35"/>
      <c r="WZD199" s="35"/>
      <c r="WZE199" s="35"/>
      <c r="WZF199" s="35"/>
      <c r="WZG199" s="35"/>
      <c r="WZH199" s="35"/>
      <c r="WZI199" s="35"/>
      <c r="WZJ199" s="35"/>
      <c r="WZK199" s="35"/>
      <c r="WZL199" s="35"/>
      <c r="WZM199" s="35"/>
      <c r="WZN199" s="35"/>
      <c r="WZO199" s="35"/>
      <c r="WZP199" s="35"/>
      <c r="WZQ199" s="35"/>
      <c r="WZR199" s="35"/>
      <c r="WZS199" s="35"/>
      <c r="WZT199" s="35"/>
      <c r="WZU199" s="35"/>
      <c r="WZV199" s="35"/>
      <c r="WZW199" s="35"/>
      <c r="WZX199" s="35"/>
      <c r="WZY199" s="35"/>
      <c r="WZZ199" s="35"/>
      <c r="XAA199" s="35"/>
      <c r="XAB199" s="35"/>
      <c r="XAC199" s="35"/>
      <c r="XAD199" s="35"/>
      <c r="XAE199" s="35"/>
      <c r="XAF199" s="35"/>
      <c r="XAG199" s="35"/>
      <c r="XAH199" s="35"/>
      <c r="XAI199" s="35"/>
      <c r="XAJ199" s="35"/>
      <c r="XAK199" s="35"/>
      <c r="XAL199" s="35"/>
      <c r="XAM199" s="35"/>
      <c r="XAN199" s="35"/>
      <c r="XAO199" s="35"/>
      <c r="XAP199" s="35"/>
      <c r="XAQ199" s="35"/>
      <c r="XAR199" s="35"/>
      <c r="XAS199" s="35"/>
      <c r="XAT199" s="35"/>
      <c r="XAU199" s="35"/>
      <c r="XAV199" s="35"/>
      <c r="XAW199" s="35"/>
      <c r="XAX199" s="35"/>
      <c r="XAY199" s="35"/>
      <c r="XAZ199" s="35"/>
      <c r="XBA199" s="35"/>
      <c r="XBB199" s="35"/>
      <c r="XBC199" s="35"/>
      <c r="XBD199" s="35"/>
      <c r="XBE199" s="35"/>
      <c r="XBF199" s="35"/>
      <c r="XBG199" s="35"/>
      <c r="XBH199" s="35"/>
      <c r="XBI199" s="35"/>
      <c r="XBJ199" s="35"/>
      <c r="XBK199" s="35"/>
      <c r="XBL199" s="35"/>
      <c r="XBM199" s="35"/>
      <c r="XBN199" s="35"/>
      <c r="XBO199" s="35"/>
      <c r="XBP199" s="35"/>
      <c r="XBQ199" s="35"/>
      <c r="XBR199" s="35"/>
      <c r="XBS199" s="35"/>
      <c r="XBT199" s="35"/>
      <c r="XBU199" s="35"/>
      <c r="XBV199" s="35"/>
      <c r="XBW199" s="35"/>
      <c r="XBX199" s="35"/>
      <c r="XBY199" s="35"/>
      <c r="XBZ199" s="35"/>
      <c r="XCA199" s="35"/>
      <c r="XCB199" s="35"/>
      <c r="XCC199" s="35"/>
      <c r="XCD199" s="35"/>
      <c r="XCE199" s="35"/>
      <c r="XCF199" s="35"/>
      <c r="XCG199" s="35"/>
      <c r="XCH199" s="35"/>
      <c r="XCI199" s="35"/>
      <c r="XCJ199" s="35"/>
      <c r="XCK199" s="35"/>
      <c r="XCL199" s="35"/>
      <c r="XCM199" s="35"/>
      <c r="XCN199" s="35"/>
      <c r="XCO199" s="35"/>
      <c r="XCP199" s="35"/>
      <c r="XCQ199" s="35"/>
      <c r="XCR199" s="35"/>
      <c r="XCS199" s="35"/>
      <c r="XCT199" s="35"/>
      <c r="XCU199" s="35"/>
      <c r="XCV199" s="35"/>
      <c r="XCW199" s="35"/>
      <c r="XCX199" s="35"/>
      <c r="XCY199" s="35"/>
      <c r="XCZ199" s="35"/>
      <c r="XDA199" s="35"/>
      <c r="XDB199" s="35"/>
      <c r="XDC199" s="35"/>
      <c r="XDD199" s="35"/>
      <c r="XDE199" s="35"/>
      <c r="XDF199" s="35"/>
      <c r="XDG199" s="35"/>
      <c r="XDH199" s="35"/>
      <c r="XDI199" s="35"/>
      <c r="XDJ199" s="35"/>
      <c r="XDK199" s="35"/>
      <c r="XDL199" s="35"/>
      <c r="XDM199" s="35"/>
      <c r="XDN199" s="35"/>
      <c r="XDO199" s="35"/>
      <c r="XDP199" s="35"/>
      <c r="XDQ199" s="35"/>
      <c r="XDR199" s="35"/>
      <c r="XDS199" s="35"/>
      <c r="XDT199" s="35"/>
      <c r="XDU199" s="35"/>
      <c r="XDV199" s="35"/>
      <c r="XDW199" s="35"/>
      <c r="XDX199" s="35"/>
      <c r="XDY199" s="35"/>
      <c r="XDZ199" s="35"/>
      <c r="XEA199" s="35"/>
      <c r="XEB199" s="35"/>
      <c r="XEC199" s="35"/>
      <c r="XED199" s="35"/>
      <c r="XEE199" s="35"/>
      <c r="XEF199" s="35"/>
      <c r="XEG199" s="35"/>
      <c r="XEH199" s="35"/>
      <c r="XEI199" s="35"/>
      <c r="XEJ199" s="35"/>
      <c r="XEK199" s="35"/>
      <c r="XEL199" s="35"/>
      <c r="XEM199" s="35"/>
      <c r="XEN199" s="35"/>
      <c r="XEO199" s="35"/>
      <c r="XEP199" s="35"/>
      <c r="XEQ199" s="35"/>
      <c r="XER199" s="35"/>
      <c r="XES199" s="35"/>
      <c r="XET199" s="35"/>
      <c r="XEU199" s="35"/>
      <c r="XEV199" s="35"/>
      <c r="XEW199" s="35"/>
      <c r="XEX199" s="35"/>
      <c r="XEY199" s="35"/>
      <c r="XEZ199" s="35"/>
      <c r="XFA199" s="35"/>
      <c r="XFB199" s="35"/>
      <c r="XFC199" s="35"/>
      <c r="XFD199" s="35"/>
    </row>
    <row r="200" spans="1:151 16227:16384" s="12" customFormat="1" ht="20.25" customHeight="1" x14ac:dyDescent="0.25">
      <c r="A200" s="114"/>
      <c r="B200" s="115"/>
      <c r="C200" s="118">
        <v>2</v>
      </c>
      <c r="D200" s="119"/>
      <c r="E200" s="58" t="s">
        <v>208</v>
      </c>
      <c r="F200" s="118">
        <f>(61.38)*(10.764)</f>
        <v>660.69431999999995</v>
      </c>
      <c r="G200" s="119"/>
      <c r="H200" s="58">
        <v>0</v>
      </c>
      <c r="I200" s="58">
        <f t="shared" si="26"/>
        <v>1057.1109119999999</v>
      </c>
      <c r="J200" s="35"/>
      <c r="K200" s="35"/>
      <c r="L200" s="35"/>
      <c r="M200" s="35"/>
      <c r="N200" s="35"/>
      <c r="O200" s="35"/>
      <c r="P200" s="35"/>
      <c r="Q200" s="35"/>
      <c r="R200" s="35"/>
      <c r="S200" s="35"/>
      <c r="T200" s="35"/>
      <c r="U200" s="42" t="str">
        <f t="shared" ca="1" si="27"/>
        <v>2202,..,2402</v>
      </c>
      <c r="V200" s="42">
        <f ca="1">V199+1</f>
        <v>2202</v>
      </c>
      <c r="W200" s="42">
        <f ca="1">W199+1</f>
        <v>2402</v>
      </c>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WZC200" s="35"/>
      <c r="WZD200" s="35"/>
      <c r="WZE200" s="35"/>
      <c r="WZF200" s="35"/>
      <c r="WZG200" s="35"/>
      <c r="WZH200" s="35"/>
      <c r="WZI200" s="35"/>
      <c r="WZJ200" s="35"/>
      <c r="WZK200" s="35"/>
      <c r="WZL200" s="35"/>
      <c r="WZM200" s="35"/>
      <c r="WZN200" s="35"/>
      <c r="WZO200" s="35"/>
      <c r="WZP200" s="35"/>
      <c r="WZQ200" s="35"/>
      <c r="WZR200" s="35"/>
      <c r="WZS200" s="35"/>
      <c r="WZT200" s="35"/>
      <c r="WZU200" s="35"/>
      <c r="WZV200" s="35"/>
      <c r="WZW200" s="35"/>
      <c r="WZX200" s="35"/>
      <c r="WZY200" s="35"/>
      <c r="WZZ200" s="35"/>
      <c r="XAA200" s="35"/>
      <c r="XAB200" s="35"/>
      <c r="XAC200" s="35"/>
      <c r="XAD200" s="35"/>
      <c r="XAE200" s="35"/>
      <c r="XAF200" s="35"/>
      <c r="XAG200" s="35"/>
      <c r="XAH200" s="35"/>
      <c r="XAI200" s="35"/>
      <c r="XAJ200" s="35"/>
      <c r="XAK200" s="35"/>
      <c r="XAL200" s="35"/>
      <c r="XAM200" s="35"/>
      <c r="XAN200" s="35"/>
      <c r="XAO200" s="35"/>
      <c r="XAP200" s="35"/>
      <c r="XAQ200" s="35"/>
      <c r="XAR200" s="35"/>
      <c r="XAS200" s="35"/>
      <c r="XAT200" s="35"/>
      <c r="XAU200" s="35"/>
      <c r="XAV200" s="35"/>
      <c r="XAW200" s="35"/>
      <c r="XAX200" s="35"/>
      <c r="XAY200" s="35"/>
      <c r="XAZ200" s="35"/>
      <c r="XBA200" s="35"/>
      <c r="XBB200" s="35"/>
      <c r="XBC200" s="35"/>
      <c r="XBD200" s="35"/>
      <c r="XBE200" s="35"/>
      <c r="XBF200" s="35"/>
      <c r="XBG200" s="35"/>
      <c r="XBH200" s="35"/>
      <c r="XBI200" s="35"/>
      <c r="XBJ200" s="35"/>
      <c r="XBK200" s="35"/>
      <c r="XBL200" s="35"/>
      <c r="XBM200" s="35"/>
      <c r="XBN200" s="35"/>
      <c r="XBO200" s="35"/>
      <c r="XBP200" s="35"/>
      <c r="XBQ200" s="35"/>
      <c r="XBR200" s="35"/>
      <c r="XBS200" s="35"/>
      <c r="XBT200" s="35"/>
      <c r="XBU200" s="35"/>
      <c r="XBV200" s="35"/>
      <c r="XBW200" s="35"/>
      <c r="XBX200" s="35"/>
      <c r="XBY200" s="35"/>
      <c r="XBZ200" s="35"/>
      <c r="XCA200" s="35"/>
      <c r="XCB200" s="35"/>
      <c r="XCC200" s="35"/>
      <c r="XCD200" s="35"/>
      <c r="XCE200" s="35"/>
      <c r="XCF200" s="35"/>
      <c r="XCG200" s="35"/>
      <c r="XCH200" s="35"/>
      <c r="XCI200" s="35"/>
      <c r="XCJ200" s="35"/>
      <c r="XCK200" s="35"/>
      <c r="XCL200" s="35"/>
      <c r="XCM200" s="35"/>
      <c r="XCN200" s="35"/>
      <c r="XCO200" s="35"/>
      <c r="XCP200" s="35"/>
      <c r="XCQ200" s="35"/>
      <c r="XCR200" s="35"/>
      <c r="XCS200" s="35"/>
      <c r="XCT200" s="35"/>
      <c r="XCU200" s="35"/>
      <c r="XCV200" s="35"/>
      <c r="XCW200" s="35"/>
      <c r="XCX200" s="35"/>
      <c r="XCY200" s="35"/>
      <c r="XCZ200" s="35"/>
      <c r="XDA200" s="35"/>
      <c r="XDB200" s="35"/>
      <c r="XDC200" s="35"/>
      <c r="XDD200" s="35"/>
      <c r="XDE200" s="35"/>
      <c r="XDF200" s="35"/>
      <c r="XDG200" s="35"/>
      <c r="XDH200" s="35"/>
      <c r="XDI200" s="35"/>
      <c r="XDJ200" s="35"/>
      <c r="XDK200" s="35"/>
      <c r="XDL200" s="35"/>
      <c r="XDM200" s="35"/>
      <c r="XDN200" s="35"/>
      <c r="XDO200" s="35"/>
      <c r="XDP200" s="35"/>
      <c r="XDQ200" s="35"/>
      <c r="XDR200" s="35"/>
      <c r="XDS200" s="35"/>
      <c r="XDT200" s="35"/>
      <c r="XDU200" s="35"/>
      <c r="XDV200" s="35"/>
      <c r="XDW200" s="35"/>
      <c r="XDX200" s="35"/>
      <c r="XDY200" s="35"/>
      <c r="XDZ200" s="35"/>
      <c r="XEA200" s="35"/>
      <c r="XEB200" s="35"/>
      <c r="XEC200" s="35"/>
      <c r="XED200" s="35"/>
      <c r="XEE200" s="35"/>
      <c r="XEF200" s="35"/>
      <c r="XEG200" s="35"/>
      <c r="XEH200" s="35"/>
      <c r="XEI200" s="35"/>
      <c r="XEJ200" s="35"/>
      <c r="XEK200" s="35"/>
      <c r="XEL200" s="35"/>
      <c r="XEM200" s="35"/>
      <c r="XEN200" s="35"/>
      <c r="XEO200" s="35"/>
      <c r="XEP200" s="35"/>
      <c r="XEQ200" s="35"/>
      <c r="XER200" s="35"/>
      <c r="XES200" s="35"/>
      <c r="XET200" s="35"/>
      <c r="XEU200" s="35"/>
      <c r="XEV200" s="35"/>
      <c r="XEW200" s="35"/>
      <c r="XEX200" s="35"/>
      <c r="XEY200" s="35"/>
      <c r="XEZ200" s="35"/>
      <c r="XFA200" s="35"/>
      <c r="XFB200" s="35"/>
      <c r="XFC200" s="35"/>
      <c r="XFD200" s="35"/>
    </row>
    <row r="201" spans="1:151 16227:16384" s="12" customFormat="1" ht="20.25" customHeight="1" x14ac:dyDescent="0.25">
      <c r="A201" s="114"/>
      <c r="B201" s="115"/>
      <c r="C201" s="118">
        <v>3</v>
      </c>
      <c r="D201" s="119"/>
      <c r="E201" s="58" t="s">
        <v>208</v>
      </c>
      <c r="F201" s="118">
        <f>64.77*10.764</f>
        <v>697.18427999999994</v>
      </c>
      <c r="G201" s="119"/>
      <c r="H201" s="58">
        <v>0</v>
      </c>
      <c r="I201" s="58">
        <f t="shared" si="26"/>
        <v>1115.494848</v>
      </c>
      <c r="J201" s="35"/>
      <c r="K201" s="35"/>
      <c r="L201" s="35"/>
      <c r="M201" s="35"/>
      <c r="N201" s="35"/>
      <c r="O201" s="35"/>
      <c r="P201" s="35"/>
      <c r="Q201" s="35"/>
      <c r="R201" s="35"/>
      <c r="S201" s="35"/>
      <c r="T201" s="35"/>
      <c r="U201" s="42" t="str">
        <f t="shared" ca="1" si="27"/>
        <v>2203,..,2403</v>
      </c>
      <c r="V201" s="42">
        <f t="shared" ref="V201:W201" ca="1" si="28">V200+1</f>
        <v>2203</v>
      </c>
      <c r="W201" s="42">
        <f t="shared" ca="1" si="28"/>
        <v>2403</v>
      </c>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WZC201" s="35"/>
      <c r="WZD201" s="35"/>
      <c r="WZE201" s="35"/>
      <c r="WZF201" s="35"/>
      <c r="WZG201" s="35"/>
      <c r="WZH201" s="35"/>
      <c r="WZI201" s="35"/>
      <c r="WZJ201" s="35"/>
      <c r="WZK201" s="35"/>
      <c r="WZL201" s="35"/>
      <c r="WZM201" s="35"/>
      <c r="WZN201" s="35"/>
      <c r="WZO201" s="35"/>
      <c r="WZP201" s="35"/>
      <c r="WZQ201" s="35"/>
      <c r="WZR201" s="35"/>
      <c r="WZS201" s="35"/>
      <c r="WZT201" s="35"/>
      <c r="WZU201" s="35"/>
      <c r="WZV201" s="35"/>
      <c r="WZW201" s="35"/>
      <c r="WZX201" s="35"/>
      <c r="WZY201" s="35"/>
      <c r="WZZ201" s="35"/>
      <c r="XAA201" s="35"/>
      <c r="XAB201" s="35"/>
      <c r="XAC201" s="35"/>
      <c r="XAD201" s="35"/>
      <c r="XAE201" s="35"/>
      <c r="XAF201" s="35"/>
      <c r="XAG201" s="35"/>
      <c r="XAH201" s="35"/>
      <c r="XAI201" s="35"/>
      <c r="XAJ201" s="35"/>
      <c r="XAK201" s="35"/>
      <c r="XAL201" s="35"/>
      <c r="XAM201" s="35"/>
      <c r="XAN201" s="35"/>
      <c r="XAO201" s="35"/>
      <c r="XAP201" s="35"/>
      <c r="XAQ201" s="35"/>
      <c r="XAR201" s="35"/>
      <c r="XAS201" s="35"/>
      <c r="XAT201" s="35"/>
      <c r="XAU201" s="35"/>
      <c r="XAV201" s="35"/>
      <c r="XAW201" s="35"/>
      <c r="XAX201" s="35"/>
      <c r="XAY201" s="35"/>
      <c r="XAZ201" s="35"/>
      <c r="XBA201" s="35"/>
      <c r="XBB201" s="35"/>
      <c r="XBC201" s="35"/>
      <c r="XBD201" s="35"/>
      <c r="XBE201" s="35"/>
      <c r="XBF201" s="35"/>
      <c r="XBG201" s="35"/>
      <c r="XBH201" s="35"/>
      <c r="XBI201" s="35"/>
      <c r="XBJ201" s="35"/>
      <c r="XBK201" s="35"/>
      <c r="XBL201" s="35"/>
      <c r="XBM201" s="35"/>
      <c r="XBN201" s="35"/>
      <c r="XBO201" s="35"/>
      <c r="XBP201" s="35"/>
      <c r="XBQ201" s="35"/>
      <c r="XBR201" s="35"/>
      <c r="XBS201" s="35"/>
      <c r="XBT201" s="35"/>
      <c r="XBU201" s="35"/>
      <c r="XBV201" s="35"/>
      <c r="XBW201" s="35"/>
      <c r="XBX201" s="35"/>
      <c r="XBY201" s="35"/>
      <c r="XBZ201" s="35"/>
      <c r="XCA201" s="35"/>
      <c r="XCB201" s="35"/>
      <c r="XCC201" s="35"/>
      <c r="XCD201" s="35"/>
      <c r="XCE201" s="35"/>
      <c r="XCF201" s="35"/>
      <c r="XCG201" s="35"/>
      <c r="XCH201" s="35"/>
      <c r="XCI201" s="35"/>
      <c r="XCJ201" s="35"/>
      <c r="XCK201" s="35"/>
      <c r="XCL201" s="35"/>
      <c r="XCM201" s="35"/>
      <c r="XCN201" s="35"/>
      <c r="XCO201" s="35"/>
      <c r="XCP201" s="35"/>
      <c r="XCQ201" s="35"/>
      <c r="XCR201" s="35"/>
      <c r="XCS201" s="35"/>
      <c r="XCT201" s="35"/>
      <c r="XCU201" s="35"/>
      <c r="XCV201" s="35"/>
      <c r="XCW201" s="35"/>
      <c r="XCX201" s="35"/>
      <c r="XCY201" s="35"/>
      <c r="XCZ201" s="35"/>
      <c r="XDA201" s="35"/>
      <c r="XDB201" s="35"/>
      <c r="XDC201" s="35"/>
      <c r="XDD201" s="35"/>
      <c r="XDE201" s="35"/>
      <c r="XDF201" s="35"/>
      <c r="XDG201" s="35"/>
      <c r="XDH201" s="35"/>
      <c r="XDI201" s="35"/>
      <c r="XDJ201" s="35"/>
      <c r="XDK201" s="35"/>
      <c r="XDL201" s="35"/>
      <c r="XDM201" s="35"/>
      <c r="XDN201" s="35"/>
      <c r="XDO201" s="35"/>
      <c r="XDP201" s="35"/>
      <c r="XDQ201" s="35"/>
      <c r="XDR201" s="35"/>
      <c r="XDS201" s="35"/>
      <c r="XDT201" s="35"/>
      <c r="XDU201" s="35"/>
      <c r="XDV201" s="35"/>
      <c r="XDW201" s="35"/>
      <c r="XDX201" s="35"/>
      <c r="XDY201" s="35"/>
      <c r="XDZ201" s="35"/>
      <c r="XEA201" s="35"/>
      <c r="XEB201" s="35"/>
      <c r="XEC201" s="35"/>
      <c r="XED201" s="35"/>
      <c r="XEE201" s="35"/>
      <c r="XEF201" s="35"/>
      <c r="XEG201" s="35"/>
      <c r="XEH201" s="35"/>
      <c r="XEI201" s="35"/>
      <c r="XEJ201" s="35"/>
      <c r="XEK201" s="35"/>
      <c r="XEL201" s="35"/>
      <c r="XEM201" s="35"/>
      <c r="XEN201" s="35"/>
      <c r="XEO201" s="35"/>
      <c r="XEP201" s="35"/>
      <c r="XEQ201" s="35"/>
      <c r="XER201" s="35"/>
      <c r="XES201" s="35"/>
      <c r="XET201" s="35"/>
      <c r="XEU201" s="35"/>
      <c r="XEV201" s="35"/>
      <c r="XEW201" s="35"/>
      <c r="XEX201" s="35"/>
      <c r="XEY201" s="35"/>
      <c r="XEZ201" s="35"/>
      <c r="XFA201" s="35"/>
      <c r="XFB201" s="35"/>
      <c r="XFC201" s="35"/>
      <c r="XFD201" s="35"/>
    </row>
    <row r="202" spans="1:151 16227:16384" s="12" customFormat="1" ht="20.25" customHeight="1" x14ac:dyDescent="0.25">
      <c r="A202" s="114"/>
      <c r="B202" s="115"/>
      <c r="C202" s="118">
        <v>4</v>
      </c>
      <c r="D202" s="119"/>
      <c r="E202" s="58" t="s">
        <v>209</v>
      </c>
      <c r="F202" s="118">
        <f>(93.94)*(10.764)</f>
        <v>1011.1701599999999</v>
      </c>
      <c r="G202" s="119"/>
      <c r="H202" s="58">
        <v>0</v>
      </c>
      <c r="I202" s="58">
        <f t="shared" si="26"/>
        <v>1617.8722559999999</v>
      </c>
      <c r="J202" s="35"/>
      <c r="K202" s="35"/>
      <c r="L202" s="35"/>
      <c r="M202" s="35"/>
      <c r="N202" s="35"/>
      <c r="O202" s="35"/>
      <c r="P202" s="35"/>
      <c r="Q202" s="35"/>
      <c r="R202" s="35"/>
      <c r="S202" s="35"/>
      <c r="T202" s="35"/>
      <c r="U202" s="42" t="str">
        <f t="shared" ca="1" si="27"/>
        <v>2204,..,2404</v>
      </c>
      <c r="V202" s="42">
        <f t="shared" ref="V202:W202" ca="1" si="29">V201+1</f>
        <v>2204</v>
      </c>
      <c r="W202" s="42">
        <f t="shared" ca="1" si="29"/>
        <v>2404</v>
      </c>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WZC202" s="35"/>
      <c r="WZD202" s="35"/>
      <c r="WZE202" s="35"/>
      <c r="WZF202" s="35"/>
      <c r="WZG202" s="35"/>
      <c r="WZH202" s="35"/>
      <c r="WZI202" s="35"/>
      <c r="WZJ202" s="35"/>
      <c r="WZK202" s="35"/>
      <c r="WZL202" s="35"/>
      <c r="WZM202" s="35"/>
      <c r="WZN202" s="35"/>
      <c r="WZO202" s="35"/>
      <c r="WZP202" s="35"/>
      <c r="WZQ202" s="35"/>
      <c r="WZR202" s="35"/>
      <c r="WZS202" s="35"/>
      <c r="WZT202" s="35"/>
      <c r="WZU202" s="35"/>
      <c r="WZV202" s="35"/>
      <c r="WZW202" s="35"/>
      <c r="WZX202" s="35"/>
      <c r="WZY202" s="35"/>
      <c r="WZZ202" s="35"/>
      <c r="XAA202" s="35"/>
      <c r="XAB202" s="35"/>
      <c r="XAC202" s="35"/>
      <c r="XAD202" s="35"/>
      <c r="XAE202" s="35"/>
      <c r="XAF202" s="35"/>
      <c r="XAG202" s="35"/>
      <c r="XAH202" s="35"/>
      <c r="XAI202" s="35"/>
      <c r="XAJ202" s="35"/>
      <c r="XAK202" s="35"/>
      <c r="XAL202" s="35"/>
      <c r="XAM202" s="35"/>
      <c r="XAN202" s="35"/>
      <c r="XAO202" s="35"/>
      <c r="XAP202" s="35"/>
      <c r="XAQ202" s="35"/>
      <c r="XAR202" s="35"/>
      <c r="XAS202" s="35"/>
      <c r="XAT202" s="35"/>
      <c r="XAU202" s="35"/>
      <c r="XAV202" s="35"/>
      <c r="XAW202" s="35"/>
      <c r="XAX202" s="35"/>
      <c r="XAY202" s="35"/>
      <c r="XAZ202" s="35"/>
      <c r="XBA202" s="35"/>
      <c r="XBB202" s="35"/>
      <c r="XBC202" s="35"/>
      <c r="XBD202" s="35"/>
      <c r="XBE202" s="35"/>
      <c r="XBF202" s="35"/>
      <c r="XBG202" s="35"/>
      <c r="XBH202" s="35"/>
      <c r="XBI202" s="35"/>
      <c r="XBJ202" s="35"/>
      <c r="XBK202" s="35"/>
      <c r="XBL202" s="35"/>
      <c r="XBM202" s="35"/>
      <c r="XBN202" s="35"/>
      <c r="XBO202" s="35"/>
      <c r="XBP202" s="35"/>
      <c r="XBQ202" s="35"/>
      <c r="XBR202" s="35"/>
      <c r="XBS202" s="35"/>
      <c r="XBT202" s="35"/>
      <c r="XBU202" s="35"/>
      <c r="XBV202" s="35"/>
      <c r="XBW202" s="35"/>
      <c r="XBX202" s="35"/>
      <c r="XBY202" s="35"/>
      <c r="XBZ202" s="35"/>
      <c r="XCA202" s="35"/>
      <c r="XCB202" s="35"/>
      <c r="XCC202" s="35"/>
      <c r="XCD202" s="35"/>
      <c r="XCE202" s="35"/>
      <c r="XCF202" s="35"/>
      <c r="XCG202" s="35"/>
      <c r="XCH202" s="35"/>
      <c r="XCI202" s="35"/>
      <c r="XCJ202" s="35"/>
      <c r="XCK202" s="35"/>
      <c r="XCL202" s="35"/>
      <c r="XCM202" s="35"/>
      <c r="XCN202" s="35"/>
      <c r="XCO202" s="35"/>
      <c r="XCP202" s="35"/>
      <c r="XCQ202" s="35"/>
      <c r="XCR202" s="35"/>
      <c r="XCS202" s="35"/>
      <c r="XCT202" s="35"/>
      <c r="XCU202" s="35"/>
      <c r="XCV202" s="35"/>
      <c r="XCW202" s="35"/>
      <c r="XCX202" s="35"/>
      <c r="XCY202" s="35"/>
      <c r="XCZ202" s="35"/>
      <c r="XDA202" s="35"/>
      <c r="XDB202" s="35"/>
      <c r="XDC202" s="35"/>
      <c r="XDD202" s="35"/>
      <c r="XDE202" s="35"/>
      <c r="XDF202" s="35"/>
      <c r="XDG202" s="35"/>
      <c r="XDH202" s="35"/>
      <c r="XDI202" s="35"/>
      <c r="XDJ202" s="35"/>
      <c r="XDK202" s="35"/>
      <c r="XDL202" s="35"/>
      <c r="XDM202" s="35"/>
      <c r="XDN202" s="35"/>
      <c r="XDO202" s="35"/>
      <c r="XDP202" s="35"/>
      <c r="XDQ202" s="35"/>
      <c r="XDR202" s="35"/>
      <c r="XDS202" s="35"/>
      <c r="XDT202" s="35"/>
      <c r="XDU202" s="35"/>
      <c r="XDV202" s="35"/>
      <c r="XDW202" s="35"/>
      <c r="XDX202" s="35"/>
      <c r="XDY202" s="35"/>
      <c r="XDZ202" s="35"/>
      <c r="XEA202" s="35"/>
      <c r="XEB202" s="35"/>
      <c r="XEC202" s="35"/>
      <c r="XED202" s="35"/>
      <c r="XEE202" s="35"/>
      <c r="XEF202" s="35"/>
      <c r="XEG202" s="35"/>
      <c r="XEH202" s="35"/>
      <c r="XEI202" s="35"/>
      <c r="XEJ202" s="35"/>
      <c r="XEK202" s="35"/>
      <c r="XEL202" s="35"/>
      <c r="XEM202" s="35"/>
      <c r="XEN202" s="35"/>
      <c r="XEO202" s="35"/>
      <c r="XEP202" s="35"/>
      <c r="XEQ202" s="35"/>
      <c r="XER202" s="35"/>
      <c r="XES202" s="35"/>
      <c r="XET202" s="35"/>
      <c r="XEU202" s="35"/>
      <c r="XEV202" s="35"/>
      <c r="XEW202" s="35"/>
      <c r="XEX202" s="35"/>
      <c r="XEY202" s="35"/>
      <c r="XEZ202" s="35"/>
      <c r="XFA202" s="35"/>
      <c r="XFB202" s="35"/>
      <c r="XFC202" s="35"/>
      <c r="XFD202" s="35"/>
    </row>
    <row r="203" spans="1:151 16227:16384" s="12" customFormat="1" ht="20.25" customHeight="1" x14ac:dyDescent="0.25">
      <c r="A203" s="116"/>
      <c r="B203" s="117"/>
      <c r="C203" s="118">
        <v>5</v>
      </c>
      <c r="D203" s="119"/>
      <c r="E203" s="58" t="s">
        <v>209</v>
      </c>
      <c r="F203" s="118">
        <f>109.05*10.764</f>
        <v>1173.8141999999998</v>
      </c>
      <c r="G203" s="119"/>
      <c r="H203" s="58">
        <v>0</v>
      </c>
      <c r="I203" s="58">
        <f t="shared" si="26"/>
        <v>1878.1027199999999</v>
      </c>
      <c r="J203" s="35"/>
      <c r="K203" s="35"/>
      <c r="L203" s="35"/>
      <c r="M203" s="35"/>
      <c r="N203" s="35"/>
      <c r="O203" s="35"/>
      <c r="P203" s="35"/>
      <c r="Q203" s="35"/>
      <c r="R203" s="35"/>
      <c r="S203" s="35"/>
      <c r="T203" s="35"/>
      <c r="U203" s="42" t="str">
        <f t="shared" ca="1" si="27"/>
        <v>2205,..,2405</v>
      </c>
      <c r="V203" s="42">
        <f t="shared" ref="V203:W203" ca="1" si="30">V202+1</f>
        <v>2205</v>
      </c>
      <c r="W203" s="42">
        <f t="shared" ca="1" si="30"/>
        <v>2405</v>
      </c>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WZC203" s="35"/>
      <c r="WZD203" s="35"/>
      <c r="WZE203" s="35"/>
      <c r="WZF203" s="35"/>
      <c r="WZG203" s="35"/>
      <c r="WZH203" s="35"/>
      <c r="WZI203" s="35"/>
      <c r="WZJ203" s="35"/>
      <c r="WZK203" s="35"/>
      <c r="WZL203" s="35"/>
      <c r="WZM203" s="35"/>
      <c r="WZN203" s="35"/>
      <c r="WZO203" s="35"/>
      <c r="WZP203" s="35"/>
      <c r="WZQ203" s="35"/>
      <c r="WZR203" s="35"/>
      <c r="WZS203" s="35"/>
      <c r="WZT203" s="35"/>
      <c r="WZU203" s="35"/>
      <c r="WZV203" s="35"/>
      <c r="WZW203" s="35"/>
      <c r="WZX203" s="35"/>
      <c r="WZY203" s="35"/>
      <c r="WZZ203" s="35"/>
      <c r="XAA203" s="35"/>
      <c r="XAB203" s="35"/>
      <c r="XAC203" s="35"/>
      <c r="XAD203" s="35"/>
      <c r="XAE203" s="35"/>
      <c r="XAF203" s="35"/>
      <c r="XAG203" s="35"/>
      <c r="XAH203" s="35"/>
      <c r="XAI203" s="35"/>
      <c r="XAJ203" s="35"/>
      <c r="XAK203" s="35"/>
      <c r="XAL203" s="35"/>
      <c r="XAM203" s="35"/>
      <c r="XAN203" s="35"/>
      <c r="XAO203" s="35"/>
      <c r="XAP203" s="35"/>
      <c r="XAQ203" s="35"/>
      <c r="XAR203" s="35"/>
      <c r="XAS203" s="35"/>
      <c r="XAT203" s="35"/>
      <c r="XAU203" s="35"/>
      <c r="XAV203" s="35"/>
      <c r="XAW203" s="35"/>
      <c r="XAX203" s="35"/>
      <c r="XAY203" s="35"/>
      <c r="XAZ203" s="35"/>
      <c r="XBA203" s="35"/>
      <c r="XBB203" s="35"/>
      <c r="XBC203" s="35"/>
      <c r="XBD203" s="35"/>
      <c r="XBE203" s="35"/>
      <c r="XBF203" s="35"/>
      <c r="XBG203" s="35"/>
      <c r="XBH203" s="35"/>
      <c r="XBI203" s="35"/>
      <c r="XBJ203" s="35"/>
      <c r="XBK203" s="35"/>
      <c r="XBL203" s="35"/>
      <c r="XBM203" s="35"/>
      <c r="XBN203" s="35"/>
      <c r="XBO203" s="35"/>
      <c r="XBP203" s="35"/>
      <c r="XBQ203" s="35"/>
      <c r="XBR203" s="35"/>
      <c r="XBS203" s="35"/>
      <c r="XBT203" s="35"/>
      <c r="XBU203" s="35"/>
      <c r="XBV203" s="35"/>
      <c r="XBW203" s="35"/>
      <c r="XBX203" s="35"/>
      <c r="XBY203" s="35"/>
      <c r="XBZ203" s="35"/>
      <c r="XCA203" s="35"/>
      <c r="XCB203" s="35"/>
      <c r="XCC203" s="35"/>
      <c r="XCD203" s="35"/>
      <c r="XCE203" s="35"/>
      <c r="XCF203" s="35"/>
      <c r="XCG203" s="35"/>
      <c r="XCH203" s="35"/>
      <c r="XCI203" s="35"/>
      <c r="XCJ203" s="35"/>
      <c r="XCK203" s="35"/>
      <c r="XCL203" s="35"/>
      <c r="XCM203" s="35"/>
      <c r="XCN203" s="35"/>
      <c r="XCO203" s="35"/>
      <c r="XCP203" s="35"/>
      <c r="XCQ203" s="35"/>
      <c r="XCR203" s="35"/>
      <c r="XCS203" s="35"/>
      <c r="XCT203" s="35"/>
      <c r="XCU203" s="35"/>
      <c r="XCV203" s="35"/>
      <c r="XCW203" s="35"/>
      <c r="XCX203" s="35"/>
      <c r="XCY203" s="35"/>
      <c r="XCZ203" s="35"/>
      <c r="XDA203" s="35"/>
      <c r="XDB203" s="35"/>
      <c r="XDC203" s="35"/>
      <c r="XDD203" s="35"/>
      <c r="XDE203" s="35"/>
      <c r="XDF203" s="35"/>
      <c r="XDG203" s="35"/>
      <c r="XDH203" s="35"/>
      <c r="XDI203" s="35"/>
      <c r="XDJ203" s="35"/>
      <c r="XDK203" s="35"/>
      <c r="XDL203" s="35"/>
      <c r="XDM203" s="35"/>
      <c r="XDN203" s="35"/>
      <c r="XDO203" s="35"/>
      <c r="XDP203" s="35"/>
      <c r="XDQ203" s="35"/>
      <c r="XDR203" s="35"/>
      <c r="XDS203" s="35"/>
      <c r="XDT203" s="35"/>
      <c r="XDU203" s="35"/>
      <c r="XDV203" s="35"/>
      <c r="XDW203" s="35"/>
      <c r="XDX203" s="35"/>
      <c r="XDY203" s="35"/>
      <c r="XDZ203" s="35"/>
      <c r="XEA203" s="35"/>
      <c r="XEB203" s="35"/>
      <c r="XEC203" s="35"/>
      <c r="XED203" s="35"/>
      <c r="XEE203" s="35"/>
      <c r="XEF203" s="35"/>
      <c r="XEG203" s="35"/>
      <c r="XEH203" s="35"/>
      <c r="XEI203" s="35"/>
      <c r="XEJ203" s="35"/>
      <c r="XEK203" s="35"/>
      <c r="XEL203" s="35"/>
      <c r="XEM203" s="35"/>
      <c r="XEN203" s="35"/>
      <c r="XEO203" s="35"/>
      <c r="XEP203" s="35"/>
      <c r="XEQ203" s="35"/>
      <c r="XER203" s="35"/>
      <c r="XES203" s="35"/>
      <c r="XET203" s="35"/>
      <c r="XEU203" s="35"/>
      <c r="XEV203" s="35"/>
      <c r="XEW203" s="35"/>
      <c r="XEX203" s="35"/>
      <c r="XEY203" s="35"/>
      <c r="XEZ203" s="35"/>
      <c r="XFA203" s="35"/>
      <c r="XFB203" s="35"/>
      <c r="XFC203" s="35"/>
      <c r="XFD203" s="35"/>
    </row>
    <row r="204" spans="1:151 16227:16384" s="12" customFormat="1" ht="20.25" x14ac:dyDescent="0.25">
      <c r="A204" s="109" t="s">
        <v>256</v>
      </c>
      <c r="B204" s="110"/>
      <c r="C204" s="110"/>
      <c r="D204" s="110"/>
      <c r="E204" s="110"/>
      <c r="F204" s="110"/>
      <c r="G204" s="110"/>
      <c r="H204" s="110"/>
      <c r="I204" s="111"/>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WZC204" s="35"/>
      <c r="WZD204" s="35"/>
      <c r="WZE204" s="35"/>
      <c r="WZF204" s="35"/>
      <c r="WZG204" s="35"/>
      <c r="WZH204" s="35"/>
      <c r="WZI204" s="35"/>
      <c r="WZJ204" s="35"/>
      <c r="WZK204" s="35"/>
      <c r="WZL204" s="35"/>
      <c r="WZM204" s="35"/>
      <c r="WZN204" s="35"/>
      <c r="WZO204" s="35"/>
      <c r="WZP204" s="35"/>
      <c r="WZQ204" s="35"/>
      <c r="WZR204" s="35"/>
      <c r="WZS204" s="35"/>
      <c r="WZT204" s="35"/>
      <c r="WZU204" s="35"/>
      <c r="WZV204" s="35"/>
      <c r="WZW204" s="35"/>
      <c r="WZX204" s="35"/>
      <c r="WZY204" s="35"/>
      <c r="WZZ204" s="35"/>
      <c r="XAA204" s="35"/>
      <c r="XAB204" s="35"/>
      <c r="XAC204" s="35"/>
      <c r="XAD204" s="35"/>
      <c r="XAE204" s="35"/>
      <c r="XAF204" s="35"/>
      <c r="XAG204" s="35"/>
      <c r="XAH204" s="35"/>
      <c r="XAI204" s="35"/>
      <c r="XAJ204" s="35"/>
      <c r="XAK204" s="35"/>
      <c r="XAL204" s="35"/>
      <c r="XAM204" s="35"/>
      <c r="XAN204" s="35"/>
      <c r="XAO204" s="35"/>
      <c r="XAP204" s="35"/>
      <c r="XAQ204" s="35"/>
      <c r="XAR204" s="35"/>
      <c r="XAS204" s="35"/>
      <c r="XAT204" s="35"/>
      <c r="XAU204" s="35"/>
      <c r="XAV204" s="35"/>
      <c r="XAW204" s="35"/>
      <c r="XAX204" s="35"/>
      <c r="XAY204" s="35"/>
      <c r="XAZ204" s="35"/>
      <c r="XBA204" s="35"/>
      <c r="XBB204" s="35"/>
      <c r="XBC204" s="35"/>
      <c r="XBD204" s="35"/>
      <c r="XBE204" s="35"/>
      <c r="XBF204" s="35"/>
      <c r="XBG204" s="35"/>
      <c r="XBH204" s="35"/>
      <c r="XBI204" s="35"/>
      <c r="XBJ204" s="35"/>
      <c r="XBK204" s="35"/>
      <c r="XBL204" s="35"/>
      <c r="XBM204" s="35"/>
      <c r="XBN204" s="35"/>
      <c r="XBO204" s="35"/>
      <c r="XBP204" s="35"/>
      <c r="XBQ204" s="35"/>
      <c r="XBR204" s="35"/>
      <c r="XBS204" s="35"/>
      <c r="XBT204" s="35"/>
      <c r="XBU204" s="35"/>
      <c r="XBV204" s="35"/>
      <c r="XBW204" s="35"/>
      <c r="XBX204" s="35"/>
      <c r="XBY204" s="35"/>
      <c r="XBZ204" s="35"/>
      <c r="XCA204" s="35"/>
      <c r="XCB204" s="35"/>
      <c r="XCC204" s="35"/>
      <c r="XCD204" s="35"/>
      <c r="XCE204" s="35"/>
      <c r="XCF204" s="35"/>
      <c r="XCG204" s="35"/>
      <c r="XCH204" s="35"/>
      <c r="XCI204" s="35"/>
      <c r="XCJ204" s="35"/>
      <c r="XCK204" s="35"/>
      <c r="XCL204" s="35"/>
      <c r="XCM204" s="35"/>
      <c r="XCN204" s="35"/>
      <c r="XCO204" s="35"/>
      <c r="XCP204" s="35"/>
      <c r="XCQ204" s="35"/>
      <c r="XCR204" s="35"/>
      <c r="XCS204" s="35"/>
      <c r="XCT204" s="35"/>
      <c r="XCU204" s="35"/>
      <c r="XCV204" s="35"/>
      <c r="XCW204" s="35"/>
      <c r="XCX204" s="35"/>
      <c r="XCY204" s="35"/>
      <c r="XCZ204" s="35"/>
      <c r="XDA204" s="35"/>
      <c r="XDB204" s="35"/>
      <c r="XDC204" s="35"/>
      <c r="XDD204" s="35"/>
      <c r="XDE204" s="35"/>
      <c r="XDF204" s="35"/>
      <c r="XDG204" s="35"/>
      <c r="XDH204" s="35"/>
      <c r="XDI204" s="35"/>
      <c r="XDJ204" s="35"/>
      <c r="XDK204" s="35"/>
      <c r="XDL204" s="35"/>
      <c r="XDM204" s="35"/>
      <c r="XDN204" s="35"/>
      <c r="XDO204" s="35"/>
      <c r="XDP204" s="35"/>
      <c r="XDQ204" s="35"/>
      <c r="XDR204" s="35"/>
      <c r="XDS204" s="35"/>
      <c r="XDT204" s="35"/>
      <c r="XDU204" s="35"/>
      <c r="XDV204" s="35"/>
      <c r="XDW204" s="35"/>
      <c r="XDX204" s="35"/>
      <c r="XDY204" s="35"/>
      <c r="XDZ204" s="35"/>
      <c r="XEA204" s="35"/>
      <c r="XEB204" s="35"/>
      <c r="XEC204" s="35"/>
      <c r="XED204" s="35"/>
      <c r="XEE204" s="35"/>
      <c r="XEF204" s="35"/>
      <c r="XEG204" s="35"/>
      <c r="XEH204" s="35"/>
      <c r="XEI204" s="35"/>
      <c r="XEJ204" s="35"/>
      <c r="XEK204" s="35"/>
      <c r="XEL204" s="35"/>
      <c r="XEM204" s="35"/>
      <c r="XEN204" s="35"/>
      <c r="XEO204" s="35"/>
      <c r="XEP204" s="35"/>
      <c r="XEQ204" s="35"/>
      <c r="XER204" s="35"/>
      <c r="XES204" s="35"/>
      <c r="XET204" s="35"/>
      <c r="XEU204" s="35"/>
      <c r="XEV204" s="35"/>
      <c r="XEW204" s="35"/>
      <c r="XEX204" s="35"/>
      <c r="XEY204" s="35"/>
      <c r="XEZ204" s="35"/>
      <c r="XFA204" s="35"/>
      <c r="XFB204" s="35"/>
      <c r="XFC204" s="35"/>
      <c r="XFD204" s="35"/>
    </row>
    <row r="205" spans="1:151 16227:16384" s="12" customFormat="1" ht="20.25" customHeight="1" x14ac:dyDescent="0.25">
      <c r="A205" s="112" t="str">
        <f>A204</f>
        <v>25th to 27th, 29th &amp; 30th Floor</v>
      </c>
      <c r="B205" s="113"/>
      <c r="C205" s="118">
        <v>1</v>
      </c>
      <c r="D205" s="119"/>
      <c r="E205" s="51" t="s">
        <v>208</v>
      </c>
      <c r="F205" s="118">
        <f>(65.17)*(10.764)</f>
        <v>701.48987999999997</v>
      </c>
      <c r="G205" s="119"/>
      <c r="H205" s="51">
        <v>0</v>
      </c>
      <c r="I205" s="51">
        <f t="shared" ref="I205:I209" si="31">F205*(($I$151)+1)+H205</f>
        <v>1122.383808</v>
      </c>
      <c r="J205" s="35"/>
      <c r="K205" s="35"/>
      <c r="L205" s="35"/>
      <c r="M205" s="35"/>
      <c r="N205" s="35"/>
      <c r="O205" s="35"/>
      <c r="P205" s="35"/>
      <c r="Q205" s="35"/>
      <c r="R205" s="35"/>
      <c r="S205" s="35"/>
      <c r="T205" s="35"/>
      <c r="U205" s="42" t="str">
        <f t="shared" ref="U205:U209" ca="1" si="32">V205&amp;""&amp;",..,"&amp;""&amp;W205</f>
        <v>2501,..,3001</v>
      </c>
      <c r="V205" s="42">
        <f ca="1">(SUMPRODUCT(MID(0&amp;(LEFT(A204,SUM(LEN(A204)-LEN(SUBSTITUTE(A204,{"0","1","2","3"},""))))), LARGE(INDEX(ISNUMBER(--MID((LEFT(A204,SUM(LEN(A204)-LEN(SUBSTITUTE(A204,{"0","1","2","3"},""))))), ROW(INDIRECT("1:"&amp;LEN((LEFT(A204,SUM(LEN(A204)-LEN(SUBSTITUTE(A204,{"0","1","2","3"},"")))))))), 1)) * ROW(INDIRECT("1:"&amp;LEN((LEFT(A204,SUM(LEN(A204)-LEN(SUBSTITUTE(A204,{"0","1","2","3"},"")))))))), 0), ROW(INDIRECT("1:"&amp;LEN((LEFT(A204,SUM(LEN(A204)-LEN(SUBSTITUTE(A204,{"0","1","2","3"},"")))))))))+1, 1) * 10^ROW(INDIRECT("1:"&amp;LEN((LEFT(A204,SUM(LEN(A204)-LEN(SUBSTITUTE(A204,{"0","1","2","3"},""))))))))/10))*100+1</f>
        <v>2501</v>
      </c>
      <c r="W205" s="42">
        <f ca="1">(SUMPRODUCT(MID(0&amp;(--TRIM(RIGHT(SUBSTITUTE(LEFT(A204,_xlfn.AGGREGATE(16,6,FIND({0,1,2,3,4,5,6,7,8,9},A204,ROW(INDIRECT("1:"&amp;LEN(A204)))),1)),"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3001</v>
      </c>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WZC205" s="35"/>
      <c r="WZD205" s="35"/>
      <c r="WZE205" s="35"/>
      <c r="WZF205" s="35"/>
      <c r="WZG205" s="35"/>
      <c r="WZH205" s="35"/>
      <c r="WZI205" s="35"/>
      <c r="WZJ205" s="35"/>
      <c r="WZK205" s="35"/>
      <c r="WZL205" s="35"/>
      <c r="WZM205" s="35"/>
      <c r="WZN205" s="35"/>
      <c r="WZO205" s="35"/>
      <c r="WZP205" s="35"/>
      <c r="WZQ205" s="35"/>
      <c r="WZR205" s="35"/>
      <c r="WZS205" s="35"/>
      <c r="WZT205" s="35"/>
      <c r="WZU205" s="35"/>
      <c r="WZV205" s="35"/>
      <c r="WZW205" s="35"/>
      <c r="WZX205" s="35"/>
      <c r="WZY205" s="35"/>
      <c r="WZZ205" s="35"/>
      <c r="XAA205" s="35"/>
      <c r="XAB205" s="35"/>
      <c r="XAC205" s="35"/>
      <c r="XAD205" s="35"/>
      <c r="XAE205" s="35"/>
      <c r="XAF205" s="35"/>
      <c r="XAG205" s="35"/>
      <c r="XAH205" s="35"/>
      <c r="XAI205" s="35"/>
      <c r="XAJ205" s="35"/>
      <c r="XAK205" s="35"/>
      <c r="XAL205" s="35"/>
      <c r="XAM205" s="35"/>
      <c r="XAN205" s="35"/>
      <c r="XAO205" s="35"/>
      <c r="XAP205" s="35"/>
      <c r="XAQ205" s="35"/>
      <c r="XAR205" s="35"/>
      <c r="XAS205" s="35"/>
      <c r="XAT205" s="35"/>
      <c r="XAU205" s="35"/>
      <c r="XAV205" s="35"/>
      <c r="XAW205" s="35"/>
      <c r="XAX205" s="35"/>
      <c r="XAY205" s="35"/>
      <c r="XAZ205" s="35"/>
      <c r="XBA205" s="35"/>
      <c r="XBB205" s="35"/>
      <c r="XBC205" s="35"/>
      <c r="XBD205" s="35"/>
      <c r="XBE205" s="35"/>
      <c r="XBF205" s="35"/>
      <c r="XBG205" s="35"/>
      <c r="XBH205" s="35"/>
      <c r="XBI205" s="35"/>
      <c r="XBJ205" s="35"/>
      <c r="XBK205" s="35"/>
      <c r="XBL205" s="35"/>
      <c r="XBM205" s="35"/>
      <c r="XBN205" s="35"/>
      <c r="XBO205" s="35"/>
      <c r="XBP205" s="35"/>
      <c r="XBQ205" s="35"/>
      <c r="XBR205" s="35"/>
      <c r="XBS205" s="35"/>
      <c r="XBT205" s="35"/>
      <c r="XBU205" s="35"/>
      <c r="XBV205" s="35"/>
      <c r="XBW205" s="35"/>
      <c r="XBX205" s="35"/>
      <c r="XBY205" s="35"/>
      <c r="XBZ205" s="35"/>
      <c r="XCA205" s="35"/>
      <c r="XCB205" s="35"/>
      <c r="XCC205" s="35"/>
      <c r="XCD205" s="35"/>
      <c r="XCE205" s="35"/>
      <c r="XCF205" s="35"/>
      <c r="XCG205" s="35"/>
      <c r="XCH205" s="35"/>
      <c r="XCI205" s="35"/>
      <c r="XCJ205" s="35"/>
      <c r="XCK205" s="35"/>
      <c r="XCL205" s="35"/>
      <c r="XCM205" s="35"/>
      <c r="XCN205" s="35"/>
      <c r="XCO205" s="35"/>
      <c r="XCP205" s="35"/>
      <c r="XCQ205" s="35"/>
      <c r="XCR205" s="35"/>
      <c r="XCS205" s="35"/>
      <c r="XCT205" s="35"/>
      <c r="XCU205" s="35"/>
      <c r="XCV205" s="35"/>
      <c r="XCW205" s="35"/>
      <c r="XCX205" s="35"/>
      <c r="XCY205" s="35"/>
      <c r="XCZ205" s="35"/>
      <c r="XDA205" s="35"/>
      <c r="XDB205" s="35"/>
      <c r="XDC205" s="35"/>
      <c r="XDD205" s="35"/>
      <c r="XDE205" s="35"/>
      <c r="XDF205" s="35"/>
      <c r="XDG205" s="35"/>
      <c r="XDH205" s="35"/>
      <c r="XDI205" s="35"/>
      <c r="XDJ205" s="35"/>
      <c r="XDK205" s="35"/>
      <c r="XDL205" s="35"/>
      <c r="XDM205" s="35"/>
      <c r="XDN205" s="35"/>
      <c r="XDO205" s="35"/>
      <c r="XDP205" s="35"/>
      <c r="XDQ205" s="35"/>
      <c r="XDR205" s="35"/>
      <c r="XDS205" s="35"/>
      <c r="XDT205" s="35"/>
      <c r="XDU205" s="35"/>
      <c r="XDV205" s="35"/>
      <c r="XDW205" s="35"/>
      <c r="XDX205" s="35"/>
      <c r="XDY205" s="35"/>
      <c r="XDZ205" s="35"/>
      <c r="XEA205" s="35"/>
      <c r="XEB205" s="35"/>
      <c r="XEC205" s="35"/>
      <c r="XED205" s="35"/>
      <c r="XEE205" s="35"/>
      <c r="XEF205" s="35"/>
      <c r="XEG205" s="35"/>
      <c r="XEH205" s="35"/>
      <c r="XEI205" s="35"/>
      <c r="XEJ205" s="35"/>
      <c r="XEK205" s="35"/>
      <c r="XEL205" s="35"/>
      <c r="XEM205" s="35"/>
      <c r="XEN205" s="35"/>
      <c r="XEO205" s="35"/>
      <c r="XEP205" s="35"/>
      <c r="XEQ205" s="35"/>
      <c r="XER205" s="35"/>
      <c r="XES205" s="35"/>
      <c r="XET205" s="35"/>
      <c r="XEU205" s="35"/>
      <c r="XEV205" s="35"/>
      <c r="XEW205" s="35"/>
      <c r="XEX205" s="35"/>
      <c r="XEY205" s="35"/>
      <c r="XEZ205" s="35"/>
      <c r="XFA205" s="35"/>
      <c r="XFB205" s="35"/>
      <c r="XFC205" s="35"/>
      <c r="XFD205" s="35"/>
    </row>
    <row r="206" spans="1:151 16227:16384" s="12" customFormat="1" ht="20.25" customHeight="1" x14ac:dyDescent="0.25">
      <c r="A206" s="114"/>
      <c r="B206" s="115"/>
      <c r="C206" s="118">
        <v>2</v>
      </c>
      <c r="D206" s="119"/>
      <c r="E206" s="51" t="s">
        <v>208</v>
      </c>
      <c r="F206" s="118">
        <f>(64.74)*(10.764)</f>
        <v>696.86135999999988</v>
      </c>
      <c r="G206" s="119"/>
      <c r="H206" s="51">
        <v>0</v>
      </c>
      <c r="I206" s="51">
        <f t="shared" si="31"/>
        <v>1114.9781759999998</v>
      </c>
      <c r="J206" s="35"/>
      <c r="K206" s="35"/>
      <c r="L206" s="35"/>
      <c r="M206" s="35"/>
      <c r="N206" s="35"/>
      <c r="O206" s="35"/>
      <c r="P206" s="35"/>
      <c r="Q206" s="35"/>
      <c r="R206" s="35"/>
      <c r="S206" s="35"/>
      <c r="T206" s="35"/>
      <c r="U206" s="42" t="str">
        <f t="shared" ca="1" si="32"/>
        <v>2502,..,3002</v>
      </c>
      <c r="V206" s="42">
        <f ca="1">V205+1</f>
        <v>2502</v>
      </c>
      <c r="W206" s="42">
        <f ca="1">W205+1</f>
        <v>3002</v>
      </c>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WZC206" s="35"/>
      <c r="WZD206" s="35"/>
      <c r="WZE206" s="35"/>
      <c r="WZF206" s="35"/>
      <c r="WZG206" s="35"/>
      <c r="WZH206" s="35"/>
      <c r="WZI206" s="35"/>
      <c r="WZJ206" s="35"/>
      <c r="WZK206" s="35"/>
      <c r="WZL206" s="35"/>
      <c r="WZM206" s="35"/>
      <c r="WZN206" s="35"/>
      <c r="WZO206" s="35"/>
      <c r="WZP206" s="35"/>
      <c r="WZQ206" s="35"/>
      <c r="WZR206" s="35"/>
      <c r="WZS206" s="35"/>
      <c r="WZT206" s="35"/>
      <c r="WZU206" s="35"/>
      <c r="WZV206" s="35"/>
      <c r="WZW206" s="35"/>
      <c r="WZX206" s="35"/>
      <c r="WZY206" s="35"/>
      <c r="WZZ206" s="35"/>
      <c r="XAA206" s="35"/>
      <c r="XAB206" s="35"/>
      <c r="XAC206" s="35"/>
      <c r="XAD206" s="35"/>
      <c r="XAE206" s="35"/>
      <c r="XAF206" s="35"/>
      <c r="XAG206" s="35"/>
      <c r="XAH206" s="35"/>
      <c r="XAI206" s="35"/>
      <c r="XAJ206" s="35"/>
      <c r="XAK206" s="35"/>
      <c r="XAL206" s="35"/>
      <c r="XAM206" s="35"/>
      <c r="XAN206" s="35"/>
      <c r="XAO206" s="35"/>
      <c r="XAP206" s="35"/>
      <c r="XAQ206" s="35"/>
      <c r="XAR206" s="35"/>
      <c r="XAS206" s="35"/>
      <c r="XAT206" s="35"/>
      <c r="XAU206" s="35"/>
      <c r="XAV206" s="35"/>
      <c r="XAW206" s="35"/>
      <c r="XAX206" s="35"/>
      <c r="XAY206" s="35"/>
      <c r="XAZ206" s="35"/>
      <c r="XBA206" s="35"/>
      <c r="XBB206" s="35"/>
      <c r="XBC206" s="35"/>
      <c r="XBD206" s="35"/>
      <c r="XBE206" s="35"/>
      <c r="XBF206" s="35"/>
      <c r="XBG206" s="35"/>
      <c r="XBH206" s="35"/>
      <c r="XBI206" s="35"/>
      <c r="XBJ206" s="35"/>
      <c r="XBK206" s="35"/>
      <c r="XBL206" s="35"/>
      <c r="XBM206" s="35"/>
      <c r="XBN206" s="35"/>
      <c r="XBO206" s="35"/>
      <c r="XBP206" s="35"/>
      <c r="XBQ206" s="35"/>
      <c r="XBR206" s="35"/>
      <c r="XBS206" s="35"/>
      <c r="XBT206" s="35"/>
      <c r="XBU206" s="35"/>
      <c r="XBV206" s="35"/>
      <c r="XBW206" s="35"/>
      <c r="XBX206" s="35"/>
      <c r="XBY206" s="35"/>
      <c r="XBZ206" s="35"/>
      <c r="XCA206" s="35"/>
      <c r="XCB206" s="35"/>
      <c r="XCC206" s="35"/>
      <c r="XCD206" s="35"/>
      <c r="XCE206" s="35"/>
      <c r="XCF206" s="35"/>
      <c r="XCG206" s="35"/>
      <c r="XCH206" s="35"/>
      <c r="XCI206" s="35"/>
      <c r="XCJ206" s="35"/>
      <c r="XCK206" s="35"/>
      <c r="XCL206" s="35"/>
      <c r="XCM206" s="35"/>
      <c r="XCN206" s="35"/>
      <c r="XCO206" s="35"/>
      <c r="XCP206" s="35"/>
      <c r="XCQ206" s="35"/>
      <c r="XCR206" s="35"/>
      <c r="XCS206" s="35"/>
      <c r="XCT206" s="35"/>
      <c r="XCU206" s="35"/>
      <c r="XCV206" s="35"/>
      <c r="XCW206" s="35"/>
      <c r="XCX206" s="35"/>
      <c r="XCY206" s="35"/>
      <c r="XCZ206" s="35"/>
      <c r="XDA206" s="35"/>
      <c r="XDB206" s="35"/>
      <c r="XDC206" s="35"/>
      <c r="XDD206" s="35"/>
      <c r="XDE206" s="35"/>
      <c r="XDF206" s="35"/>
      <c r="XDG206" s="35"/>
      <c r="XDH206" s="35"/>
      <c r="XDI206" s="35"/>
      <c r="XDJ206" s="35"/>
      <c r="XDK206" s="35"/>
      <c r="XDL206" s="35"/>
      <c r="XDM206" s="35"/>
      <c r="XDN206" s="35"/>
      <c r="XDO206" s="35"/>
      <c r="XDP206" s="35"/>
      <c r="XDQ206" s="35"/>
      <c r="XDR206" s="35"/>
      <c r="XDS206" s="35"/>
      <c r="XDT206" s="35"/>
      <c r="XDU206" s="35"/>
      <c r="XDV206" s="35"/>
      <c r="XDW206" s="35"/>
      <c r="XDX206" s="35"/>
      <c r="XDY206" s="35"/>
      <c r="XDZ206" s="35"/>
      <c r="XEA206" s="35"/>
      <c r="XEB206" s="35"/>
      <c r="XEC206" s="35"/>
      <c r="XED206" s="35"/>
      <c r="XEE206" s="35"/>
      <c r="XEF206" s="35"/>
      <c r="XEG206" s="35"/>
      <c r="XEH206" s="35"/>
      <c r="XEI206" s="35"/>
      <c r="XEJ206" s="35"/>
      <c r="XEK206" s="35"/>
      <c r="XEL206" s="35"/>
      <c r="XEM206" s="35"/>
      <c r="XEN206" s="35"/>
      <c r="XEO206" s="35"/>
      <c r="XEP206" s="35"/>
      <c r="XEQ206" s="35"/>
      <c r="XER206" s="35"/>
      <c r="XES206" s="35"/>
      <c r="XET206" s="35"/>
      <c r="XEU206" s="35"/>
      <c r="XEV206" s="35"/>
      <c r="XEW206" s="35"/>
      <c r="XEX206" s="35"/>
      <c r="XEY206" s="35"/>
      <c r="XEZ206" s="35"/>
      <c r="XFA206" s="35"/>
      <c r="XFB206" s="35"/>
      <c r="XFC206" s="35"/>
      <c r="XFD206" s="35"/>
    </row>
    <row r="207" spans="1:151 16227:16384" s="12" customFormat="1" ht="20.25" customHeight="1" x14ac:dyDescent="0.25">
      <c r="A207" s="114"/>
      <c r="B207" s="115"/>
      <c r="C207" s="118">
        <v>3</v>
      </c>
      <c r="D207" s="119"/>
      <c r="E207" s="51" t="s">
        <v>208</v>
      </c>
      <c r="F207" s="118">
        <f>64.77*10.764</f>
        <v>697.18427999999994</v>
      </c>
      <c r="G207" s="119"/>
      <c r="H207" s="51">
        <v>0</v>
      </c>
      <c r="I207" s="51">
        <f t="shared" si="31"/>
        <v>1115.494848</v>
      </c>
      <c r="J207" s="35"/>
      <c r="K207" s="35"/>
      <c r="L207" s="35"/>
      <c r="M207" s="35"/>
      <c r="N207" s="35"/>
      <c r="O207" s="35"/>
      <c r="P207" s="35"/>
      <c r="Q207" s="35"/>
      <c r="R207" s="35"/>
      <c r="S207" s="35"/>
      <c r="T207" s="35"/>
      <c r="U207" s="42" t="str">
        <f t="shared" ca="1" si="32"/>
        <v>2503,..,3003</v>
      </c>
      <c r="V207" s="42">
        <f t="shared" ref="V207:W207" ca="1" si="33">V206+1</f>
        <v>2503</v>
      </c>
      <c r="W207" s="42">
        <f t="shared" ca="1" si="33"/>
        <v>3003</v>
      </c>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WZC207" s="35"/>
      <c r="WZD207" s="35"/>
      <c r="WZE207" s="35"/>
      <c r="WZF207" s="35"/>
      <c r="WZG207" s="35"/>
      <c r="WZH207" s="35"/>
      <c r="WZI207" s="35"/>
      <c r="WZJ207" s="35"/>
      <c r="WZK207" s="35"/>
      <c r="WZL207" s="35"/>
      <c r="WZM207" s="35"/>
      <c r="WZN207" s="35"/>
      <c r="WZO207" s="35"/>
      <c r="WZP207" s="35"/>
      <c r="WZQ207" s="35"/>
      <c r="WZR207" s="35"/>
      <c r="WZS207" s="35"/>
      <c r="WZT207" s="35"/>
      <c r="WZU207" s="35"/>
      <c r="WZV207" s="35"/>
      <c r="WZW207" s="35"/>
      <c r="WZX207" s="35"/>
      <c r="WZY207" s="35"/>
      <c r="WZZ207" s="35"/>
      <c r="XAA207" s="35"/>
      <c r="XAB207" s="35"/>
      <c r="XAC207" s="35"/>
      <c r="XAD207" s="35"/>
      <c r="XAE207" s="35"/>
      <c r="XAF207" s="35"/>
      <c r="XAG207" s="35"/>
      <c r="XAH207" s="35"/>
      <c r="XAI207" s="35"/>
      <c r="XAJ207" s="35"/>
      <c r="XAK207" s="35"/>
      <c r="XAL207" s="35"/>
      <c r="XAM207" s="35"/>
      <c r="XAN207" s="35"/>
      <c r="XAO207" s="35"/>
      <c r="XAP207" s="35"/>
      <c r="XAQ207" s="35"/>
      <c r="XAR207" s="35"/>
      <c r="XAS207" s="35"/>
      <c r="XAT207" s="35"/>
      <c r="XAU207" s="35"/>
      <c r="XAV207" s="35"/>
      <c r="XAW207" s="35"/>
      <c r="XAX207" s="35"/>
      <c r="XAY207" s="35"/>
      <c r="XAZ207" s="35"/>
      <c r="XBA207" s="35"/>
      <c r="XBB207" s="35"/>
      <c r="XBC207" s="35"/>
      <c r="XBD207" s="35"/>
      <c r="XBE207" s="35"/>
      <c r="XBF207" s="35"/>
      <c r="XBG207" s="35"/>
      <c r="XBH207" s="35"/>
      <c r="XBI207" s="35"/>
      <c r="XBJ207" s="35"/>
      <c r="XBK207" s="35"/>
      <c r="XBL207" s="35"/>
      <c r="XBM207" s="35"/>
      <c r="XBN207" s="35"/>
      <c r="XBO207" s="35"/>
      <c r="XBP207" s="35"/>
      <c r="XBQ207" s="35"/>
      <c r="XBR207" s="35"/>
      <c r="XBS207" s="35"/>
      <c r="XBT207" s="35"/>
      <c r="XBU207" s="35"/>
      <c r="XBV207" s="35"/>
      <c r="XBW207" s="35"/>
      <c r="XBX207" s="35"/>
      <c r="XBY207" s="35"/>
      <c r="XBZ207" s="35"/>
      <c r="XCA207" s="35"/>
      <c r="XCB207" s="35"/>
      <c r="XCC207" s="35"/>
      <c r="XCD207" s="35"/>
      <c r="XCE207" s="35"/>
      <c r="XCF207" s="35"/>
      <c r="XCG207" s="35"/>
      <c r="XCH207" s="35"/>
      <c r="XCI207" s="35"/>
      <c r="XCJ207" s="35"/>
      <c r="XCK207" s="35"/>
      <c r="XCL207" s="35"/>
      <c r="XCM207" s="35"/>
      <c r="XCN207" s="35"/>
      <c r="XCO207" s="35"/>
      <c r="XCP207" s="35"/>
      <c r="XCQ207" s="35"/>
      <c r="XCR207" s="35"/>
      <c r="XCS207" s="35"/>
      <c r="XCT207" s="35"/>
      <c r="XCU207" s="35"/>
      <c r="XCV207" s="35"/>
      <c r="XCW207" s="35"/>
      <c r="XCX207" s="35"/>
      <c r="XCY207" s="35"/>
      <c r="XCZ207" s="35"/>
      <c r="XDA207" s="35"/>
      <c r="XDB207" s="35"/>
      <c r="XDC207" s="35"/>
      <c r="XDD207" s="35"/>
      <c r="XDE207" s="35"/>
      <c r="XDF207" s="35"/>
      <c r="XDG207" s="35"/>
      <c r="XDH207" s="35"/>
      <c r="XDI207" s="35"/>
      <c r="XDJ207" s="35"/>
      <c r="XDK207" s="35"/>
      <c r="XDL207" s="35"/>
      <c r="XDM207" s="35"/>
      <c r="XDN207" s="35"/>
      <c r="XDO207" s="35"/>
      <c r="XDP207" s="35"/>
      <c r="XDQ207" s="35"/>
      <c r="XDR207" s="35"/>
      <c r="XDS207" s="35"/>
      <c r="XDT207" s="35"/>
      <c r="XDU207" s="35"/>
      <c r="XDV207" s="35"/>
      <c r="XDW207" s="35"/>
      <c r="XDX207" s="35"/>
      <c r="XDY207" s="35"/>
      <c r="XDZ207" s="35"/>
      <c r="XEA207" s="35"/>
      <c r="XEB207" s="35"/>
      <c r="XEC207" s="35"/>
      <c r="XED207" s="35"/>
      <c r="XEE207" s="35"/>
      <c r="XEF207" s="35"/>
      <c r="XEG207" s="35"/>
      <c r="XEH207" s="35"/>
      <c r="XEI207" s="35"/>
      <c r="XEJ207" s="35"/>
      <c r="XEK207" s="35"/>
      <c r="XEL207" s="35"/>
      <c r="XEM207" s="35"/>
      <c r="XEN207" s="35"/>
      <c r="XEO207" s="35"/>
      <c r="XEP207" s="35"/>
      <c r="XEQ207" s="35"/>
      <c r="XER207" s="35"/>
      <c r="XES207" s="35"/>
      <c r="XET207" s="35"/>
      <c r="XEU207" s="35"/>
      <c r="XEV207" s="35"/>
      <c r="XEW207" s="35"/>
      <c r="XEX207" s="35"/>
      <c r="XEY207" s="35"/>
      <c r="XEZ207" s="35"/>
      <c r="XFA207" s="35"/>
      <c r="XFB207" s="35"/>
      <c r="XFC207" s="35"/>
      <c r="XFD207" s="35"/>
    </row>
    <row r="208" spans="1:151 16227:16384" s="12" customFormat="1" ht="20.25" customHeight="1" x14ac:dyDescent="0.25">
      <c r="A208" s="114"/>
      <c r="B208" s="115"/>
      <c r="C208" s="118">
        <v>4</v>
      </c>
      <c r="D208" s="119"/>
      <c r="E208" s="51" t="s">
        <v>209</v>
      </c>
      <c r="F208" s="118">
        <f>(93.94)*(10.764)</f>
        <v>1011.1701599999999</v>
      </c>
      <c r="G208" s="119"/>
      <c r="H208" s="51">
        <v>0</v>
      </c>
      <c r="I208" s="51">
        <f t="shared" si="31"/>
        <v>1617.8722559999999</v>
      </c>
      <c r="J208" s="35"/>
      <c r="K208" s="35"/>
      <c r="L208" s="35"/>
      <c r="M208" s="35"/>
      <c r="N208" s="35"/>
      <c r="O208" s="35"/>
      <c r="P208" s="35"/>
      <c r="Q208" s="35"/>
      <c r="R208" s="35"/>
      <c r="S208" s="35"/>
      <c r="T208" s="35"/>
      <c r="U208" s="42" t="str">
        <f t="shared" ca="1" si="32"/>
        <v>2504,..,3004</v>
      </c>
      <c r="V208" s="42">
        <f t="shared" ref="V208:W208" ca="1" si="34">V207+1</f>
        <v>2504</v>
      </c>
      <c r="W208" s="42">
        <f t="shared" ca="1" si="34"/>
        <v>3004</v>
      </c>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WZC208" s="35"/>
      <c r="WZD208" s="35"/>
      <c r="WZE208" s="35"/>
      <c r="WZF208" s="35"/>
      <c r="WZG208" s="35"/>
      <c r="WZH208" s="35"/>
      <c r="WZI208" s="35"/>
      <c r="WZJ208" s="35"/>
      <c r="WZK208" s="35"/>
      <c r="WZL208" s="35"/>
      <c r="WZM208" s="35"/>
      <c r="WZN208" s="35"/>
      <c r="WZO208" s="35"/>
      <c r="WZP208" s="35"/>
      <c r="WZQ208" s="35"/>
      <c r="WZR208" s="35"/>
      <c r="WZS208" s="35"/>
      <c r="WZT208" s="35"/>
      <c r="WZU208" s="35"/>
      <c r="WZV208" s="35"/>
      <c r="WZW208" s="35"/>
      <c r="WZX208" s="35"/>
      <c r="WZY208" s="35"/>
      <c r="WZZ208" s="35"/>
      <c r="XAA208" s="35"/>
      <c r="XAB208" s="35"/>
      <c r="XAC208" s="35"/>
      <c r="XAD208" s="35"/>
      <c r="XAE208" s="35"/>
      <c r="XAF208" s="35"/>
      <c r="XAG208" s="35"/>
      <c r="XAH208" s="35"/>
      <c r="XAI208" s="35"/>
      <c r="XAJ208" s="35"/>
      <c r="XAK208" s="35"/>
      <c r="XAL208" s="35"/>
      <c r="XAM208" s="35"/>
      <c r="XAN208" s="35"/>
      <c r="XAO208" s="35"/>
      <c r="XAP208" s="35"/>
      <c r="XAQ208" s="35"/>
      <c r="XAR208" s="35"/>
      <c r="XAS208" s="35"/>
      <c r="XAT208" s="35"/>
      <c r="XAU208" s="35"/>
      <c r="XAV208" s="35"/>
      <c r="XAW208" s="35"/>
      <c r="XAX208" s="35"/>
      <c r="XAY208" s="35"/>
      <c r="XAZ208" s="35"/>
      <c r="XBA208" s="35"/>
      <c r="XBB208" s="35"/>
      <c r="XBC208" s="35"/>
      <c r="XBD208" s="35"/>
      <c r="XBE208" s="35"/>
      <c r="XBF208" s="35"/>
      <c r="XBG208" s="35"/>
      <c r="XBH208" s="35"/>
      <c r="XBI208" s="35"/>
      <c r="XBJ208" s="35"/>
      <c r="XBK208" s="35"/>
      <c r="XBL208" s="35"/>
      <c r="XBM208" s="35"/>
      <c r="XBN208" s="35"/>
      <c r="XBO208" s="35"/>
      <c r="XBP208" s="35"/>
      <c r="XBQ208" s="35"/>
      <c r="XBR208" s="35"/>
      <c r="XBS208" s="35"/>
      <c r="XBT208" s="35"/>
      <c r="XBU208" s="35"/>
      <c r="XBV208" s="35"/>
      <c r="XBW208" s="35"/>
      <c r="XBX208" s="35"/>
      <c r="XBY208" s="35"/>
      <c r="XBZ208" s="35"/>
      <c r="XCA208" s="35"/>
      <c r="XCB208" s="35"/>
      <c r="XCC208" s="35"/>
      <c r="XCD208" s="35"/>
      <c r="XCE208" s="35"/>
      <c r="XCF208" s="35"/>
      <c r="XCG208" s="35"/>
      <c r="XCH208" s="35"/>
      <c r="XCI208" s="35"/>
      <c r="XCJ208" s="35"/>
      <c r="XCK208" s="35"/>
      <c r="XCL208" s="35"/>
      <c r="XCM208" s="35"/>
      <c r="XCN208" s="35"/>
      <c r="XCO208" s="35"/>
      <c r="XCP208" s="35"/>
      <c r="XCQ208" s="35"/>
      <c r="XCR208" s="35"/>
      <c r="XCS208" s="35"/>
      <c r="XCT208" s="35"/>
      <c r="XCU208" s="35"/>
      <c r="XCV208" s="35"/>
      <c r="XCW208" s="35"/>
      <c r="XCX208" s="35"/>
      <c r="XCY208" s="35"/>
      <c r="XCZ208" s="35"/>
      <c r="XDA208" s="35"/>
      <c r="XDB208" s="35"/>
      <c r="XDC208" s="35"/>
      <c r="XDD208" s="35"/>
      <c r="XDE208" s="35"/>
      <c r="XDF208" s="35"/>
      <c r="XDG208" s="35"/>
      <c r="XDH208" s="35"/>
      <c r="XDI208" s="35"/>
      <c r="XDJ208" s="35"/>
      <c r="XDK208" s="35"/>
      <c r="XDL208" s="35"/>
      <c r="XDM208" s="35"/>
      <c r="XDN208" s="35"/>
      <c r="XDO208" s="35"/>
      <c r="XDP208" s="35"/>
      <c r="XDQ208" s="35"/>
      <c r="XDR208" s="35"/>
      <c r="XDS208" s="35"/>
      <c r="XDT208" s="35"/>
      <c r="XDU208" s="35"/>
      <c r="XDV208" s="35"/>
      <c r="XDW208" s="35"/>
      <c r="XDX208" s="35"/>
      <c r="XDY208" s="35"/>
      <c r="XDZ208" s="35"/>
      <c r="XEA208" s="35"/>
      <c r="XEB208" s="35"/>
      <c r="XEC208" s="35"/>
      <c r="XED208" s="35"/>
      <c r="XEE208" s="35"/>
      <c r="XEF208" s="35"/>
      <c r="XEG208" s="35"/>
      <c r="XEH208" s="35"/>
      <c r="XEI208" s="35"/>
      <c r="XEJ208" s="35"/>
      <c r="XEK208" s="35"/>
      <c r="XEL208" s="35"/>
      <c r="XEM208" s="35"/>
      <c r="XEN208" s="35"/>
      <c r="XEO208" s="35"/>
      <c r="XEP208" s="35"/>
      <c r="XEQ208" s="35"/>
      <c r="XER208" s="35"/>
      <c r="XES208" s="35"/>
      <c r="XET208" s="35"/>
      <c r="XEU208" s="35"/>
      <c r="XEV208" s="35"/>
      <c r="XEW208" s="35"/>
      <c r="XEX208" s="35"/>
      <c r="XEY208" s="35"/>
      <c r="XEZ208" s="35"/>
      <c r="XFA208" s="35"/>
      <c r="XFB208" s="35"/>
      <c r="XFC208" s="35"/>
      <c r="XFD208" s="35"/>
    </row>
    <row r="209" spans="1:151 16227:16384" s="12" customFormat="1" ht="20.25" customHeight="1" x14ac:dyDescent="0.25">
      <c r="A209" s="116"/>
      <c r="B209" s="117"/>
      <c r="C209" s="118">
        <v>5</v>
      </c>
      <c r="D209" s="119"/>
      <c r="E209" s="54" t="s">
        <v>209</v>
      </c>
      <c r="F209" s="118">
        <f>109.05*10.764</f>
        <v>1173.8141999999998</v>
      </c>
      <c r="G209" s="119"/>
      <c r="H209" s="51">
        <v>0</v>
      </c>
      <c r="I209" s="51">
        <f t="shared" si="31"/>
        <v>1878.1027199999999</v>
      </c>
      <c r="J209" s="35"/>
      <c r="K209" s="35"/>
      <c r="L209" s="35"/>
      <c r="M209" s="35"/>
      <c r="N209" s="35"/>
      <c r="O209" s="35"/>
      <c r="P209" s="35"/>
      <c r="Q209" s="35"/>
      <c r="R209" s="35"/>
      <c r="S209" s="35"/>
      <c r="T209" s="35"/>
      <c r="U209" s="42" t="str">
        <f t="shared" ca="1" si="32"/>
        <v>2505,..,3005</v>
      </c>
      <c r="V209" s="42">
        <f t="shared" ref="V209:W209" ca="1" si="35">V208+1</f>
        <v>2505</v>
      </c>
      <c r="W209" s="42">
        <f t="shared" ca="1" si="35"/>
        <v>3005</v>
      </c>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WZC209" s="35"/>
      <c r="WZD209" s="35"/>
      <c r="WZE209" s="35"/>
      <c r="WZF209" s="35"/>
      <c r="WZG209" s="35"/>
      <c r="WZH209" s="35"/>
      <c r="WZI209" s="35"/>
      <c r="WZJ209" s="35"/>
      <c r="WZK209" s="35"/>
      <c r="WZL209" s="35"/>
      <c r="WZM209" s="35"/>
      <c r="WZN209" s="35"/>
      <c r="WZO209" s="35"/>
      <c r="WZP209" s="35"/>
      <c r="WZQ209" s="35"/>
      <c r="WZR209" s="35"/>
      <c r="WZS209" s="35"/>
      <c r="WZT209" s="35"/>
      <c r="WZU209" s="35"/>
      <c r="WZV209" s="35"/>
      <c r="WZW209" s="35"/>
      <c r="WZX209" s="35"/>
      <c r="WZY209" s="35"/>
      <c r="WZZ209" s="35"/>
      <c r="XAA209" s="35"/>
      <c r="XAB209" s="35"/>
      <c r="XAC209" s="35"/>
      <c r="XAD209" s="35"/>
      <c r="XAE209" s="35"/>
      <c r="XAF209" s="35"/>
      <c r="XAG209" s="35"/>
      <c r="XAH209" s="35"/>
      <c r="XAI209" s="35"/>
      <c r="XAJ209" s="35"/>
      <c r="XAK209" s="35"/>
      <c r="XAL209" s="35"/>
      <c r="XAM209" s="35"/>
      <c r="XAN209" s="35"/>
      <c r="XAO209" s="35"/>
      <c r="XAP209" s="35"/>
      <c r="XAQ209" s="35"/>
      <c r="XAR209" s="35"/>
      <c r="XAS209" s="35"/>
      <c r="XAT209" s="35"/>
      <c r="XAU209" s="35"/>
      <c r="XAV209" s="35"/>
      <c r="XAW209" s="35"/>
      <c r="XAX209" s="35"/>
      <c r="XAY209" s="35"/>
      <c r="XAZ209" s="35"/>
      <c r="XBA209" s="35"/>
      <c r="XBB209" s="35"/>
      <c r="XBC209" s="35"/>
      <c r="XBD209" s="35"/>
      <c r="XBE209" s="35"/>
      <c r="XBF209" s="35"/>
      <c r="XBG209" s="35"/>
      <c r="XBH209" s="35"/>
      <c r="XBI209" s="35"/>
      <c r="XBJ209" s="35"/>
      <c r="XBK209" s="35"/>
      <c r="XBL209" s="35"/>
      <c r="XBM209" s="35"/>
      <c r="XBN209" s="35"/>
      <c r="XBO209" s="35"/>
      <c r="XBP209" s="35"/>
      <c r="XBQ209" s="35"/>
      <c r="XBR209" s="35"/>
      <c r="XBS209" s="35"/>
      <c r="XBT209" s="35"/>
      <c r="XBU209" s="35"/>
      <c r="XBV209" s="35"/>
      <c r="XBW209" s="35"/>
      <c r="XBX209" s="35"/>
      <c r="XBY209" s="35"/>
      <c r="XBZ209" s="35"/>
      <c r="XCA209" s="35"/>
      <c r="XCB209" s="35"/>
      <c r="XCC209" s="35"/>
      <c r="XCD209" s="35"/>
      <c r="XCE209" s="35"/>
      <c r="XCF209" s="35"/>
      <c r="XCG209" s="35"/>
      <c r="XCH209" s="35"/>
      <c r="XCI209" s="35"/>
      <c r="XCJ209" s="35"/>
      <c r="XCK209" s="35"/>
      <c r="XCL209" s="35"/>
      <c r="XCM209" s="35"/>
      <c r="XCN209" s="35"/>
      <c r="XCO209" s="35"/>
      <c r="XCP209" s="35"/>
      <c r="XCQ209" s="35"/>
      <c r="XCR209" s="35"/>
      <c r="XCS209" s="35"/>
      <c r="XCT209" s="35"/>
      <c r="XCU209" s="35"/>
      <c r="XCV209" s="35"/>
      <c r="XCW209" s="35"/>
      <c r="XCX209" s="35"/>
      <c r="XCY209" s="35"/>
      <c r="XCZ209" s="35"/>
      <c r="XDA209" s="35"/>
      <c r="XDB209" s="35"/>
      <c r="XDC209" s="35"/>
      <c r="XDD209" s="35"/>
      <c r="XDE209" s="35"/>
      <c r="XDF209" s="35"/>
      <c r="XDG209" s="35"/>
      <c r="XDH209" s="35"/>
      <c r="XDI209" s="35"/>
      <c r="XDJ209" s="35"/>
      <c r="XDK209" s="35"/>
      <c r="XDL209" s="35"/>
      <c r="XDM209" s="35"/>
      <c r="XDN209" s="35"/>
      <c r="XDO209" s="35"/>
      <c r="XDP209" s="35"/>
      <c r="XDQ209" s="35"/>
      <c r="XDR209" s="35"/>
      <c r="XDS209" s="35"/>
      <c r="XDT209" s="35"/>
      <c r="XDU209" s="35"/>
      <c r="XDV209" s="35"/>
      <c r="XDW209" s="35"/>
      <c r="XDX209" s="35"/>
      <c r="XDY209" s="35"/>
      <c r="XDZ209" s="35"/>
      <c r="XEA209" s="35"/>
      <c r="XEB209" s="35"/>
      <c r="XEC209" s="35"/>
      <c r="XED209" s="35"/>
      <c r="XEE209" s="35"/>
      <c r="XEF209" s="35"/>
      <c r="XEG209" s="35"/>
      <c r="XEH209" s="35"/>
      <c r="XEI209" s="35"/>
      <c r="XEJ209" s="35"/>
      <c r="XEK209" s="35"/>
      <c r="XEL209" s="35"/>
      <c r="XEM209" s="35"/>
      <c r="XEN209" s="35"/>
      <c r="XEO209" s="35"/>
      <c r="XEP209" s="35"/>
      <c r="XEQ209" s="35"/>
      <c r="XER209" s="35"/>
      <c r="XES209" s="35"/>
      <c r="XET209" s="35"/>
      <c r="XEU209" s="35"/>
      <c r="XEV209" s="35"/>
      <c r="XEW209" s="35"/>
      <c r="XEX209" s="35"/>
      <c r="XEY209" s="35"/>
      <c r="XEZ209" s="35"/>
      <c r="XFA209" s="35"/>
      <c r="XFB209" s="35"/>
      <c r="XFC209" s="35"/>
      <c r="XFD209" s="35"/>
    </row>
    <row r="210" spans="1:151 16227:16384" s="12" customFormat="1" ht="20.25" x14ac:dyDescent="0.25">
      <c r="A210" s="109" t="s">
        <v>254</v>
      </c>
      <c r="B210" s="110"/>
      <c r="C210" s="110"/>
      <c r="D210" s="110"/>
      <c r="E210" s="110"/>
      <c r="F210" s="110"/>
      <c r="G210" s="110"/>
      <c r="H210" s="110"/>
      <c r="I210" s="111"/>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WZC210" s="35"/>
      <c r="WZD210" s="35"/>
      <c r="WZE210" s="35"/>
      <c r="WZF210" s="35"/>
      <c r="WZG210" s="35"/>
      <c r="WZH210" s="35"/>
      <c r="WZI210" s="35"/>
      <c r="WZJ210" s="35"/>
      <c r="WZK210" s="35"/>
      <c r="WZL210" s="35"/>
      <c r="WZM210" s="35"/>
      <c r="WZN210" s="35"/>
      <c r="WZO210" s="35"/>
      <c r="WZP210" s="35"/>
      <c r="WZQ210" s="35"/>
      <c r="WZR210" s="35"/>
      <c r="WZS210" s="35"/>
      <c r="WZT210" s="35"/>
      <c r="WZU210" s="35"/>
      <c r="WZV210" s="35"/>
      <c r="WZW210" s="35"/>
      <c r="WZX210" s="35"/>
      <c r="WZY210" s="35"/>
      <c r="WZZ210" s="35"/>
      <c r="XAA210" s="35"/>
      <c r="XAB210" s="35"/>
      <c r="XAC210" s="35"/>
      <c r="XAD210" s="35"/>
      <c r="XAE210" s="35"/>
      <c r="XAF210" s="35"/>
      <c r="XAG210" s="35"/>
      <c r="XAH210" s="35"/>
      <c r="XAI210" s="35"/>
      <c r="XAJ210" s="35"/>
      <c r="XAK210" s="35"/>
      <c r="XAL210" s="35"/>
      <c r="XAM210" s="35"/>
      <c r="XAN210" s="35"/>
      <c r="XAO210" s="35"/>
      <c r="XAP210" s="35"/>
      <c r="XAQ210" s="35"/>
      <c r="XAR210" s="35"/>
      <c r="XAS210" s="35"/>
      <c r="XAT210" s="35"/>
      <c r="XAU210" s="35"/>
      <c r="XAV210" s="35"/>
      <c r="XAW210" s="35"/>
      <c r="XAX210" s="35"/>
      <c r="XAY210" s="35"/>
      <c r="XAZ210" s="35"/>
      <c r="XBA210" s="35"/>
      <c r="XBB210" s="35"/>
      <c r="XBC210" s="35"/>
      <c r="XBD210" s="35"/>
      <c r="XBE210" s="35"/>
      <c r="XBF210" s="35"/>
      <c r="XBG210" s="35"/>
      <c r="XBH210" s="35"/>
      <c r="XBI210" s="35"/>
      <c r="XBJ210" s="35"/>
      <c r="XBK210" s="35"/>
      <c r="XBL210" s="35"/>
      <c r="XBM210" s="35"/>
      <c r="XBN210" s="35"/>
      <c r="XBO210" s="35"/>
      <c r="XBP210" s="35"/>
      <c r="XBQ210" s="35"/>
      <c r="XBR210" s="35"/>
      <c r="XBS210" s="35"/>
      <c r="XBT210" s="35"/>
      <c r="XBU210" s="35"/>
      <c r="XBV210" s="35"/>
      <c r="XBW210" s="35"/>
      <c r="XBX210" s="35"/>
      <c r="XBY210" s="35"/>
      <c r="XBZ210" s="35"/>
      <c r="XCA210" s="35"/>
      <c r="XCB210" s="35"/>
      <c r="XCC210" s="35"/>
      <c r="XCD210" s="35"/>
      <c r="XCE210" s="35"/>
      <c r="XCF210" s="35"/>
      <c r="XCG210" s="35"/>
      <c r="XCH210" s="35"/>
      <c r="XCI210" s="35"/>
      <c r="XCJ210" s="35"/>
      <c r="XCK210" s="35"/>
      <c r="XCL210" s="35"/>
      <c r="XCM210" s="35"/>
      <c r="XCN210" s="35"/>
      <c r="XCO210" s="35"/>
      <c r="XCP210" s="35"/>
      <c r="XCQ210" s="35"/>
      <c r="XCR210" s="35"/>
      <c r="XCS210" s="35"/>
      <c r="XCT210" s="35"/>
      <c r="XCU210" s="35"/>
      <c r="XCV210" s="35"/>
      <c r="XCW210" s="35"/>
      <c r="XCX210" s="35"/>
      <c r="XCY210" s="35"/>
      <c r="XCZ210" s="35"/>
      <c r="XDA210" s="35"/>
      <c r="XDB210" s="35"/>
      <c r="XDC210" s="35"/>
      <c r="XDD210" s="35"/>
      <c r="XDE210" s="35"/>
      <c r="XDF210" s="35"/>
      <c r="XDG210" s="35"/>
      <c r="XDH210" s="35"/>
      <c r="XDI210" s="35"/>
      <c r="XDJ210" s="35"/>
      <c r="XDK210" s="35"/>
      <c r="XDL210" s="35"/>
      <c r="XDM210" s="35"/>
      <c r="XDN210" s="35"/>
      <c r="XDO210" s="35"/>
      <c r="XDP210" s="35"/>
      <c r="XDQ210" s="35"/>
      <c r="XDR210" s="35"/>
      <c r="XDS210" s="35"/>
      <c r="XDT210" s="35"/>
      <c r="XDU210" s="35"/>
      <c r="XDV210" s="35"/>
      <c r="XDW210" s="35"/>
      <c r="XDX210" s="35"/>
      <c r="XDY210" s="35"/>
      <c r="XDZ210" s="35"/>
      <c r="XEA210" s="35"/>
      <c r="XEB210" s="35"/>
      <c r="XEC210" s="35"/>
      <c r="XED210" s="35"/>
      <c r="XEE210" s="35"/>
      <c r="XEF210" s="35"/>
      <c r="XEG210" s="35"/>
      <c r="XEH210" s="35"/>
      <c r="XEI210" s="35"/>
      <c r="XEJ210" s="35"/>
      <c r="XEK210" s="35"/>
      <c r="XEL210" s="35"/>
      <c r="XEM210" s="35"/>
      <c r="XEN210" s="35"/>
      <c r="XEO210" s="35"/>
      <c r="XEP210" s="35"/>
      <c r="XEQ210" s="35"/>
      <c r="XER210" s="35"/>
      <c r="XES210" s="35"/>
      <c r="XET210" s="35"/>
      <c r="XEU210" s="35"/>
      <c r="XEV210" s="35"/>
      <c r="XEW210" s="35"/>
      <c r="XEX210" s="35"/>
      <c r="XEY210" s="35"/>
      <c r="XEZ210" s="35"/>
      <c r="XFA210" s="35"/>
      <c r="XFB210" s="35"/>
      <c r="XFC210" s="35"/>
      <c r="XFD210" s="35"/>
    </row>
    <row r="211" spans="1:151 16227:16384" s="12" customFormat="1" ht="20.25" customHeight="1" x14ac:dyDescent="0.25">
      <c r="A211" s="112" t="str">
        <f>A210</f>
        <v>28th Floor (Part Refuge Area)</v>
      </c>
      <c r="B211" s="113"/>
      <c r="C211" s="118">
        <v>1</v>
      </c>
      <c r="D211" s="119"/>
      <c r="E211" s="21" t="s">
        <v>208</v>
      </c>
      <c r="F211" s="118">
        <f>(65.17)*(10.764)</f>
        <v>701.48987999999997</v>
      </c>
      <c r="G211" s="119"/>
      <c r="H211" s="21">
        <v>0</v>
      </c>
      <c r="I211" s="21">
        <f>F211*(($I$151)+1)+H211</f>
        <v>1122.383808</v>
      </c>
      <c r="J211" s="35"/>
      <c r="K211" s="35"/>
      <c r="L211" s="35"/>
      <c r="M211" s="35"/>
      <c r="N211" s="35"/>
      <c r="O211" s="35"/>
      <c r="P211" s="35"/>
      <c r="Q211" s="35"/>
      <c r="R211" s="35"/>
      <c r="S211" s="35"/>
      <c r="T211" s="35"/>
      <c r="U211" s="42" t="str">
        <f t="shared" ref="U211:U215" ca="1" si="36">V211&amp;""&amp;",..,"&amp;""&amp;W211</f>
        <v>201,..,2801</v>
      </c>
      <c r="V211" s="42">
        <f ca="1">(SUMPRODUCT(MID(0&amp;(LEFT(A210,SUM(LEN(A210)-LEN(SUBSTITUTE(A210,{"0","1","2","3"},""))))), LARGE(INDEX(ISNUMBER(--MID((LEFT(A210,SUM(LEN(A210)-LEN(SUBSTITUTE(A210,{"0","1","2","3"},""))))), ROW(INDIRECT("1:"&amp;LEN((LEFT(A210,SUM(LEN(A210)-LEN(SUBSTITUTE(A210,{"0","1","2","3"},"")))))))), 1)) * ROW(INDIRECT("1:"&amp;LEN((LEFT(A210,SUM(LEN(A210)-LEN(SUBSTITUTE(A210,{"0","1","2","3"},"")))))))), 0), ROW(INDIRECT("1:"&amp;LEN((LEFT(A210,SUM(LEN(A210)-LEN(SUBSTITUTE(A210,{"0","1","2","3"},"")))))))))+1, 1) * 10^ROW(INDIRECT("1:"&amp;LEN((LEFT(A210,SUM(LEN(A210)-LEN(SUBSTITUTE(A210,{"0","1","2","3"},""))))))))/10))*100+1</f>
        <v>201</v>
      </c>
      <c r="W211" s="42">
        <f ca="1">(SUMPRODUCT(MID(0&amp;(--TRIM(RIGHT(SUBSTITUTE(LEFT(A210,_xlfn.AGGREGATE(16,6,FIND({0,1,2,3,4,5,6,7,8,9},A210,ROW(INDIRECT("1:"&amp;LEN(A210)))),1)),"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2801</v>
      </c>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WZC211" s="35"/>
      <c r="WZD211" s="35"/>
      <c r="WZE211" s="35"/>
      <c r="WZF211" s="35"/>
      <c r="WZG211" s="35"/>
      <c r="WZH211" s="35"/>
      <c r="WZI211" s="35"/>
      <c r="WZJ211" s="35"/>
      <c r="WZK211" s="35"/>
      <c r="WZL211" s="35"/>
      <c r="WZM211" s="35"/>
      <c r="WZN211" s="35"/>
      <c r="WZO211" s="35"/>
      <c r="WZP211" s="35"/>
      <c r="WZQ211" s="35"/>
      <c r="WZR211" s="35"/>
      <c r="WZS211" s="35"/>
      <c r="WZT211" s="35"/>
      <c r="WZU211" s="35"/>
      <c r="WZV211" s="35"/>
      <c r="WZW211" s="35"/>
      <c r="WZX211" s="35"/>
      <c r="WZY211" s="35"/>
      <c r="WZZ211" s="35"/>
      <c r="XAA211" s="35"/>
      <c r="XAB211" s="35"/>
      <c r="XAC211" s="35"/>
      <c r="XAD211" s="35"/>
      <c r="XAE211" s="35"/>
      <c r="XAF211" s="35"/>
      <c r="XAG211" s="35"/>
      <c r="XAH211" s="35"/>
      <c r="XAI211" s="35"/>
      <c r="XAJ211" s="35"/>
      <c r="XAK211" s="35"/>
      <c r="XAL211" s="35"/>
      <c r="XAM211" s="35"/>
      <c r="XAN211" s="35"/>
      <c r="XAO211" s="35"/>
      <c r="XAP211" s="35"/>
      <c r="XAQ211" s="35"/>
      <c r="XAR211" s="35"/>
      <c r="XAS211" s="35"/>
      <c r="XAT211" s="35"/>
      <c r="XAU211" s="35"/>
      <c r="XAV211" s="35"/>
      <c r="XAW211" s="35"/>
      <c r="XAX211" s="35"/>
      <c r="XAY211" s="35"/>
      <c r="XAZ211" s="35"/>
      <c r="XBA211" s="35"/>
      <c r="XBB211" s="35"/>
      <c r="XBC211" s="35"/>
      <c r="XBD211" s="35"/>
      <c r="XBE211" s="35"/>
      <c r="XBF211" s="35"/>
      <c r="XBG211" s="35"/>
      <c r="XBH211" s="35"/>
      <c r="XBI211" s="35"/>
      <c r="XBJ211" s="35"/>
      <c r="XBK211" s="35"/>
      <c r="XBL211" s="35"/>
      <c r="XBM211" s="35"/>
      <c r="XBN211" s="35"/>
      <c r="XBO211" s="35"/>
      <c r="XBP211" s="35"/>
      <c r="XBQ211" s="35"/>
      <c r="XBR211" s="35"/>
      <c r="XBS211" s="35"/>
      <c r="XBT211" s="35"/>
      <c r="XBU211" s="35"/>
      <c r="XBV211" s="35"/>
      <c r="XBW211" s="35"/>
      <c r="XBX211" s="35"/>
      <c r="XBY211" s="35"/>
      <c r="XBZ211" s="35"/>
      <c r="XCA211" s="35"/>
      <c r="XCB211" s="35"/>
      <c r="XCC211" s="35"/>
      <c r="XCD211" s="35"/>
      <c r="XCE211" s="35"/>
      <c r="XCF211" s="35"/>
      <c r="XCG211" s="35"/>
      <c r="XCH211" s="35"/>
      <c r="XCI211" s="35"/>
      <c r="XCJ211" s="35"/>
      <c r="XCK211" s="35"/>
      <c r="XCL211" s="35"/>
      <c r="XCM211" s="35"/>
      <c r="XCN211" s="35"/>
      <c r="XCO211" s="35"/>
      <c r="XCP211" s="35"/>
      <c r="XCQ211" s="35"/>
      <c r="XCR211" s="35"/>
      <c r="XCS211" s="35"/>
      <c r="XCT211" s="35"/>
      <c r="XCU211" s="35"/>
      <c r="XCV211" s="35"/>
      <c r="XCW211" s="35"/>
      <c r="XCX211" s="35"/>
      <c r="XCY211" s="35"/>
      <c r="XCZ211" s="35"/>
      <c r="XDA211" s="35"/>
      <c r="XDB211" s="35"/>
      <c r="XDC211" s="35"/>
      <c r="XDD211" s="35"/>
      <c r="XDE211" s="35"/>
      <c r="XDF211" s="35"/>
      <c r="XDG211" s="35"/>
      <c r="XDH211" s="35"/>
      <c r="XDI211" s="35"/>
      <c r="XDJ211" s="35"/>
      <c r="XDK211" s="35"/>
      <c r="XDL211" s="35"/>
      <c r="XDM211" s="35"/>
      <c r="XDN211" s="35"/>
      <c r="XDO211" s="35"/>
      <c r="XDP211" s="35"/>
      <c r="XDQ211" s="35"/>
      <c r="XDR211" s="35"/>
      <c r="XDS211" s="35"/>
      <c r="XDT211" s="35"/>
      <c r="XDU211" s="35"/>
      <c r="XDV211" s="35"/>
      <c r="XDW211" s="35"/>
      <c r="XDX211" s="35"/>
      <c r="XDY211" s="35"/>
      <c r="XDZ211" s="35"/>
      <c r="XEA211" s="35"/>
      <c r="XEB211" s="35"/>
      <c r="XEC211" s="35"/>
      <c r="XED211" s="35"/>
      <c r="XEE211" s="35"/>
      <c r="XEF211" s="35"/>
      <c r="XEG211" s="35"/>
      <c r="XEH211" s="35"/>
      <c r="XEI211" s="35"/>
      <c r="XEJ211" s="35"/>
      <c r="XEK211" s="35"/>
      <c r="XEL211" s="35"/>
      <c r="XEM211" s="35"/>
      <c r="XEN211" s="35"/>
      <c r="XEO211" s="35"/>
      <c r="XEP211" s="35"/>
      <c r="XEQ211" s="35"/>
      <c r="XER211" s="35"/>
      <c r="XES211" s="35"/>
      <c r="XET211" s="35"/>
      <c r="XEU211" s="35"/>
      <c r="XEV211" s="35"/>
      <c r="XEW211" s="35"/>
      <c r="XEX211" s="35"/>
      <c r="XEY211" s="35"/>
      <c r="XEZ211" s="35"/>
      <c r="XFA211" s="35"/>
      <c r="XFB211" s="35"/>
      <c r="XFC211" s="35"/>
      <c r="XFD211" s="35"/>
    </row>
    <row r="212" spans="1:151 16227:16384" s="12" customFormat="1" ht="20.25" customHeight="1" x14ac:dyDescent="0.25">
      <c r="A212" s="114"/>
      <c r="B212" s="115"/>
      <c r="C212" s="118">
        <v>2</v>
      </c>
      <c r="D212" s="119"/>
      <c r="E212" s="21" t="s">
        <v>208</v>
      </c>
      <c r="F212" s="118">
        <f>(64.74)*(10.764)</f>
        <v>696.86135999999988</v>
      </c>
      <c r="G212" s="119"/>
      <c r="H212" s="21">
        <v>0</v>
      </c>
      <c r="I212" s="21">
        <f>F212*(($I$151)+1)+H212</f>
        <v>1114.9781759999998</v>
      </c>
      <c r="J212" s="35"/>
      <c r="K212" s="35"/>
      <c r="L212" s="35"/>
      <c r="M212" s="35"/>
      <c r="N212" s="35"/>
      <c r="O212" s="35"/>
      <c r="P212" s="35"/>
      <c r="Q212" s="35"/>
      <c r="R212" s="35"/>
      <c r="S212" s="35"/>
      <c r="T212" s="35"/>
      <c r="U212" s="42" t="str">
        <f t="shared" ca="1" si="36"/>
        <v>202,..,2802</v>
      </c>
      <c r="V212" s="42">
        <f ca="1">V211+1</f>
        <v>202</v>
      </c>
      <c r="W212" s="42">
        <f ca="1">W211+1</f>
        <v>2802</v>
      </c>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WZC212" s="35"/>
      <c r="WZD212" s="35"/>
      <c r="WZE212" s="35"/>
      <c r="WZF212" s="35"/>
      <c r="WZG212" s="35"/>
      <c r="WZH212" s="35"/>
      <c r="WZI212" s="35"/>
      <c r="WZJ212" s="35"/>
      <c r="WZK212" s="35"/>
      <c r="WZL212" s="35"/>
      <c r="WZM212" s="35"/>
      <c r="WZN212" s="35"/>
      <c r="WZO212" s="35"/>
      <c r="WZP212" s="35"/>
      <c r="WZQ212" s="35"/>
      <c r="WZR212" s="35"/>
      <c r="WZS212" s="35"/>
      <c r="WZT212" s="35"/>
      <c r="WZU212" s="35"/>
      <c r="WZV212" s="35"/>
      <c r="WZW212" s="35"/>
      <c r="WZX212" s="35"/>
      <c r="WZY212" s="35"/>
      <c r="WZZ212" s="35"/>
      <c r="XAA212" s="35"/>
      <c r="XAB212" s="35"/>
      <c r="XAC212" s="35"/>
      <c r="XAD212" s="35"/>
      <c r="XAE212" s="35"/>
      <c r="XAF212" s="35"/>
      <c r="XAG212" s="35"/>
      <c r="XAH212" s="35"/>
      <c r="XAI212" s="35"/>
      <c r="XAJ212" s="35"/>
      <c r="XAK212" s="35"/>
      <c r="XAL212" s="35"/>
      <c r="XAM212" s="35"/>
      <c r="XAN212" s="35"/>
      <c r="XAO212" s="35"/>
      <c r="XAP212" s="35"/>
      <c r="XAQ212" s="35"/>
      <c r="XAR212" s="35"/>
      <c r="XAS212" s="35"/>
      <c r="XAT212" s="35"/>
      <c r="XAU212" s="35"/>
      <c r="XAV212" s="35"/>
      <c r="XAW212" s="35"/>
      <c r="XAX212" s="35"/>
      <c r="XAY212" s="35"/>
      <c r="XAZ212" s="35"/>
      <c r="XBA212" s="35"/>
      <c r="XBB212" s="35"/>
      <c r="XBC212" s="35"/>
      <c r="XBD212" s="35"/>
      <c r="XBE212" s="35"/>
      <c r="XBF212" s="35"/>
      <c r="XBG212" s="35"/>
      <c r="XBH212" s="35"/>
      <c r="XBI212" s="35"/>
      <c r="XBJ212" s="35"/>
      <c r="XBK212" s="35"/>
      <c r="XBL212" s="35"/>
      <c r="XBM212" s="35"/>
      <c r="XBN212" s="35"/>
      <c r="XBO212" s="35"/>
      <c r="XBP212" s="35"/>
      <c r="XBQ212" s="35"/>
      <c r="XBR212" s="35"/>
      <c r="XBS212" s="35"/>
      <c r="XBT212" s="35"/>
      <c r="XBU212" s="35"/>
      <c r="XBV212" s="35"/>
      <c r="XBW212" s="35"/>
      <c r="XBX212" s="35"/>
      <c r="XBY212" s="35"/>
      <c r="XBZ212" s="35"/>
      <c r="XCA212" s="35"/>
      <c r="XCB212" s="35"/>
      <c r="XCC212" s="35"/>
      <c r="XCD212" s="35"/>
      <c r="XCE212" s="35"/>
      <c r="XCF212" s="35"/>
      <c r="XCG212" s="35"/>
      <c r="XCH212" s="35"/>
      <c r="XCI212" s="35"/>
      <c r="XCJ212" s="35"/>
      <c r="XCK212" s="35"/>
      <c r="XCL212" s="35"/>
      <c r="XCM212" s="35"/>
      <c r="XCN212" s="35"/>
      <c r="XCO212" s="35"/>
      <c r="XCP212" s="35"/>
      <c r="XCQ212" s="35"/>
      <c r="XCR212" s="35"/>
      <c r="XCS212" s="35"/>
      <c r="XCT212" s="35"/>
      <c r="XCU212" s="35"/>
      <c r="XCV212" s="35"/>
      <c r="XCW212" s="35"/>
      <c r="XCX212" s="35"/>
      <c r="XCY212" s="35"/>
      <c r="XCZ212" s="35"/>
      <c r="XDA212" s="35"/>
      <c r="XDB212" s="35"/>
      <c r="XDC212" s="35"/>
      <c r="XDD212" s="35"/>
      <c r="XDE212" s="35"/>
      <c r="XDF212" s="35"/>
      <c r="XDG212" s="35"/>
      <c r="XDH212" s="35"/>
      <c r="XDI212" s="35"/>
      <c r="XDJ212" s="35"/>
      <c r="XDK212" s="35"/>
      <c r="XDL212" s="35"/>
      <c r="XDM212" s="35"/>
      <c r="XDN212" s="35"/>
      <c r="XDO212" s="35"/>
      <c r="XDP212" s="35"/>
      <c r="XDQ212" s="35"/>
      <c r="XDR212" s="35"/>
      <c r="XDS212" s="35"/>
      <c r="XDT212" s="35"/>
      <c r="XDU212" s="35"/>
      <c r="XDV212" s="35"/>
      <c r="XDW212" s="35"/>
      <c r="XDX212" s="35"/>
      <c r="XDY212" s="35"/>
      <c r="XDZ212" s="35"/>
      <c r="XEA212" s="35"/>
      <c r="XEB212" s="35"/>
      <c r="XEC212" s="35"/>
      <c r="XED212" s="35"/>
      <c r="XEE212" s="35"/>
      <c r="XEF212" s="35"/>
      <c r="XEG212" s="35"/>
      <c r="XEH212" s="35"/>
      <c r="XEI212" s="35"/>
      <c r="XEJ212" s="35"/>
      <c r="XEK212" s="35"/>
      <c r="XEL212" s="35"/>
      <c r="XEM212" s="35"/>
      <c r="XEN212" s="35"/>
      <c r="XEO212" s="35"/>
      <c r="XEP212" s="35"/>
      <c r="XEQ212" s="35"/>
      <c r="XER212" s="35"/>
      <c r="XES212" s="35"/>
      <c r="XET212" s="35"/>
      <c r="XEU212" s="35"/>
      <c r="XEV212" s="35"/>
      <c r="XEW212" s="35"/>
      <c r="XEX212" s="35"/>
      <c r="XEY212" s="35"/>
      <c r="XEZ212" s="35"/>
      <c r="XFA212" s="35"/>
      <c r="XFB212" s="35"/>
      <c r="XFC212" s="35"/>
      <c r="XFD212" s="35"/>
    </row>
    <row r="213" spans="1:151 16227:16384" s="12" customFormat="1" ht="20.25" customHeight="1" x14ac:dyDescent="0.25">
      <c r="A213" s="114"/>
      <c r="B213" s="115"/>
      <c r="C213" s="118">
        <v>3</v>
      </c>
      <c r="D213" s="119"/>
      <c r="E213" s="21" t="s">
        <v>208</v>
      </c>
      <c r="F213" s="118">
        <f>64.77*10.764</f>
        <v>697.18427999999994</v>
      </c>
      <c r="G213" s="119"/>
      <c r="H213" s="21">
        <v>0</v>
      </c>
      <c r="I213" s="21">
        <f>F213*(($I$151)+1)+H213</f>
        <v>1115.494848</v>
      </c>
      <c r="J213" s="35"/>
      <c r="K213" s="35"/>
      <c r="L213" s="35"/>
      <c r="M213" s="35"/>
      <c r="N213" s="35"/>
      <c r="O213" s="35"/>
      <c r="P213" s="35"/>
      <c r="Q213" s="35"/>
      <c r="R213" s="35"/>
      <c r="S213" s="35"/>
      <c r="T213" s="35"/>
      <c r="U213" s="42" t="str">
        <f t="shared" ca="1" si="36"/>
        <v>203,..,2803</v>
      </c>
      <c r="V213" s="42">
        <f t="shared" ref="V213:W215" ca="1" si="37">V212+1</f>
        <v>203</v>
      </c>
      <c r="W213" s="42">
        <f t="shared" ref="W213:W214" ca="1" si="38">W212+1</f>
        <v>2803</v>
      </c>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WZC213" s="35"/>
      <c r="WZD213" s="35"/>
      <c r="WZE213" s="35"/>
      <c r="WZF213" s="35"/>
      <c r="WZG213" s="35"/>
      <c r="WZH213" s="35"/>
      <c r="WZI213" s="35"/>
      <c r="WZJ213" s="35"/>
      <c r="WZK213" s="35"/>
      <c r="WZL213" s="35"/>
      <c r="WZM213" s="35"/>
      <c r="WZN213" s="35"/>
      <c r="WZO213" s="35"/>
      <c r="WZP213" s="35"/>
      <c r="WZQ213" s="35"/>
      <c r="WZR213" s="35"/>
      <c r="WZS213" s="35"/>
      <c r="WZT213" s="35"/>
      <c r="WZU213" s="35"/>
      <c r="WZV213" s="35"/>
      <c r="WZW213" s="35"/>
      <c r="WZX213" s="35"/>
      <c r="WZY213" s="35"/>
      <c r="WZZ213" s="35"/>
      <c r="XAA213" s="35"/>
      <c r="XAB213" s="35"/>
      <c r="XAC213" s="35"/>
      <c r="XAD213" s="35"/>
      <c r="XAE213" s="35"/>
      <c r="XAF213" s="35"/>
      <c r="XAG213" s="35"/>
      <c r="XAH213" s="35"/>
      <c r="XAI213" s="35"/>
      <c r="XAJ213" s="35"/>
      <c r="XAK213" s="35"/>
      <c r="XAL213" s="35"/>
      <c r="XAM213" s="35"/>
      <c r="XAN213" s="35"/>
      <c r="XAO213" s="35"/>
      <c r="XAP213" s="35"/>
      <c r="XAQ213" s="35"/>
      <c r="XAR213" s="35"/>
      <c r="XAS213" s="35"/>
      <c r="XAT213" s="35"/>
      <c r="XAU213" s="35"/>
      <c r="XAV213" s="35"/>
      <c r="XAW213" s="35"/>
      <c r="XAX213" s="35"/>
      <c r="XAY213" s="35"/>
      <c r="XAZ213" s="35"/>
      <c r="XBA213" s="35"/>
      <c r="XBB213" s="35"/>
      <c r="XBC213" s="35"/>
      <c r="XBD213" s="35"/>
      <c r="XBE213" s="35"/>
      <c r="XBF213" s="35"/>
      <c r="XBG213" s="35"/>
      <c r="XBH213" s="35"/>
      <c r="XBI213" s="35"/>
      <c r="XBJ213" s="35"/>
      <c r="XBK213" s="35"/>
      <c r="XBL213" s="35"/>
      <c r="XBM213" s="35"/>
      <c r="XBN213" s="35"/>
      <c r="XBO213" s="35"/>
      <c r="XBP213" s="35"/>
      <c r="XBQ213" s="35"/>
      <c r="XBR213" s="35"/>
      <c r="XBS213" s="35"/>
      <c r="XBT213" s="35"/>
      <c r="XBU213" s="35"/>
      <c r="XBV213" s="35"/>
      <c r="XBW213" s="35"/>
      <c r="XBX213" s="35"/>
      <c r="XBY213" s="35"/>
      <c r="XBZ213" s="35"/>
      <c r="XCA213" s="35"/>
      <c r="XCB213" s="35"/>
      <c r="XCC213" s="35"/>
      <c r="XCD213" s="35"/>
      <c r="XCE213" s="35"/>
      <c r="XCF213" s="35"/>
      <c r="XCG213" s="35"/>
      <c r="XCH213" s="35"/>
      <c r="XCI213" s="35"/>
      <c r="XCJ213" s="35"/>
      <c r="XCK213" s="35"/>
      <c r="XCL213" s="35"/>
      <c r="XCM213" s="35"/>
      <c r="XCN213" s="35"/>
      <c r="XCO213" s="35"/>
      <c r="XCP213" s="35"/>
      <c r="XCQ213" s="35"/>
      <c r="XCR213" s="35"/>
      <c r="XCS213" s="35"/>
      <c r="XCT213" s="35"/>
      <c r="XCU213" s="35"/>
      <c r="XCV213" s="35"/>
      <c r="XCW213" s="35"/>
      <c r="XCX213" s="35"/>
      <c r="XCY213" s="35"/>
      <c r="XCZ213" s="35"/>
      <c r="XDA213" s="35"/>
      <c r="XDB213" s="35"/>
      <c r="XDC213" s="35"/>
      <c r="XDD213" s="35"/>
      <c r="XDE213" s="35"/>
      <c r="XDF213" s="35"/>
      <c r="XDG213" s="35"/>
      <c r="XDH213" s="35"/>
      <c r="XDI213" s="35"/>
      <c r="XDJ213" s="35"/>
      <c r="XDK213" s="35"/>
      <c r="XDL213" s="35"/>
      <c r="XDM213" s="35"/>
      <c r="XDN213" s="35"/>
      <c r="XDO213" s="35"/>
      <c r="XDP213" s="35"/>
      <c r="XDQ213" s="35"/>
      <c r="XDR213" s="35"/>
      <c r="XDS213" s="35"/>
      <c r="XDT213" s="35"/>
      <c r="XDU213" s="35"/>
      <c r="XDV213" s="35"/>
      <c r="XDW213" s="35"/>
      <c r="XDX213" s="35"/>
      <c r="XDY213" s="35"/>
      <c r="XDZ213" s="35"/>
      <c r="XEA213" s="35"/>
      <c r="XEB213" s="35"/>
      <c r="XEC213" s="35"/>
      <c r="XED213" s="35"/>
      <c r="XEE213" s="35"/>
      <c r="XEF213" s="35"/>
      <c r="XEG213" s="35"/>
      <c r="XEH213" s="35"/>
      <c r="XEI213" s="35"/>
      <c r="XEJ213" s="35"/>
      <c r="XEK213" s="35"/>
      <c r="XEL213" s="35"/>
      <c r="XEM213" s="35"/>
      <c r="XEN213" s="35"/>
      <c r="XEO213" s="35"/>
      <c r="XEP213" s="35"/>
      <c r="XEQ213" s="35"/>
      <c r="XER213" s="35"/>
      <c r="XES213" s="35"/>
      <c r="XET213" s="35"/>
      <c r="XEU213" s="35"/>
      <c r="XEV213" s="35"/>
      <c r="XEW213" s="35"/>
      <c r="XEX213" s="35"/>
      <c r="XEY213" s="35"/>
      <c r="XEZ213" s="35"/>
      <c r="XFA213" s="35"/>
      <c r="XFB213" s="35"/>
      <c r="XFC213" s="35"/>
      <c r="XFD213" s="35"/>
    </row>
    <row r="214" spans="1:151 16227:16384" s="12" customFormat="1" ht="20.25" customHeight="1" x14ac:dyDescent="0.25">
      <c r="A214" s="114"/>
      <c r="B214" s="115"/>
      <c r="C214" s="118">
        <v>4</v>
      </c>
      <c r="D214" s="119"/>
      <c r="E214" s="21" t="s">
        <v>209</v>
      </c>
      <c r="F214" s="118">
        <f>(93.94)*(10.764)</f>
        <v>1011.1701599999999</v>
      </c>
      <c r="G214" s="119"/>
      <c r="H214" s="21">
        <v>0</v>
      </c>
      <c r="I214" s="21">
        <f>F214*(($I$151)+1)+H214</f>
        <v>1617.8722559999999</v>
      </c>
      <c r="J214" s="35"/>
      <c r="K214" s="35"/>
      <c r="L214" s="35"/>
      <c r="M214" s="35"/>
      <c r="N214" s="35"/>
      <c r="O214" s="35"/>
      <c r="P214" s="35"/>
      <c r="Q214" s="35"/>
      <c r="R214" s="35"/>
      <c r="S214" s="35"/>
      <c r="T214" s="35"/>
      <c r="U214" s="42" t="str">
        <f t="shared" ca="1" si="36"/>
        <v>204,..,2804</v>
      </c>
      <c r="V214" s="42">
        <f t="shared" ca="1" si="37"/>
        <v>204</v>
      </c>
      <c r="W214" s="42">
        <f t="shared" ca="1" si="38"/>
        <v>2804</v>
      </c>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WZC214" s="35"/>
      <c r="WZD214" s="35"/>
      <c r="WZE214" s="35"/>
      <c r="WZF214" s="35"/>
      <c r="WZG214" s="35"/>
      <c r="WZH214" s="35"/>
      <c r="WZI214" s="35"/>
      <c r="WZJ214" s="35"/>
      <c r="WZK214" s="35"/>
      <c r="WZL214" s="35"/>
      <c r="WZM214" s="35"/>
      <c r="WZN214" s="35"/>
      <c r="WZO214" s="35"/>
      <c r="WZP214" s="35"/>
      <c r="WZQ214" s="35"/>
      <c r="WZR214" s="35"/>
      <c r="WZS214" s="35"/>
      <c r="WZT214" s="35"/>
      <c r="WZU214" s="35"/>
      <c r="WZV214" s="35"/>
      <c r="WZW214" s="35"/>
      <c r="WZX214" s="35"/>
      <c r="WZY214" s="35"/>
      <c r="WZZ214" s="35"/>
      <c r="XAA214" s="35"/>
      <c r="XAB214" s="35"/>
      <c r="XAC214" s="35"/>
      <c r="XAD214" s="35"/>
      <c r="XAE214" s="35"/>
      <c r="XAF214" s="35"/>
      <c r="XAG214" s="35"/>
      <c r="XAH214" s="35"/>
      <c r="XAI214" s="35"/>
      <c r="XAJ214" s="35"/>
      <c r="XAK214" s="35"/>
      <c r="XAL214" s="35"/>
      <c r="XAM214" s="35"/>
      <c r="XAN214" s="35"/>
      <c r="XAO214" s="35"/>
      <c r="XAP214" s="35"/>
      <c r="XAQ214" s="35"/>
      <c r="XAR214" s="35"/>
      <c r="XAS214" s="35"/>
      <c r="XAT214" s="35"/>
      <c r="XAU214" s="35"/>
      <c r="XAV214" s="35"/>
      <c r="XAW214" s="35"/>
      <c r="XAX214" s="35"/>
      <c r="XAY214" s="35"/>
      <c r="XAZ214" s="35"/>
      <c r="XBA214" s="35"/>
      <c r="XBB214" s="35"/>
      <c r="XBC214" s="35"/>
      <c r="XBD214" s="35"/>
      <c r="XBE214" s="35"/>
      <c r="XBF214" s="35"/>
      <c r="XBG214" s="35"/>
      <c r="XBH214" s="35"/>
      <c r="XBI214" s="35"/>
      <c r="XBJ214" s="35"/>
      <c r="XBK214" s="35"/>
      <c r="XBL214" s="35"/>
      <c r="XBM214" s="35"/>
      <c r="XBN214" s="35"/>
      <c r="XBO214" s="35"/>
      <c r="XBP214" s="35"/>
      <c r="XBQ214" s="35"/>
      <c r="XBR214" s="35"/>
      <c r="XBS214" s="35"/>
      <c r="XBT214" s="35"/>
      <c r="XBU214" s="35"/>
      <c r="XBV214" s="35"/>
      <c r="XBW214" s="35"/>
      <c r="XBX214" s="35"/>
      <c r="XBY214" s="35"/>
      <c r="XBZ214" s="35"/>
      <c r="XCA214" s="35"/>
      <c r="XCB214" s="35"/>
      <c r="XCC214" s="35"/>
      <c r="XCD214" s="35"/>
      <c r="XCE214" s="35"/>
      <c r="XCF214" s="35"/>
      <c r="XCG214" s="35"/>
      <c r="XCH214" s="35"/>
      <c r="XCI214" s="35"/>
      <c r="XCJ214" s="35"/>
      <c r="XCK214" s="35"/>
      <c r="XCL214" s="35"/>
      <c r="XCM214" s="35"/>
      <c r="XCN214" s="35"/>
      <c r="XCO214" s="35"/>
      <c r="XCP214" s="35"/>
      <c r="XCQ214" s="35"/>
      <c r="XCR214" s="35"/>
      <c r="XCS214" s="35"/>
      <c r="XCT214" s="35"/>
      <c r="XCU214" s="35"/>
      <c r="XCV214" s="35"/>
      <c r="XCW214" s="35"/>
      <c r="XCX214" s="35"/>
      <c r="XCY214" s="35"/>
      <c r="XCZ214" s="35"/>
      <c r="XDA214" s="35"/>
      <c r="XDB214" s="35"/>
      <c r="XDC214" s="35"/>
      <c r="XDD214" s="35"/>
      <c r="XDE214" s="35"/>
      <c r="XDF214" s="35"/>
      <c r="XDG214" s="35"/>
      <c r="XDH214" s="35"/>
      <c r="XDI214" s="35"/>
      <c r="XDJ214" s="35"/>
      <c r="XDK214" s="35"/>
      <c r="XDL214" s="35"/>
      <c r="XDM214" s="35"/>
      <c r="XDN214" s="35"/>
      <c r="XDO214" s="35"/>
      <c r="XDP214" s="35"/>
      <c r="XDQ214" s="35"/>
      <c r="XDR214" s="35"/>
      <c r="XDS214" s="35"/>
      <c r="XDT214" s="35"/>
      <c r="XDU214" s="35"/>
      <c r="XDV214" s="35"/>
      <c r="XDW214" s="35"/>
      <c r="XDX214" s="35"/>
      <c r="XDY214" s="35"/>
      <c r="XDZ214" s="35"/>
      <c r="XEA214" s="35"/>
      <c r="XEB214" s="35"/>
      <c r="XEC214" s="35"/>
      <c r="XED214" s="35"/>
      <c r="XEE214" s="35"/>
      <c r="XEF214" s="35"/>
      <c r="XEG214" s="35"/>
      <c r="XEH214" s="35"/>
      <c r="XEI214" s="35"/>
      <c r="XEJ214" s="35"/>
      <c r="XEK214" s="35"/>
      <c r="XEL214" s="35"/>
      <c r="XEM214" s="35"/>
      <c r="XEN214" s="35"/>
      <c r="XEO214" s="35"/>
      <c r="XEP214" s="35"/>
      <c r="XEQ214" s="35"/>
      <c r="XER214" s="35"/>
      <c r="XES214" s="35"/>
      <c r="XET214" s="35"/>
      <c r="XEU214" s="35"/>
      <c r="XEV214" s="35"/>
      <c r="XEW214" s="35"/>
      <c r="XEX214" s="35"/>
      <c r="XEY214" s="35"/>
      <c r="XEZ214" s="35"/>
      <c r="XFA214" s="35"/>
      <c r="XFB214" s="35"/>
      <c r="XFC214" s="35"/>
      <c r="XFD214" s="35"/>
    </row>
    <row r="215" spans="1:151 16227:16384" s="12" customFormat="1" ht="20.25" customHeight="1" x14ac:dyDescent="0.25">
      <c r="A215" s="116"/>
      <c r="B215" s="117"/>
      <c r="C215" s="118">
        <v>5</v>
      </c>
      <c r="D215" s="119"/>
      <c r="E215" s="118" t="s">
        <v>221</v>
      </c>
      <c r="F215" s="120"/>
      <c r="G215" s="120"/>
      <c r="H215" s="120"/>
      <c r="I215" s="119"/>
      <c r="J215" s="35"/>
      <c r="K215" s="35"/>
      <c r="L215" s="35"/>
      <c r="M215" s="35"/>
      <c r="N215" s="35"/>
      <c r="O215" s="35"/>
      <c r="P215" s="35"/>
      <c r="Q215" s="35"/>
      <c r="R215" s="35"/>
      <c r="S215" s="35"/>
      <c r="T215" s="35"/>
      <c r="U215" s="42" t="str">
        <f t="shared" ca="1" si="36"/>
        <v>205,..,2805</v>
      </c>
      <c r="V215" s="42">
        <f t="shared" ca="1" si="37"/>
        <v>205</v>
      </c>
      <c r="W215" s="42">
        <f t="shared" ca="1" si="37"/>
        <v>2805</v>
      </c>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WZC215" s="35"/>
      <c r="WZD215" s="35"/>
      <c r="WZE215" s="35"/>
      <c r="WZF215" s="35"/>
      <c r="WZG215" s="35"/>
      <c r="WZH215" s="35"/>
      <c r="WZI215" s="35"/>
      <c r="WZJ215" s="35"/>
      <c r="WZK215" s="35"/>
      <c r="WZL215" s="35"/>
      <c r="WZM215" s="35"/>
      <c r="WZN215" s="35"/>
      <c r="WZO215" s="35"/>
      <c r="WZP215" s="35"/>
      <c r="WZQ215" s="35"/>
      <c r="WZR215" s="35"/>
      <c r="WZS215" s="35"/>
      <c r="WZT215" s="35"/>
      <c r="WZU215" s="35"/>
      <c r="WZV215" s="35"/>
      <c r="WZW215" s="35"/>
      <c r="WZX215" s="35"/>
      <c r="WZY215" s="35"/>
      <c r="WZZ215" s="35"/>
      <c r="XAA215" s="35"/>
      <c r="XAB215" s="35"/>
      <c r="XAC215" s="35"/>
      <c r="XAD215" s="35"/>
      <c r="XAE215" s="35"/>
      <c r="XAF215" s="35"/>
      <c r="XAG215" s="35"/>
      <c r="XAH215" s="35"/>
      <c r="XAI215" s="35"/>
      <c r="XAJ215" s="35"/>
      <c r="XAK215" s="35"/>
      <c r="XAL215" s="35"/>
      <c r="XAM215" s="35"/>
      <c r="XAN215" s="35"/>
      <c r="XAO215" s="35"/>
      <c r="XAP215" s="35"/>
      <c r="XAQ215" s="35"/>
      <c r="XAR215" s="35"/>
      <c r="XAS215" s="35"/>
      <c r="XAT215" s="35"/>
      <c r="XAU215" s="35"/>
      <c r="XAV215" s="35"/>
      <c r="XAW215" s="35"/>
      <c r="XAX215" s="35"/>
      <c r="XAY215" s="35"/>
      <c r="XAZ215" s="35"/>
      <c r="XBA215" s="35"/>
      <c r="XBB215" s="35"/>
      <c r="XBC215" s="35"/>
      <c r="XBD215" s="35"/>
      <c r="XBE215" s="35"/>
      <c r="XBF215" s="35"/>
      <c r="XBG215" s="35"/>
      <c r="XBH215" s="35"/>
      <c r="XBI215" s="35"/>
      <c r="XBJ215" s="35"/>
      <c r="XBK215" s="35"/>
      <c r="XBL215" s="35"/>
      <c r="XBM215" s="35"/>
      <c r="XBN215" s="35"/>
      <c r="XBO215" s="35"/>
      <c r="XBP215" s="35"/>
      <c r="XBQ215" s="35"/>
      <c r="XBR215" s="35"/>
      <c r="XBS215" s="35"/>
      <c r="XBT215" s="35"/>
      <c r="XBU215" s="35"/>
      <c r="XBV215" s="35"/>
      <c r="XBW215" s="35"/>
      <c r="XBX215" s="35"/>
      <c r="XBY215" s="35"/>
      <c r="XBZ215" s="35"/>
      <c r="XCA215" s="35"/>
      <c r="XCB215" s="35"/>
      <c r="XCC215" s="35"/>
      <c r="XCD215" s="35"/>
      <c r="XCE215" s="35"/>
      <c r="XCF215" s="35"/>
      <c r="XCG215" s="35"/>
      <c r="XCH215" s="35"/>
      <c r="XCI215" s="35"/>
      <c r="XCJ215" s="35"/>
      <c r="XCK215" s="35"/>
      <c r="XCL215" s="35"/>
      <c r="XCM215" s="35"/>
      <c r="XCN215" s="35"/>
      <c r="XCO215" s="35"/>
      <c r="XCP215" s="35"/>
      <c r="XCQ215" s="35"/>
      <c r="XCR215" s="35"/>
      <c r="XCS215" s="35"/>
      <c r="XCT215" s="35"/>
      <c r="XCU215" s="35"/>
      <c r="XCV215" s="35"/>
      <c r="XCW215" s="35"/>
      <c r="XCX215" s="35"/>
      <c r="XCY215" s="35"/>
      <c r="XCZ215" s="35"/>
      <c r="XDA215" s="35"/>
      <c r="XDB215" s="35"/>
      <c r="XDC215" s="35"/>
      <c r="XDD215" s="35"/>
      <c r="XDE215" s="35"/>
      <c r="XDF215" s="35"/>
      <c r="XDG215" s="35"/>
      <c r="XDH215" s="35"/>
      <c r="XDI215" s="35"/>
      <c r="XDJ215" s="35"/>
      <c r="XDK215" s="35"/>
      <c r="XDL215" s="35"/>
      <c r="XDM215" s="35"/>
      <c r="XDN215" s="35"/>
      <c r="XDO215" s="35"/>
      <c r="XDP215" s="35"/>
      <c r="XDQ215" s="35"/>
      <c r="XDR215" s="35"/>
      <c r="XDS215" s="35"/>
      <c r="XDT215" s="35"/>
      <c r="XDU215" s="35"/>
      <c r="XDV215" s="35"/>
      <c r="XDW215" s="35"/>
      <c r="XDX215" s="35"/>
      <c r="XDY215" s="35"/>
      <c r="XDZ215" s="35"/>
      <c r="XEA215" s="35"/>
      <c r="XEB215" s="35"/>
      <c r="XEC215" s="35"/>
      <c r="XED215" s="35"/>
      <c r="XEE215" s="35"/>
      <c r="XEF215" s="35"/>
      <c r="XEG215" s="35"/>
      <c r="XEH215" s="35"/>
      <c r="XEI215" s="35"/>
      <c r="XEJ215" s="35"/>
      <c r="XEK215" s="35"/>
      <c r="XEL215" s="35"/>
      <c r="XEM215" s="35"/>
      <c r="XEN215" s="35"/>
      <c r="XEO215" s="35"/>
      <c r="XEP215" s="35"/>
      <c r="XEQ215" s="35"/>
      <c r="XER215" s="35"/>
      <c r="XES215" s="35"/>
      <c r="XET215" s="35"/>
      <c r="XEU215" s="35"/>
      <c r="XEV215" s="35"/>
      <c r="XEW215" s="35"/>
      <c r="XEX215" s="35"/>
      <c r="XEY215" s="35"/>
      <c r="XEZ215" s="35"/>
      <c r="XFA215" s="35"/>
      <c r="XFB215" s="35"/>
      <c r="XFC215" s="35"/>
      <c r="XFD215" s="35"/>
    </row>
    <row r="216" spans="1:151 16227:16384" s="12" customFormat="1" ht="20.25" x14ac:dyDescent="0.25">
      <c r="A216" s="109" t="s">
        <v>217</v>
      </c>
      <c r="B216" s="110"/>
      <c r="C216" s="110"/>
      <c r="D216" s="110"/>
      <c r="E216" s="110"/>
      <c r="F216" s="110"/>
      <c r="G216" s="110"/>
      <c r="H216" s="110"/>
      <c r="I216" s="111"/>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WZC216" s="35"/>
      <c r="WZD216" s="35"/>
      <c r="WZE216" s="35"/>
      <c r="WZF216" s="35"/>
      <c r="WZG216" s="35"/>
      <c r="WZH216" s="35"/>
      <c r="WZI216" s="35"/>
      <c r="WZJ216" s="35"/>
      <c r="WZK216" s="35"/>
      <c r="WZL216" s="35"/>
      <c r="WZM216" s="35"/>
      <c r="WZN216" s="35"/>
      <c r="WZO216" s="35"/>
      <c r="WZP216" s="35"/>
      <c r="WZQ216" s="35"/>
      <c r="WZR216" s="35"/>
      <c r="WZS216" s="35"/>
      <c r="WZT216" s="35"/>
      <c r="WZU216" s="35"/>
      <c r="WZV216" s="35"/>
      <c r="WZW216" s="35"/>
      <c r="WZX216" s="35"/>
      <c r="WZY216" s="35"/>
      <c r="WZZ216" s="35"/>
      <c r="XAA216" s="35"/>
      <c r="XAB216" s="35"/>
      <c r="XAC216" s="35"/>
      <c r="XAD216" s="35"/>
      <c r="XAE216" s="35"/>
      <c r="XAF216" s="35"/>
      <c r="XAG216" s="35"/>
      <c r="XAH216" s="35"/>
      <c r="XAI216" s="35"/>
      <c r="XAJ216" s="35"/>
      <c r="XAK216" s="35"/>
      <c r="XAL216" s="35"/>
      <c r="XAM216" s="35"/>
      <c r="XAN216" s="35"/>
      <c r="XAO216" s="35"/>
      <c r="XAP216" s="35"/>
      <c r="XAQ216" s="35"/>
      <c r="XAR216" s="35"/>
      <c r="XAS216" s="35"/>
      <c r="XAT216" s="35"/>
      <c r="XAU216" s="35"/>
      <c r="XAV216" s="35"/>
      <c r="XAW216" s="35"/>
      <c r="XAX216" s="35"/>
      <c r="XAY216" s="35"/>
      <c r="XAZ216" s="35"/>
      <c r="XBA216" s="35"/>
      <c r="XBB216" s="35"/>
      <c r="XBC216" s="35"/>
      <c r="XBD216" s="35"/>
      <c r="XBE216" s="35"/>
      <c r="XBF216" s="35"/>
      <c r="XBG216" s="35"/>
      <c r="XBH216" s="35"/>
      <c r="XBI216" s="35"/>
      <c r="XBJ216" s="35"/>
      <c r="XBK216" s="35"/>
      <c r="XBL216" s="35"/>
      <c r="XBM216" s="35"/>
      <c r="XBN216" s="35"/>
      <c r="XBO216" s="35"/>
      <c r="XBP216" s="35"/>
      <c r="XBQ216" s="35"/>
      <c r="XBR216" s="35"/>
      <c r="XBS216" s="35"/>
      <c r="XBT216" s="35"/>
      <c r="XBU216" s="35"/>
      <c r="XBV216" s="35"/>
      <c r="XBW216" s="35"/>
      <c r="XBX216" s="35"/>
      <c r="XBY216" s="35"/>
      <c r="XBZ216" s="35"/>
      <c r="XCA216" s="35"/>
      <c r="XCB216" s="35"/>
      <c r="XCC216" s="35"/>
      <c r="XCD216" s="35"/>
      <c r="XCE216" s="35"/>
      <c r="XCF216" s="35"/>
      <c r="XCG216" s="35"/>
      <c r="XCH216" s="35"/>
      <c r="XCI216" s="35"/>
      <c r="XCJ216" s="35"/>
      <c r="XCK216" s="35"/>
      <c r="XCL216" s="35"/>
      <c r="XCM216" s="35"/>
      <c r="XCN216" s="35"/>
      <c r="XCO216" s="35"/>
      <c r="XCP216" s="35"/>
      <c r="XCQ216" s="35"/>
      <c r="XCR216" s="35"/>
      <c r="XCS216" s="35"/>
      <c r="XCT216" s="35"/>
      <c r="XCU216" s="35"/>
      <c r="XCV216" s="35"/>
      <c r="XCW216" s="35"/>
      <c r="XCX216" s="35"/>
      <c r="XCY216" s="35"/>
      <c r="XCZ216" s="35"/>
      <c r="XDA216" s="35"/>
      <c r="XDB216" s="35"/>
      <c r="XDC216" s="35"/>
      <c r="XDD216" s="35"/>
      <c r="XDE216" s="35"/>
      <c r="XDF216" s="35"/>
      <c r="XDG216" s="35"/>
      <c r="XDH216" s="35"/>
      <c r="XDI216" s="35"/>
      <c r="XDJ216" s="35"/>
      <c r="XDK216" s="35"/>
      <c r="XDL216" s="35"/>
      <c r="XDM216" s="35"/>
      <c r="XDN216" s="35"/>
      <c r="XDO216" s="35"/>
      <c r="XDP216" s="35"/>
      <c r="XDQ216" s="35"/>
      <c r="XDR216" s="35"/>
      <c r="XDS216" s="35"/>
      <c r="XDT216" s="35"/>
      <c r="XDU216" s="35"/>
      <c r="XDV216" s="35"/>
      <c r="XDW216" s="35"/>
      <c r="XDX216" s="35"/>
      <c r="XDY216" s="35"/>
      <c r="XDZ216" s="35"/>
      <c r="XEA216" s="35"/>
      <c r="XEB216" s="35"/>
      <c r="XEC216" s="35"/>
      <c r="XED216" s="35"/>
      <c r="XEE216" s="35"/>
      <c r="XEF216" s="35"/>
      <c r="XEG216" s="35"/>
      <c r="XEH216" s="35"/>
      <c r="XEI216" s="35"/>
      <c r="XEJ216" s="35"/>
      <c r="XEK216" s="35"/>
      <c r="XEL216" s="35"/>
      <c r="XEM216" s="35"/>
      <c r="XEN216" s="35"/>
      <c r="XEO216" s="35"/>
      <c r="XEP216" s="35"/>
      <c r="XEQ216" s="35"/>
      <c r="XER216" s="35"/>
      <c r="XES216" s="35"/>
      <c r="XET216" s="35"/>
      <c r="XEU216" s="35"/>
      <c r="XEV216" s="35"/>
      <c r="XEW216" s="35"/>
      <c r="XEX216" s="35"/>
      <c r="XEY216" s="35"/>
      <c r="XEZ216" s="35"/>
      <c r="XFA216" s="35"/>
      <c r="XFB216" s="35"/>
      <c r="XFC216" s="35"/>
      <c r="XFD216" s="35"/>
    </row>
    <row r="217" spans="1:151 16227:16384" s="12" customFormat="1" ht="20.25" customHeight="1" x14ac:dyDescent="0.25">
      <c r="A217" s="112" t="str">
        <f>A216</f>
        <v>31st to 34th, 36th to 41st, 43rd &amp; 44th Floor</v>
      </c>
      <c r="B217" s="113"/>
      <c r="C217" s="118">
        <v>1</v>
      </c>
      <c r="D217" s="119"/>
      <c r="E217" s="51" t="s">
        <v>208</v>
      </c>
      <c r="F217" s="118">
        <f>(65.17)*(10.764)</f>
        <v>701.48987999999997</v>
      </c>
      <c r="G217" s="119"/>
      <c r="H217" s="51">
        <v>0</v>
      </c>
      <c r="I217" s="51">
        <f t="shared" ref="I217:I221" si="39">F217*(($I$151)+1)+H217</f>
        <v>1122.383808</v>
      </c>
      <c r="J217" s="35"/>
      <c r="K217" s="35"/>
      <c r="L217" s="35"/>
      <c r="M217" s="35"/>
      <c r="N217" s="35"/>
      <c r="O217" s="35"/>
      <c r="P217" s="35"/>
      <c r="Q217" s="35"/>
      <c r="R217" s="35"/>
      <c r="S217" s="35"/>
      <c r="T217" s="35"/>
      <c r="U217" s="42" t="str">
        <f t="shared" ref="U217:U221" ca="1" si="40">V217&amp;""&amp;",..,"&amp;""&amp;W217</f>
        <v>3101,..,4401</v>
      </c>
      <c r="V217" s="42">
        <f ca="1">(SUMPRODUCT(MID(0&amp;(LEFT(A216,SUM(LEN(A216)-LEN(SUBSTITUTE(A216,{"0","1","2","3"},""))))), LARGE(INDEX(ISNUMBER(--MID((LEFT(A216,SUM(LEN(A216)-LEN(SUBSTITUTE(A216,{"0","1","2","3"},""))))), ROW(INDIRECT("1:"&amp;LEN((LEFT(A216,SUM(LEN(A216)-LEN(SUBSTITUTE(A216,{"0","1","2","3"},"")))))))), 1)) * ROW(INDIRECT("1:"&amp;LEN((LEFT(A216,SUM(LEN(A216)-LEN(SUBSTITUTE(A216,{"0","1","2","3"},"")))))))), 0), ROW(INDIRECT("1:"&amp;LEN((LEFT(A216,SUM(LEN(A216)-LEN(SUBSTITUTE(A216,{"0","1","2","3"},"")))))))))+1, 1) * 10^ROW(INDIRECT("1:"&amp;LEN((LEFT(A216,SUM(LEN(A216)-LEN(SUBSTITUTE(A216,{"0","1","2","3"},""))))))))/10))*100+1</f>
        <v>3101</v>
      </c>
      <c r="W217" s="42">
        <f ca="1">(SUMPRODUCT(MID(0&amp;(--TRIM(RIGHT(SUBSTITUTE(LEFT(A216,_xlfn.AGGREGATE(16,6,FIND({0,1,2,3,4,5,6,7,8,9},A216,ROW(INDIRECT("1:"&amp;LEN(A216)))),1)),"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4401</v>
      </c>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WZC217" s="35"/>
      <c r="WZD217" s="35"/>
      <c r="WZE217" s="35"/>
      <c r="WZF217" s="35"/>
      <c r="WZG217" s="35"/>
      <c r="WZH217" s="35"/>
      <c r="WZI217" s="35"/>
      <c r="WZJ217" s="35"/>
      <c r="WZK217" s="35"/>
      <c r="WZL217" s="35"/>
      <c r="WZM217" s="35"/>
      <c r="WZN217" s="35"/>
      <c r="WZO217" s="35"/>
      <c r="WZP217" s="35"/>
      <c r="WZQ217" s="35"/>
      <c r="WZR217" s="35"/>
      <c r="WZS217" s="35"/>
      <c r="WZT217" s="35"/>
      <c r="WZU217" s="35"/>
      <c r="WZV217" s="35"/>
      <c r="WZW217" s="35"/>
      <c r="WZX217" s="35"/>
      <c r="WZY217" s="35"/>
      <c r="WZZ217" s="35"/>
      <c r="XAA217" s="35"/>
      <c r="XAB217" s="35"/>
      <c r="XAC217" s="35"/>
      <c r="XAD217" s="35"/>
      <c r="XAE217" s="35"/>
      <c r="XAF217" s="35"/>
      <c r="XAG217" s="35"/>
      <c r="XAH217" s="35"/>
      <c r="XAI217" s="35"/>
      <c r="XAJ217" s="35"/>
      <c r="XAK217" s="35"/>
      <c r="XAL217" s="35"/>
      <c r="XAM217" s="35"/>
      <c r="XAN217" s="35"/>
      <c r="XAO217" s="35"/>
      <c r="XAP217" s="35"/>
      <c r="XAQ217" s="35"/>
      <c r="XAR217" s="35"/>
      <c r="XAS217" s="35"/>
      <c r="XAT217" s="35"/>
      <c r="XAU217" s="35"/>
      <c r="XAV217" s="35"/>
      <c r="XAW217" s="35"/>
      <c r="XAX217" s="35"/>
      <c r="XAY217" s="35"/>
      <c r="XAZ217" s="35"/>
      <c r="XBA217" s="35"/>
      <c r="XBB217" s="35"/>
      <c r="XBC217" s="35"/>
      <c r="XBD217" s="35"/>
      <c r="XBE217" s="35"/>
      <c r="XBF217" s="35"/>
      <c r="XBG217" s="35"/>
      <c r="XBH217" s="35"/>
      <c r="XBI217" s="35"/>
      <c r="XBJ217" s="35"/>
      <c r="XBK217" s="35"/>
      <c r="XBL217" s="35"/>
      <c r="XBM217" s="35"/>
      <c r="XBN217" s="35"/>
      <c r="XBO217" s="35"/>
      <c r="XBP217" s="35"/>
      <c r="XBQ217" s="35"/>
      <c r="XBR217" s="35"/>
      <c r="XBS217" s="35"/>
      <c r="XBT217" s="35"/>
      <c r="XBU217" s="35"/>
      <c r="XBV217" s="35"/>
      <c r="XBW217" s="35"/>
      <c r="XBX217" s="35"/>
      <c r="XBY217" s="35"/>
      <c r="XBZ217" s="35"/>
      <c r="XCA217" s="35"/>
      <c r="XCB217" s="35"/>
      <c r="XCC217" s="35"/>
      <c r="XCD217" s="35"/>
      <c r="XCE217" s="35"/>
      <c r="XCF217" s="35"/>
      <c r="XCG217" s="35"/>
      <c r="XCH217" s="35"/>
      <c r="XCI217" s="35"/>
      <c r="XCJ217" s="35"/>
      <c r="XCK217" s="35"/>
      <c r="XCL217" s="35"/>
      <c r="XCM217" s="35"/>
      <c r="XCN217" s="35"/>
      <c r="XCO217" s="35"/>
      <c r="XCP217" s="35"/>
      <c r="XCQ217" s="35"/>
      <c r="XCR217" s="35"/>
      <c r="XCS217" s="35"/>
      <c r="XCT217" s="35"/>
      <c r="XCU217" s="35"/>
      <c r="XCV217" s="35"/>
      <c r="XCW217" s="35"/>
      <c r="XCX217" s="35"/>
      <c r="XCY217" s="35"/>
      <c r="XCZ217" s="35"/>
      <c r="XDA217" s="35"/>
      <c r="XDB217" s="35"/>
      <c r="XDC217" s="35"/>
      <c r="XDD217" s="35"/>
      <c r="XDE217" s="35"/>
      <c r="XDF217" s="35"/>
      <c r="XDG217" s="35"/>
      <c r="XDH217" s="35"/>
      <c r="XDI217" s="35"/>
      <c r="XDJ217" s="35"/>
      <c r="XDK217" s="35"/>
      <c r="XDL217" s="35"/>
      <c r="XDM217" s="35"/>
      <c r="XDN217" s="35"/>
      <c r="XDO217" s="35"/>
      <c r="XDP217" s="35"/>
      <c r="XDQ217" s="35"/>
      <c r="XDR217" s="35"/>
      <c r="XDS217" s="35"/>
      <c r="XDT217" s="35"/>
      <c r="XDU217" s="35"/>
      <c r="XDV217" s="35"/>
      <c r="XDW217" s="35"/>
      <c r="XDX217" s="35"/>
      <c r="XDY217" s="35"/>
      <c r="XDZ217" s="35"/>
      <c r="XEA217" s="35"/>
      <c r="XEB217" s="35"/>
      <c r="XEC217" s="35"/>
      <c r="XED217" s="35"/>
      <c r="XEE217" s="35"/>
      <c r="XEF217" s="35"/>
      <c r="XEG217" s="35"/>
      <c r="XEH217" s="35"/>
      <c r="XEI217" s="35"/>
      <c r="XEJ217" s="35"/>
      <c r="XEK217" s="35"/>
      <c r="XEL217" s="35"/>
      <c r="XEM217" s="35"/>
      <c r="XEN217" s="35"/>
      <c r="XEO217" s="35"/>
      <c r="XEP217" s="35"/>
      <c r="XEQ217" s="35"/>
      <c r="XER217" s="35"/>
      <c r="XES217" s="35"/>
      <c r="XET217" s="35"/>
      <c r="XEU217" s="35"/>
      <c r="XEV217" s="35"/>
      <c r="XEW217" s="35"/>
      <c r="XEX217" s="35"/>
      <c r="XEY217" s="35"/>
      <c r="XEZ217" s="35"/>
      <c r="XFA217" s="35"/>
      <c r="XFB217" s="35"/>
      <c r="XFC217" s="35"/>
      <c r="XFD217" s="35"/>
    </row>
    <row r="218" spans="1:151 16227:16384" s="12" customFormat="1" ht="20.25" customHeight="1" x14ac:dyDescent="0.25">
      <c r="A218" s="114"/>
      <c r="B218" s="115"/>
      <c r="C218" s="118">
        <v>2</v>
      </c>
      <c r="D218" s="119"/>
      <c r="E218" s="51" t="s">
        <v>208</v>
      </c>
      <c r="F218" s="118">
        <f>(64.93)*(10.764)</f>
        <v>698.90652</v>
      </c>
      <c r="G218" s="119"/>
      <c r="H218" s="51">
        <v>0</v>
      </c>
      <c r="I218" s="51">
        <f t="shared" si="39"/>
        <v>1118.250432</v>
      </c>
      <c r="J218" s="35"/>
      <c r="K218" s="35"/>
      <c r="L218" s="35"/>
      <c r="M218" s="35"/>
      <c r="N218" s="35"/>
      <c r="O218" s="35"/>
      <c r="P218" s="35"/>
      <c r="Q218" s="35"/>
      <c r="R218" s="35"/>
      <c r="S218" s="35"/>
      <c r="T218" s="35"/>
      <c r="U218" s="42" t="str">
        <f t="shared" ca="1" si="40"/>
        <v>3102,..,4402</v>
      </c>
      <c r="V218" s="42">
        <f ca="1">V217+1</f>
        <v>3102</v>
      </c>
      <c r="W218" s="42">
        <f ca="1">W217+1</f>
        <v>4402</v>
      </c>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WZC218" s="35"/>
      <c r="WZD218" s="35"/>
      <c r="WZE218" s="35"/>
      <c r="WZF218" s="35"/>
      <c r="WZG218" s="35"/>
      <c r="WZH218" s="35"/>
      <c r="WZI218" s="35"/>
      <c r="WZJ218" s="35"/>
      <c r="WZK218" s="35"/>
      <c r="WZL218" s="35"/>
      <c r="WZM218" s="35"/>
      <c r="WZN218" s="35"/>
      <c r="WZO218" s="35"/>
      <c r="WZP218" s="35"/>
      <c r="WZQ218" s="35"/>
      <c r="WZR218" s="35"/>
      <c r="WZS218" s="35"/>
      <c r="WZT218" s="35"/>
      <c r="WZU218" s="35"/>
      <c r="WZV218" s="35"/>
      <c r="WZW218" s="35"/>
      <c r="WZX218" s="35"/>
      <c r="WZY218" s="35"/>
      <c r="WZZ218" s="35"/>
      <c r="XAA218" s="35"/>
      <c r="XAB218" s="35"/>
      <c r="XAC218" s="35"/>
      <c r="XAD218" s="35"/>
      <c r="XAE218" s="35"/>
      <c r="XAF218" s="35"/>
      <c r="XAG218" s="35"/>
      <c r="XAH218" s="35"/>
      <c r="XAI218" s="35"/>
      <c r="XAJ218" s="35"/>
      <c r="XAK218" s="35"/>
      <c r="XAL218" s="35"/>
      <c r="XAM218" s="35"/>
      <c r="XAN218" s="35"/>
      <c r="XAO218" s="35"/>
      <c r="XAP218" s="35"/>
      <c r="XAQ218" s="35"/>
      <c r="XAR218" s="35"/>
      <c r="XAS218" s="35"/>
      <c r="XAT218" s="35"/>
      <c r="XAU218" s="35"/>
      <c r="XAV218" s="35"/>
      <c r="XAW218" s="35"/>
      <c r="XAX218" s="35"/>
      <c r="XAY218" s="35"/>
      <c r="XAZ218" s="35"/>
      <c r="XBA218" s="35"/>
      <c r="XBB218" s="35"/>
      <c r="XBC218" s="35"/>
      <c r="XBD218" s="35"/>
      <c r="XBE218" s="35"/>
      <c r="XBF218" s="35"/>
      <c r="XBG218" s="35"/>
      <c r="XBH218" s="35"/>
      <c r="XBI218" s="35"/>
      <c r="XBJ218" s="35"/>
      <c r="XBK218" s="35"/>
      <c r="XBL218" s="35"/>
      <c r="XBM218" s="35"/>
      <c r="XBN218" s="35"/>
      <c r="XBO218" s="35"/>
      <c r="XBP218" s="35"/>
      <c r="XBQ218" s="35"/>
      <c r="XBR218" s="35"/>
      <c r="XBS218" s="35"/>
      <c r="XBT218" s="35"/>
      <c r="XBU218" s="35"/>
      <c r="XBV218" s="35"/>
      <c r="XBW218" s="35"/>
      <c r="XBX218" s="35"/>
      <c r="XBY218" s="35"/>
      <c r="XBZ218" s="35"/>
      <c r="XCA218" s="35"/>
      <c r="XCB218" s="35"/>
      <c r="XCC218" s="35"/>
      <c r="XCD218" s="35"/>
      <c r="XCE218" s="35"/>
      <c r="XCF218" s="35"/>
      <c r="XCG218" s="35"/>
      <c r="XCH218" s="35"/>
      <c r="XCI218" s="35"/>
      <c r="XCJ218" s="35"/>
      <c r="XCK218" s="35"/>
      <c r="XCL218" s="35"/>
      <c r="XCM218" s="35"/>
      <c r="XCN218" s="35"/>
      <c r="XCO218" s="35"/>
      <c r="XCP218" s="35"/>
      <c r="XCQ218" s="35"/>
      <c r="XCR218" s="35"/>
      <c r="XCS218" s="35"/>
      <c r="XCT218" s="35"/>
      <c r="XCU218" s="35"/>
      <c r="XCV218" s="35"/>
      <c r="XCW218" s="35"/>
      <c r="XCX218" s="35"/>
      <c r="XCY218" s="35"/>
      <c r="XCZ218" s="35"/>
      <c r="XDA218" s="35"/>
      <c r="XDB218" s="35"/>
      <c r="XDC218" s="35"/>
      <c r="XDD218" s="35"/>
      <c r="XDE218" s="35"/>
      <c r="XDF218" s="35"/>
      <c r="XDG218" s="35"/>
      <c r="XDH218" s="35"/>
      <c r="XDI218" s="35"/>
      <c r="XDJ218" s="35"/>
      <c r="XDK218" s="35"/>
      <c r="XDL218" s="35"/>
      <c r="XDM218" s="35"/>
      <c r="XDN218" s="35"/>
      <c r="XDO218" s="35"/>
      <c r="XDP218" s="35"/>
      <c r="XDQ218" s="35"/>
      <c r="XDR218" s="35"/>
      <c r="XDS218" s="35"/>
      <c r="XDT218" s="35"/>
      <c r="XDU218" s="35"/>
      <c r="XDV218" s="35"/>
      <c r="XDW218" s="35"/>
      <c r="XDX218" s="35"/>
      <c r="XDY218" s="35"/>
      <c r="XDZ218" s="35"/>
      <c r="XEA218" s="35"/>
      <c r="XEB218" s="35"/>
      <c r="XEC218" s="35"/>
      <c r="XED218" s="35"/>
      <c r="XEE218" s="35"/>
      <c r="XEF218" s="35"/>
      <c r="XEG218" s="35"/>
      <c r="XEH218" s="35"/>
      <c r="XEI218" s="35"/>
      <c r="XEJ218" s="35"/>
      <c r="XEK218" s="35"/>
      <c r="XEL218" s="35"/>
      <c r="XEM218" s="35"/>
      <c r="XEN218" s="35"/>
      <c r="XEO218" s="35"/>
      <c r="XEP218" s="35"/>
      <c r="XEQ218" s="35"/>
      <c r="XER218" s="35"/>
      <c r="XES218" s="35"/>
      <c r="XET218" s="35"/>
      <c r="XEU218" s="35"/>
      <c r="XEV218" s="35"/>
      <c r="XEW218" s="35"/>
      <c r="XEX218" s="35"/>
      <c r="XEY218" s="35"/>
      <c r="XEZ218" s="35"/>
      <c r="XFA218" s="35"/>
      <c r="XFB218" s="35"/>
      <c r="XFC218" s="35"/>
      <c r="XFD218" s="35"/>
    </row>
    <row r="219" spans="1:151 16227:16384" s="12" customFormat="1" ht="20.25" customHeight="1" x14ac:dyDescent="0.25">
      <c r="A219" s="114"/>
      <c r="B219" s="115"/>
      <c r="C219" s="118">
        <v>3</v>
      </c>
      <c r="D219" s="119"/>
      <c r="E219" s="51" t="s">
        <v>208</v>
      </c>
      <c r="F219" s="118">
        <f>(64.96)*(10.764)</f>
        <v>699.22943999999984</v>
      </c>
      <c r="G219" s="119"/>
      <c r="H219" s="51">
        <v>0</v>
      </c>
      <c r="I219" s="51">
        <f t="shared" si="39"/>
        <v>1118.7671039999998</v>
      </c>
      <c r="J219" s="35"/>
      <c r="K219" s="35"/>
      <c r="L219" s="35"/>
      <c r="M219" s="35"/>
      <c r="N219" s="35"/>
      <c r="O219" s="35"/>
      <c r="P219" s="35"/>
      <c r="Q219" s="35"/>
      <c r="R219" s="35"/>
      <c r="S219" s="35"/>
      <c r="T219" s="35"/>
      <c r="U219" s="42" t="str">
        <f t="shared" ca="1" si="40"/>
        <v>3103,..,4403</v>
      </c>
      <c r="V219" s="42">
        <f t="shared" ref="V219:W219" ca="1" si="41">V218+1</f>
        <v>3103</v>
      </c>
      <c r="W219" s="42">
        <f t="shared" ca="1" si="41"/>
        <v>4403</v>
      </c>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WZC219" s="35"/>
      <c r="WZD219" s="35"/>
      <c r="WZE219" s="35"/>
      <c r="WZF219" s="35"/>
      <c r="WZG219" s="35"/>
      <c r="WZH219" s="35"/>
      <c r="WZI219" s="35"/>
      <c r="WZJ219" s="35"/>
      <c r="WZK219" s="35"/>
      <c r="WZL219" s="35"/>
      <c r="WZM219" s="35"/>
      <c r="WZN219" s="35"/>
      <c r="WZO219" s="35"/>
      <c r="WZP219" s="35"/>
      <c r="WZQ219" s="35"/>
      <c r="WZR219" s="35"/>
      <c r="WZS219" s="35"/>
      <c r="WZT219" s="35"/>
      <c r="WZU219" s="35"/>
      <c r="WZV219" s="35"/>
      <c r="WZW219" s="35"/>
      <c r="WZX219" s="35"/>
      <c r="WZY219" s="35"/>
      <c r="WZZ219" s="35"/>
      <c r="XAA219" s="35"/>
      <c r="XAB219" s="35"/>
      <c r="XAC219" s="35"/>
      <c r="XAD219" s="35"/>
      <c r="XAE219" s="35"/>
      <c r="XAF219" s="35"/>
      <c r="XAG219" s="35"/>
      <c r="XAH219" s="35"/>
      <c r="XAI219" s="35"/>
      <c r="XAJ219" s="35"/>
      <c r="XAK219" s="35"/>
      <c r="XAL219" s="35"/>
      <c r="XAM219" s="35"/>
      <c r="XAN219" s="35"/>
      <c r="XAO219" s="35"/>
      <c r="XAP219" s="35"/>
      <c r="XAQ219" s="35"/>
      <c r="XAR219" s="35"/>
      <c r="XAS219" s="35"/>
      <c r="XAT219" s="35"/>
      <c r="XAU219" s="35"/>
      <c r="XAV219" s="35"/>
      <c r="XAW219" s="35"/>
      <c r="XAX219" s="35"/>
      <c r="XAY219" s="35"/>
      <c r="XAZ219" s="35"/>
      <c r="XBA219" s="35"/>
      <c r="XBB219" s="35"/>
      <c r="XBC219" s="35"/>
      <c r="XBD219" s="35"/>
      <c r="XBE219" s="35"/>
      <c r="XBF219" s="35"/>
      <c r="XBG219" s="35"/>
      <c r="XBH219" s="35"/>
      <c r="XBI219" s="35"/>
      <c r="XBJ219" s="35"/>
      <c r="XBK219" s="35"/>
      <c r="XBL219" s="35"/>
      <c r="XBM219" s="35"/>
      <c r="XBN219" s="35"/>
      <c r="XBO219" s="35"/>
      <c r="XBP219" s="35"/>
      <c r="XBQ219" s="35"/>
      <c r="XBR219" s="35"/>
      <c r="XBS219" s="35"/>
      <c r="XBT219" s="35"/>
      <c r="XBU219" s="35"/>
      <c r="XBV219" s="35"/>
      <c r="XBW219" s="35"/>
      <c r="XBX219" s="35"/>
      <c r="XBY219" s="35"/>
      <c r="XBZ219" s="35"/>
      <c r="XCA219" s="35"/>
      <c r="XCB219" s="35"/>
      <c r="XCC219" s="35"/>
      <c r="XCD219" s="35"/>
      <c r="XCE219" s="35"/>
      <c r="XCF219" s="35"/>
      <c r="XCG219" s="35"/>
      <c r="XCH219" s="35"/>
      <c r="XCI219" s="35"/>
      <c r="XCJ219" s="35"/>
      <c r="XCK219" s="35"/>
      <c r="XCL219" s="35"/>
      <c r="XCM219" s="35"/>
      <c r="XCN219" s="35"/>
      <c r="XCO219" s="35"/>
      <c r="XCP219" s="35"/>
      <c r="XCQ219" s="35"/>
      <c r="XCR219" s="35"/>
      <c r="XCS219" s="35"/>
      <c r="XCT219" s="35"/>
      <c r="XCU219" s="35"/>
      <c r="XCV219" s="35"/>
      <c r="XCW219" s="35"/>
      <c r="XCX219" s="35"/>
      <c r="XCY219" s="35"/>
      <c r="XCZ219" s="35"/>
      <c r="XDA219" s="35"/>
      <c r="XDB219" s="35"/>
      <c r="XDC219" s="35"/>
      <c r="XDD219" s="35"/>
      <c r="XDE219" s="35"/>
      <c r="XDF219" s="35"/>
      <c r="XDG219" s="35"/>
      <c r="XDH219" s="35"/>
      <c r="XDI219" s="35"/>
      <c r="XDJ219" s="35"/>
      <c r="XDK219" s="35"/>
      <c r="XDL219" s="35"/>
      <c r="XDM219" s="35"/>
      <c r="XDN219" s="35"/>
      <c r="XDO219" s="35"/>
      <c r="XDP219" s="35"/>
      <c r="XDQ219" s="35"/>
      <c r="XDR219" s="35"/>
      <c r="XDS219" s="35"/>
      <c r="XDT219" s="35"/>
      <c r="XDU219" s="35"/>
      <c r="XDV219" s="35"/>
      <c r="XDW219" s="35"/>
      <c r="XDX219" s="35"/>
      <c r="XDY219" s="35"/>
      <c r="XDZ219" s="35"/>
      <c r="XEA219" s="35"/>
      <c r="XEB219" s="35"/>
      <c r="XEC219" s="35"/>
      <c r="XED219" s="35"/>
      <c r="XEE219" s="35"/>
      <c r="XEF219" s="35"/>
      <c r="XEG219" s="35"/>
      <c r="XEH219" s="35"/>
      <c r="XEI219" s="35"/>
      <c r="XEJ219" s="35"/>
      <c r="XEK219" s="35"/>
      <c r="XEL219" s="35"/>
      <c r="XEM219" s="35"/>
      <c r="XEN219" s="35"/>
      <c r="XEO219" s="35"/>
      <c r="XEP219" s="35"/>
      <c r="XEQ219" s="35"/>
      <c r="XER219" s="35"/>
      <c r="XES219" s="35"/>
      <c r="XET219" s="35"/>
      <c r="XEU219" s="35"/>
      <c r="XEV219" s="35"/>
      <c r="XEW219" s="35"/>
      <c r="XEX219" s="35"/>
      <c r="XEY219" s="35"/>
      <c r="XEZ219" s="35"/>
      <c r="XFA219" s="35"/>
      <c r="XFB219" s="35"/>
      <c r="XFC219" s="35"/>
      <c r="XFD219" s="35"/>
    </row>
    <row r="220" spans="1:151 16227:16384" s="12" customFormat="1" ht="20.25" customHeight="1" x14ac:dyDescent="0.25">
      <c r="A220" s="114"/>
      <c r="B220" s="115"/>
      <c r="C220" s="118">
        <v>4</v>
      </c>
      <c r="D220" s="119"/>
      <c r="E220" s="51" t="s">
        <v>209</v>
      </c>
      <c r="F220" s="118">
        <f>(95.91)*(10.764)</f>
        <v>1032.3752399999998</v>
      </c>
      <c r="G220" s="119"/>
      <c r="H220" s="51">
        <v>0</v>
      </c>
      <c r="I220" s="51">
        <f t="shared" si="39"/>
        <v>1651.8003839999999</v>
      </c>
      <c r="J220" s="35"/>
      <c r="K220" s="118">
        <f>106.54*10.764</f>
        <v>1146.79656</v>
      </c>
      <c r="L220" s="119"/>
      <c r="M220" s="35"/>
      <c r="N220" s="35"/>
      <c r="O220" s="35"/>
      <c r="P220" s="35"/>
      <c r="Q220" s="35"/>
      <c r="R220" s="35"/>
      <c r="S220" s="35"/>
      <c r="T220" s="35"/>
      <c r="U220" s="42" t="str">
        <f t="shared" ca="1" si="40"/>
        <v>3104,..,4404</v>
      </c>
      <c r="V220" s="42">
        <f t="shared" ref="V220:W220" ca="1" si="42">V219+1</f>
        <v>3104</v>
      </c>
      <c r="W220" s="42">
        <f t="shared" ca="1" si="42"/>
        <v>4404</v>
      </c>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WZC220" s="35"/>
      <c r="WZD220" s="35"/>
      <c r="WZE220" s="35"/>
      <c r="WZF220" s="35"/>
      <c r="WZG220" s="35"/>
      <c r="WZH220" s="35"/>
      <c r="WZI220" s="35"/>
      <c r="WZJ220" s="35"/>
      <c r="WZK220" s="35"/>
      <c r="WZL220" s="35"/>
      <c r="WZM220" s="35"/>
      <c r="WZN220" s="35"/>
      <c r="WZO220" s="35"/>
      <c r="WZP220" s="35"/>
      <c r="WZQ220" s="35"/>
      <c r="WZR220" s="35"/>
      <c r="WZS220" s="35"/>
      <c r="WZT220" s="35"/>
      <c r="WZU220" s="35"/>
      <c r="WZV220" s="35"/>
      <c r="WZW220" s="35"/>
      <c r="WZX220" s="35"/>
      <c r="WZY220" s="35"/>
      <c r="WZZ220" s="35"/>
      <c r="XAA220" s="35"/>
      <c r="XAB220" s="35"/>
      <c r="XAC220" s="35"/>
      <c r="XAD220" s="35"/>
      <c r="XAE220" s="35"/>
      <c r="XAF220" s="35"/>
      <c r="XAG220" s="35"/>
      <c r="XAH220" s="35"/>
      <c r="XAI220" s="35"/>
      <c r="XAJ220" s="35"/>
      <c r="XAK220" s="35"/>
      <c r="XAL220" s="35"/>
      <c r="XAM220" s="35"/>
      <c r="XAN220" s="35"/>
      <c r="XAO220" s="35"/>
      <c r="XAP220" s="35"/>
      <c r="XAQ220" s="35"/>
      <c r="XAR220" s="35"/>
      <c r="XAS220" s="35"/>
      <c r="XAT220" s="35"/>
      <c r="XAU220" s="35"/>
      <c r="XAV220" s="35"/>
      <c r="XAW220" s="35"/>
      <c r="XAX220" s="35"/>
      <c r="XAY220" s="35"/>
      <c r="XAZ220" s="35"/>
      <c r="XBA220" s="35"/>
      <c r="XBB220" s="35"/>
      <c r="XBC220" s="35"/>
      <c r="XBD220" s="35"/>
      <c r="XBE220" s="35"/>
      <c r="XBF220" s="35"/>
      <c r="XBG220" s="35"/>
      <c r="XBH220" s="35"/>
      <c r="XBI220" s="35"/>
      <c r="XBJ220" s="35"/>
      <c r="XBK220" s="35"/>
      <c r="XBL220" s="35"/>
      <c r="XBM220" s="35"/>
      <c r="XBN220" s="35"/>
      <c r="XBO220" s="35"/>
      <c r="XBP220" s="35"/>
      <c r="XBQ220" s="35"/>
      <c r="XBR220" s="35"/>
      <c r="XBS220" s="35"/>
      <c r="XBT220" s="35"/>
      <c r="XBU220" s="35"/>
      <c r="XBV220" s="35"/>
      <c r="XBW220" s="35"/>
      <c r="XBX220" s="35"/>
      <c r="XBY220" s="35"/>
      <c r="XBZ220" s="35"/>
      <c r="XCA220" s="35"/>
      <c r="XCB220" s="35"/>
      <c r="XCC220" s="35"/>
      <c r="XCD220" s="35"/>
      <c r="XCE220" s="35"/>
      <c r="XCF220" s="35"/>
      <c r="XCG220" s="35"/>
      <c r="XCH220" s="35"/>
      <c r="XCI220" s="35"/>
      <c r="XCJ220" s="35"/>
      <c r="XCK220" s="35"/>
      <c r="XCL220" s="35"/>
      <c r="XCM220" s="35"/>
      <c r="XCN220" s="35"/>
      <c r="XCO220" s="35"/>
      <c r="XCP220" s="35"/>
      <c r="XCQ220" s="35"/>
      <c r="XCR220" s="35"/>
      <c r="XCS220" s="35"/>
      <c r="XCT220" s="35"/>
      <c r="XCU220" s="35"/>
      <c r="XCV220" s="35"/>
      <c r="XCW220" s="35"/>
      <c r="XCX220" s="35"/>
      <c r="XCY220" s="35"/>
      <c r="XCZ220" s="35"/>
      <c r="XDA220" s="35"/>
      <c r="XDB220" s="35"/>
      <c r="XDC220" s="35"/>
      <c r="XDD220" s="35"/>
      <c r="XDE220" s="35"/>
      <c r="XDF220" s="35"/>
      <c r="XDG220" s="35"/>
      <c r="XDH220" s="35"/>
      <c r="XDI220" s="35"/>
      <c r="XDJ220" s="35"/>
      <c r="XDK220" s="35"/>
      <c r="XDL220" s="35"/>
      <c r="XDM220" s="35"/>
      <c r="XDN220" s="35"/>
      <c r="XDO220" s="35"/>
      <c r="XDP220" s="35"/>
      <c r="XDQ220" s="35"/>
      <c r="XDR220" s="35"/>
      <c r="XDS220" s="35"/>
      <c r="XDT220" s="35"/>
      <c r="XDU220" s="35"/>
      <c r="XDV220" s="35"/>
      <c r="XDW220" s="35"/>
      <c r="XDX220" s="35"/>
      <c r="XDY220" s="35"/>
      <c r="XDZ220" s="35"/>
      <c r="XEA220" s="35"/>
      <c r="XEB220" s="35"/>
      <c r="XEC220" s="35"/>
      <c r="XED220" s="35"/>
      <c r="XEE220" s="35"/>
      <c r="XEF220" s="35"/>
      <c r="XEG220" s="35"/>
      <c r="XEH220" s="35"/>
      <c r="XEI220" s="35"/>
      <c r="XEJ220" s="35"/>
      <c r="XEK220" s="35"/>
      <c r="XEL220" s="35"/>
      <c r="XEM220" s="35"/>
      <c r="XEN220" s="35"/>
      <c r="XEO220" s="35"/>
      <c r="XEP220" s="35"/>
      <c r="XEQ220" s="35"/>
      <c r="XER220" s="35"/>
      <c r="XES220" s="35"/>
      <c r="XET220" s="35"/>
      <c r="XEU220" s="35"/>
      <c r="XEV220" s="35"/>
      <c r="XEW220" s="35"/>
      <c r="XEX220" s="35"/>
      <c r="XEY220" s="35"/>
      <c r="XEZ220" s="35"/>
      <c r="XFA220" s="35"/>
      <c r="XFB220" s="35"/>
      <c r="XFC220" s="35"/>
      <c r="XFD220" s="35"/>
    </row>
    <row r="221" spans="1:151 16227:16384" s="12" customFormat="1" ht="20.25" customHeight="1" x14ac:dyDescent="0.25">
      <c r="A221" s="116"/>
      <c r="B221" s="117"/>
      <c r="C221" s="118">
        <v>5</v>
      </c>
      <c r="D221" s="119"/>
      <c r="E221" s="54" t="s">
        <v>209</v>
      </c>
      <c r="F221" s="118">
        <f>(109.16)*(10.764)</f>
        <v>1174.9982399999999</v>
      </c>
      <c r="G221" s="119"/>
      <c r="H221" s="51">
        <v>0</v>
      </c>
      <c r="I221" s="51">
        <f t="shared" si="39"/>
        <v>1879.9971839999998</v>
      </c>
      <c r="J221" s="35"/>
      <c r="K221" s="35"/>
      <c r="L221" s="35"/>
      <c r="M221" s="35"/>
      <c r="N221" s="35"/>
      <c r="O221" s="35"/>
      <c r="P221" s="35"/>
      <c r="Q221" s="35"/>
      <c r="R221" s="35"/>
      <c r="S221" s="35"/>
      <c r="T221" s="35"/>
      <c r="U221" s="42" t="str">
        <f t="shared" ca="1" si="40"/>
        <v>3105,..,4405</v>
      </c>
      <c r="V221" s="42">
        <f t="shared" ref="V221:W221" ca="1" si="43">V220+1</f>
        <v>3105</v>
      </c>
      <c r="W221" s="42">
        <f t="shared" ca="1" si="43"/>
        <v>4405</v>
      </c>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WZC221" s="35"/>
      <c r="WZD221" s="35"/>
      <c r="WZE221" s="35"/>
      <c r="WZF221" s="35"/>
      <c r="WZG221" s="35"/>
      <c r="WZH221" s="35"/>
      <c r="WZI221" s="35"/>
      <c r="WZJ221" s="35"/>
      <c r="WZK221" s="35"/>
      <c r="WZL221" s="35"/>
      <c r="WZM221" s="35"/>
      <c r="WZN221" s="35"/>
      <c r="WZO221" s="35"/>
      <c r="WZP221" s="35"/>
      <c r="WZQ221" s="35"/>
      <c r="WZR221" s="35"/>
      <c r="WZS221" s="35"/>
      <c r="WZT221" s="35"/>
      <c r="WZU221" s="35"/>
      <c r="WZV221" s="35"/>
      <c r="WZW221" s="35"/>
      <c r="WZX221" s="35"/>
      <c r="WZY221" s="35"/>
      <c r="WZZ221" s="35"/>
      <c r="XAA221" s="35"/>
      <c r="XAB221" s="35"/>
      <c r="XAC221" s="35"/>
      <c r="XAD221" s="35"/>
      <c r="XAE221" s="35"/>
      <c r="XAF221" s="35"/>
      <c r="XAG221" s="35"/>
      <c r="XAH221" s="35"/>
      <c r="XAI221" s="35"/>
      <c r="XAJ221" s="35"/>
      <c r="XAK221" s="35"/>
      <c r="XAL221" s="35"/>
      <c r="XAM221" s="35"/>
      <c r="XAN221" s="35"/>
      <c r="XAO221" s="35"/>
      <c r="XAP221" s="35"/>
      <c r="XAQ221" s="35"/>
      <c r="XAR221" s="35"/>
      <c r="XAS221" s="35"/>
      <c r="XAT221" s="35"/>
      <c r="XAU221" s="35"/>
      <c r="XAV221" s="35"/>
      <c r="XAW221" s="35"/>
      <c r="XAX221" s="35"/>
      <c r="XAY221" s="35"/>
      <c r="XAZ221" s="35"/>
      <c r="XBA221" s="35"/>
      <c r="XBB221" s="35"/>
      <c r="XBC221" s="35"/>
      <c r="XBD221" s="35"/>
      <c r="XBE221" s="35"/>
      <c r="XBF221" s="35"/>
      <c r="XBG221" s="35"/>
      <c r="XBH221" s="35"/>
      <c r="XBI221" s="35"/>
      <c r="XBJ221" s="35"/>
      <c r="XBK221" s="35"/>
      <c r="XBL221" s="35"/>
      <c r="XBM221" s="35"/>
      <c r="XBN221" s="35"/>
      <c r="XBO221" s="35"/>
      <c r="XBP221" s="35"/>
      <c r="XBQ221" s="35"/>
      <c r="XBR221" s="35"/>
      <c r="XBS221" s="35"/>
      <c r="XBT221" s="35"/>
      <c r="XBU221" s="35"/>
      <c r="XBV221" s="35"/>
      <c r="XBW221" s="35"/>
      <c r="XBX221" s="35"/>
      <c r="XBY221" s="35"/>
      <c r="XBZ221" s="35"/>
      <c r="XCA221" s="35"/>
      <c r="XCB221" s="35"/>
      <c r="XCC221" s="35"/>
      <c r="XCD221" s="35"/>
      <c r="XCE221" s="35"/>
      <c r="XCF221" s="35"/>
      <c r="XCG221" s="35"/>
      <c r="XCH221" s="35"/>
      <c r="XCI221" s="35"/>
      <c r="XCJ221" s="35"/>
      <c r="XCK221" s="35"/>
      <c r="XCL221" s="35"/>
      <c r="XCM221" s="35"/>
      <c r="XCN221" s="35"/>
      <c r="XCO221" s="35"/>
      <c r="XCP221" s="35"/>
      <c r="XCQ221" s="35"/>
      <c r="XCR221" s="35"/>
      <c r="XCS221" s="35"/>
      <c r="XCT221" s="35"/>
      <c r="XCU221" s="35"/>
      <c r="XCV221" s="35"/>
      <c r="XCW221" s="35"/>
      <c r="XCX221" s="35"/>
      <c r="XCY221" s="35"/>
      <c r="XCZ221" s="35"/>
      <c r="XDA221" s="35"/>
      <c r="XDB221" s="35"/>
      <c r="XDC221" s="35"/>
      <c r="XDD221" s="35"/>
      <c r="XDE221" s="35"/>
      <c r="XDF221" s="35"/>
      <c r="XDG221" s="35"/>
      <c r="XDH221" s="35"/>
      <c r="XDI221" s="35"/>
      <c r="XDJ221" s="35"/>
      <c r="XDK221" s="35"/>
      <c r="XDL221" s="35"/>
      <c r="XDM221" s="35"/>
      <c r="XDN221" s="35"/>
      <c r="XDO221" s="35"/>
      <c r="XDP221" s="35"/>
      <c r="XDQ221" s="35"/>
      <c r="XDR221" s="35"/>
      <c r="XDS221" s="35"/>
      <c r="XDT221" s="35"/>
      <c r="XDU221" s="35"/>
      <c r="XDV221" s="35"/>
      <c r="XDW221" s="35"/>
      <c r="XDX221" s="35"/>
      <c r="XDY221" s="35"/>
      <c r="XDZ221" s="35"/>
      <c r="XEA221" s="35"/>
      <c r="XEB221" s="35"/>
      <c r="XEC221" s="35"/>
      <c r="XED221" s="35"/>
      <c r="XEE221" s="35"/>
      <c r="XEF221" s="35"/>
      <c r="XEG221" s="35"/>
      <c r="XEH221" s="35"/>
      <c r="XEI221" s="35"/>
      <c r="XEJ221" s="35"/>
      <c r="XEK221" s="35"/>
      <c r="XEL221" s="35"/>
      <c r="XEM221" s="35"/>
      <c r="XEN221" s="35"/>
      <c r="XEO221" s="35"/>
      <c r="XEP221" s="35"/>
      <c r="XEQ221" s="35"/>
      <c r="XER221" s="35"/>
      <c r="XES221" s="35"/>
      <c r="XET221" s="35"/>
      <c r="XEU221" s="35"/>
      <c r="XEV221" s="35"/>
      <c r="XEW221" s="35"/>
      <c r="XEX221" s="35"/>
      <c r="XEY221" s="35"/>
      <c r="XEZ221" s="35"/>
      <c r="XFA221" s="35"/>
      <c r="XFB221" s="35"/>
      <c r="XFC221" s="35"/>
      <c r="XFD221" s="35"/>
    </row>
    <row r="222" spans="1:151 16227:16384" s="12" customFormat="1" ht="20.25" x14ac:dyDescent="0.25">
      <c r="A222" s="109" t="s">
        <v>219</v>
      </c>
      <c r="B222" s="110"/>
      <c r="C222" s="110"/>
      <c r="D222" s="110"/>
      <c r="E222" s="110"/>
      <c r="F222" s="110"/>
      <c r="G222" s="110"/>
      <c r="H222" s="110"/>
      <c r="I222" s="111"/>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WZC222" s="35"/>
      <c r="WZD222" s="35"/>
      <c r="WZE222" s="35"/>
      <c r="WZF222" s="35"/>
      <c r="WZG222" s="35"/>
      <c r="WZH222" s="35"/>
      <c r="WZI222" s="35"/>
      <c r="WZJ222" s="35"/>
      <c r="WZK222" s="35"/>
      <c r="WZL222" s="35"/>
      <c r="WZM222" s="35"/>
      <c r="WZN222" s="35"/>
      <c r="WZO222" s="35"/>
      <c r="WZP222" s="35"/>
      <c r="WZQ222" s="35"/>
      <c r="WZR222" s="35"/>
      <c r="WZS222" s="35"/>
      <c r="WZT222" s="35"/>
      <c r="WZU222" s="35"/>
      <c r="WZV222" s="35"/>
      <c r="WZW222" s="35"/>
      <c r="WZX222" s="35"/>
      <c r="WZY222" s="35"/>
      <c r="WZZ222" s="35"/>
      <c r="XAA222" s="35"/>
      <c r="XAB222" s="35"/>
      <c r="XAC222" s="35"/>
      <c r="XAD222" s="35"/>
      <c r="XAE222" s="35"/>
      <c r="XAF222" s="35"/>
      <c r="XAG222" s="35"/>
      <c r="XAH222" s="35"/>
      <c r="XAI222" s="35"/>
      <c r="XAJ222" s="35"/>
      <c r="XAK222" s="35"/>
      <c r="XAL222" s="35"/>
      <c r="XAM222" s="35"/>
      <c r="XAN222" s="35"/>
      <c r="XAO222" s="35"/>
      <c r="XAP222" s="35"/>
      <c r="XAQ222" s="35"/>
      <c r="XAR222" s="35"/>
      <c r="XAS222" s="35"/>
      <c r="XAT222" s="35"/>
      <c r="XAU222" s="35"/>
      <c r="XAV222" s="35"/>
      <c r="XAW222" s="35"/>
      <c r="XAX222" s="35"/>
      <c r="XAY222" s="35"/>
      <c r="XAZ222" s="35"/>
      <c r="XBA222" s="35"/>
      <c r="XBB222" s="35"/>
      <c r="XBC222" s="35"/>
      <c r="XBD222" s="35"/>
      <c r="XBE222" s="35"/>
      <c r="XBF222" s="35"/>
      <c r="XBG222" s="35"/>
      <c r="XBH222" s="35"/>
      <c r="XBI222" s="35"/>
      <c r="XBJ222" s="35"/>
      <c r="XBK222" s="35"/>
      <c r="XBL222" s="35"/>
      <c r="XBM222" s="35"/>
      <c r="XBN222" s="35"/>
      <c r="XBO222" s="35"/>
      <c r="XBP222" s="35"/>
      <c r="XBQ222" s="35"/>
      <c r="XBR222" s="35"/>
      <c r="XBS222" s="35"/>
      <c r="XBT222" s="35"/>
      <c r="XBU222" s="35"/>
      <c r="XBV222" s="35"/>
      <c r="XBW222" s="35"/>
      <c r="XBX222" s="35"/>
      <c r="XBY222" s="35"/>
      <c r="XBZ222" s="35"/>
      <c r="XCA222" s="35"/>
      <c r="XCB222" s="35"/>
      <c r="XCC222" s="35"/>
      <c r="XCD222" s="35"/>
      <c r="XCE222" s="35"/>
      <c r="XCF222" s="35"/>
      <c r="XCG222" s="35"/>
      <c r="XCH222" s="35"/>
      <c r="XCI222" s="35"/>
      <c r="XCJ222" s="35"/>
      <c r="XCK222" s="35"/>
      <c r="XCL222" s="35"/>
      <c r="XCM222" s="35"/>
      <c r="XCN222" s="35"/>
      <c r="XCO222" s="35"/>
      <c r="XCP222" s="35"/>
      <c r="XCQ222" s="35"/>
      <c r="XCR222" s="35"/>
      <c r="XCS222" s="35"/>
      <c r="XCT222" s="35"/>
      <c r="XCU222" s="35"/>
      <c r="XCV222" s="35"/>
      <c r="XCW222" s="35"/>
      <c r="XCX222" s="35"/>
      <c r="XCY222" s="35"/>
      <c r="XCZ222" s="35"/>
      <c r="XDA222" s="35"/>
      <c r="XDB222" s="35"/>
      <c r="XDC222" s="35"/>
      <c r="XDD222" s="35"/>
      <c r="XDE222" s="35"/>
      <c r="XDF222" s="35"/>
      <c r="XDG222" s="35"/>
      <c r="XDH222" s="35"/>
      <c r="XDI222" s="35"/>
      <c r="XDJ222" s="35"/>
      <c r="XDK222" s="35"/>
      <c r="XDL222" s="35"/>
      <c r="XDM222" s="35"/>
      <c r="XDN222" s="35"/>
      <c r="XDO222" s="35"/>
      <c r="XDP222" s="35"/>
      <c r="XDQ222" s="35"/>
      <c r="XDR222" s="35"/>
      <c r="XDS222" s="35"/>
      <c r="XDT222" s="35"/>
      <c r="XDU222" s="35"/>
      <c r="XDV222" s="35"/>
      <c r="XDW222" s="35"/>
      <c r="XDX222" s="35"/>
      <c r="XDY222" s="35"/>
      <c r="XDZ222" s="35"/>
      <c r="XEA222" s="35"/>
      <c r="XEB222" s="35"/>
      <c r="XEC222" s="35"/>
      <c r="XED222" s="35"/>
      <c r="XEE222" s="35"/>
      <c r="XEF222" s="35"/>
      <c r="XEG222" s="35"/>
      <c r="XEH222" s="35"/>
      <c r="XEI222" s="35"/>
      <c r="XEJ222" s="35"/>
      <c r="XEK222" s="35"/>
      <c r="XEL222" s="35"/>
      <c r="XEM222" s="35"/>
      <c r="XEN222" s="35"/>
      <c r="XEO222" s="35"/>
      <c r="XEP222" s="35"/>
      <c r="XEQ222" s="35"/>
      <c r="XER222" s="35"/>
      <c r="XES222" s="35"/>
      <c r="XET222" s="35"/>
      <c r="XEU222" s="35"/>
      <c r="XEV222" s="35"/>
      <c r="XEW222" s="35"/>
      <c r="XEX222" s="35"/>
      <c r="XEY222" s="35"/>
      <c r="XEZ222" s="35"/>
      <c r="XFA222" s="35"/>
      <c r="XFB222" s="35"/>
      <c r="XFC222" s="35"/>
      <c r="XFD222" s="35"/>
    </row>
    <row r="223" spans="1:151 16227:16384" s="12" customFormat="1" ht="20.25" customHeight="1" x14ac:dyDescent="0.25">
      <c r="A223" s="112" t="str">
        <f>A222</f>
        <v>35th Floor (Part Refuge Area)</v>
      </c>
      <c r="B223" s="113"/>
      <c r="C223" s="118">
        <v>1</v>
      </c>
      <c r="D223" s="119"/>
      <c r="E223" s="51" t="s">
        <v>208</v>
      </c>
      <c r="F223" s="118">
        <f>(65.17)*(10.764)</f>
        <v>701.48987999999997</v>
      </c>
      <c r="G223" s="119"/>
      <c r="H223" s="51">
        <v>0</v>
      </c>
      <c r="I223" s="51">
        <f t="shared" ref="I223:I226" si="44">F223*(($I$151)+1)+H223</f>
        <v>1122.383808</v>
      </c>
      <c r="J223" s="35"/>
      <c r="K223" s="35"/>
      <c r="L223" s="35"/>
      <c r="M223" s="35"/>
      <c r="N223" s="35"/>
      <c r="O223" s="35"/>
      <c r="P223" s="35"/>
      <c r="Q223" s="35"/>
      <c r="R223" s="35"/>
      <c r="S223" s="35"/>
      <c r="T223" s="35"/>
      <c r="U223" s="42" t="str">
        <f t="shared" ref="U223:U227" ca="1" si="45">V223&amp;""&amp;",..,"&amp;""&amp;W223</f>
        <v>301,..,3501</v>
      </c>
      <c r="V223" s="42">
        <f ca="1">(SUMPRODUCT(MID(0&amp;(LEFT(A222,SUM(LEN(A222)-LEN(SUBSTITUTE(A222,{"0","1","2","3"},""))))), LARGE(INDEX(ISNUMBER(--MID((LEFT(A222,SUM(LEN(A222)-LEN(SUBSTITUTE(A222,{"0","1","2","3"},""))))), ROW(INDIRECT("1:"&amp;LEN((LEFT(A222,SUM(LEN(A222)-LEN(SUBSTITUTE(A222,{"0","1","2","3"},"")))))))), 1)) * ROW(INDIRECT("1:"&amp;LEN((LEFT(A222,SUM(LEN(A222)-LEN(SUBSTITUTE(A222,{"0","1","2","3"},"")))))))), 0), ROW(INDIRECT("1:"&amp;LEN((LEFT(A222,SUM(LEN(A222)-LEN(SUBSTITUTE(A222,{"0","1","2","3"},"")))))))))+1, 1) * 10^ROW(INDIRECT("1:"&amp;LEN((LEFT(A222,SUM(LEN(A222)-LEN(SUBSTITUTE(A222,{"0","1","2","3"},""))))))))/10))*100+1</f>
        <v>301</v>
      </c>
      <c r="W223" s="42">
        <f ca="1">(SUMPRODUCT(MID(0&amp;(--TRIM(RIGHT(SUBSTITUTE(LEFT(A222,_xlfn.AGGREGATE(16,6,FIND({0,1,2,3,4,5,6,7,8,9},A222,ROW(INDIRECT("1:"&amp;LEN(A222)))),1)),"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",LEN(A222))),LEN(A222)))))))/10))*100+1</f>
        <v>3501</v>
      </c>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WZC223" s="35"/>
      <c r="WZD223" s="35"/>
      <c r="WZE223" s="35"/>
      <c r="WZF223" s="35"/>
      <c r="WZG223" s="35"/>
      <c r="WZH223" s="35"/>
      <c r="WZI223" s="35"/>
      <c r="WZJ223" s="35"/>
      <c r="WZK223" s="35"/>
      <c r="WZL223" s="35"/>
      <c r="WZM223" s="35"/>
      <c r="WZN223" s="35"/>
      <c r="WZO223" s="35"/>
      <c r="WZP223" s="35"/>
      <c r="WZQ223" s="35"/>
      <c r="WZR223" s="35"/>
      <c r="WZS223" s="35"/>
      <c r="WZT223" s="35"/>
      <c r="WZU223" s="35"/>
      <c r="WZV223" s="35"/>
      <c r="WZW223" s="35"/>
      <c r="WZX223" s="35"/>
      <c r="WZY223" s="35"/>
      <c r="WZZ223" s="35"/>
      <c r="XAA223" s="35"/>
      <c r="XAB223" s="35"/>
      <c r="XAC223" s="35"/>
      <c r="XAD223" s="35"/>
      <c r="XAE223" s="35"/>
      <c r="XAF223" s="35"/>
      <c r="XAG223" s="35"/>
      <c r="XAH223" s="35"/>
      <c r="XAI223" s="35"/>
      <c r="XAJ223" s="35"/>
      <c r="XAK223" s="35"/>
      <c r="XAL223" s="35"/>
      <c r="XAM223" s="35"/>
      <c r="XAN223" s="35"/>
      <c r="XAO223" s="35"/>
      <c r="XAP223" s="35"/>
      <c r="XAQ223" s="35"/>
      <c r="XAR223" s="35"/>
      <c r="XAS223" s="35"/>
      <c r="XAT223" s="35"/>
      <c r="XAU223" s="35"/>
      <c r="XAV223" s="35"/>
      <c r="XAW223" s="35"/>
      <c r="XAX223" s="35"/>
      <c r="XAY223" s="35"/>
      <c r="XAZ223" s="35"/>
      <c r="XBA223" s="35"/>
      <c r="XBB223" s="35"/>
      <c r="XBC223" s="35"/>
      <c r="XBD223" s="35"/>
      <c r="XBE223" s="35"/>
      <c r="XBF223" s="35"/>
      <c r="XBG223" s="35"/>
      <c r="XBH223" s="35"/>
      <c r="XBI223" s="35"/>
      <c r="XBJ223" s="35"/>
      <c r="XBK223" s="35"/>
      <c r="XBL223" s="35"/>
      <c r="XBM223" s="35"/>
      <c r="XBN223" s="35"/>
      <c r="XBO223" s="35"/>
      <c r="XBP223" s="35"/>
      <c r="XBQ223" s="35"/>
      <c r="XBR223" s="35"/>
      <c r="XBS223" s="35"/>
      <c r="XBT223" s="35"/>
      <c r="XBU223" s="35"/>
      <c r="XBV223" s="35"/>
      <c r="XBW223" s="35"/>
      <c r="XBX223" s="35"/>
      <c r="XBY223" s="35"/>
      <c r="XBZ223" s="35"/>
      <c r="XCA223" s="35"/>
      <c r="XCB223" s="35"/>
      <c r="XCC223" s="35"/>
      <c r="XCD223" s="35"/>
      <c r="XCE223" s="35"/>
      <c r="XCF223" s="35"/>
      <c r="XCG223" s="35"/>
      <c r="XCH223" s="35"/>
      <c r="XCI223" s="35"/>
      <c r="XCJ223" s="35"/>
      <c r="XCK223" s="35"/>
      <c r="XCL223" s="35"/>
      <c r="XCM223" s="35"/>
      <c r="XCN223" s="35"/>
      <c r="XCO223" s="35"/>
      <c r="XCP223" s="35"/>
      <c r="XCQ223" s="35"/>
      <c r="XCR223" s="35"/>
      <c r="XCS223" s="35"/>
      <c r="XCT223" s="35"/>
      <c r="XCU223" s="35"/>
      <c r="XCV223" s="35"/>
      <c r="XCW223" s="35"/>
      <c r="XCX223" s="35"/>
      <c r="XCY223" s="35"/>
      <c r="XCZ223" s="35"/>
      <c r="XDA223" s="35"/>
      <c r="XDB223" s="35"/>
      <c r="XDC223" s="35"/>
      <c r="XDD223" s="35"/>
      <c r="XDE223" s="35"/>
      <c r="XDF223" s="35"/>
      <c r="XDG223" s="35"/>
      <c r="XDH223" s="35"/>
      <c r="XDI223" s="35"/>
      <c r="XDJ223" s="35"/>
      <c r="XDK223" s="35"/>
      <c r="XDL223" s="35"/>
      <c r="XDM223" s="35"/>
      <c r="XDN223" s="35"/>
      <c r="XDO223" s="35"/>
      <c r="XDP223" s="35"/>
      <c r="XDQ223" s="35"/>
      <c r="XDR223" s="35"/>
      <c r="XDS223" s="35"/>
      <c r="XDT223" s="35"/>
      <c r="XDU223" s="35"/>
      <c r="XDV223" s="35"/>
      <c r="XDW223" s="35"/>
      <c r="XDX223" s="35"/>
      <c r="XDY223" s="35"/>
      <c r="XDZ223" s="35"/>
      <c r="XEA223" s="35"/>
      <c r="XEB223" s="35"/>
      <c r="XEC223" s="35"/>
      <c r="XED223" s="35"/>
      <c r="XEE223" s="35"/>
      <c r="XEF223" s="35"/>
      <c r="XEG223" s="35"/>
      <c r="XEH223" s="35"/>
      <c r="XEI223" s="35"/>
      <c r="XEJ223" s="35"/>
      <c r="XEK223" s="35"/>
      <c r="XEL223" s="35"/>
      <c r="XEM223" s="35"/>
      <c r="XEN223" s="35"/>
      <c r="XEO223" s="35"/>
      <c r="XEP223" s="35"/>
      <c r="XEQ223" s="35"/>
      <c r="XER223" s="35"/>
      <c r="XES223" s="35"/>
      <c r="XET223" s="35"/>
      <c r="XEU223" s="35"/>
      <c r="XEV223" s="35"/>
      <c r="XEW223" s="35"/>
      <c r="XEX223" s="35"/>
      <c r="XEY223" s="35"/>
      <c r="XEZ223" s="35"/>
      <c r="XFA223" s="35"/>
      <c r="XFB223" s="35"/>
      <c r="XFC223" s="35"/>
      <c r="XFD223" s="35"/>
    </row>
    <row r="224" spans="1:151 16227:16384" s="12" customFormat="1" ht="20.25" customHeight="1" x14ac:dyDescent="0.25">
      <c r="A224" s="114"/>
      <c r="B224" s="115"/>
      <c r="C224" s="118">
        <v>2</v>
      </c>
      <c r="D224" s="119"/>
      <c r="E224" s="51" t="s">
        <v>208</v>
      </c>
      <c r="F224" s="118">
        <f>(64.93)*(10.764)</f>
        <v>698.90652</v>
      </c>
      <c r="G224" s="119"/>
      <c r="H224" s="51">
        <v>0</v>
      </c>
      <c r="I224" s="51">
        <f t="shared" si="44"/>
        <v>1118.250432</v>
      </c>
      <c r="J224" s="35"/>
      <c r="K224" s="35"/>
      <c r="L224" s="35"/>
      <c r="M224" s="35"/>
      <c r="N224" s="35"/>
      <c r="O224" s="35"/>
      <c r="P224" s="35"/>
      <c r="Q224" s="35"/>
      <c r="R224" s="35"/>
      <c r="S224" s="35"/>
      <c r="T224" s="35"/>
      <c r="U224" s="42" t="str">
        <f t="shared" ca="1" si="45"/>
        <v>302,..,3502</v>
      </c>
      <c r="V224" s="42">
        <f ca="1">V223+1</f>
        <v>302</v>
      </c>
      <c r="W224" s="42">
        <f ca="1">W223+1</f>
        <v>3502</v>
      </c>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WZC224" s="35"/>
      <c r="WZD224" s="35"/>
      <c r="WZE224" s="35"/>
      <c r="WZF224" s="35"/>
      <c r="WZG224" s="35"/>
      <c r="WZH224" s="35"/>
      <c r="WZI224" s="35"/>
      <c r="WZJ224" s="35"/>
      <c r="WZK224" s="35"/>
      <c r="WZL224" s="35"/>
      <c r="WZM224" s="35"/>
      <c r="WZN224" s="35"/>
      <c r="WZO224" s="35"/>
      <c r="WZP224" s="35"/>
      <c r="WZQ224" s="35"/>
      <c r="WZR224" s="35"/>
      <c r="WZS224" s="35"/>
      <c r="WZT224" s="35"/>
      <c r="WZU224" s="35"/>
      <c r="WZV224" s="35"/>
      <c r="WZW224" s="35"/>
      <c r="WZX224" s="35"/>
      <c r="WZY224" s="35"/>
      <c r="WZZ224" s="35"/>
      <c r="XAA224" s="35"/>
      <c r="XAB224" s="35"/>
      <c r="XAC224" s="35"/>
      <c r="XAD224" s="35"/>
      <c r="XAE224" s="35"/>
      <c r="XAF224" s="35"/>
      <c r="XAG224" s="35"/>
      <c r="XAH224" s="35"/>
      <c r="XAI224" s="35"/>
      <c r="XAJ224" s="35"/>
      <c r="XAK224" s="35"/>
      <c r="XAL224" s="35"/>
      <c r="XAM224" s="35"/>
      <c r="XAN224" s="35"/>
      <c r="XAO224" s="35"/>
      <c r="XAP224" s="35"/>
      <c r="XAQ224" s="35"/>
      <c r="XAR224" s="35"/>
      <c r="XAS224" s="35"/>
      <c r="XAT224" s="35"/>
      <c r="XAU224" s="35"/>
      <c r="XAV224" s="35"/>
      <c r="XAW224" s="35"/>
      <c r="XAX224" s="35"/>
      <c r="XAY224" s="35"/>
      <c r="XAZ224" s="35"/>
      <c r="XBA224" s="35"/>
      <c r="XBB224" s="35"/>
      <c r="XBC224" s="35"/>
      <c r="XBD224" s="35"/>
      <c r="XBE224" s="35"/>
      <c r="XBF224" s="35"/>
      <c r="XBG224" s="35"/>
      <c r="XBH224" s="35"/>
      <c r="XBI224" s="35"/>
      <c r="XBJ224" s="35"/>
      <c r="XBK224" s="35"/>
      <c r="XBL224" s="35"/>
      <c r="XBM224" s="35"/>
      <c r="XBN224" s="35"/>
      <c r="XBO224" s="35"/>
      <c r="XBP224" s="35"/>
      <c r="XBQ224" s="35"/>
      <c r="XBR224" s="35"/>
      <c r="XBS224" s="35"/>
      <c r="XBT224" s="35"/>
      <c r="XBU224" s="35"/>
      <c r="XBV224" s="35"/>
      <c r="XBW224" s="35"/>
      <c r="XBX224" s="35"/>
      <c r="XBY224" s="35"/>
      <c r="XBZ224" s="35"/>
      <c r="XCA224" s="35"/>
      <c r="XCB224" s="35"/>
      <c r="XCC224" s="35"/>
      <c r="XCD224" s="35"/>
      <c r="XCE224" s="35"/>
      <c r="XCF224" s="35"/>
      <c r="XCG224" s="35"/>
      <c r="XCH224" s="35"/>
      <c r="XCI224" s="35"/>
      <c r="XCJ224" s="35"/>
      <c r="XCK224" s="35"/>
      <c r="XCL224" s="35"/>
      <c r="XCM224" s="35"/>
      <c r="XCN224" s="35"/>
      <c r="XCO224" s="35"/>
      <c r="XCP224" s="35"/>
      <c r="XCQ224" s="35"/>
      <c r="XCR224" s="35"/>
      <c r="XCS224" s="35"/>
      <c r="XCT224" s="35"/>
      <c r="XCU224" s="35"/>
      <c r="XCV224" s="35"/>
      <c r="XCW224" s="35"/>
      <c r="XCX224" s="35"/>
      <c r="XCY224" s="35"/>
      <c r="XCZ224" s="35"/>
      <c r="XDA224" s="35"/>
      <c r="XDB224" s="35"/>
      <c r="XDC224" s="35"/>
      <c r="XDD224" s="35"/>
      <c r="XDE224" s="35"/>
      <c r="XDF224" s="35"/>
      <c r="XDG224" s="35"/>
      <c r="XDH224" s="35"/>
      <c r="XDI224" s="35"/>
      <c r="XDJ224" s="35"/>
      <c r="XDK224" s="35"/>
      <c r="XDL224" s="35"/>
      <c r="XDM224" s="35"/>
      <c r="XDN224" s="35"/>
      <c r="XDO224" s="35"/>
      <c r="XDP224" s="35"/>
      <c r="XDQ224" s="35"/>
      <c r="XDR224" s="35"/>
      <c r="XDS224" s="35"/>
      <c r="XDT224" s="35"/>
      <c r="XDU224" s="35"/>
      <c r="XDV224" s="35"/>
      <c r="XDW224" s="35"/>
      <c r="XDX224" s="35"/>
      <c r="XDY224" s="35"/>
      <c r="XDZ224" s="35"/>
      <c r="XEA224" s="35"/>
      <c r="XEB224" s="35"/>
      <c r="XEC224" s="35"/>
      <c r="XED224" s="35"/>
      <c r="XEE224" s="35"/>
      <c r="XEF224" s="35"/>
      <c r="XEG224" s="35"/>
      <c r="XEH224" s="35"/>
      <c r="XEI224" s="35"/>
      <c r="XEJ224" s="35"/>
      <c r="XEK224" s="35"/>
      <c r="XEL224" s="35"/>
      <c r="XEM224" s="35"/>
      <c r="XEN224" s="35"/>
      <c r="XEO224" s="35"/>
      <c r="XEP224" s="35"/>
      <c r="XEQ224" s="35"/>
      <c r="XER224" s="35"/>
      <c r="XES224" s="35"/>
      <c r="XET224" s="35"/>
      <c r="XEU224" s="35"/>
      <c r="XEV224" s="35"/>
      <c r="XEW224" s="35"/>
      <c r="XEX224" s="35"/>
      <c r="XEY224" s="35"/>
      <c r="XEZ224" s="35"/>
      <c r="XFA224" s="35"/>
      <c r="XFB224" s="35"/>
      <c r="XFC224" s="35"/>
      <c r="XFD224" s="35"/>
    </row>
    <row r="225" spans="1:151 16227:16384" s="12" customFormat="1" ht="20.25" customHeight="1" x14ac:dyDescent="0.25">
      <c r="A225" s="114"/>
      <c r="B225" s="115"/>
      <c r="C225" s="118">
        <v>3</v>
      </c>
      <c r="D225" s="119"/>
      <c r="E225" s="51" t="s">
        <v>208</v>
      </c>
      <c r="F225" s="118">
        <f>(64.96)*(10.764)</f>
        <v>699.22943999999984</v>
      </c>
      <c r="G225" s="119"/>
      <c r="H225" s="51">
        <v>0</v>
      </c>
      <c r="I225" s="51">
        <f t="shared" si="44"/>
        <v>1118.7671039999998</v>
      </c>
      <c r="J225" s="35"/>
      <c r="K225" s="35"/>
      <c r="L225" s="35"/>
      <c r="M225" s="35"/>
      <c r="N225" s="35"/>
      <c r="O225" s="35"/>
      <c r="P225" s="35"/>
      <c r="Q225" s="35"/>
      <c r="R225" s="35"/>
      <c r="S225" s="35"/>
      <c r="T225" s="35"/>
      <c r="U225" s="42" t="str">
        <f t="shared" ca="1" si="45"/>
        <v>303,..,3503</v>
      </c>
      <c r="V225" s="42">
        <f t="shared" ref="V225:W227" ca="1" si="46">V224+1</f>
        <v>303</v>
      </c>
      <c r="W225" s="42">
        <f t="shared" ca="1" si="46"/>
        <v>3503</v>
      </c>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WZC225" s="35"/>
      <c r="WZD225" s="35"/>
      <c r="WZE225" s="35"/>
      <c r="WZF225" s="35"/>
      <c r="WZG225" s="35"/>
      <c r="WZH225" s="35"/>
      <c r="WZI225" s="35"/>
      <c r="WZJ225" s="35"/>
      <c r="WZK225" s="35"/>
      <c r="WZL225" s="35"/>
      <c r="WZM225" s="35"/>
      <c r="WZN225" s="35"/>
      <c r="WZO225" s="35"/>
      <c r="WZP225" s="35"/>
      <c r="WZQ225" s="35"/>
      <c r="WZR225" s="35"/>
      <c r="WZS225" s="35"/>
      <c r="WZT225" s="35"/>
      <c r="WZU225" s="35"/>
      <c r="WZV225" s="35"/>
      <c r="WZW225" s="35"/>
      <c r="WZX225" s="35"/>
      <c r="WZY225" s="35"/>
      <c r="WZZ225" s="35"/>
      <c r="XAA225" s="35"/>
      <c r="XAB225" s="35"/>
      <c r="XAC225" s="35"/>
      <c r="XAD225" s="35"/>
      <c r="XAE225" s="35"/>
      <c r="XAF225" s="35"/>
      <c r="XAG225" s="35"/>
      <c r="XAH225" s="35"/>
      <c r="XAI225" s="35"/>
      <c r="XAJ225" s="35"/>
      <c r="XAK225" s="35"/>
      <c r="XAL225" s="35"/>
      <c r="XAM225" s="35"/>
      <c r="XAN225" s="35"/>
      <c r="XAO225" s="35"/>
      <c r="XAP225" s="35"/>
      <c r="XAQ225" s="35"/>
      <c r="XAR225" s="35"/>
      <c r="XAS225" s="35"/>
      <c r="XAT225" s="35"/>
      <c r="XAU225" s="35"/>
      <c r="XAV225" s="35"/>
      <c r="XAW225" s="35"/>
      <c r="XAX225" s="35"/>
      <c r="XAY225" s="35"/>
      <c r="XAZ225" s="35"/>
      <c r="XBA225" s="35"/>
      <c r="XBB225" s="35"/>
      <c r="XBC225" s="35"/>
      <c r="XBD225" s="35"/>
      <c r="XBE225" s="35"/>
      <c r="XBF225" s="35"/>
      <c r="XBG225" s="35"/>
      <c r="XBH225" s="35"/>
      <c r="XBI225" s="35"/>
      <c r="XBJ225" s="35"/>
      <c r="XBK225" s="35"/>
      <c r="XBL225" s="35"/>
      <c r="XBM225" s="35"/>
      <c r="XBN225" s="35"/>
      <c r="XBO225" s="35"/>
      <c r="XBP225" s="35"/>
      <c r="XBQ225" s="35"/>
      <c r="XBR225" s="35"/>
      <c r="XBS225" s="35"/>
      <c r="XBT225" s="35"/>
      <c r="XBU225" s="35"/>
      <c r="XBV225" s="35"/>
      <c r="XBW225" s="35"/>
      <c r="XBX225" s="35"/>
      <c r="XBY225" s="35"/>
      <c r="XBZ225" s="35"/>
      <c r="XCA225" s="35"/>
      <c r="XCB225" s="35"/>
      <c r="XCC225" s="35"/>
      <c r="XCD225" s="35"/>
      <c r="XCE225" s="35"/>
      <c r="XCF225" s="35"/>
      <c r="XCG225" s="35"/>
      <c r="XCH225" s="35"/>
      <c r="XCI225" s="35"/>
      <c r="XCJ225" s="35"/>
      <c r="XCK225" s="35"/>
      <c r="XCL225" s="35"/>
      <c r="XCM225" s="35"/>
      <c r="XCN225" s="35"/>
      <c r="XCO225" s="35"/>
      <c r="XCP225" s="35"/>
      <c r="XCQ225" s="35"/>
      <c r="XCR225" s="35"/>
      <c r="XCS225" s="35"/>
      <c r="XCT225" s="35"/>
      <c r="XCU225" s="35"/>
      <c r="XCV225" s="35"/>
      <c r="XCW225" s="35"/>
      <c r="XCX225" s="35"/>
      <c r="XCY225" s="35"/>
      <c r="XCZ225" s="35"/>
      <c r="XDA225" s="35"/>
      <c r="XDB225" s="35"/>
      <c r="XDC225" s="35"/>
      <c r="XDD225" s="35"/>
      <c r="XDE225" s="35"/>
      <c r="XDF225" s="35"/>
      <c r="XDG225" s="35"/>
      <c r="XDH225" s="35"/>
      <c r="XDI225" s="35"/>
      <c r="XDJ225" s="35"/>
      <c r="XDK225" s="35"/>
      <c r="XDL225" s="35"/>
      <c r="XDM225" s="35"/>
      <c r="XDN225" s="35"/>
      <c r="XDO225" s="35"/>
      <c r="XDP225" s="35"/>
      <c r="XDQ225" s="35"/>
      <c r="XDR225" s="35"/>
      <c r="XDS225" s="35"/>
      <c r="XDT225" s="35"/>
      <c r="XDU225" s="35"/>
      <c r="XDV225" s="35"/>
      <c r="XDW225" s="35"/>
      <c r="XDX225" s="35"/>
      <c r="XDY225" s="35"/>
      <c r="XDZ225" s="35"/>
      <c r="XEA225" s="35"/>
      <c r="XEB225" s="35"/>
      <c r="XEC225" s="35"/>
      <c r="XED225" s="35"/>
      <c r="XEE225" s="35"/>
      <c r="XEF225" s="35"/>
      <c r="XEG225" s="35"/>
      <c r="XEH225" s="35"/>
      <c r="XEI225" s="35"/>
      <c r="XEJ225" s="35"/>
      <c r="XEK225" s="35"/>
      <c r="XEL225" s="35"/>
      <c r="XEM225" s="35"/>
      <c r="XEN225" s="35"/>
      <c r="XEO225" s="35"/>
      <c r="XEP225" s="35"/>
      <c r="XEQ225" s="35"/>
      <c r="XER225" s="35"/>
      <c r="XES225" s="35"/>
      <c r="XET225" s="35"/>
      <c r="XEU225" s="35"/>
      <c r="XEV225" s="35"/>
      <c r="XEW225" s="35"/>
      <c r="XEX225" s="35"/>
      <c r="XEY225" s="35"/>
      <c r="XEZ225" s="35"/>
      <c r="XFA225" s="35"/>
      <c r="XFB225" s="35"/>
      <c r="XFC225" s="35"/>
      <c r="XFD225" s="35"/>
    </row>
    <row r="226" spans="1:151 16227:16384" s="12" customFormat="1" ht="20.25" customHeight="1" x14ac:dyDescent="0.25">
      <c r="A226" s="114"/>
      <c r="B226" s="115"/>
      <c r="C226" s="118">
        <v>4</v>
      </c>
      <c r="D226" s="119"/>
      <c r="E226" s="51" t="s">
        <v>209</v>
      </c>
      <c r="F226" s="118">
        <f>(95.91)*(10.764)</f>
        <v>1032.3752399999998</v>
      </c>
      <c r="G226" s="119"/>
      <c r="H226" s="51">
        <v>0</v>
      </c>
      <c r="I226" s="51">
        <f t="shared" si="44"/>
        <v>1651.8003839999999</v>
      </c>
      <c r="J226" s="35"/>
      <c r="K226" s="35"/>
      <c r="L226" s="35"/>
      <c r="M226" s="35"/>
      <c r="N226" s="35"/>
      <c r="O226" s="35"/>
      <c r="P226" s="35"/>
      <c r="Q226" s="35"/>
      <c r="R226" s="35"/>
      <c r="S226" s="35"/>
      <c r="T226" s="35"/>
      <c r="U226" s="42" t="str">
        <f t="shared" ca="1" si="45"/>
        <v>304,..,3504</v>
      </c>
      <c r="V226" s="42">
        <f t="shared" ca="1" si="46"/>
        <v>304</v>
      </c>
      <c r="W226" s="42">
        <f t="shared" ca="1" si="46"/>
        <v>3504</v>
      </c>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WZC226" s="35"/>
      <c r="WZD226" s="35"/>
      <c r="WZE226" s="35"/>
      <c r="WZF226" s="35"/>
      <c r="WZG226" s="35"/>
      <c r="WZH226" s="35"/>
      <c r="WZI226" s="35"/>
      <c r="WZJ226" s="35"/>
      <c r="WZK226" s="35"/>
      <c r="WZL226" s="35"/>
      <c r="WZM226" s="35"/>
      <c r="WZN226" s="35"/>
      <c r="WZO226" s="35"/>
      <c r="WZP226" s="35"/>
      <c r="WZQ226" s="35"/>
      <c r="WZR226" s="35"/>
      <c r="WZS226" s="35"/>
      <c r="WZT226" s="35"/>
      <c r="WZU226" s="35"/>
      <c r="WZV226" s="35"/>
      <c r="WZW226" s="35"/>
      <c r="WZX226" s="35"/>
      <c r="WZY226" s="35"/>
      <c r="WZZ226" s="35"/>
      <c r="XAA226" s="35"/>
      <c r="XAB226" s="35"/>
      <c r="XAC226" s="35"/>
      <c r="XAD226" s="35"/>
      <c r="XAE226" s="35"/>
      <c r="XAF226" s="35"/>
      <c r="XAG226" s="35"/>
      <c r="XAH226" s="35"/>
      <c r="XAI226" s="35"/>
      <c r="XAJ226" s="35"/>
      <c r="XAK226" s="35"/>
      <c r="XAL226" s="35"/>
      <c r="XAM226" s="35"/>
      <c r="XAN226" s="35"/>
      <c r="XAO226" s="35"/>
      <c r="XAP226" s="35"/>
      <c r="XAQ226" s="35"/>
      <c r="XAR226" s="35"/>
      <c r="XAS226" s="35"/>
      <c r="XAT226" s="35"/>
      <c r="XAU226" s="35"/>
      <c r="XAV226" s="35"/>
      <c r="XAW226" s="35"/>
      <c r="XAX226" s="35"/>
      <c r="XAY226" s="35"/>
      <c r="XAZ226" s="35"/>
      <c r="XBA226" s="35"/>
      <c r="XBB226" s="35"/>
      <c r="XBC226" s="35"/>
      <c r="XBD226" s="35"/>
      <c r="XBE226" s="35"/>
      <c r="XBF226" s="35"/>
      <c r="XBG226" s="35"/>
      <c r="XBH226" s="35"/>
      <c r="XBI226" s="35"/>
      <c r="XBJ226" s="35"/>
      <c r="XBK226" s="35"/>
      <c r="XBL226" s="35"/>
      <c r="XBM226" s="35"/>
      <c r="XBN226" s="35"/>
      <c r="XBO226" s="35"/>
      <c r="XBP226" s="35"/>
      <c r="XBQ226" s="35"/>
      <c r="XBR226" s="35"/>
      <c r="XBS226" s="35"/>
      <c r="XBT226" s="35"/>
      <c r="XBU226" s="35"/>
      <c r="XBV226" s="35"/>
      <c r="XBW226" s="35"/>
      <c r="XBX226" s="35"/>
      <c r="XBY226" s="35"/>
      <c r="XBZ226" s="35"/>
      <c r="XCA226" s="35"/>
      <c r="XCB226" s="35"/>
      <c r="XCC226" s="35"/>
      <c r="XCD226" s="35"/>
      <c r="XCE226" s="35"/>
      <c r="XCF226" s="35"/>
      <c r="XCG226" s="35"/>
      <c r="XCH226" s="35"/>
      <c r="XCI226" s="35"/>
      <c r="XCJ226" s="35"/>
      <c r="XCK226" s="35"/>
      <c r="XCL226" s="35"/>
      <c r="XCM226" s="35"/>
      <c r="XCN226" s="35"/>
      <c r="XCO226" s="35"/>
      <c r="XCP226" s="35"/>
      <c r="XCQ226" s="35"/>
      <c r="XCR226" s="35"/>
      <c r="XCS226" s="35"/>
      <c r="XCT226" s="35"/>
      <c r="XCU226" s="35"/>
      <c r="XCV226" s="35"/>
      <c r="XCW226" s="35"/>
      <c r="XCX226" s="35"/>
      <c r="XCY226" s="35"/>
      <c r="XCZ226" s="35"/>
      <c r="XDA226" s="35"/>
      <c r="XDB226" s="35"/>
      <c r="XDC226" s="35"/>
      <c r="XDD226" s="35"/>
      <c r="XDE226" s="35"/>
      <c r="XDF226" s="35"/>
      <c r="XDG226" s="35"/>
      <c r="XDH226" s="35"/>
      <c r="XDI226" s="35"/>
      <c r="XDJ226" s="35"/>
      <c r="XDK226" s="35"/>
      <c r="XDL226" s="35"/>
      <c r="XDM226" s="35"/>
      <c r="XDN226" s="35"/>
      <c r="XDO226" s="35"/>
      <c r="XDP226" s="35"/>
      <c r="XDQ226" s="35"/>
      <c r="XDR226" s="35"/>
      <c r="XDS226" s="35"/>
      <c r="XDT226" s="35"/>
      <c r="XDU226" s="35"/>
      <c r="XDV226" s="35"/>
      <c r="XDW226" s="35"/>
      <c r="XDX226" s="35"/>
      <c r="XDY226" s="35"/>
      <c r="XDZ226" s="35"/>
      <c r="XEA226" s="35"/>
      <c r="XEB226" s="35"/>
      <c r="XEC226" s="35"/>
      <c r="XED226" s="35"/>
      <c r="XEE226" s="35"/>
      <c r="XEF226" s="35"/>
      <c r="XEG226" s="35"/>
      <c r="XEH226" s="35"/>
      <c r="XEI226" s="35"/>
      <c r="XEJ226" s="35"/>
      <c r="XEK226" s="35"/>
      <c r="XEL226" s="35"/>
      <c r="XEM226" s="35"/>
      <c r="XEN226" s="35"/>
      <c r="XEO226" s="35"/>
      <c r="XEP226" s="35"/>
      <c r="XEQ226" s="35"/>
      <c r="XER226" s="35"/>
      <c r="XES226" s="35"/>
      <c r="XET226" s="35"/>
      <c r="XEU226" s="35"/>
      <c r="XEV226" s="35"/>
      <c r="XEW226" s="35"/>
      <c r="XEX226" s="35"/>
      <c r="XEY226" s="35"/>
      <c r="XEZ226" s="35"/>
      <c r="XFA226" s="35"/>
      <c r="XFB226" s="35"/>
      <c r="XFC226" s="35"/>
      <c r="XFD226" s="35"/>
    </row>
    <row r="227" spans="1:151 16227:16384" s="12" customFormat="1" ht="20.25" customHeight="1" x14ac:dyDescent="0.25">
      <c r="A227" s="116"/>
      <c r="B227" s="117"/>
      <c r="C227" s="118">
        <v>5</v>
      </c>
      <c r="D227" s="119"/>
      <c r="E227" s="118" t="s">
        <v>221</v>
      </c>
      <c r="F227" s="120"/>
      <c r="G227" s="120"/>
      <c r="H227" s="120"/>
      <c r="I227" s="119"/>
      <c r="J227" s="35"/>
      <c r="K227" s="35"/>
      <c r="L227" s="35"/>
      <c r="M227" s="35"/>
      <c r="N227" s="35"/>
      <c r="O227" s="35"/>
      <c r="P227" s="35"/>
      <c r="Q227" s="35"/>
      <c r="R227" s="35"/>
      <c r="S227" s="35"/>
      <c r="T227" s="35"/>
      <c r="U227" s="42" t="str">
        <f t="shared" ca="1" si="45"/>
        <v>305,..,3505</v>
      </c>
      <c r="V227" s="42">
        <f t="shared" ca="1" si="46"/>
        <v>305</v>
      </c>
      <c r="W227" s="42">
        <f t="shared" ca="1" si="46"/>
        <v>3505</v>
      </c>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WZC227" s="35"/>
      <c r="WZD227" s="35"/>
      <c r="WZE227" s="35"/>
      <c r="WZF227" s="35"/>
      <c r="WZG227" s="35"/>
      <c r="WZH227" s="35"/>
      <c r="WZI227" s="35"/>
      <c r="WZJ227" s="35"/>
      <c r="WZK227" s="35"/>
      <c r="WZL227" s="35"/>
      <c r="WZM227" s="35"/>
      <c r="WZN227" s="35"/>
      <c r="WZO227" s="35"/>
      <c r="WZP227" s="35"/>
      <c r="WZQ227" s="35"/>
      <c r="WZR227" s="35"/>
      <c r="WZS227" s="35"/>
      <c r="WZT227" s="35"/>
      <c r="WZU227" s="35"/>
      <c r="WZV227" s="35"/>
      <c r="WZW227" s="35"/>
      <c r="WZX227" s="35"/>
      <c r="WZY227" s="35"/>
      <c r="WZZ227" s="35"/>
      <c r="XAA227" s="35"/>
      <c r="XAB227" s="35"/>
      <c r="XAC227" s="35"/>
      <c r="XAD227" s="35"/>
      <c r="XAE227" s="35"/>
      <c r="XAF227" s="35"/>
      <c r="XAG227" s="35"/>
      <c r="XAH227" s="35"/>
      <c r="XAI227" s="35"/>
      <c r="XAJ227" s="35"/>
      <c r="XAK227" s="35"/>
      <c r="XAL227" s="35"/>
      <c r="XAM227" s="35"/>
      <c r="XAN227" s="35"/>
      <c r="XAO227" s="35"/>
      <c r="XAP227" s="35"/>
      <c r="XAQ227" s="35"/>
      <c r="XAR227" s="35"/>
      <c r="XAS227" s="35"/>
      <c r="XAT227" s="35"/>
      <c r="XAU227" s="35"/>
      <c r="XAV227" s="35"/>
      <c r="XAW227" s="35"/>
      <c r="XAX227" s="35"/>
      <c r="XAY227" s="35"/>
      <c r="XAZ227" s="35"/>
      <c r="XBA227" s="35"/>
      <c r="XBB227" s="35"/>
      <c r="XBC227" s="35"/>
      <c r="XBD227" s="35"/>
      <c r="XBE227" s="35"/>
      <c r="XBF227" s="35"/>
      <c r="XBG227" s="35"/>
      <c r="XBH227" s="35"/>
      <c r="XBI227" s="35"/>
      <c r="XBJ227" s="35"/>
      <c r="XBK227" s="35"/>
      <c r="XBL227" s="35"/>
      <c r="XBM227" s="35"/>
      <c r="XBN227" s="35"/>
      <c r="XBO227" s="35"/>
      <c r="XBP227" s="35"/>
      <c r="XBQ227" s="35"/>
      <c r="XBR227" s="35"/>
      <c r="XBS227" s="35"/>
      <c r="XBT227" s="35"/>
      <c r="XBU227" s="35"/>
      <c r="XBV227" s="35"/>
      <c r="XBW227" s="35"/>
      <c r="XBX227" s="35"/>
      <c r="XBY227" s="35"/>
      <c r="XBZ227" s="35"/>
      <c r="XCA227" s="35"/>
      <c r="XCB227" s="35"/>
      <c r="XCC227" s="35"/>
      <c r="XCD227" s="35"/>
      <c r="XCE227" s="35"/>
      <c r="XCF227" s="35"/>
      <c r="XCG227" s="35"/>
      <c r="XCH227" s="35"/>
      <c r="XCI227" s="35"/>
      <c r="XCJ227" s="35"/>
      <c r="XCK227" s="35"/>
      <c r="XCL227" s="35"/>
      <c r="XCM227" s="35"/>
      <c r="XCN227" s="35"/>
      <c r="XCO227" s="35"/>
      <c r="XCP227" s="35"/>
      <c r="XCQ227" s="35"/>
      <c r="XCR227" s="35"/>
      <c r="XCS227" s="35"/>
      <c r="XCT227" s="35"/>
      <c r="XCU227" s="35"/>
      <c r="XCV227" s="35"/>
      <c r="XCW227" s="35"/>
      <c r="XCX227" s="35"/>
      <c r="XCY227" s="35"/>
      <c r="XCZ227" s="35"/>
      <c r="XDA227" s="35"/>
      <c r="XDB227" s="35"/>
      <c r="XDC227" s="35"/>
      <c r="XDD227" s="35"/>
      <c r="XDE227" s="35"/>
      <c r="XDF227" s="35"/>
      <c r="XDG227" s="35"/>
      <c r="XDH227" s="35"/>
      <c r="XDI227" s="35"/>
      <c r="XDJ227" s="35"/>
      <c r="XDK227" s="35"/>
      <c r="XDL227" s="35"/>
      <c r="XDM227" s="35"/>
      <c r="XDN227" s="35"/>
      <c r="XDO227" s="35"/>
      <c r="XDP227" s="35"/>
      <c r="XDQ227" s="35"/>
      <c r="XDR227" s="35"/>
      <c r="XDS227" s="35"/>
      <c r="XDT227" s="35"/>
      <c r="XDU227" s="35"/>
      <c r="XDV227" s="35"/>
      <c r="XDW227" s="35"/>
      <c r="XDX227" s="35"/>
      <c r="XDY227" s="35"/>
      <c r="XDZ227" s="35"/>
      <c r="XEA227" s="35"/>
      <c r="XEB227" s="35"/>
      <c r="XEC227" s="35"/>
      <c r="XED227" s="35"/>
      <c r="XEE227" s="35"/>
      <c r="XEF227" s="35"/>
      <c r="XEG227" s="35"/>
      <c r="XEH227" s="35"/>
      <c r="XEI227" s="35"/>
      <c r="XEJ227" s="35"/>
      <c r="XEK227" s="35"/>
      <c r="XEL227" s="35"/>
      <c r="XEM227" s="35"/>
      <c r="XEN227" s="35"/>
      <c r="XEO227" s="35"/>
      <c r="XEP227" s="35"/>
      <c r="XEQ227" s="35"/>
      <c r="XER227" s="35"/>
      <c r="XES227" s="35"/>
      <c r="XET227" s="35"/>
      <c r="XEU227" s="35"/>
      <c r="XEV227" s="35"/>
      <c r="XEW227" s="35"/>
      <c r="XEX227" s="35"/>
      <c r="XEY227" s="35"/>
      <c r="XEZ227" s="35"/>
      <c r="XFA227" s="35"/>
      <c r="XFB227" s="35"/>
      <c r="XFC227" s="35"/>
      <c r="XFD227" s="35"/>
    </row>
    <row r="228" spans="1:151 16227:16384" s="12" customFormat="1" ht="20.25" x14ac:dyDescent="0.25">
      <c r="A228" s="109" t="s">
        <v>218</v>
      </c>
      <c r="B228" s="110"/>
      <c r="C228" s="110"/>
      <c r="D228" s="110"/>
      <c r="E228" s="110"/>
      <c r="F228" s="110"/>
      <c r="G228" s="110"/>
      <c r="H228" s="110"/>
      <c r="I228" s="111"/>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WZC228" s="35"/>
      <c r="WZD228" s="35"/>
      <c r="WZE228" s="35"/>
      <c r="WZF228" s="35"/>
      <c r="WZG228" s="35"/>
      <c r="WZH228" s="35"/>
      <c r="WZI228" s="35"/>
      <c r="WZJ228" s="35"/>
      <c r="WZK228" s="35"/>
      <c r="WZL228" s="35"/>
      <c r="WZM228" s="35"/>
      <c r="WZN228" s="35"/>
      <c r="WZO228" s="35"/>
      <c r="WZP228" s="35"/>
      <c r="WZQ228" s="35"/>
      <c r="WZR228" s="35"/>
      <c r="WZS228" s="35"/>
      <c r="WZT228" s="35"/>
      <c r="WZU228" s="35"/>
      <c r="WZV228" s="35"/>
      <c r="WZW228" s="35"/>
      <c r="WZX228" s="35"/>
      <c r="WZY228" s="35"/>
      <c r="WZZ228" s="35"/>
      <c r="XAA228" s="35"/>
      <c r="XAB228" s="35"/>
      <c r="XAC228" s="35"/>
      <c r="XAD228" s="35"/>
      <c r="XAE228" s="35"/>
      <c r="XAF228" s="35"/>
      <c r="XAG228" s="35"/>
      <c r="XAH228" s="35"/>
      <c r="XAI228" s="35"/>
      <c r="XAJ228" s="35"/>
      <c r="XAK228" s="35"/>
      <c r="XAL228" s="35"/>
      <c r="XAM228" s="35"/>
      <c r="XAN228" s="35"/>
      <c r="XAO228" s="35"/>
      <c r="XAP228" s="35"/>
      <c r="XAQ228" s="35"/>
      <c r="XAR228" s="35"/>
      <c r="XAS228" s="35"/>
      <c r="XAT228" s="35"/>
      <c r="XAU228" s="35"/>
      <c r="XAV228" s="35"/>
      <c r="XAW228" s="35"/>
      <c r="XAX228" s="35"/>
      <c r="XAY228" s="35"/>
      <c r="XAZ228" s="35"/>
      <c r="XBA228" s="35"/>
      <c r="XBB228" s="35"/>
      <c r="XBC228" s="35"/>
      <c r="XBD228" s="35"/>
      <c r="XBE228" s="35"/>
      <c r="XBF228" s="35"/>
      <c r="XBG228" s="35"/>
      <c r="XBH228" s="35"/>
      <c r="XBI228" s="35"/>
      <c r="XBJ228" s="35"/>
      <c r="XBK228" s="35"/>
      <c r="XBL228" s="35"/>
      <c r="XBM228" s="35"/>
      <c r="XBN228" s="35"/>
      <c r="XBO228" s="35"/>
      <c r="XBP228" s="35"/>
      <c r="XBQ228" s="35"/>
      <c r="XBR228" s="35"/>
      <c r="XBS228" s="35"/>
      <c r="XBT228" s="35"/>
      <c r="XBU228" s="35"/>
      <c r="XBV228" s="35"/>
      <c r="XBW228" s="35"/>
      <c r="XBX228" s="35"/>
      <c r="XBY228" s="35"/>
      <c r="XBZ228" s="35"/>
      <c r="XCA228" s="35"/>
      <c r="XCB228" s="35"/>
      <c r="XCC228" s="35"/>
      <c r="XCD228" s="35"/>
      <c r="XCE228" s="35"/>
      <c r="XCF228" s="35"/>
      <c r="XCG228" s="35"/>
      <c r="XCH228" s="35"/>
      <c r="XCI228" s="35"/>
      <c r="XCJ228" s="35"/>
      <c r="XCK228" s="35"/>
      <c r="XCL228" s="35"/>
      <c r="XCM228" s="35"/>
      <c r="XCN228" s="35"/>
      <c r="XCO228" s="35"/>
      <c r="XCP228" s="35"/>
      <c r="XCQ228" s="35"/>
      <c r="XCR228" s="35"/>
      <c r="XCS228" s="35"/>
      <c r="XCT228" s="35"/>
      <c r="XCU228" s="35"/>
      <c r="XCV228" s="35"/>
      <c r="XCW228" s="35"/>
      <c r="XCX228" s="35"/>
      <c r="XCY228" s="35"/>
      <c r="XCZ228" s="35"/>
      <c r="XDA228" s="35"/>
      <c r="XDB228" s="35"/>
      <c r="XDC228" s="35"/>
      <c r="XDD228" s="35"/>
      <c r="XDE228" s="35"/>
      <c r="XDF228" s="35"/>
      <c r="XDG228" s="35"/>
      <c r="XDH228" s="35"/>
      <c r="XDI228" s="35"/>
      <c r="XDJ228" s="35"/>
      <c r="XDK228" s="35"/>
      <c r="XDL228" s="35"/>
      <c r="XDM228" s="35"/>
      <c r="XDN228" s="35"/>
      <c r="XDO228" s="35"/>
      <c r="XDP228" s="35"/>
      <c r="XDQ228" s="35"/>
      <c r="XDR228" s="35"/>
      <c r="XDS228" s="35"/>
      <c r="XDT228" s="35"/>
      <c r="XDU228" s="35"/>
      <c r="XDV228" s="35"/>
      <c r="XDW228" s="35"/>
      <c r="XDX228" s="35"/>
      <c r="XDY228" s="35"/>
      <c r="XDZ228" s="35"/>
      <c r="XEA228" s="35"/>
      <c r="XEB228" s="35"/>
      <c r="XEC228" s="35"/>
      <c r="XED228" s="35"/>
      <c r="XEE228" s="35"/>
      <c r="XEF228" s="35"/>
      <c r="XEG228" s="35"/>
      <c r="XEH228" s="35"/>
      <c r="XEI228" s="35"/>
      <c r="XEJ228" s="35"/>
      <c r="XEK228" s="35"/>
      <c r="XEL228" s="35"/>
      <c r="XEM228" s="35"/>
      <c r="XEN228" s="35"/>
      <c r="XEO228" s="35"/>
      <c r="XEP228" s="35"/>
      <c r="XEQ228" s="35"/>
      <c r="XER228" s="35"/>
      <c r="XES228" s="35"/>
      <c r="XET228" s="35"/>
      <c r="XEU228" s="35"/>
      <c r="XEV228" s="35"/>
      <c r="XEW228" s="35"/>
      <c r="XEX228" s="35"/>
      <c r="XEY228" s="35"/>
      <c r="XEZ228" s="35"/>
      <c r="XFA228" s="35"/>
      <c r="XFB228" s="35"/>
      <c r="XFC228" s="35"/>
      <c r="XFD228" s="35"/>
    </row>
    <row r="229" spans="1:151 16227:16384" s="12" customFormat="1" ht="20.25" customHeight="1" x14ac:dyDescent="0.25">
      <c r="A229" s="112" t="str">
        <f>A228</f>
        <v>42nd Floor (Part Refuge Area)</v>
      </c>
      <c r="B229" s="113"/>
      <c r="C229" s="118">
        <v>1</v>
      </c>
      <c r="D229" s="119"/>
      <c r="E229" s="51" t="s">
        <v>208</v>
      </c>
      <c r="F229" s="118">
        <f>(65.17)*(10.764)</f>
        <v>701.48987999999997</v>
      </c>
      <c r="G229" s="119"/>
      <c r="H229" s="51">
        <v>0</v>
      </c>
      <c r="I229" s="51">
        <f t="shared" ref="I229:I233" si="47">F229*(($I$151)+1)+H229</f>
        <v>1122.383808</v>
      </c>
      <c r="J229" s="35"/>
      <c r="K229" s="35"/>
      <c r="L229" s="35"/>
      <c r="M229" s="35"/>
      <c r="N229" s="35"/>
      <c r="O229" s="35"/>
      <c r="P229" s="35"/>
      <c r="Q229" s="35"/>
      <c r="R229" s="35"/>
      <c r="S229" s="35"/>
      <c r="T229" s="35"/>
      <c r="U229" s="42" t="str">
        <f t="shared" ref="U229:U233" ca="1" si="48">V229&amp;""&amp;",..,"&amp;""&amp;W229</f>
        <v>401,..,4201</v>
      </c>
      <c r="V229" s="42">
        <f ca="1">(SUMPRODUCT(MID(0&amp;(LEFT(A228,SUM(LEN(A228)-LEN(SUBSTITUTE(A228,{"0","1","2","3"},""))))), LARGE(INDEX(ISNUMBER(--MID((LEFT(A228,SUM(LEN(A228)-LEN(SUBSTITUTE(A228,{"0","1","2","3"},""))))), ROW(INDIRECT("1:"&amp;LEN((LEFT(A228,SUM(LEN(A228)-LEN(SUBSTITUTE(A228,{"0","1","2","3"},"")))))))), 1)) * ROW(INDIRECT("1:"&amp;LEN((LEFT(A228,SUM(LEN(A228)-LEN(SUBSTITUTE(A228,{"0","1","2","3"},"")))))))), 0), ROW(INDIRECT("1:"&amp;LEN((LEFT(A228,SUM(LEN(A228)-LEN(SUBSTITUTE(A228,{"0","1","2","3"},"")))))))))+1, 1) * 10^ROW(INDIRECT("1:"&amp;LEN((LEFT(A228,SUM(LEN(A228)-LEN(SUBSTITUTE(A228,{"0","1","2","3"},""))))))))/10))*100+1</f>
        <v>401</v>
      </c>
      <c r="W229" s="42">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4201</v>
      </c>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WZC229" s="35"/>
      <c r="WZD229" s="35"/>
      <c r="WZE229" s="35"/>
      <c r="WZF229" s="35"/>
      <c r="WZG229" s="35"/>
      <c r="WZH229" s="35"/>
      <c r="WZI229" s="35"/>
      <c r="WZJ229" s="35"/>
      <c r="WZK229" s="35"/>
      <c r="WZL229" s="35"/>
      <c r="WZM229" s="35"/>
      <c r="WZN229" s="35"/>
      <c r="WZO229" s="35"/>
      <c r="WZP229" s="35"/>
      <c r="WZQ229" s="35"/>
      <c r="WZR229" s="35"/>
      <c r="WZS229" s="35"/>
      <c r="WZT229" s="35"/>
      <c r="WZU229" s="35"/>
      <c r="WZV229" s="35"/>
      <c r="WZW229" s="35"/>
      <c r="WZX229" s="35"/>
      <c r="WZY229" s="35"/>
      <c r="WZZ229" s="35"/>
      <c r="XAA229" s="35"/>
      <c r="XAB229" s="35"/>
      <c r="XAC229" s="35"/>
      <c r="XAD229" s="35"/>
      <c r="XAE229" s="35"/>
      <c r="XAF229" s="35"/>
      <c r="XAG229" s="35"/>
      <c r="XAH229" s="35"/>
      <c r="XAI229" s="35"/>
      <c r="XAJ229" s="35"/>
      <c r="XAK229" s="35"/>
      <c r="XAL229" s="35"/>
      <c r="XAM229" s="35"/>
      <c r="XAN229" s="35"/>
      <c r="XAO229" s="35"/>
      <c r="XAP229" s="35"/>
      <c r="XAQ229" s="35"/>
      <c r="XAR229" s="35"/>
      <c r="XAS229" s="35"/>
      <c r="XAT229" s="35"/>
      <c r="XAU229" s="35"/>
      <c r="XAV229" s="35"/>
      <c r="XAW229" s="35"/>
      <c r="XAX229" s="35"/>
      <c r="XAY229" s="35"/>
      <c r="XAZ229" s="35"/>
      <c r="XBA229" s="35"/>
      <c r="XBB229" s="35"/>
      <c r="XBC229" s="35"/>
      <c r="XBD229" s="35"/>
      <c r="XBE229" s="35"/>
      <c r="XBF229" s="35"/>
      <c r="XBG229" s="35"/>
      <c r="XBH229" s="35"/>
      <c r="XBI229" s="35"/>
      <c r="XBJ229" s="35"/>
      <c r="XBK229" s="35"/>
      <c r="XBL229" s="35"/>
      <c r="XBM229" s="35"/>
      <c r="XBN229" s="35"/>
      <c r="XBO229" s="35"/>
      <c r="XBP229" s="35"/>
      <c r="XBQ229" s="35"/>
      <c r="XBR229" s="35"/>
      <c r="XBS229" s="35"/>
      <c r="XBT229" s="35"/>
      <c r="XBU229" s="35"/>
      <c r="XBV229" s="35"/>
      <c r="XBW229" s="35"/>
      <c r="XBX229" s="35"/>
      <c r="XBY229" s="35"/>
      <c r="XBZ229" s="35"/>
      <c r="XCA229" s="35"/>
      <c r="XCB229" s="35"/>
      <c r="XCC229" s="35"/>
      <c r="XCD229" s="35"/>
      <c r="XCE229" s="35"/>
      <c r="XCF229" s="35"/>
      <c r="XCG229" s="35"/>
      <c r="XCH229" s="35"/>
      <c r="XCI229" s="35"/>
      <c r="XCJ229" s="35"/>
      <c r="XCK229" s="35"/>
      <c r="XCL229" s="35"/>
      <c r="XCM229" s="35"/>
      <c r="XCN229" s="35"/>
      <c r="XCO229" s="35"/>
      <c r="XCP229" s="35"/>
      <c r="XCQ229" s="35"/>
      <c r="XCR229" s="35"/>
      <c r="XCS229" s="35"/>
      <c r="XCT229" s="35"/>
      <c r="XCU229" s="35"/>
      <c r="XCV229" s="35"/>
      <c r="XCW229" s="35"/>
      <c r="XCX229" s="35"/>
      <c r="XCY229" s="35"/>
      <c r="XCZ229" s="35"/>
      <c r="XDA229" s="35"/>
      <c r="XDB229" s="35"/>
      <c r="XDC229" s="35"/>
      <c r="XDD229" s="35"/>
      <c r="XDE229" s="35"/>
      <c r="XDF229" s="35"/>
      <c r="XDG229" s="35"/>
      <c r="XDH229" s="35"/>
      <c r="XDI229" s="35"/>
      <c r="XDJ229" s="35"/>
      <c r="XDK229" s="35"/>
      <c r="XDL229" s="35"/>
      <c r="XDM229" s="35"/>
      <c r="XDN229" s="35"/>
      <c r="XDO229" s="35"/>
      <c r="XDP229" s="35"/>
      <c r="XDQ229" s="35"/>
      <c r="XDR229" s="35"/>
      <c r="XDS229" s="35"/>
      <c r="XDT229" s="35"/>
      <c r="XDU229" s="35"/>
      <c r="XDV229" s="35"/>
      <c r="XDW229" s="35"/>
      <c r="XDX229" s="35"/>
      <c r="XDY229" s="35"/>
      <c r="XDZ229" s="35"/>
      <c r="XEA229" s="35"/>
      <c r="XEB229" s="35"/>
      <c r="XEC229" s="35"/>
      <c r="XED229" s="35"/>
      <c r="XEE229" s="35"/>
      <c r="XEF229" s="35"/>
      <c r="XEG229" s="35"/>
      <c r="XEH229" s="35"/>
      <c r="XEI229" s="35"/>
      <c r="XEJ229" s="35"/>
      <c r="XEK229" s="35"/>
      <c r="XEL229" s="35"/>
      <c r="XEM229" s="35"/>
      <c r="XEN229" s="35"/>
      <c r="XEO229" s="35"/>
      <c r="XEP229" s="35"/>
      <c r="XEQ229" s="35"/>
      <c r="XER229" s="35"/>
      <c r="XES229" s="35"/>
      <c r="XET229" s="35"/>
      <c r="XEU229" s="35"/>
      <c r="XEV229" s="35"/>
      <c r="XEW229" s="35"/>
      <c r="XEX229" s="35"/>
      <c r="XEY229" s="35"/>
      <c r="XEZ229" s="35"/>
      <c r="XFA229" s="35"/>
      <c r="XFB229" s="35"/>
      <c r="XFC229" s="35"/>
      <c r="XFD229" s="35"/>
    </row>
    <row r="230" spans="1:151 16227:16384" s="12" customFormat="1" ht="20.25" customHeight="1" x14ac:dyDescent="0.25">
      <c r="A230" s="114"/>
      <c r="B230" s="115"/>
      <c r="C230" s="118">
        <v>2</v>
      </c>
      <c r="D230" s="119"/>
      <c r="E230" s="118" t="s">
        <v>221</v>
      </c>
      <c r="F230" s="120"/>
      <c r="G230" s="120"/>
      <c r="H230" s="120"/>
      <c r="I230" s="119"/>
      <c r="J230" s="35"/>
      <c r="K230" s="35"/>
      <c r="L230" s="35"/>
      <c r="M230" s="35"/>
      <c r="N230" s="35"/>
      <c r="O230" s="35"/>
      <c r="P230" s="35"/>
      <c r="Q230" s="35"/>
      <c r="R230" s="35"/>
      <c r="S230" s="35"/>
      <c r="T230" s="35"/>
      <c r="U230" s="42" t="str">
        <f t="shared" ca="1" si="48"/>
        <v>402,..,4202</v>
      </c>
      <c r="V230" s="42">
        <f ca="1">V229+1</f>
        <v>402</v>
      </c>
      <c r="W230" s="42">
        <f ca="1">W229+1</f>
        <v>4202</v>
      </c>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WZC230" s="35"/>
      <c r="WZD230" s="35"/>
      <c r="WZE230" s="35"/>
      <c r="WZF230" s="35"/>
      <c r="WZG230" s="35"/>
      <c r="WZH230" s="35"/>
      <c r="WZI230" s="35"/>
      <c r="WZJ230" s="35"/>
      <c r="WZK230" s="35"/>
      <c r="WZL230" s="35"/>
      <c r="WZM230" s="35"/>
      <c r="WZN230" s="35"/>
      <c r="WZO230" s="35"/>
      <c r="WZP230" s="35"/>
      <c r="WZQ230" s="35"/>
      <c r="WZR230" s="35"/>
      <c r="WZS230" s="35"/>
      <c r="WZT230" s="35"/>
      <c r="WZU230" s="35"/>
      <c r="WZV230" s="35"/>
      <c r="WZW230" s="35"/>
      <c r="WZX230" s="35"/>
      <c r="WZY230" s="35"/>
      <c r="WZZ230" s="35"/>
      <c r="XAA230" s="35"/>
      <c r="XAB230" s="35"/>
      <c r="XAC230" s="35"/>
      <c r="XAD230" s="35"/>
      <c r="XAE230" s="35"/>
      <c r="XAF230" s="35"/>
      <c r="XAG230" s="35"/>
      <c r="XAH230" s="35"/>
      <c r="XAI230" s="35"/>
      <c r="XAJ230" s="35"/>
      <c r="XAK230" s="35"/>
      <c r="XAL230" s="35"/>
      <c r="XAM230" s="35"/>
      <c r="XAN230" s="35"/>
      <c r="XAO230" s="35"/>
      <c r="XAP230" s="35"/>
      <c r="XAQ230" s="35"/>
      <c r="XAR230" s="35"/>
      <c r="XAS230" s="35"/>
      <c r="XAT230" s="35"/>
      <c r="XAU230" s="35"/>
      <c r="XAV230" s="35"/>
      <c r="XAW230" s="35"/>
      <c r="XAX230" s="35"/>
      <c r="XAY230" s="35"/>
      <c r="XAZ230" s="35"/>
      <c r="XBA230" s="35"/>
      <c r="XBB230" s="35"/>
      <c r="XBC230" s="35"/>
      <c r="XBD230" s="35"/>
      <c r="XBE230" s="35"/>
      <c r="XBF230" s="35"/>
      <c r="XBG230" s="35"/>
      <c r="XBH230" s="35"/>
      <c r="XBI230" s="35"/>
      <c r="XBJ230" s="35"/>
      <c r="XBK230" s="35"/>
      <c r="XBL230" s="35"/>
      <c r="XBM230" s="35"/>
      <c r="XBN230" s="35"/>
      <c r="XBO230" s="35"/>
      <c r="XBP230" s="35"/>
      <c r="XBQ230" s="35"/>
      <c r="XBR230" s="35"/>
      <c r="XBS230" s="35"/>
      <c r="XBT230" s="35"/>
      <c r="XBU230" s="35"/>
      <c r="XBV230" s="35"/>
      <c r="XBW230" s="35"/>
      <c r="XBX230" s="35"/>
      <c r="XBY230" s="35"/>
      <c r="XBZ230" s="35"/>
      <c r="XCA230" s="35"/>
      <c r="XCB230" s="35"/>
      <c r="XCC230" s="35"/>
      <c r="XCD230" s="35"/>
      <c r="XCE230" s="35"/>
      <c r="XCF230" s="35"/>
      <c r="XCG230" s="35"/>
      <c r="XCH230" s="35"/>
      <c r="XCI230" s="35"/>
      <c r="XCJ230" s="35"/>
      <c r="XCK230" s="35"/>
      <c r="XCL230" s="35"/>
      <c r="XCM230" s="35"/>
      <c r="XCN230" s="35"/>
      <c r="XCO230" s="35"/>
      <c r="XCP230" s="35"/>
      <c r="XCQ230" s="35"/>
      <c r="XCR230" s="35"/>
      <c r="XCS230" s="35"/>
      <c r="XCT230" s="35"/>
      <c r="XCU230" s="35"/>
      <c r="XCV230" s="35"/>
      <c r="XCW230" s="35"/>
      <c r="XCX230" s="35"/>
      <c r="XCY230" s="35"/>
      <c r="XCZ230" s="35"/>
      <c r="XDA230" s="35"/>
      <c r="XDB230" s="35"/>
      <c r="XDC230" s="35"/>
      <c r="XDD230" s="35"/>
      <c r="XDE230" s="35"/>
      <c r="XDF230" s="35"/>
      <c r="XDG230" s="35"/>
      <c r="XDH230" s="35"/>
      <c r="XDI230" s="35"/>
      <c r="XDJ230" s="35"/>
      <c r="XDK230" s="35"/>
      <c r="XDL230" s="35"/>
      <c r="XDM230" s="35"/>
      <c r="XDN230" s="35"/>
      <c r="XDO230" s="35"/>
      <c r="XDP230" s="35"/>
      <c r="XDQ230" s="35"/>
      <c r="XDR230" s="35"/>
      <c r="XDS230" s="35"/>
      <c r="XDT230" s="35"/>
      <c r="XDU230" s="35"/>
      <c r="XDV230" s="35"/>
      <c r="XDW230" s="35"/>
      <c r="XDX230" s="35"/>
      <c r="XDY230" s="35"/>
      <c r="XDZ230" s="35"/>
      <c r="XEA230" s="35"/>
      <c r="XEB230" s="35"/>
      <c r="XEC230" s="35"/>
      <c r="XED230" s="35"/>
      <c r="XEE230" s="35"/>
      <c r="XEF230" s="35"/>
      <c r="XEG230" s="35"/>
      <c r="XEH230" s="35"/>
      <c r="XEI230" s="35"/>
      <c r="XEJ230" s="35"/>
      <c r="XEK230" s="35"/>
      <c r="XEL230" s="35"/>
      <c r="XEM230" s="35"/>
      <c r="XEN230" s="35"/>
      <c r="XEO230" s="35"/>
      <c r="XEP230" s="35"/>
      <c r="XEQ230" s="35"/>
      <c r="XER230" s="35"/>
      <c r="XES230" s="35"/>
      <c r="XET230" s="35"/>
      <c r="XEU230" s="35"/>
      <c r="XEV230" s="35"/>
      <c r="XEW230" s="35"/>
      <c r="XEX230" s="35"/>
      <c r="XEY230" s="35"/>
      <c r="XEZ230" s="35"/>
      <c r="XFA230" s="35"/>
      <c r="XFB230" s="35"/>
      <c r="XFC230" s="35"/>
      <c r="XFD230" s="35"/>
    </row>
    <row r="231" spans="1:151 16227:16384" s="12" customFormat="1" ht="20.25" customHeight="1" x14ac:dyDescent="0.25">
      <c r="A231" s="114"/>
      <c r="B231" s="115"/>
      <c r="C231" s="118">
        <v>3</v>
      </c>
      <c r="D231" s="119"/>
      <c r="E231" s="51" t="s">
        <v>208</v>
      </c>
      <c r="F231" s="118">
        <f>(64.96)*(10.764)</f>
        <v>699.22943999999984</v>
      </c>
      <c r="G231" s="119"/>
      <c r="H231" s="51">
        <v>0</v>
      </c>
      <c r="I231" s="51">
        <f t="shared" si="47"/>
        <v>1118.7671039999998</v>
      </c>
      <c r="J231" s="35"/>
      <c r="K231" s="35"/>
      <c r="L231" s="35"/>
      <c r="M231" s="35"/>
      <c r="N231" s="35"/>
      <c r="O231" s="35"/>
      <c r="P231" s="35"/>
      <c r="Q231" s="35"/>
      <c r="R231" s="35"/>
      <c r="S231" s="35"/>
      <c r="T231" s="35"/>
      <c r="U231" s="42" t="str">
        <f t="shared" ca="1" si="48"/>
        <v>403,..,4203</v>
      </c>
      <c r="V231" s="42">
        <f t="shared" ref="V231:W231" ca="1" si="49">V230+1</f>
        <v>403</v>
      </c>
      <c r="W231" s="42">
        <f t="shared" ca="1" si="49"/>
        <v>4203</v>
      </c>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WZC231" s="35"/>
      <c r="WZD231" s="35"/>
      <c r="WZE231" s="35"/>
      <c r="WZF231" s="35"/>
      <c r="WZG231" s="35"/>
      <c r="WZH231" s="35"/>
      <c r="WZI231" s="35"/>
      <c r="WZJ231" s="35"/>
      <c r="WZK231" s="35"/>
      <c r="WZL231" s="35"/>
      <c r="WZM231" s="35"/>
      <c r="WZN231" s="35"/>
      <c r="WZO231" s="35"/>
      <c r="WZP231" s="35"/>
      <c r="WZQ231" s="35"/>
      <c r="WZR231" s="35"/>
      <c r="WZS231" s="35"/>
      <c r="WZT231" s="35"/>
      <c r="WZU231" s="35"/>
      <c r="WZV231" s="35"/>
      <c r="WZW231" s="35"/>
      <c r="WZX231" s="35"/>
      <c r="WZY231" s="35"/>
      <c r="WZZ231" s="35"/>
      <c r="XAA231" s="35"/>
      <c r="XAB231" s="35"/>
      <c r="XAC231" s="35"/>
      <c r="XAD231" s="35"/>
      <c r="XAE231" s="35"/>
      <c r="XAF231" s="35"/>
      <c r="XAG231" s="35"/>
      <c r="XAH231" s="35"/>
      <c r="XAI231" s="35"/>
      <c r="XAJ231" s="35"/>
      <c r="XAK231" s="35"/>
      <c r="XAL231" s="35"/>
      <c r="XAM231" s="35"/>
      <c r="XAN231" s="35"/>
      <c r="XAO231" s="35"/>
      <c r="XAP231" s="35"/>
      <c r="XAQ231" s="35"/>
      <c r="XAR231" s="35"/>
      <c r="XAS231" s="35"/>
      <c r="XAT231" s="35"/>
      <c r="XAU231" s="35"/>
      <c r="XAV231" s="35"/>
      <c r="XAW231" s="35"/>
      <c r="XAX231" s="35"/>
      <c r="XAY231" s="35"/>
      <c r="XAZ231" s="35"/>
      <c r="XBA231" s="35"/>
      <c r="XBB231" s="35"/>
      <c r="XBC231" s="35"/>
      <c r="XBD231" s="35"/>
      <c r="XBE231" s="35"/>
      <c r="XBF231" s="35"/>
      <c r="XBG231" s="35"/>
      <c r="XBH231" s="35"/>
      <c r="XBI231" s="35"/>
      <c r="XBJ231" s="35"/>
      <c r="XBK231" s="35"/>
      <c r="XBL231" s="35"/>
      <c r="XBM231" s="35"/>
      <c r="XBN231" s="35"/>
      <c r="XBO231" s="35"/>
      <c r="XBP231" s="35"/>
      <c r="XBQ231" s="35"/>
      <c r="XBR231" s="35"/>
      <c r="XBS231" s="35"/>
      <c r="XBT231" s="35"/>
      <c r="XBU231" s="35"/>
      <c r="XBV231" s="35"/>
      <c r="XBW231" s="35"/>
      <c r="XBX231" s="35"/>
      <c r="XBY231" s="35"/>
      <c r="XBZ231" s="35"/>
      <c r="XCA231" s="35"/>
      <c r="XCB231" s="35"/>
      <c r="XCC231" s="35"/>
      <c r="XCD231" s="35"/>
      <c r="XCE231" s="35"/>
      <c r="XCF231" s="35"/>
      <c r="XCG231" s="35"/>
      <c r="XCH231" s="35"/>
      <c r="XCI231" s="35"/>
      <c r="XCJ231" s="35"/>
      <c r="XCK231" s="35"/>
      <c r="XCL231" s="35"/>
      <c r="XCM231" s="35"/>
      <c r="XCN231" s="35"/>
      <c r="XCO231" s="35"/>
      <c r="XCP231" s="35"/>
      <c r="XCQ231" s="35"/>
      <c r="XCR231" s="35"/>
      <c r="XCS231" s="35"/>
      <c r="XCT231" s="35"/>
      <c r="XCU231" s="35"/>
      <c r="XCV231" s="35"/>
      <c r="XCW231" s="35"/>
      <c r="XCX231" s="35"/>
      <c r="XCY231" s="35"/>
      <c r="XCZ231" s="35"/>
      <c r="XDA231" s="35"/>
      <c r="XDB231" s="35"/>
      <c r="XDC231" s="35"/>
      <c r="XDD231" s="35"/>
      <c r="XDE231" s="35"/>
      <c r="XDF231" s="35"/>
      <c r="XDG231" s="35"/>
      <c r="XDH231" s="35"/>
      <c r="XDI231" s="35"/>
      <c r="XDJ231" s="35"/>
      <c r="XDK231" s="35"/>
      <c r="XDL231" s="35"/>
      <c r="XDM231" s="35"/>
      <c r="XDN231" s="35"/>
      <c r="XDO231" s="35"/>
      <c r="XDP231" s="35"/>
      <c r="XDQ231" s="35"/>
      <c r="XDR231" s="35"/>
      <c r="XDS231" s="35"/>
      <c r="XDT231" s="35"/>
      <c r="XDU231" s="35"/>
      <c r="XDV231" s="35"/>
      <c r="XDW231" s="35"/>
      <c r="XDX231" s="35"/>
      <c r="XDY231" s="35"/>
      <c r="XDZ231" s="35"/>
      <c r="XEA231" s="35"/>
      <c r="XEB231" s="35"/>
      <c r="XEC231" s="35"/>
      <c r="XED231" s="35"/>
      <c r="XEE231" s="35"/>
      <c r="XEF231" s="35"/>
      <c r="XEG231" s="35"/>
      <c r="XEH231" s="35"/>
      <c r="XEI231" s="35"/>
      <c r="XEJ231" s="35"/>
      <c r="XEK231" s="35"/>
      <c r="XEL231" s="35"/>
      <c r="XEM231" s="35"/>
      <c r="XEN231" s="35"/>
      <c r="XEO231" s="35"/>
      <c r="XEP231" s="35"/>
      <c r="XEQ231" s="35"/>
      <c r="XER231" s="35"/>
      <c r="XES231" s="35"/>
      <c r="XET231" s="35"/>
      <c r="XEU231" s="35"/>
      <c r="XEV231" s="35"/>
      <c r="XEW231" s="35"/>
      <c r="XEX231" s="35"/>
      <c r="XEY231" s="35"/>
      <c r="XEZ231" s="35"/>
      <c r="XFA231" s="35"/>
      <c r="XFB231" s="35"/>
      <c r="XFC231" s="35"/>
      <c r="XFD231" s="35"/>
    </row>
    <row r="232" spans="1:151 16227:16384" s="12" customFormat="1" ht="20.25" customHeight="1" x14ac:dyDescent="0.25">
      <c r="A232" s="114"/>
      <c r="B232" s="115"/>
      <c r="C232" s="118">
        <v>4</v>
      </c>
      <c r="D232" s="119"/>
      <c r="E232" s="51" t="s">
        <v>209</v>
      </c>
      <c r="F232" s="118">
        <f>(95.91)*(10.764)</f>
        <v>1032.3752399999998</v>
      </c>
      <c r="G232" s="119"/>
      <c r="H232" s="51">
        <v>0</v>
      </c>
      <c r="I232" s="51">
        <f t="shared" si="47"/>
        <v>1651.8003839999999</v>
      </c>
      <c r="J232" s="35"/>
      <c r="K232" s="35"/>
      <c r="L232" s="35"/>
      <c r="M232" s="35"/>
      <c r="N232" s="35"/>
      <c r="O232" s="35"/>
      <c r="P232" s="35"/>
      <c r="Q232" s="35"/>
      <c r="R232" s="35"/>
      <c r="S232" s="35"/>
      <c r="T232" s="35"/>
      <c r="U232" s="42" t="str">
        <f t="shared" ca="1" si="48"/>
        <v>404,..,4204</v>
      </c>
      <c r="V232" s="42">
        <f t="shared" ref="V232:W232" ca="1" si="50">V231+1</f>
        <v>404</v>
      </c>
      <c r="W232" s="42">
        <f t="shared" ca="1" si="50"/>
        <v>4204</v>
      </c>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WZC232" s="35"/>
      <c r="WZD232" s="35"/>
      <c r="WZE232" s="35"/>
      <c r="WZF232" s="35"/>
      <c r="WZG232" s="35"/>
      <c r="WZH232" s="35"/>
      <c r="WZI232" s="35"/>
      <c r="WZJ232" s="35"/>
      <c r="WZK232" s="35"/>
      <c r="WZL232" s="35"/>
      <c r="WZM232" s="35"/>
      <c r="WZN232" s="35"/>
      <c r="WZO232" s="35"/>
      <c r="WZP232" s="35"/>
      <c r="WZQ232" s="35"/>
      <c r="WZR232" s="35"/>
      <c r="WZS232" s="35"/>
      <c r="WZT232" s="35"/>
      <c r="WZU232" s="35"/>
      <c r="WZV232" s="35"/>
      <c r="WZW232" s="35"/>
      <c r="WZX232" s="35"/>
      <c r="WZY232" s="35"/>
      <c r="WZZ232" s="35"/>
      <c r="XAA232" s="35"/>
      <c r="XAB232" s="35"/>
      <c r="XAC232" s="35"/>
      <c r="XAD232" s="35"/>
      <c r="XAE232" s="35"/>
      <c r="XAF232" s="35"/>
      <c r="XAG232" s="35"/>
      <c r="XAH232" s="35"/>
      <c r="XAI232" s="35"/>
      <c r="XAJ232" s="35"/>
      <c r="XAK232" s="35"/>
      <c r="XAL232" s="35"/>
      <c r="XAM232" s="35"/>
      <c r="XAN232" s="35"/>
      <c r="XAO232" s="35"/>
      <c r="XAP232" s="35"/>
      <c r="XAQ232" s="35"/>
      <c r="XAR232" s="35"/>
      <c r="XAS232" s="35"/>
      <c r="XAT232" s="35"/>
      <c r="XAU232" s="35"/>
      <c r="XAV232" s="35"/>
      <c r="XAW232" s="35"/>
      <c r="XAX232" s="35"/>
      <c r="XAY232" s="35"/>
      <c r="XAZ232" s="35"/>
      <c r="XBA232" s="35"/>
      <c r="XBB232" s="35"/>
      <c r="XBC232" s="35"/>
      <c r="XBD232" s="35"/>
      <c r="XBE232" s="35"/>
      <c r="XBF232" s="35"/>
      <c r="XBG232" s="35"/>
      <c r="XBH232" s="35"/>
      <c r="XBI232" s="35"/>
      <c r="XBJ232" s="35"/>
      <c r="XBK232" s="35"/>
      <c r="XBL232" s="35"/>
      <c r="XBM232" s="35"/>
      <c r="XBN232" s="35"/>
      <c r="XBO232" s="35"/>
      <c r="XBP232" s="35"/>
      <c r="XBQ232" s="35"/>
      <c r="XBR232" s="35"/>
      <c r="XBS232" s="35"/>
      <c r="XBT232" s="35"/>
      <c r="XBU232" s="35"/>
      <c r="XBV232" s="35"/>
      <c r="XBW232" s="35"/>
      <c r="XBX232" s="35"/>
      <c r="XBY232" s="35"/>
      <c r="XBZ232" s="35"/>
      <c r="XCA232" s="35"/>
      <c r="XCB232" s="35"/>
      <c r="XCC232" s="35"/>
      <c r="XCD232" s="35"/>
      <c r="XCE232" s="35"/>
      <c r="XCF232" s="35"/>
      <c r="XCG232" s="35"/>
      <c r="XCH232" s="35"/>
      <c r="XCI232" s="35"/>
      <c r="XCJ232" s="35"/>
      <c r="XCK232" s="35"/>
      <c r="XCL232" s="35"/>
      <c r="XCM232" s="35"/>
      <c r="XCN232" s="35"/>
      <c r="XCO232" s="35"/>
      <c r="XCP232" s="35"/>
      <c r="XCQ232" s="35"/>
      <c r="XCR232" s="35"/>
      <c r="XCS232" s="35"/>
      <c r="XCT232" s="35"/>
      <c r="XCU232" s="35"/>
      <c r="XCV232" s="35"/>
      <c r="XCW232" s="35"/>
      <c r="XCX232" s="35"/>
      <c r="XCY232" s="35"/>
      <c r="XCZ232" s="35"/>
      <c r="XDA232" s="35"/>
      <c r="XDB232" s="35"/>
      <c r="XDC232" s="35"/>
      <c r="XDD232" s="35"/>
      <c r="XDE232" s="35"/>
      <c r="XDF232" s="35"/>
      <c r="XDG232" s="35"/>
      <c r="XDH232" s="35"/>
      <c r="XDI232" s="35"/>
      <c r="XDJ232" s="35"/>
      <c r="XDK232" s="35"/>
      <c r="XDL232" s="35"/>
      <c r="XDM232" s="35"/>
      <c r="XDN232" s="35"/>
      <c r="XDO232" s="35"/>
      <c r="XDP232" s="35"/>
      <c r="XDQ232" s="35"/>
      <c r="XDR232" s="35"/>
      <c r="XDS232" s="35"/>
      <c r="XDT232" s="35"/>
      <c r="XDU232" s="35"/>
      <c r="XDV232" s="35"/>
      <c r="XDW232" s="35"/>
      <c r="XDX232" s="35"/>
      <c r="XDY232" s="35"/>
      <c r="XDZ232" s="35"/>
      <c r="XEA232" s="35"/>
      <c r="XEB232" s="35"/>
      <c r="XEC232" s="35"/>
      <c r="XED232" s="35"/>
      <c r="XEE232" s="35"/>
      <c r="XEF232" s="35"/>
      <c r="XEG232" s="35"/>
      <c r="XEH232" s="35"/>
      <c r="XEI232" s="35"/>
      <c r="XEJ232" s="35"/>
      <c r="XEK232" s="35"/>
      <c r="XEL232" s="35"/>
      <c r="XEM232" s="35"/>
      <c r="XEN232" s="35"/>
      <c r="XEO232" s="35"/>
      <c r="XEP232" s="35"/>
      <c r="XEQ232" s="35"/>
      <c r="XER232" s="35"/>
      <c r="XES232" s="35"/>
      <c r="XET232" s="35"/>
      <c r="XEU232" s="35"/>
      <c r="XEV232" s="35"/>
      <c r="XEW232" s="35"/>
      <c r="XEX232" s="35"/>
      <c r="XEY232" s="35"/>
      <c r="XEZ232" s="35"/>
      <c r="XFA232" s="35"/>
      <c r="XFB232" s="35"/>
      <c r="XFC232" s="35"/>
      <c r="XFD232" s="35"/>
    </row>
    <row r="233" spans="1:151 16227:16384" s="12" customFormat="1" ht="20.25" customHeight="1" x14ac:dyDescent="0.25">
      <c r="A233" s="116"/>
      <c r="B233" s="117"/>
      <c r="C233" s="118">
        <v>5</v>
      </c>
      <c r="D233" s="119"/>
      <c r="E233" s="54" t="s">
        <v>209</v>
      </c>
      <c r="F233" s="118">
        <f>(109.16)*(10.764)</f>
        <v>1174.9982399999999</v>
      </c>
      <c r="G233" s="119"/>
      <c r="H233" s="51">
        <v>0</v>
      </c>
      <c r="I233" s="51">
        <f t="shared" si="47"/>
        <v>1879.9971839999998</v>
      </c>
      <c r="J233" s="35"/>
      <c r="K233" s="35"/>
      <c r="L233" s="35"/>
      <c r="M233" s="35"/>
      <c r="N233" s="35"/>
      <c r="O233" s="35"/>
      <c r="P233" s="35"/>
      <c r="Q233" s="35"/>
      <c r="R233" s="35"/>
      <c r="S233" s="35"/>
      <c r="T233" s="35"/>
      <c r="U233" s="42" t="str">
        <f t="shared" ca="1" si="48"/>
        <v>405,..,4205</v>
      </c>
      <c r="V233" s="42">
        <f t="shared" ref="V233:W233" ca="1" si="51">V232+1</f>
        <v>405</v>
      </c>
      <c r="W233" s="42">
        <f t="shared" ca="1" si="51"/>
        <v>4205</v>
      </c>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WZC233" s="35"/>
      <c r="WZD233" s="35"/>
      <c r="WZE233" s="35"/>
      <c r="WZF233" s="35"/>
      <c r="WZG233" s="35"/>
      <c r="WZH233" s="35"/>
      <c r="WZI233" s="35"/>
      <c r="WZJ233" s="35"/>
      <c r="WZK233" s="35"/>
      <c r="WZL233" s="35"/>
      <c r="WZM233" s="35"/>
      <c r="WZN233" s="35"/>
      <c r="WZO233" s="35"/>
      <c r="WZP233" s="35"/>
      <c r="WZQ233" s="35"/>
      <c r="WZR233" s="35"/>
      <c r="WZS233" s="35"/>
      <c r="WZT233" s="35"/>
      <c r="WZU233" s="35"/>
      <c r="WZV233" s="35"/>
      <c r="WZW233" s="35"/>
      <c r="WZX233" s="35"/>
      <c r="WZY233" s="35"/>
      <c r="WZZ233" s="35"/>
      <c r="XAA233" s="35"/>
      <c r="XAB233" s="35"/>
      <c r="XAC233" s="35"/>
      <c r="XAD233" s="35"/>
      <c r="XAE233" s="35"/>
      <c r="XAF233" s="35"/>
      <c r="XAG233" s="35"/>
      <c r="XAH233" s="35"/>
      <c r="XAI233" s="35"/>
      <c r="XAJ233" s="35"/>
      <c r="XAK233" s="35"/>
      <c r="XAL233" s="35"/>
      <c r="XAM233" s="35"/>
      <c r="XAN233" s="35"/>
      <c r="XAO233" s="35"/>
      <c r="XAP233" s="35"/>
      <c r="XAQ233" s="35"/>
      <c r="XAR233" s="35"/>
      <c r="XAS233" s="35"/>
      <c r="XAT233" s="35"/>
      <c r="XAU233" s="35"/>
      <c r="XAV233" s="35"/>
      <c r="XAW233" s="35"/>
      <c r="XAX233" s="35"/>
      <c r="XAY233" s="35"/>
      <c r="XAZ233" s="35"/>
      <c r="XBA233" s="35"/>
      <c r="XBB233" s="35"/>
      <c r="XBC233" s="35"/>
      <c r="XBD233" s="35"/>
      <c r="XBE233" s="35"/>
      <c r="XBF233" s="35"/>
      <c r="XBG233" s="35"/>
      <c r="XBH233" s="35"/>
      <c r="XBI233" s="35"/>
      <c r="XBJ233" s="35"/>
      <c r="XBK233" s="35"/>
      <c r="XBL233" s="35"/>
      <c r="XBM233" s="35"/>
      <c r="XBN233" s="35"/>
      <c r="XBO233" s="35"/>
      <c r="XBP233" s="35"/>
      <c r="XBQ233" s="35"/>
      <c r="XBR233" s="35"/>
      <c r="XBS233" s="35"/>
      <c r="XBT233" s="35"/>
      <c r="XBU233" s="35"/>
      <c r="XBV233" s="35"/>
      <c r="XBW233" s="35"/>
      <c r="XBX233" s="35"/>
      <c r="XBY233" s="35"/>
      <c r="XBZ233" s="35"/>
      <c r="XCA233" s="35"/>
      <c r="XCB233" s="35"/>
      <c r="XCC233" s="35"/>
      <c r="XCD233" s="35"/>
      <c r="XCE233" s="35"/>
      <c r="XCF233" s="35"/>
      <c r="XCG233" s="35"/>
      <c r="XCH233" s="35"/>
      <c r="XCI233" s="35"/>
      <c r="XCJ233" s="35"/>
      <c r="XCK233" s="35"/>
      <c r="XCL233" s="35"/>
      <c r="XCM233" s="35"/>
      <c r="XCN233" s="35"/>
      <c r="XCO233" s="35"/>
      <c r="XCP233" s="35"/>
      <c r="XCQ233" s="35"/>
      <c r="XCR233" s="35"/>
      <c r="XCS233" s="35"/>
      <c r="XCT233" s="35"/>
      <c r="XCU233" s="35"/>
      <c r="XCV233" s="35"/>
      <c r="XCW233" s="35"/>
      <c r="XCX233" s="35"/>
      <c r="XCY233" s="35"/>
      <c r="XCZ233" s="35"/>
      <c r="XDA233" s="35"/>
      <c r="XDB233" s="35"/>
      <c r="XDC233" s="35"/>
      <c r="XDD233" s="35"/>
      <c r="XDE233" s="35"/>
      <c r="XDF233" s="35"/>
      <c r="XDG233" s="35"/>
      <c r="XDH233" s="35"/>
      <c r="XDI233" s="35"/>
      <c r="XDJ233" s="35"/>
      <c r="XDK233" s="35"/>
      <c r="XDL233" s="35"/>
      <c r="XDM233" s="35"/>
      <c r="XDN233" s="35"/>
      <c r="XDO233" s="35"/>
      <c r="XDP233" s="35"/>
      <c r="XDQ233" s="35"/>
      <c r="XDR233" s="35"/>
      <c r="XDS233" s="35"/>
      <c r="XDT233" s="35"/>
      <c r="XDU233" s="35"/>
      <c r="XDV233" s="35"/>
      <c r="XDW233" s="35"/>
      <c r="XDX233" s="35"/>
      <c r="XDY233" s="35"/>
      <c r="XDZ233" s="35"/>
      <c r="XEA233" s="35"/>
      <c r="XEB233" s="35"/>
      <c r="XEC233" s="35"/>
      <c r="XED233" s="35"/>
      <c r="XEE233" s="35"/>
      <c r="XEF233" s="35"/>
      <c r="XEG233" s="35"/>
      <c r="XEH233" s="35"/>
      <c r="XEI233" s="35"/>
      <c r="XEJ233" s="35"/>
      <c r="XEK233" s="35"/>
      <c r="XEL233" s="35"/>
      <c r="XEM233" s="35"/>
      <c r="XEN233" s="35"/>
      <c r="XEO233" s="35"/>
      <c r="XEP233" s="35"/>
      <c r="XEQ233" s="35"/>
      <c r="XER233" s="35"/>
      <c r="XES233" s="35"/>
      <c r="XET233" s="35"/>
      <c r="XEU233" s="35"/>
      <c r="XEV233" s="35"/>
      <c r="XEW233" s="35"/>
      <c r="XEX233" s="35"/>
      <c r="XEY233" s="35"/>
      <c r="XEZ233" s="35"/>
      <c r="XFA233" s="35"/>
      <c r="XFB233" s="35"/>
      <c r="XFC233" s="35"/>
      <c r="XFD233" s="35"/>
    </row>
    <row r="234" spans="1:151 16227:16384" s="12" customFormat="1" ht="20.25" x14ac:dyDescent="0.25">
      <c r="A234" s="109" t="s">
        <v>228</v>
      </c>
      <c r="B234" s="110"/>
      <c r="C234" s="110"/>
      <c r="D234" s="110"/>
      <c r="E234" s="110"/>
      <c r="F234" s="110"/>
      <c r="G234" s="110"/>
      <c r="H234" s="110"/>
      <c r="I234" s="121"/>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WZC234" s="35"/>
      <c r="WZD234" s="35"/>
      <c r="WZE234" s="35"/>
      <c r="WZF234" s="35"/>
      <c r="WZG234" s="35"/>
      <c r="WZH234" s="35"/>
      <c r="WZI234" s="35"/>
      <c r="WZJ234" s="35"/>
      <c r="WZK234" s="35"/>
      <c r="WZL234" s="35"/>
      <c r="WZM234" s="35"/>
      <c r="WZN234" s="35"/>
      <c r="WZO234" s="35"/>
      <c r="WZP234" s="35"/>
      <c r="WZQ234" s="35"/>
      <c r="WZR234" s="35"/>
      <c r="WZS234" s="35"/>
      <c r="WZT234" s="35"/>
      <c r="WZU234" s="35"/>
      <c r="WZV234" s="35"/>
      <c r="WZW234" s="35"/>
      <c r="WZX234" s="35"/>
      <c r="WZY234" s="35"/>
      <c r="WZZ234" s="35"/>
      <c r="XAA234" s="35"/>
      <c r="XAB234" s="35"/>
      <c r="XAC234" s="35"/>
      <c r="XAD234" s="35"/>
      <c r="XAE234" s="35"/>
      <c r="XAF234" s="35"/>
      <c r="XAG234" s="35"/>
      <c r="XAH234" s="35"/>
      <c r="XAI234" s="35"/>
      <c r="XAJ234" s="35"/>
      <c r="XAK234" s="35"/>
      <c r="XAL234" s="35"/>
      <c r="XAM234" s="35"/>
      <c r="XAN234" s="35"/>
      <c r="XAO234" s="35"/>
      <c r="XAP234" s="35"/>
      <c r="XAQ234" s="35"/>
      <c r="XAR234" s="35"/>
      <c r="XAS234" s="35"/>
      <c r="XAT234" s="35"/>
      <c r="XAU234" s="35"/>
      <c r="XAV234" s="35"/>
      <c r="XAW234" s="35"/>
      <c r="XAX234" s="35"/>
      <c r="XAY234" s="35"/>
      <c r="XAZ234" s="35"/>
      <c r="XBA234" s="35"/>
      <c r="XBB234" s="35"/>
      <c r="XBC234" s="35"/>
      <c r="XBD234" s="35"/>
      <c r="XBE234" s="35"/>
      <c r="XBF234" s="35"/>
      <c r="XBG234" s="35"/>
      <c r="XBH234" s="35"/>
      <c r="XBI234" s="35"/>
      <c r="XBJ234" s="35"/>
      <c r="XBK234" s="35"/>
      <c r="XBL234" s="35"/>
      <c r="XBM234" s="35"/>
      <c r="XBN234" s="35"/>
      <c r="XBO234" s="35"/>
      <c r="XBP234" s="35"/>
      <c r="XBQ234" s="35"/>
      <c r="XBR234" s="35"/>
      <c r="XBS234" s="35"/>
      <c r="XBT234" s="35"/>
      <c r="XBU234" s="35"/>
      <c r="XBV234" s="35"/>
      <c r="XBW234" s="35"/>
      <c r="XBX234" s="35"/>
      <c r="XBY234" s="35"/>
      <c r="XBZ234" s="35"/>
      <c r="XCA234" s="35"/>
      <c r="XCB234" s="35"/>
      <c r="XCC234" s="35"/>
      <c r="XCD234" s="35"/>
      <c r="XCE234" s="35"/>
      <c r="XCF234" s="35"/>
      <c r="XCG234" s="35"/>
      <c r="XCH234" s="35"/>
      <c r="XCI234" s="35"/>
      <c r="XCJ234" s="35"/>
      <c r="XCK234" s="35"/>
      <c r="XCL234" s="35"/>
      <c r="XCM234" s="35"/>
      <c r="XCN234" s="35"/>
      <c r="XCO234" s="35"/>
      <c r="XCP234" s="35"/>
      <c r="XCQ234" s="35"/>
      <c r="XCR234" s="35"/>
      <c r="XCS234" s="35"/>
      <c r="XCT234" s="35"/>
      <c r="XCU234" s="35"/>
      <c r="XCV234" s="35"/>
      <c r="XCW234" s="35"/>
      <c r="XCX234" s="35"/>
      <c r="XCY234" s="35"/>
      <c r="XCZ234" s="35"/>
      <c r="XDA234" s="35"/>
      <c r="XDB234" s="35"/>
      <c r="XDC234" s="35"/>
      <c r="XDD234" s="35"/>
      <c r="XDE234" s="35"/>
      <c r="XDF234" s="35"/>
      <c r="XDG234" s="35"/>
      <c r="XDH234" s="35"/>
      <c r="XDI234" s="35"/>
      <c r="XDJ234" s="35"/>
      <c r="XDK234" s="35"/>
      <c r="XDL234" s="35"/>
      <c r="XDM234" s="35"/>
      <c r="XDN234" s="35"/>
      <c r="XDO234" s="35"/>
      <c r="XDP234" s="35"/>
      <c r="XDQ234" s="35"/>
      <c r="XDR234" s="35"/>
      <c r="XDS234" s="35"/>
      <c r="XDT234" s="35"/>
      <c r="XDU234" s="35"/>
      <c r="XDV234" s="35"/>
      <c r="XDW234" s="35"/>
      <c r="XDX234" s="35"/>
      <c r="XDY234" s="35"/>
      <c r="XDZ234" s="35"/>
      <c r="XEA234" s="35"/>
      <c r="XEB234" s="35"/>
      <c r="XEC234" s="35"/>
      <c r="XED234" s="35"/>
      <c r="XEE234" s="35"/>
      <c r="XEF234" s="35"/>
      <c r="XEG234" s="35"/>
      <c r="XEH234" s="35"/>
      <c r="XEI234" s="35"/>
      <c r="XEJ234" s="35"/>
      <c r="XEK234" s="35"/>
      <c r="XEL234" s="35"/>
      <c r="XEM234" s="35"/>
      <c r="XEN234" s="35"/>
      <c r="XEO234" s="35"/>
      <c r="XEP234" s="35"/>
      <c r="XEQ234" s="35"/>
      <c r="XER234" s="35"/>
      <c r="XES234" s="35"/>
      <c r="XET234" s="35"/>
      <c r="XEU234" s="35"/>
      <c r="XEV234" s="35"/>
      <c r="XEW234" s="35"/>
      <c r="XEX234" s="35"/>
      <c r="XEY234" s="35"/>
      <c r="XEZ234" s="35"/>
      <c r="XFA234" s="35"/>
      <c r="XFB234" s="35"/>
      <c r="XFC234" s="35"/>
      <c r="XFD234" s="35"/>
    </row>
    <row r="235" spans="1:151 16227:16384" s="12" customFormat="1" ht="20.25" x14ac:dyDescent="0.25">
      <c r="A235" s="109" t="s">
        <v>206</v>
      </c>
      <c r="B235" s="110"/>
      <c r="C235" s="110"/>
      <c r="D235" s="110"/>
      <c r="E235" s="110"/>
      <c r="F235" s="110"/>
      <c r="G235" s="110"/>
      <c r="H235" s="110"/>
      <c r="I235" s="121"/>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WZC235" s="35"/>
      <c r="WZD235" s="35"/>
      <c r="WZE235" s="35"/>
      <c r="WZF235" s="35"/>
      <c r="WZG235" s="35"/>
      <c r="WZH235" s="35"/>
      <c r="WZI235" s="35"/>
      <c r="WZJ235" s="35"/>
      <c r="WZK235" s="35"/>
      <c r="WZL235" s="35"/>
      <c r="WZM235" s="35"/>
      <c r="WZN235" s="35"/>
      <c r="WZO235" s="35"/>
      <c r="WZP235" s="35"/>
      <c r="WZQ235" s="35"/>
      <c r="WZR235" s="35"/>
      <c r="WZS235" s="35"/>
      <c r="WZT235" s="35"/>
      <c r="WZU235" s="35"/>
      <c r="WZV235" s="35"/>
      <c r="WZW235" s="35"/>
      <c r="WZX235" s="35"/>
      <c r="WZY235" s="35"/>
      <c r="WZZ235" s="35"/>
      <c r="XAA235" s="35"/>
      <c r="XAB235" s="35"/>
      <c r="XAC235" s="35"/>
      <c r="XAD235" s="35"/>
      <c r="XAE235" s="35"/>
      <c r="XAF235" s="35"/>
      <c r="XAG235" s="35"/>
      <c r="XAH235" s="35"/>
      <c r="XAI235" s="35"/>
      <c r="XAJ235" s="35"/>
      <c r="XAK235" s="35"/>
      <c r="XAL235" s="35"/>
      <c r="XAM235" s="35"/>
      <c r="XAN235" s="35"/>
      <c r="XAO235" s="35"/>
      <c r="XAP235" s="35"/>
      <c r="XAQ235" s="35"/>
      <c r="XAR235" s="35"/>
      <c r="XAS235" s="35"/>
      <c r="XAT235" s="35"/>
      <c r="XAU235" s="35"/>
      <c r="XAV235" s="35"/>
      <c r="XAW235" s="35"/>
      <c r="XAX235" s="35"/>
      <c r="XAY235" s="35"/>
      <c r="XAZ235" s="35"/>
      <c r="XBA235" s="35"/>
      <c r="XBB235" s="35"/>
      <c r="XBC235" s="35"/>
      <c r="XBD235" s="35"/>
      <c r="XBE235" s="35"/>
      <c r="XBF235" s="35"/>
      <c r="XBG235" s="35"/>
      <c r="XBH235" s="35"/>
      <c r="XBI235" s="35"/>
      <c r="XBJ235" s="35"/>
      <c r="XBK235" s="35"/>
      <c r="XBL235" s="35"/>
      <c r="XBM235" s="35"/>
      <c r="XBN235" s="35"/>
      <c r="XBO235" s="35"/>
      <c r="XBP235" s="35"/>
      <c r="XBQ235" s="35"/>
      <c r="XBR235" s="35"/>
      <c r="XBS235" s="35"/>
      <c r="XBT235" s="35"/>
      <c r="XBU235" s="35"/>
      <c r="XBV235" s="35"/>
      <c r="XBW235" s="35"/>
      <c r="XBX235" s="35"/>
      <c r="XBY235" s="35"/>
      <c r="XBZ235" s="35"/>
      <c r="XCA235" s="35"/>
      <c r="XCB235" s="35"/>
      <c r="XCC235" s="35"/>
      <c r="XCD235" s="35"/>
      <c r="XCE235" s="35"/>
      <c r="XCF235" s="35"/>
      <c r="XCG235" s="35"/>
      <c r="XCH235" s="35"/>
      <c r="XCI235" s="35"/>
      <c r="XCJ235" s="35"/>
      <c r="XCK235" s="35"/>
      <c r="XCL235" s="35"/>
      <c r="XCM235" s="35"/>
      <c r="XCN235" s="35"/>
      <c r="XCO235" s="35"/>
      <c r="XCP235" s="35"/>
      <c r="XCQ235" s="35"/>
      <c r="XCR235" s="35"/>
      <c r="XCS235" s="35"/>
      <c r="XCT235" s="35"/>
      <c r="XCU235" s="35"/>
      <c r="XCV235" s="35"/>
      <c r="XCW235" s="35"/>
      <c r="XCX235" s="35"/>
      <c r="XCY235" s="35"/>
      <c r="XCZ235" s="35"/>
      <c r="XDA235" s="35"/>
      <c r="XDB235" s="35"/>
      <c r="XDC235" s="35"/>
      <c r="XDD235" s="35"/>
      <c r="XDE235" s="35"/>
      <c r="XDF235" s="35"/>
      <c r="XDG235" s="35"/>
      <c r="XDH235" s="35"/>
      <c r="XDI235" s="35"/>
      <c r="XDJ235" s="35"/>
      <c r="XDK235" s="35"/>
      <c r="XDL235" s="35"/>
      <c r="XDM235" s="35"/>
      <c r="XDN235" s="35"/>
      <c r="XDO235" s="35"/>
      <c r="XDP235" s="35"/>
      <c r="XDQ235" s="35"/>
      <c r="XDR235" s="35"/>
      <c r="XDS235" s="35"/>
      <c r="XDT235" s="35"/>
      <c r="XDU235" s="35"/>
      <c r="XDV235" s="35"/>
      <c r="XDW235" s="35"/>
      <c r="XDX235" s="35"/>
      <c r="XDY235" s="35"/>
      <c r="XDZ235" s="35"/>
      <c r="XEA235" s="35"/>
      <c r="XEB235" s="35"/>
      <c r="XEC235" s="35"/>
      <c r="XED235" s="35"/>
      <c r="XEE235" s="35"/>
      <c r="XEF235" s="35"/>
      <c r="XEG235" s="35"/>
      <c r="XEH235" s="35"/>
      <c r="XEI235" s="35"/>
      <c r="XEJ235" s="35"/>
      <c r="XEK235" s="35"/>
      <c r="XEL235" s="35"/>
      <c r="XEM235" s="35"/>
      <c r="XEN235" s="35"/>
      <c r="XEO235" s="35"/>
      <c r="XEP235" s="35"/>
      <c r="XEQ235" s="35"/>
      <c r="XER235" s="35"/>
      <c r="XES235" s="35"/>
      <c r="XET235" s="35"/>
      <c r="XEU235" s="35"/>
      <c r="XEV235" s="35"/>
      <c r="XEW235" s="35"/>
      <c r="XEX235" s="35"/>
      <c r="XEY235" s="35"/>
      <c r="XEZ235" s="35"/>
      <c r="XFA235" s="35"/>
      <c r="XFB235" s="35"/>
      <c r="XFC235" s="35"/>
      <c r="XFD235" s="35"/>
    </row>
    <row r="236" spans="1:151 16227:16384" s="12" customFormat="1" ht="20.25" x14ac:dyDescent="0.25">
      <c r="A236" s="109" t="s">
        <v>207</v>
      </c>
      <c r="B236" s="110"/>
      <c r="C236" s="110"/>
      <c r="D236" s="110"/>
      <c r="E236" s="110"/>
      <c r="F236" s="110"/>
      <c r="G236" s="110"/>
      <c r="H236" s="110"/>
      <c r="I236" s="121"/>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WZC236" s="35"/>
      <c r="WZD236" s="35"/>
      <c r="WZE236" s="35"/>
      <c r="WZF236" s="35"/>
      <c r="WZG236" s="35"/>
      <c r="WZH236" s="35"/>
      <c r="WZI236" s="35"/>
      <c r="WZJ236" s="35"/>
      <c r="WZK236" s="35"/>
      <c r="WZL236" s="35"/>
      <c r="WZM236" s="35"/>
      <c r="WZN236" s="35"/>
      <c r="WZO236" s="35"/>
      <c r="WZP236" s="35"/>
      <c r="WZQ236" s="35"/>
      <c r="WZR236" s="35"/>
      <c r="WZS236" s="35"/>
      <c r="WZT236" s="35"/>
      <c r="WZU236" s="35"/>
      <c r="WZV236" s="35"/>
      <c r="WZW236" s="35"/>
      <c r="WZX236" s="35"/>
      <c r="WZY236" s="35"/>
      <c r="WZZ236" s="35"/>
      <c r="XAA236" s="35"/>
      <c r="XAB236" s="35"/>
      <c r="XAC236" s="35"/>
      <c r="XAD236" s="35"/>
      <c r="XAE236" s="35"/>
      <c r="XAF236" s="35"/>
      <c r="XAG236" s="35"/>
      <c r="XAH236" s="35"/>
      <c r="XAI236" s="35"/>
      <c r="XAJ236" s="35"/>
      <c r="XAK236" s="35"/>
      <c r="XAL236" s="35"/>
      <c r="XAM236" s="35"/>
      <c r="XAN236" s="35"/>
      <c r="XAO236" s="35"/>
      <c r="XAP236" s="35"/>
      <c r="XAQ236" s="35"/>
      <c r="XAR236" s="35"/>
      <c r="XAS236" s="35"/>
      <c r="XAT236" s="35"/>
      <c r="XAU236" s="35"/>
      <c r="XAV236" s="35"/>
      <c r="XAW236" s="35"/>
      <c r="XAX236" s="35"/>
      <c r="XAY236" s="35"/>
      <c r="XAZ236" s="35"/>
      <c r="XBA236" s="35"/>
      <c r="XBB236" s="35"/>
      <c r="XBC236" s="35"/>
      <c r="XBD236" s="35"/>
      <c r="XBE236" s="35"/>
      <c r="XBF236" s="35"/>
      <c r="XBG236" s="35"/>
      <c r="XBH236" s="35"/>
      <c r="XBI236" s="35"/>
      <c r="XBJ236" s="35"/>
      <c r="XBK236" s="35"/>
      <c r="XBL236" s="35"/>
      <c r="XBM236" s="35"/>
      <c r="XBN236" s="35"/>
      <c r="XBO236" s="35"/>
      <c r="XBP236" s="35"/>
      <c r="XBQ236" s="35"/>
      <c r="XBR236" s="35"/>
      <c r="XBS236" s="35"/>
      <c r="XBT236" s="35"/>
      <c r="XBU236" s="35"/>
      <c r="XBV236" s="35"/>
      <c r="XBW236" s="35"/>
      <c r="XBX236" s="35"/>
      <c r="XBY236" s="35"/>
      <c r="XBZ236" s="35"/>
      <c r="XCA236" s="35"/>
      <c r="XCB236" s="35"/>
      <c r="XCC236" s="35"/>
      <c r="XCD236" s="35"/>
      <c r="XCE236" s="35"/>
      <c r="XCF236" s="35"/>
      <c r="XCG236" s="35"/>
      <c r="XCH236" s="35"/>
      <c r="XCI236" s="35"/>
      <c r="XCJ236" s="35"/>
      <c r="XCK236" s="35"/>
      <c r="XCL236" s="35"/>
      <c r="XCM236" s="35"/>
      <c r="XCN236" s="35"/>
      <c r="XCO236" s="35"/>
      <c r="XCP236" s="35"/>
      <c r="XCQ236" s="35"/>
      <c r="XCR236" s="35"/>
      <c r="XCS236" s="35"/>
      <c r="XCT236" s="35"/>
      <c r="XCU236" s="35"/>
      <c r="XCV236" s="35"/>
      <c r="XCW236" s="35"/>
      <c r="XCX236" s="35"/>
      <c r="XCY236" s="35"/>
      <c r="XCZ236" s="35"/>
      <c r="XDA236" s="35"/>
      <c r="XDB236" s="35"/>
      <c r="XDC236" s="35"/>
      <c r="XDD236" s="35"/>
      <c r="XDE236" s="35"/>
      <c r="XDF236" s="35"/>
      <c r="XDG236" s="35"/>
      <c r="XDH236" s="35"/>
      <c r="XDI236" s="35"/>
      <c r="XDJ236" s="35"/>
      <c r="XDK236" s="35"/>
      <c r="XDL236" s="35"/>
      <c r="XDM236" s="35"/>
      <c r="XDN236" s="35"/>
      <c r="XDO236" s="35"/>
      <c r="XDP236" s="35"/>
      <c r="XDQ236" s="35"/>
      <c r="XDR236" s="35"/>
      <c r="XDS236" s="35"/>
      <c r="XDT236" s="35"/>
      <c r="XDU236" s="35"/>
      <c r="XDV236" s="35"/>
      <c r="XDW236" s="35"/>
      <c r="XDX236" s="35"/>
      <c r="XDY236" s="35"/>
      <c r="XDZ236" s="35"/>
      <c r="XEA236" s="35"/>
      <c r="XEB236" s="35"/>
      <c r="XEC236" s="35"/>
      <c r="XED236" s="35"/>
      <c r="XEE236" s="35"/>
      <c r="XEF236" s="35"/>
      <c r="XEG236" s="35"/>
      <c r="XEH236" s="35"/>
      <c r="XEI236" s="35"/>
      <c r="XEJ236" s="35"/>
      <c r="XEK236" s="35"/>
      <c r="XEL236" s="35"/>
      <c r="XEM236" s="35"/>
      <c r="XEN236" s="35"/>
      <c r="XEO236" s="35"/>
      <c r="XEP236" s="35"/>
      <c r="XEQ236" s="35"/>
      <c r="XER236" s="35"/>
      <c r="XES236" s="35"/>
      <c r="XET236" s="35"/>
      <c r="XEU236" s="35"/>
      <c r="XEV236" s="35"/>
      <c r="XEW236" s="35"/>
      <c r="XEX236" s="35"/>
      <c r="XEY236" s="35"/>
      <c r="XEZ236" s="35"/>
      <c r="XFA236" s="35"/>
      <c r="XFB236" s="35"/>
      <c r="XFC236" s="35"/>
      <c r="XFD236" s="35"/>
    </row>
    <row r="237" spans="1:151 16227:16384" s="12" customFormat="1" ht="20.25" x14ac:dyDescent="0.25">
      <c r="A237" s="109" t="s">
        <v>236</v>
      </c>
      <c r="B237" s="110"/>
      <c r="C237" s="110"/>
      <c r="D237" s="110"/>
      <c r="E237" s="110"/>
      <c r="F237" s="110"/>
      <c r="G237" s="110"/>
      <c r="H237" s="110"/>
      <c r="I237" s="121"/>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WZC237" s="35"/>
      <c r="WZD237" s="35"/>
      <c r="WZE237" s="35"/>
      <c r="WZF237" s="35"/>
      <c r="WZG237" s="35"/>
      <c r="WZH237" s="35"/>
      <c r="WZI237" s="35"/>
      <c r="WZJ237" s="35"/>
      <c r="WZK237" s="35"/>
      <c r="WZL237" s="35"/>
      <c r="WZM237" s="35"/>
      <c r="WZN237" s="35"/>
      <c r="WZO237" s="35"/>
      <c r="WZP237" s="35"/>
      <c r="WZQ237" s="35"/>
      <c r="WZR237" s="35"/>
      <c r="WZS237" s="35"/>
      <c r="WZT237" s="35"/>
      <c r="WZU237" s="35"/>
      <c r="WZV237" s="35"/>
      <c r="WZW237" s="35"/>
      <c r="WZX237" s="35"/>
      <c r="WZY237" s="35"/>
      <c r="WZZ237" s="35"/>
      <c r="XAA237" s="35"/>
      <c r="XAB237" s="35"/>
      <c r="XAC237" s="35"/>
      <c r="XAD237" s="35"/>
      <c r="XAE237" s="35"/>
      <c r="XAF237" s="35"/>
      <c r="XAG237" s="35"/>
      <c r="XAH237" s="35"/>
      <c r="XAI237" s="35"/>
      <c r="XAJ237" s="35"/>
      <c r="XAK237" s="35"/>
      <c r="XAL237" s="35"/>
      <c r="XAM237" s="35"/>
      <c r="XAN237" s="35"/>
      <c r="XAO237" s="35"/>
      <c r="XAP237" s="35"/>
      <c r="XAQ237" s="35"/>
      <c r="XAR237" s="35"/>
      <c r="XAS237" s="35"/>
      <c r="XAT237" s="35"/>
      <c r="XAU237" s="35"/>
      <c r="XAV237" s="35"/>
      <c r="XAW237" s="35"/>
      <c r="XAX237" s="35"/>
      <c r="XAY237" s="35"/>
      <c r="XAZ237" s="35"/>
      <c r="XBA237" s="35"/>
      <c r="XBB237" s="35"/>
      <c r="XBC237" s="35"/>
      <c r="XBD237" s="35"/>
      <c r="XBE237" s="35"/>
      <c r="XBF237" s="35"/>
      <c r="XBG237" s="35"/>
      <c r="XBH237" s="35"/>
      <c r="XBI237" s="35"/>
      <c r="XBJ237" s="35"/>
      <c r="XBK237" s="35"/>
      <c r="XBL237" s="35"/>
      <c r="XBM237" s="35"/>
      <c r="XBN237" s="35"/>
      <c r="XBO237" s="35"/>
      <c r="XBP237" s="35"/>
      <c r="XBQ237" s="35"/>
      <c r="XBR237" s="35"/>
      <c r="XBS237" s="35"/>
      <c r="XBT237" s="35"/>
      <c r="XBU237" s="35"/>
      <c r="XBV237" s="35"/>
      <c r="XBW237" s="35"/>
      <c r="XBX237" s="35"/>
      <c r="XBY237" s="35"/>
      <c r="XBZ237" s="35"/>
      <c r="XCA237" s="35"/>
      <c r="XCB237" s="35"/>
      <c r="XCC237" s="35"/>
      <c r="XCD237" s="35"/>
      <c r="XCE237" s="35"/>
      <c r="XCF237" s="35"/>
      <c r="XCG237" s="35"/>
      <c r="XCH237" s="35"/>
      <c r="XCI237" s="35"/>
      <c r="XCJ237" s="35"/>
      <c r="XCK237" s="35"/>
      <c r="XCL237" s="35"/>
      <c r="XCM237" s="35"/>
      <c r="XCN237" s="35"/>
      <c r="XCO237" s="35"/>
      <c r="XCP237" s="35"/>
      <c r="XCQ237" s="35"/>
      <c r="XCR237" s="35"/>
      <c r="XCS237" s="35"/>
      <c r="XCT237" s="35"/>
      <c r="XCU237" s="35"/>
      <c r="XCV237" s="35"/>
      <c r="XCW237" s="35"/>
      <c r="XCX237" s="35"/>
      <c r="XCY237" s="35"/>
      <c r="XCZ237" s="35"/>
      <c r="XDA237" s="35"/>
      <c r="XDB237" s="35"/>
      <c r="XDC237" s="35"/>
      <c r="XDD237" s="35"/>
      <c r="XDE237" s="35"/>
      <c r="XDF237" s="35"/>
      <c r="XDG237" s="35"/>
      <c r="XDH237" s="35"/>
      <c r="XDI237" s="35"/>
      <c r="XDJ237" s="35"/>
      <c r="XDK237" s="35"/>
      <c r="XDL237" s="35"/>
      <c r="XDM237" s="35"/>
      <c r="XDN237" s="35"/>
      <c r="XDO237" s="35"/>
      <c r="XDP237" s="35"/>
      <c r="XDQ237" s="35"/>
      <c r="XDR237" s="35"/>
      <c r="XDS237" s="35"/>
      <c r="XDT237" s="35"/>
      <c r="XDU237" s="35"/>
      <c r="XDV237" s="35"/>
      <c r="XDW237" s="35"/>
      <c r="XDX237" s="35"/>
      <c r="XDY237" s="35"/>
      <c r="XDZ237" s="35"/>
      <c r="XEA237" s="35"/>
      <c r="XEB237" s="35"/>
      <c r="XEC237" s="35"/>
      <c r="XED237" s="35"/>
      <c r="XEE237" s="35"/>
      <c r="XEF237" s="35"/>
      <c r="XEG237" s="35"/>
      <c r="XEH237" s="35"/>
      <c r="XEI237" s="35"/>
      <c r="XEJ237" s="35"/>
      <c r="XEK237" s="35"/>
      <c r="XEL237" s="35"/>
      <c r="XEM237" s="35"/>
      <c r="XEN237" s="35"/>
      <c r="XEO237" s="35"/>
      <c r="XEP237" s="35"/>
      <c r="XEQ237" s="35"/>
      <c r="XER237" s="35"/>
      <c r="XES237" s="35"/>
      <c r="XET237" s="35"/>
      <c r="XEU237" s="35"/>
      <c r="XEV237" s="35"/>
      <c r="XEW237" s="35"/>
      <c r="XEX237" s="35"/>
      <c r="XEY237" s="35"/>
      <c r="XEZ237" s="35"/>
      <c r="XFA237" s="35"/>
      <c r="XFB237" s="35"/>
      <c r="XFC237" s="35"/>
      <c r="XFD237" s="35"/>
    </row>
    <row r="238" spans="1:151 16227:16384" s="12" customFormat="1" ht="20.25" x14ac:dyDescent="0.25">
      <c r="A238" s="112" t="str">
        <f>A237</f>
        <v>1st Floor For Residential</v>
      </c>
      <c r="B238" s="113"/>
      <c r="C238" s="126">
        <v>1</v>
      </c>
      <c r="D238" s="126"/>
      <c r="E238" s="58" t="s">
        <v>208</v>
      </c>
      <c r="F238" s="118">
        <f>60.53*10.764</f>
        <v>651.54491999999993</v>
      </c>
      <c r="G238" s="119"/>
      <c r="H238" s="58">
        <v>0</v>
      </c>
      <c r="I238" s="58">
        <f>F238*(($I$151)+1)+H238</f>
        <v>1042.4718719999998</v>
      </c>
      <c r="J238" s="35">
        <f>25000000/F238</f>
        <v>38370.339837811953</v>
      </c>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WZC238" s="35"/>
      <c r="WZD238" s="35"/>
      <c r="WZE238" s="35"/>
      <c r="WZF238" s="35"/>
      <c r="WZG238" s="35"/>
      <c r="WZH238" s="35"/>
      <c r="WZI238" s="35"/>
      <c r="WZJ238" s="35"/>
      <c r="WZK238" s="35"/>
      <c r="WZL238" s="35"/>
      <c r="WZM238" s="35"/>
      <c r="WZN238" s="35"/>
      <c r="WZO238" s="35"/>
      <c r="WZP238" s="35"/>
      <c r="WZQ238" s="35"/>
      <c r="WZR238" s="35"/>
      <c r="WZS238" s="35"/>
      <c r="WZT238" s="35"/>
      <c r="WZU238" s="35"/>
      <c r="WZV238" s="35"/>
      <c r="WZW238" s="35"/>
      <c r="WZX238" s="35"/>
      <c r="WZY238" s="35"/>
      <c r="WZZ238" s="35"/>
      <c r="XAA238" s="35"/>
      <c r="XAB238" s="35"/>
      <c r="XAC238" s="35"/>
      <c r="XAD238" s="35"/>
      <c r="XAE238" s="35"/>
      <c r="XAF238" s="35"/>
      <c r="XAG238" s="35"/>
      <c r="XAH238" s="35"/>
      <c r="XAI238" s="35"/>
      <c r="XAJ238" s="35"/>
      <c r="XAK238" s="35"/>
      <c r="XAL238" s="35"/>
      <c r="XAM238" s="35"/>
      <c r="XAN238" s="35"/>
      <c r="XAO238" s="35"/>
      <c r="XAP238" s="35"/>
      <c r="XAQ238" s="35"/>
      <c r="XAR238" s="35"/>
      <c r="XAS238" s="35"/>
      <c r="XAT238" s="35"/>
      <c r="XAU238" s="35"/>
      <c r="XAV238" s="35"/>
      <c r="XAW238" s="35"/>
      <c r="XAX238" s="35"/>
      <c r="XAY238" s="35"/>
      <c r="XAZ238" s="35"/>
      <c r="XBA238" s="35"/>
      <c r="XBB238" s="35"/>
      <c r="XBC238" s="35"/>
      <c r="XBD238" s="35"/>
      <c r="XBE238" s="35"/>
      <c r="XBF238" s="35"/>
      <c r="XBG238" s="35"/>
      <c r="XBH238" s="35"/>
      <c r="XBI238" s="35"/>
      <c r="XBJ238" s="35"/>
      <c r="XBK238" s="35"/>
      <c r="XBL238" s="35"/>
      <c r="XBM238" s="35"/>
      <c r="XBN238" s="35"/>
      <c r="XBO238" s="35"/>
      <c r="XBP238" s="35"/>
      <c r="XBQ238" s="35"/>
      <c r="XBR238" s="35"/>
      <c r="XBS238" s="35"/>
      <c r="XBT238" s="35"/>
      <c r="XBU238" s="35"/>
      <c r="XBV238" s="35"/>
      <c r="XBW238" s="35"/>
      <c r="XBX238" s="35"/>
      <c r="XBY238" s="35"/>
      <c r="XBZ238" s="35"/>
      <c r="XCA238" s="35"/>
      <c r="XCB238" s="35"/>
      <c r="XCC238" s="35"/>
      <c r="XCD238" s="35"/>
      <c r="XCE238" s="35"/>
      <c r="XCF238" s="35"/>
      <c r="XCG238" s="35"/>
      <c r="XCH238" s="35"/>
      <c r="XCI238" s="35"/>
      <c r="XCJ238" s="35"/>
      <c r="XCK238" s="35"/>
      <c r="XCL238" s="35"/>
      <c r="XCM238" s="35"/>
      <c r="XCN238" s="35"/>
      <c r="XCO238" s="35"/>
      <c r="XCP238" s="35"/>
      <c r="XCQ238" s="35"/>
      <c r="XCR238" s="35"/>
      <c r="XCS238" s="35"/>
      <c r="XCT238" s="35"/>
      <c r="XCU238" s="35"/>
      <c r="XCV238" s="35"/>
      <c r="XCW238" s="35"/>
      <c r="XCX238" s="35"/>
      <c r="XCY238" s="35"/>
      <c r="XCZ238" s="35"/>
      <c r="XDA238" s="35"/>
      <c r="XDB238" s="35"/>
      <c r="XDC238" s="35"/>
      <c r="XDD238" s="35"/>
      <c r="XDE238" s="35"/>
      <c r="XDF238" s="35"/>
      <c r="XDG238" s="35"/>
      <c r="XDH238" s="35"/>
      <c r="XDI238" s="35"/>
      <c r="XDJ238" s="35"/>
      <c r="XDK238" s="35"/>
      <c r="XDL238" s="35"/>
      <c r="XDM238" s="35"/>
      <c r="XDN238" s="35"/>
      <c r="XDO238" s="35"/>
      <c r="XDP238" s="35"/>
      <c r="XDQ238" s="35"/>
      <c r="XDR238" s="35"/>
      <c r="XDS238" s="35"/>
      <c r="XDT238" s="35"/>
      <c r="XDU238" s="35"/>
      <c r="XDV238" s="35"/>
      <c r="XDW238" s="35"/>
      <c r="XDX238" s="35"/>
      <c r="XDY238" s="35"/>
      <c r="XDZ238" s="35"/>
      <c r="XEA238" s="35"/>
      <c r="XEB238" s="35"/>
      <c r="XEC238" s="35"/>
      <c r="XED238" s="35"/>
      <c r="XEE238" s="35"/>
      <c r="XEF238" s="35"/>
      <c r="XEG238" s="35"/>
      <c r="XEH238" s="35"/>
      <c r="XEI238" s="35"/>
      <c r="XEJ238" s="35"/>
      <c r="XEK238" s="35"/>
      <c r="XEL238" s="35"/>
      <c r="XEM238" s="35"/>
      <c r="XEN238" s="35"/>
      <c r="XEO238" s="35"/>
      <c r="XEP238" s="35"/>
      <c r="XEQ238" s="35"/>
      <c r="XER238" s="35"/>
      <c r="XES238" s="35"/>
      <c r="XET238" s="35"/>
      <c r="XEU238" s="35"/>
      <c r="XEV238" s="35"/>
      <c r="XEW238" s="35"/>
      <c r="XEX238" s="35"/>
      <c r="XEY238" s="35"/>
      <c r="XEZ238" s="35"/>
      <c r="XFA238" s="35"/>
      <c r="XFB238" s="35"/>
      <c r="XFC238" s="35"/>
      <c r="XFD238" s="35"/>
    </row>
    <row r="239" spans="1:151 16227:16384" s="12" customFormat="1" ht="20.25" x14ac:dyDescent="0.25">
      <c r="A239" s="114"/>
      <c r="B239" s="115"/>
      <c r="C239" s="126">
        <f>C238+1</f>
        <v>2</v>
      </c>
      <c r="D239" s="126"/>
      <c r="E239" s="58" t="s">
        <v>208</v>
      </c>
      <c r="F239" s="118">
        <f>61.1*10.764</f>
        <v>657.68039999999996</v>
      </c>
      <c r="G239" s="119"/>
      <c r="H239" s="58">
        <v>0</v>
      </c>
      <c r="I239" s="58">
        <f t="shared" ref="I239" si="52">F239*(($I$151)+1)+H239</f>
        <v>1052.28864</v>
      </c>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WZC239" s="35"/>
      <c r="WZD239" s="35"/>
      <c r="WZE239" s="35"/>
      <c r="WZF239" s="35"/>
      <c r="WZG239" s="35"/>
      <c r="WZH239" s="35"/>
      <c r="WZI239" s="35"/>
      <c r="WZJ239" s="35"/>
      <c r="WZK239" s="35"/>
      <c r="WZL239" s="35"/>
      <c r="WZM239" s="35"/>
      <c r="WZN239" s="35"/>
      <c r="WZO239" s="35"/>
      <c r="WZP239" s="35"/>
      <c r="WZQ239" s="35"/>
      <c r="WZR239" s="35"/>
      <c r="WZS239" s="35"/>
      <c r="WZT239" s="35"/>
      <c r="WZU239" s="35"/>
      <c r="WZV239" s="35"/>
      <c r="WZW239" s="35"/>
      <c r="WZX239" s="35"/>
      <c r="WZY239" s="35"/>
      <c r="WZZ239" s="35"/>
      <c r="XAA239" s="35"/>
      <c r="XAB239" s="35"/>
      <c r="XAC239" s="35"/>
      <c r="XAD239" s="35"/>
      <c r="XAE239" s="35"/>
      <c r="XAF239" s="35"/>
      <c r="XAG239" s="35"/>
      <c r="XAH239" s="35"/>
      <c r="XAI239" s="35"/>
      <c r="XAJ239" s="35"/>
      <c r="XAK239" s="35"/>
      <c r="XAL239" s="35"/>
      <c r="XAM239" s="35"/>
      <c r="XAN239" s="35"/>
      <c r="XAO239" s="35"/>
      <c r="XAP239" s="35"/>
      <c r="XAQ239" s="35"/>
      <c r="XAR239" s="35"/>
      <c r="XAS239" s="35"/>
      <c r="XAT239" s="35"/>
      <c r="XAU239" s="35"/>
      <c r="XAV239" s="35"/>
      <c r="XAW239" s="35"/>
      <c r="XAX239" s="35"/>
      <c r="XAY239" s="35"/>
      <c r="XAZ239" s="35"/>
      <c r="XBA239" s="35"/>
      <c r="XBB239" s="35"/>
      <c r="XBC239" s="35"/>
      <c r="XBD239" s="35"/>
      <c r="XBE239" s="35"/>
      <c r="XBF239" s="35"/>
      <c r="XBG239" s="35"/>
      <c r="XBH239" s="35"/>
      <c r="XBI239" s="35"/>
      <c r="XBJ239" s="35"/>
      <c r="XBK239" s="35"/>
      <c r="XBL239" s="35"/>
      <c r="XBM239" s="35"/>
      <c r="XBN239" s="35"/>
      <c r="XBO239" s="35"/>
      <c r="XBP239" s="35"/>
      <c r="XBQ239" s="35"/>
      <c r="XBR239" s="35"/>
      <c r="XBS239" s="35"/>
      <c r="XBT239" s="35"/>
      <c r="XBU239" s="35"/>
      <c r="XBV239" s="35"/>
      <c r="XBW239" s="35"/>
      <c r="XBX239" s="35"/>
      <c r="XBY239" s="35"/>
      <c r="XBZ239" s="35"/>
      <c r="XCA239" s="35"/>
      <c r="XCB239" s="35"/>
      <c r="XCC239" s="35"/>
      <c r="XCD239" s="35"/>
      <c r="XCE239" s="35"/>
      <c r="XCF239" s="35"/>
      <c r="XCG239" s="35"/>
      <c r="XCH239" s="35"/>
      <c r="XCI239" s="35"/>
      <c r="XCJ239" s="35"/>
      <c r="XCK239" s="35"/>
      <c r="XCL239" s="35"/>
      <c r="XCM239" s="35"/>
      <c r="XCN239" s="35"/>
      <c r="XCO239" s="35"/>
      <c r="XCP239" s="35"/>
      <c r="XCQ239" s="35"/>
      <c r="XCR239" s="35"/>
      <c r="XCS239" s="35"/>
      <c r="XCT239" s="35"/>
      <c r="XCU239" s="35"/>
      <c r="XCV239" s="35"/>
      <c r="XCW239" s="35"/>
      <c r="XCX239" s="35"/>
      <c r="XCY239" s="35"/>
      <c r="XCZ239" s="35"/>
      <c r="XDA239" s="35"/>
      <c r="XDB239" s="35"/>
      <c r="XDC239" s="35"/>
      <c r="XDD239" s="35"/>
      <c r="XDE239" s="35"/>
      <c r="XDF239" s="35"/>
      <c r="XDG239" s="35"/>
      <c r="XDH239" s="35"/>
      <c r="XDI239" s="35"/>
      <c r="XDJ239" s="35"/>
      <c r="XDK239" s="35"/>
      <c r="XDL239" s="35"/>
      <c r="XDM239" s="35"/>
      <c r="XDN239" s="35"/>
      <c r="XDO239" s="35"/>
      <c r="XDP239" s="35"/>
      <c r="XDQ239" s="35"/>
      <c r="XDR239" s="35"/>
      <c r="XDS239" s="35"/>
      <c r="XDT239" s="35"/>
      <c r="XDU239" s="35"/>
      <c r="XDV239" s="35"/>
      <c r="XDW239" s="35"/>
      <c r="XDX239" s="35"/>
      <c r="XDY239" s="35"/>
      <c r="XDZ239" s="35"/>
      <c r="XEA239" s="35"/>
      <c r="XEB239" s="35"/>
      <c r="XEC239" s="35"/>
      <c r="XED239" s="35"/>
      <c r="XEE239" s="35"/>
      <c r="XEF239" s="35"/>
      <c r="XEG239" s="35"/>
      <c r="XEH239" s="35"/>
      <c r="XEI239" s="35"/>
      <c r="XEJ239" s="35"/>
      <c r="XEK239" s="35"/>
      <c r="XEL239" s="35"/>
      <c r="XEM239" s="35"/>
      <c r="XEN239" s="35"/>
      <c r="XEO239" s="35"/>
      <c r="XEP239" s="35"/>
      <c r="XEQ239" s="35"/>
      <c r="XER239" s="35"/>
      <c r="XES239" s="35"/>
      <c r="XET239" s="35"/>
      <c r="XEU239" s="35"/>
      <c r="XEV239" s="35"/>
      <c r="XEW239" s="35"/>
      <c r="XEX239" s="35"/>
      <c r="XEY239" s="35"/>
      <c r="XEZ239" s="35"/>
      <c r="XFA239" s="35"/>
      <c r="XFB239" s="35"/>
      <c r="XFC239" s="35"/>
      <c r="XFD239" s="35"/>
    </row>
    <row r="240" spans="1:151 16227:16384" s="12" customFormat="1" ht="20.25" customHeight="1" x14ac:dyDescent="0.25">
      <c r="A240" s="114"/>
      <c r="B240" s="115"/>
      <c r="C240" s="126">
        <f t="shared" ref="C240:C242" si="53">C239+1</f>
        <v>3</v>
      </c>
      <c r="D240" s="126"/>
      <c r="E240" s="112" t="s">
        <v>210</v>
      </c>
      <c r="F240" s="196"/>
      <c r="G240" s="196"/>
      <c r="H240" s="196"/>
      <c r="I240" s="113"/>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WZC240" s="35"/>
      <c r="WZD240" s="35"/>
      <c r="WZE240" s="35"/>
      <c r="WZF240" s="35"/>
      <c r="WZG240" s="35"/>
      <c r="WZH240" s="35"/>
      <c r="WZI240" s="35"/>
      <c r="WZJ240" s="35"/>
      <c r="WZK240" s="35"/>
      <c r="WZL240" s="35"/>
      <c r="WZM240" s="35"/>
      <c r="WZN240" s="35"/>
      <c r="WZO240" s="35"/>
      <c r="WZP240" s="35"/>
      <c r="WZQ240" s="35"/>
      <c r="WZR240" s="35"/>
      <c r="WZS240" s="35"/>
      <c r="WZT240" s="35"/>
      <c r="WZU240" s="35"/>
      <c r="WZV240" s="35"/>
      <c r="WZW240" s="35"/>
      <c r="WZX240" s="35"/>
      <c r="WZY240" s="35"/>
      <c r="WZZ240" s="35"/>
      <c r="XAA240" s="35"/>
      <c r="XAB240" s="35"/>
      <c r="XAC240" s="35"/>
      <c r="XAD240" s="35"/>
      <c r="XAE240" s="35"/>
      <c r="XAF240" s="35"/>
      <c r="XAG240" s="35"/>
      <c r="XAH240" s="35"/>
      <c r="XAI240" s="35"/>
      <c r="XAJ240" s="35"/>
      <c r="XAK240" s="35"/>
      <c r="XAL240" s="35"/>
      <c r="XAM240" s="35"/>
      <c r="XAN240" s="35"/>
      <c r="XAO240" s="35"/>
      <c r="XAP240" s="35"/>
      <c r="XAQ240" s="35"/>
      <c r="XAR240" s="35"/>
      <c r="XAS240" s="35"/>
      <c r="XAT240" s="35"/>
      <c r="XAU240" s="35"/>
      <c r="XAV240" s="35"/>
      <c r="XAW240" s="35"/>
      <c r="XAX240" s="35"/>
      <c r="XAY240" s="35"/>
      <c r="XAZ240" s="35"/>
      <c r="XBA240" s="35"/>
      <c r="XBB240" s="35"/>
      <c r="XBC240" s="35"/>
      <c r="XBD240" s="35"/>
      <c r="XBE240" s="35"/>
      <c r="XBF240" s="35"/>
      <c r="XBG240" s="35"/>
      <c r="XBH240" s="35"/>
      <c r="XBI240" s="35"/>
      <c r="XBJ240" s="35"/>
      <c r="XBK240" s="35"/>
      <c r="XBL240" s="35"/>
      <c r="XBM240" s="35"/>
      <c r="XBN240" s="35"/>
      <c r="XBO240" s="35"/>
      <c r="XBP240" s="35"/>
      <c r="XBQ240" s="35"/>
      <c r="XBR240" s="35"/>
      <c r="XBS240" s="35"/>
      <c r="XBT240" s="35"/>
      <c r="XBU240" s="35"/>
      <c r="XBV240" s="35"/>
      <c r="XBW240" s="35"/>
      <c r="XBX240" s="35"/>
      <c r="XBY240" s="35"/>
      <c r="XBZ240" s="35"/>
      <c r="XCA240" s="35"/>
      <c r="XCB240" s="35"/>
      <c r="XCC240" s="35"/>
      <c r="XCD240" s="35"/>
      <c r="XCE240" s="35"/>
      <c r="XCF240" s="35"/>
      <c r="XCG240" s="35"/>
      <c r="XCH240" s="35"/>
      <c r="XCI240" s="35"/>
      <c r="XCJ240" s="35"/>
      <c r="XCK240" s="35"/>
      <c r="XCL240" s="35"/>
      <c r="XCM240" s="35"/>
      <c r="XCN240" s="35"/>
      <c r="XCO240" s="35"/>
      <c r="XCP240" s="35"/>
      <c r="XCQ240" s="35"/>
      <c r="XCR240" s="35"/>
      <c r="XCS240" s="35"/>
      <c r="XCT240" s="35"/>
      <c r="XCU240" s="35"/>
      <c r="XCV240" s="35"/>
      <c r="XCW240" s="35"/>
      <c r="XCX240" s="35"/>
      <c r="XCY240" s="35"/>
      <c r="XCZ240" s="35"/>
      <c r="XDA240" s="35"/>
      <c r="XDB240" s="35"/>
      <c r="XDC240" s="35"/>
      <c r="XDD240" s="35"/>
      <c r="XDE240" s="35"/>
      <c r="XDF240" s="35"/>
      <c r="XDG240" s="35"/>
      <c r="XDH240" s="35"/>
      <c r="XDI240" s="35"/>
      <c r="XDJ240" s="35"/>
      <c r="XDK240" s="35"/>
      <c r="XDL240" s="35"/>
      <c r="XDM240" s="35"/>
      <c r="XDN240" s="35"/>
      <c r="XDO240" s="35"/>
      <c r="XDP240" s="35"/>
      <c r="XDQ240" s="35"/>
      <c r="XDR240" s="35"/>
      <c r="XDS240" s="35"/>
      <c r="XDT240" s="35"/>
      <c r="XDU240" s="35"/>
      <c r="XDV240" s="35"/>
      <c r="XDW240" s="35"/>
      <c r="XDX240" s="35"/>
      <c r="XDY240" s="35"/>
      <c r="XDZ240" s="35"/>
      <c r="XEA240" s="35"/>
      <c r="XEB240" s="35"/>
      <c r="XEC240" s="35"/>
      <c r="XED240" s="35"/>
      <c r="XEE240" s="35"/>
      <c r="XEF240" s="35"/>
      <c r="XEG240" s="35"/>
      <c r="XEH240" s="35"/>
      <c r="XEI240" s="35"/>
      <c r="XEJ240" s="35"/>
      <c r="XEK240" s="35"/>
      <c r="XEL240" s="35"/>
      <c r="XEM240" s="35"/>
      <c r="XEN240" s="35"/>
      <c r="XEO240" s="35"/>
      <c r="XEP240" s="35"/>
      <c r="XEQ240" s="35"/>
      <c r="XER240" s="35"/>
      <c r="XES240" s="35"/>
      <c r="XET240" s="35"/>
      <c r="XEU240" s="35"/>
      <c r="XEV240" s="35"/>
      <c r="XEW240" s="35"/>
      <c r="XEX240" s="35"/>
      <c r="XEY240" s="35"/>
      <c r="XEZ240" s="35"/>
      <c r="XFA240" s="35"/>
      <c r="XFB240" s="35"/>
      <c r="XFC240" s="35"/>
      <c r="XFD240" s="35"/>
    </row>
    <row r="241" spans="1:151 16227:16384" s="12" customFormat="1" ht="20.25" customHeight="1" x14ac:dyDescent="0.25">
      <c r="A241" s="114"/>
      <c r="B241" s="115"/>
      <c r="C241" s="126">
        <f t="shared" si="53"/>
        <v>4</v>
      </c>
      <c r="D241" s="126"/>
      <c r="E241" s="114"/>
      <c r="F241" s="197"/>
      <c r="G241" s="197"/>
      <c r="H241" s="197"/>
      <c r="I241" s="11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WZC241" s="35"/>
      <c r="WZD241" s="35"/>
      <c r="WZE241" s="35"/>
      <c r="WZF241" s="35"/>
      <c r="WZG241" s="35"/>
      <c r="WZH241" s="35"/>
      <c r="WZI241" s="35"/>
      <c r="WZJ241" s="35"/>
      <c r="WZK241" s="35"/>
      <c r="WZL241" s="35"/>
      <c r="WZM241" s="35"/>
      <c r="WZN241" s="35"/>
      <c r="WZO241" s="35"/>
      <c r="WZP241" s="35"/>
      <c r="WZQ241" s="35"/>
      <c r="WZR241" s="35"/>
      <c r="WZS241" s="35"/>
      <c r="WZT241" s="35"/>
      <c r="WZU241" s="35"/>
      <c r="WZV241" s="35"/>
      <c r="WZW241" s="35"/>
      <c r="WZX241" s="35"/>
      <c r="WZY241" s="35"/>
      <c r="WZZ241" s="35"/>
      <c r="XAA241" s="35"/>
      <c r="XAB241" s="35"/>
      <c r="XAC241" s="35"/>
      <c r="XAD241" s="35"/>
      <c r="XAE241" s="35"/>
      <c r="XAF241" s="35"/>
      <c r="XAG241" s="35"/>
      <c r="XAH241" s="35"/>
      <c r="XAI241" s="35"/>
      <c r="XAJ241" s="35"/>
      <c r="XAK241" s="35"/>
      <c r="XAL241" s="35"/>
      <c r="XAM241" s="35"/>
      <c r="XAN241" s="35"/>
      <c r="XAO241" s="35"/>
      <c r="XAP241" s="35"/>
      <c r="XAQ241" s="35"/>
      <c r="XAR241" s="35"/>
      <c r="XAS241" s="35"/>
      <c r="XAT241" s="35"/>
      <c r="XAU241" s="35"/>
      <c r="XAV241" s="35"/>
      <c r="XAW241" s="35"/>
      <c r="XAX241" s="35"/>
      <c r="XAY241" s="35"/>
      <c r="XAZ241" s="35"/>
      <c r="XBA241" s="35"/>
      <c r="XBB241" s="35"/>
      <c r="XBC241" s="35"/>
      <c r="XBD241" s="35"/>
      <c r="XBE241" s="35"/>
      <c r="XBF241" s="35"/>
      <c r="XBG241" s="35"/>
      <c r="XBH241" s="35"/>
      <c r="XBI241" s="35"/>
      <c r="XBJ241" s="35"/>
      <c r="XBK241" s="35"/>
      <c r="XBL241" s="35"/>
      <c r="XBM241" s="35"/>
      <c r="XBN241" s="35"/>
      <c r="XBO241" s="35"/>
      <c r="XBP241" s="35"/>
      <c r="XBQ241" s="35"/>
      <c r="XBR241" s="35"/>
      <c r="XBS241" s="35"/>
      <c r="XBT241" s="35"/>
      <c r="XBU241" s="35"/>
      <c r="XBV241" s="35"/>
      <c r="XBW241" s="35"/>
      <c r="XBX241" s="35"/>
      <c r="XBY241" s="35"/>
      <c r="XBZ241" s="35"/>
      <c r="XCA241" s="35"/>
      <c r="XCB241" s="35"/>
      <c r="XCC241" s="35"/>
      <c r="XCD241" s="35"/>
      <c r="XCE241" s="35"/>
      <c r="XCF241" s="35"/>
      <c r="XCG241" s="35"/>
      <c r="XCH241" s="35"/>
      <c r="XCI241" s="35"/>
      <c r="XCJ241" s="35"/>
      <c r="XCK241" s="35"/>
      <c r="XCL241" s="35"/>
      <c r="XCM241" s="35"/>
      <c r="XCN241" s="35"/>
      <c r="XCO241" s="35"/>
      <c r="XCP241" s="35"/>
      <c r="XCQ241" s="35"/>
      <c r="XCR241" s="35"/>
      <c r="XCS241" s="35"/>
      <c r="XCT241" s="35"/>
      <c r="XCU241" s="35"/>
      <c r="XCV241" s="35"/>
      <c r="XCW241" s="35"/>
      <c r="XCX241" s="35"/>
      <c r="XCY241" s="35"/>
      <c r="XCZ241" s="35"/>
      <c r="XDA241" s="35"/>
      <c r="XDB241" s="35"/>
      <c r="XDC241" s="35"/>
      <c r="XDD241" s="35"/>
      <c r="XDE241" s="35"/>
      <c r="XDF241" s="35"/>
      <c r="XDG241" s="35"/>
      <c r="XDH241" s="35"/>
      <c r="XDI241" s="35"/>
      <c r="XDJ241" s="35"/>
      <c r="XDK241" s="35"/>
      <c r="XDL241" s="35"/>
      <c r="XDM241" s="35"/>
      <c r="XDN241" s="35"/>
      <c r="XDO241" s="35"/>
      <c r="XDP241" s="35"/>
      <c r="XDQ241" s="35"/>
      <c r="XDR241" s="35"/>
      <c r="XDS241" s="35"/>
      <c r="XDT241" s="35"/>
      <c r="XDU241" s="35"/>
      <c r="XDV241" s="35"/>
      <c r="XDW241" s="35"/>
      <c r="XDX241" s="35"/>
      <c r="XDY241" s="35"/>
      <c r="XDZ241" s="35"/>
      <c r="XEA241" s="35"/>
      <c r="XEB241" s="35"/>
      <c r="XEC241" s="35"/>
      <c r="XED241" s="35"/>
      <c r="XEE241" s="35"/>
      <c r="XEF241" s="35"/>
      <c r="XEG241" s="35"/>
      <c r="XEH241" s="35"/>
      <c r="XEI241" s="35"/>
      <c r="XEJ241" s="35"/>
      <c r="XEK241" s="35"/>
      <c r="XEL241" s="35"/>
      <c r="XEM241" s="35"/>
      <c r="XEN241" s="35"/>
      <c r="XEO241" s="35"/>
      <c r="XEP241" s="35"/>
      <c r="XEQ241" s="35"/>
      <c r="XER241" s="35"/>
      <c r="XES241" s="35"/>
      <c r="XET241" s="35"/>
      <c r="XEU241" s="35"/>
      <c r="XEV241" s="35"/>
      <c r="XEW241" s="35"/>
      <c r="XEX241" s="35"/>
      <c r="XEY241" s="35"/>
      <c r="XEZ241" s="35"/>
      <c r="XFA241" s="35"/>
      <c r="XFB241" s="35"/>
      <c r="XFC241" s="35"/>
      <c r="XFD241" s="35"/>
    </row>
    <row r="242" spans="1:151 16227:16384" s="12" customFormat="1" ht="20.25" customHeight="1" x14ac:dyDescent="0.25">
      <c r="A242" s="116"/>
      <c r="B242" s="117"/>
      <c r="C242" s="126">
        <f t="shared" si="53"/>
        <v>5</v>
      </c>
      <c r="D242" s="126"/>
      <c r="E242" s="116"/>
      <c r="F242" s="198"/>
      <c r="G242" s="198"/>
      <c r="H242" s="198"/>
      <c r="I242" s="117"/>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WZC242" s="35"/>
      <c r="WZD242" s="35"/>
      <c r="WZE242" s="35"/>
      <c r="WZF242" s="35"/>
      <c r="WZG242" s="35"/>
      <c r="WZH242" s="35"/>
      <c r="WZI242" s="35"/>
      <c r="WZJ242" s="35"/>
      <c r="WZK242" s="35"/>
      <c r="WZL242" s="35"/>
      <c r="WZM242" s="35"/>
      <c r="WZN242" s="35"/>
      <c r="WZO242" s="35"/>
      <c r="WZP242" s="35"/>
      <c r="WZQ242" s="35"/>
      <c r="WZR242" s="35"/>
      <c r="WZS242" s="35"/>
      <c r="WZT242" s="35"/>
      <c r="WZU242" s="35"/>
      <c r="WZV242" s="35"/>
      <c r="WZW242" s="35"/>
      <c r="WZX242" s="35"/>
      <c r="WZY242" s="35"/>
      <c r="WZZ242" s="35"/>
      <c r="XAA242" s="35"/>
      <c r="XAB242" s="35"/>
      <c r="XAC242" s="35"/>
      <c r="XAD242" s="35"/>
      <c r="XAE242" s="35"/>
      <c r="XAF242" s="35"/>
      <c r="XAG242" s="35"/>
      <c r="XAH242" s="35"/>
      <c r="XAI242" s="35"/>
      <c r="XAJ242" s="35"/>
      <c r="XAK242" s="35"/>
      <c r="XAL242" s="35"/>
      <c r="XAM242" s="35"/>
      <c r="XAN242" s="35"/>
      <c r="XAO242" s="35"/>
      <c r="XAP242" s="35"/>
      <c r="XAQ242" s="35"/>
      <c r="XAR242" s="35"/>
      <c r="XAS242" s="35"/>
      <c r="XAT242" s="35"/>
      <c r="XAU242" s="35"/>
      <c r="XAV242" s="35"/>
      <c r="XAW242" s="35"/>
      <c r="XAX242" s="35"/>
      <c r="XAY242" s="35"/>
      <c r="XAZ242" s="35"/>
      <c r="XBA242" s="35"/>
      <c r="XBB242" s="35"/>
      <c r="XBC242" s="35"/>
      <c r="XBD242" s="35"/>
      <c r="XBE242" s="35"/>
      <c r="XBF242" s="35"/>
      <c r="XBG242" s="35"/>
      <c r="XBH242" s="35"/>
      <c r="XBI242" s="35"/>
      <c r="XBJ242" s="35"/>
      <c r="XBK242" s="35"/>
      <c r="XBL242" s="35"/>
      <c r="XBM242" s="35"/>
      <c r="XBN242" s="35"/>
      <c r="XBO242" s="35"/>
      <c r="XBP242" s="35"/>
      <c r="XBQ242" s="35"/>
      <c r="XBR242" s="35"/>
      <c r="XBS242" s="35"/>
      <c r="XBT242" s="35"/>
      <c r="XBU242" s="35"/>
      <c r="XBV242" s="35"/>
      <c r="XBW242" s="35"/>
      <c r="XBX242" s="35"/>
      <c r="XBY242" s="35"/>
      <c r="XBZ242" s="35"/>
      <c r="XCA242" s="35"/>
      <c r="XCB242" s="35"/>
      <c r="XCC242" s="35"/>
      <c r="XCD242" s="35"/>
      <c r="XCE242" s="35"/>
      <c r="XCF242" s="35"/>
      <c r="XCG242" s="35"/>
      <c r="XCH242" s="35"/>
      <c r="XCI242" s="35"/>
      <c r="XCJ242" s="35"/>
      <c r="XCK242" s="35"/>
      <c r="XCL242" s="35"/>
      <c r="XCM242" s="35"/>
      <c r="XCN242" s="35"/>
      <c r="XCO242" s="35"/>
      <c r="XCP242" s="35"/>
      <c r="XCQ242" s="35"/>
      <c r="XCR242" s="35"/>
      <c r="XCS242" s="35"/>
      <c r="XCT242" s="35"/>
      <c r="XCU242" s="35"/>
      <c r="XCV242" s="35"/>
      <c r="XCW242" s="35"/>
      <c r="XCX242" s="35"/>
      <c r="XCY242" s="35"/>
      <c r="XCZ242" s="35"/>
      <c r="XDA242" s="35"/>
      <c r="XDB242" s="35"/>
      <c r="XDC242" s="35"/>
      <c r="XDD242" s="35"/>
      <c r="XDE242" s="35"/>
      <c r="XDF242" s="35"/>
      <c r="XDG242" s="35"/>
      <c r="XDH242" s="35"/>
      <c r="XDI242" s="35"/>
      <c r="XDJ242" s="35"/>
      <c r="XDK242" s="35"/>
      <c r="XDL242" s="35"/>
      <c r="XDM242" s="35"/>
      <c r="XDN242" s="35"/>
      <c r="XDO242" s="35"/>
      <c r="XDP242" s="35"/>
      <c r="XDQ242" s="35"/>
      <c r="XDR242" s="35"/>
      <c r="XDS242" s="35"/>
      <c r="XDT242" s="35"/>
      <c r="XDU242" s="35"/>
      <c r="XDV242" s="35"/>
      <c r="XDW242" s="35"/>
      <c r="XDX242" s="35"/>
      <c r="XDY242" s="35"/>
      <c r="XDZ242" s="35"/>
      <c r="XEA242" s="35"/>
      <c r="XEB242" s="35"/>
      <c r="XEC242" s="35"/>
      <c r="XED242" s="35"/>
      <c r="XEE242" s="35"/>
      <c r="XEF242" s="35"/>
      <c r="XEG242" s="35"/>
      <c r="XEH242" s="35"/>
      <c r="XEI242" s="35"/>
      <c r="XEJ242" s="35"/>
      <c r="XEK242" s="35"/>
      <c r="XEL242" s="35"/>
      <c r="XEM242" s="35"/>
      <c r="XEN242" s="35"/>
      <c r="XEO242" s="35"/>
      <c r="XEP242" s="35"/>
      <c r="XEQ242" s="35"/>
      <c r="XER242" s="35"/>
      <c r="XES242" s="35"/>
      <c r="XET242" s="35"/>
      <c r="XEU242" s="35"/>
      <c r="XEV242" s="35"/>
      <c r="XEW242" s="35"/>
      <c r="XEX242" s="35"/>
      <c r="XEY242" s="35"/>
      <c r="XEZ242" s="35"/>
      <c r="XFA242" s="35"/>
      <c r="XFB242" s="35"/>
      <c r="XFC242" s="35"/>
      <c r="XFD242" s="35"/>
    </row>
    <row r="243" spans="1:151 16227:16384" s="12" customFormat="1" ht="20.25" x14ac:dyDescent="0.25">
      <c r="A243" s="109" t="s">
        <v>211</v>
      </c>
      <c r="B243" s="110"/>
      <c r="C243" s="110"/>
      <c r="D243" s="110"/>
      <c r="E243" s="110"/>
      <c r="F243" s="110"/>
      <c r="G243" s="110"/>
      <c r="H243" s="110"/>
      <c r="I243" s="121"/>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WZC243" s="35"/>
      <c r="WZD243" s="35"/>
      <c r="WZE243" s="35"/>
      <c r="WZF243" s="35"/>
      <c r="WZG243" s="35"/>
      <c r="WZH243" s="35"/>
      <c r="WZI243" s="35"/>
      <c r="WZJ243" s="35"/>
      <c r="WZK243" s="35"/>
      <c r="WZL243" s="35"/>
      <c r="WZM243" s="35"/>
      <c r="WZN243" s="35"/>
      <c r="WZO243" s="35"/>
      <c r="WZP243" s="35"/>
      <c r="WZQ243" s="35"/>
      <c r="WZR243" s="35"/>
      <c r="WZS243" s="35"/>
      <c r="WZT243" s="35"/>
      <c r="WZU243" s="35"/>
      <c r="WZV243" s="35"/>
      <c r="WZW243" s="35"/>
      <c r="WZX243" s="35"/>
      <c r="WZY243" s="35"/>
      <c r="WZZ243" s="35"/>
      <c r="XAA243" s="35"/>
      <c r="XAB243" s="35"/>
      <c r="XAC243" s="35"/>
      <c r="XAD243" s="35"/>
      <c r="XAE243" s="35"/>
      <c r="XAF243" s="35"/>
      <c r="XAG243" s="35"/>
      <c r="XAH243" s="35"/>
      <c r="XAI243" s="35"/>
      <c r="XAJ243" s="35"/>
      <c r="XAK243" s="35"/>
      <c r="XAL243" s="35"/>
      <c r="XAM243" s="35"/>
      <c r="XAN243" s="35"/>
      <c r="XAO243" s="35"/>
      <c r="XAP243" s="35"/>
      <c r="XAQ243" s="35"/>
      <c r="XAR243" s="35"/>
      <c r="XAS243" s="35"/>
      <c r="XAT243" s="35"/>
      <c r="XAU243" s="35"/>
      <c r="XAV243" s="35"/>
      <c r="XAW243" s="35"/>
      <c r="XAX243" s="35"/>
      <c r="XAY243" s="35"/>
      <c r="XAZ243" s="35"/>
      <c r="XBA243" s="35"/>
      <c r="XBB243" s="35"/>
      <c r="XBC243" s="35"/>
      <c r="XBD243" s="35"/>
      <c r="XBE243" s="35"/>
      <c r="XBF243" s="35"/>
      <c r="XBG243" s="35"/>
      <c r="XBH243" s="35"/>
      <c r="XBI243" s="35"/>
      <c r="XBJ243" s="35"/>
      <c r="XBK243" s="35"/>
      <c r="XBL243" s="35"/>
      <c r="XBM243" s="35"/>
      <c r="XBN243" s="35"/>
      <c r="XBO243" s="35"/>
      <c r="XBP243" s="35"/>
      <c r="XBQ243" s="35"/>
      <c r="XBR243" s="35"/>
      <c r="XBS243" s="35"/>
      <c r="XBT243" s="35"/>
      <c r="XBU243" s="35"/>
      <c r="XBV243" s="35"/>
      <c r="XBW243" s="35"/>
      <c r="XBX243" s="35"/>
      <c r="XBY243" s="35"/>
      <c r="XBZ243" s="35"/>
      <c r="XCA243" s="35"/>
      <c r="XCB243" s="35"/>
      <c r="XCC243" s="35"/>
      <c r="XCD243" s="35"/>
      <c r="XCE243" s="35"/>
      <c r="XCF243" s="35"/>
      <c r="XCG243" s="35"/>
      <c r="XCH243" s="35"/>
      <c r="XCI243" s="35"/>
      <c r="XCJ243" s="35"/>
      <c r="XCK243" s="35"/>
      <c r="XCL243" s="35"/>
      <c r="XCM243" s="35"/>
      <c r="XCN243" s="35"/>
      <c r="XCO243" s="35"/>
      <c r="XCP243" s="35"/>
      <c r="XCQ243" s="35"/>
      <c r="XCR243" s="35"/>
      <c r="XCS243" s="35"/>
      <c r="XCT243" s="35"/>
      <c r="XCU243" s="35"/>
      <c r="XCV243" s="35"/>
      <c r="XCW243" s="35"/>
      <c r="XCX243" s="35"/>
      <c r="XCY243" s="35"/>
      <c r="XCZ243" s="35"/>
      <c r="XDA243" s="35"/>
      <c r="XDB243" s="35"/>
      <c r="XDC243" s="35"/>
      <c r="XDD243" s="35"/>
      <c r="XDE243" s="35"/>
      <c r="XDF243" s="35"/>
      <c r="XDG243" s="35"/>
      <c r="XDH243" s="35"/>
      <c r="XDI243" s="35"/>
      <c r="XDJ243" s="35"/>
      <c r="XDK243" s="35"/>
      <c r="XDL243" s="35"/>
      <c r="XDM243" s="35"/>
      <c r="XDN243" s="35"/>
      <c r="XDO243" s="35"/>
      <c r="XDP243" s="35"/>
      <c r="XDQ243" s="35"/>
      <c r="XDR243" s="35"/>
      <c r="XDS243" s="35"/>
      <c r="XDT243" s="35"/>
      <c r="XDU243" s="35"/>
      <c r="XDV243" s="35"/>
      <c r="XDW243" s="35"/>
      <c r="XDX243" s="35"/>
      <c r="XDY243" s="35"/>
      <c r="XDZ243" s="35"/>
      <c r="XEA243" s="35"/>
      <c r="XEB243" s="35"/>
      <c r="XEC243" s="35"/>
      <c r="XED243" s="35"/>
      <c r="XEE243" s="35"/>
      <c r="XEF243" s="35"/>
      <c r="XEG243" s="35"/>
      <c r="XEH243" s="35"/>
      <c r="XEI243" s="35"/>
      <c r="XEJ243" s="35"/>
      <c r="XEK243" s="35"/>
      <c r="XEL243" s="35"/>
      <c r="XEM243" s="35"/>
      <c r="XEN243" s="35"/>
      <c r="XEO243" s="35"/>
      <c r="XEP243" s="35"/>
      <c r="XEQ243" s="35"/>
      <c r="XER243" s="35"/>
      <c r="XES243" s="35"/>
      <c r="XET243" s="35"/>
      <c r="XEU243" s="35"/>
      <c r="XEV243" s="35"/>
      <c r="XEW243" s="35"/>
      <c r="XEX243" s="35"/>
      <c r="XEY243" s="35"/>
      <c r="XEZ243" s="35"/>
      <c r="XFA243" s="35"/>
      <c r="XFB243" s="35"/>
      <c r="XFC243" s="35"/>
      <c r="XFD243" s="35"/>
    </row>
    <row r="244" spans="1:151 16227:16384" s="12" customFormat="1" ht="20.25" x14ac:dyDescent="0.25">
      <c r="A244" s="112" t="str">
        <f>A243</f>
        <v>2nd Floor</v>
      </c>
      <c r="B244" s="113"/>
      <c r="C244" s="126">
        <v>1</v>
      </c>
      <c r="D244" s="126"/>
      <c r="E244" s="58" t="s">
        <v>208</v>
      </c>
      <c r="F244" s="118">
        <f>60.53*10.764</f>
        <v>651.54491999999993</v>
      </c>
      <c r="G244" s="119"/>
      <c r="H244" s="58">
        <v>0</v>
      </c>
      <c r="I244" s="58">
        <f>F244*(($I$151)+1)+H244</f>
        <v>1042.4718719999998</v>
      </c>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WZC244" s="35"/>
      <c r="WZD244" s="35"/>
      <c r="WZE244" s="35"/>
      <c r="WZF244" s="35"/>
      <c r="WZG244" s="35"/>
      <c r="WZH244" s="35"/>
      <c r="WZI244" s="35"/>
      <c r="WZJ244" s="35"/>
      <c r="WZK244" s="35"/>
      <c r="WZL244" s="35"/>
      <c r="WZM244" s="35"/>
      <c r="WZN244" s="35"/>
      <c r="WZO244" s="35"/>
      <c r="WZP244" s="35"/>
      <c r="WZQ244" s="35"/>
      <c r="WZR244" s="35"/>
      <c r="WZS244" s="35"/>
      <c r="WZT244" s="35"/>
      <c r="WZU244" s="35"/>
      <c r="WZV244" s="35"/>
      <c r="WZW244" s="35"/>
      <c r="WZX244" s="35"/>
      <c r="WZY244" s="35"/>
      <c r="WZZ244" s="35"/>
      <c r="XAA244" s="35"/>
      <c r="XAB244" s="35"/>
      <c r="XAC244" s="35"/>
      <c r="XAD244" s="35"/>
      <c r="XAE244" s="35"/>
      <c r="XAF244" s="35"/>
      <c r="XAG244" s="35"/>
      <c r="XAH244" s="35"/>
      <c r="XAI244" s="35"/>
      <c r="XAJ244" s="35"/>
      <c r="XAK244" s="35"/>
      <c r="XAL244" s="35"/>
      <c r="XAM244" s="35"/>
      <c r="XAN244" s="35"/>
      <c r="XAO244" s="35"/>
      <c r="XAP244" s="35"/>
      <c r="XAQ244" s="35"/>
      <c r="XAR244" s="35"/>
      <c r="XAS244" s="35"/>
      <c r="XAT244" s="35"/>
      <c r="XAU244" s="35"/>
      <c r="XAV244" s="35"/>
      <c r="XAW244" s="35"/>
      <c r="XAX244" s="35"/>
      <c r="XAY244" s="35"/>
      <c r="XAZ244" s="35"/>
      <c r="XBA244" s="35"/>
      <c r="XBB244" s="35"/>
      <c r="XBC244" s="35"/>
      <c r="XBD244" s="35"/>
      <c r="XBE244" s="35"/>
      <c r="XBF244" s="35"/>
      <c r="XBG244" s="35"/>
      <c r="XBH244" s="35"/>
      <c r="XBI244" s="35"/>
      <c r="XBJ244" s="35"/>
      <c r="XBK244" s="35"/>
      <c r="XBL244" s="35"/>
      <c r="XBM244" s="35"/>
      <c r="XBN244" s="35"/>
      <c r="XBO244" s="35"/>
      <c r="XBP244" s="35"/>
      <c r="XBQ244" s="35"/>
      <c r="XBR244" s="35"/>
      <c r="XBS244" s="35"/>
      <c r="XBT244" s="35"/>
      <c r="XBU244" s="35"/>
      <c r="XBV244" s="35"/>
      <c r="XBW244" s="35"/>
      <c r="XBX244" s="35"/>
      <c r="XBY244" s="35"/>
      <c r="XBZ244" s="35"/>
      <c r="XCA244" s="35"/>
      <c r="XCB244" s="35"/>
      <c r="XCC244" s="35"/>
      <c r="XCD244" s="35"/>
      <c r="XCE244" s="35"/>
      <c r="XCF244" s="35"/>
      <c r="XCG244" s="35"/>
      <c r="XCH244" s="35"/>
      <c r="XCI244" s="35"/>
      <c r="XCJ244" s="35"/>
      <c r="XCK244" s="35"/>
      <c r="XCL244" s="35"/>
      <c r="XCM244" s="35"/>
      <c r="XCN244" s="35"/>
      <c r="XCO244" s="35"/>
      <c r="XCP244" s="35"/>
      <c r="XCQ244" s="35"/>
      <c r="XCR244" s="35"/>
      <c r="XCS244" s="35"/>
      <c r="XCT244" s="35"/>
      <c r="XCU244" s="35"/>
      <c r="XCV244" s="35"/>
      <c r="XCW244" s="35"/>
      <c r="XCX244" s="35"/>
      <c r="XCY244" s="35"/>
      <c r="XCZ244" s="35"/>
      <c r="XDA244" s="35"/>
      <c r="XDB244" s="35"/>
      <c r="XDC244" s="35"/>
      <c r="XDD244" s="35"/>
      <c r="XDE244" s="35"/>
      <c r="XDF244" s="35"/>
      <c r="XDG244" s="35"/>
      <c r="XDH244" s="35"/>
      <c r="XDI244" s="35"/>
      <c r="XDJ244" s="35"/>
      <c r="XDK244" s="35"/>
      <c r="XDL244" s="35"/>
      <c r="XDM244" s="35"/>
      <c r="XDN244" s="35"/>
      <c r="XDO244" s="35"/>
      <c r="XDP244" s="35"/>
      <c r="XDQ244" s="35"/>
      <c r="XDR244" s="35"/>
      <c r="XDS244" s="35"/>
      <c r="XDT244" s="35"/>
      <c r="XDU244" s="35"/>
      <c r="XDV244" s="35"/>
      <c r="XDW244" s="35"/>
      <c r="XDX244" s="35"/>
      <c r="XDY244" s="35"/>
      <c r="XDZ244" s="35"/>
      <c r="XEA244" s="35"/>
      <c r="XEB244" s="35"/>
      <c r="XEC244" s="35"/>
      <c r="XED244" s="35"/>
      <c r="XEE244" s="35"/>
      <c r="XEF244" s="35"/>
      <c r="XEG244" s="35"/>
      <c r="XEH244" s="35"/>
      <c r="XEI244" s="35"/>
      <c r="XEJ244" s="35"/>
      <c r="XEK244" s="35"/>
      <c r="XEL244" s="35"/>
      <c r="XEM244" s="35"/>
      <c r="XEN244" s="35"/>
      <c r="XEO244" s="35"/>
      <c r="XEP244" s="35"/>
      <c r="XEQ244" s="35"/>
      <c r="XER244" s="35"/>
      <c r="XES244" s="35"/>
      <c r="XET244" s="35"/>
      <c r="XEU244" s="35"/>
      <c r="XEV244" s="35"/>
      <c r="XEW244" s="35"/>
      <c r="XEX244" s="35"/>
      <c r="XEY244" s="35"/>
      <c r="XEZ244" s="35"/>
      <c r="XFA244" s="35"/>
      <c r="XFB244" s="35"/>
      <c r="XFC244" s="35"/>
      <c r="XFD244" s="35"/>
    </row>
    <row r="245" spans="1:151 16227:16384" s="12" customFormat="1" ht="20.25" x14ac:dyDescent="0.25">
      <c r="A245" s="114"/>
      <c r="B245" s="115"/>
      <c r="C245" s="126">
        <f>C244+1</f>
        <v>2</v>
      </c>
      <c r="D245" s="126"/>
      <c r="E245" s="58" t="s">
        <v>208</v>
      </c>
      <c r="F245" s="118">
        <f>61.1*10.764</f>
        <v>657.68039999999996</v>
      </c>
      <c r="G245" s="119"/>
      <c r="H245" s="58">
        <v>0</v>
      </c>
      <c r="I245" s="58">
        <f t="shared" ref="I245" si="54">F245*(($I$151)+1)+H245</f>
        <v>1052.28864</v>
      </c>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WZC245" s="35"/>
      <c r="WZD245" s="35"/>
      <c r="WZE245" s="35"/>
      <c r="WZF245" s="35"/>
      <c r="WZG245" s="35"/>
      <c r="WZH245" s="35"/>
      <c r="WZI245" s="35"/>
      <c r="WZJ245" s="35"/>
      <c r="WZK245" s="35"/>
      <c r="WZL245" s="35"/>
      <c r="WZM245" s="35"/>
      <c r="WZN245" s="35"/>
      <c r="WZO245" s="35"/>
      <c r="WZP245" s="35"/>
      <c r="WZQ245" s="35"/>
      <c r="WZR245" s="35"/>
      <c r="WZS245" s="35"/>
      <c r="WZT245" s="35"/>
      <c r="WZU245" s="35"/>
      <c r="WZV245" s="35"/>
      <c r="WZW245" s="35"/>
      <c r="WZX245" s="35"/>
      <c r="WZY245" s="35"/>
      <c r="WZZ245" s="35"/>
      <c r="XAA245" s="35"/>
      <c r="XAB245" s="35"/>
      <c r="XAC245" s="35"/>
      <c r="XAD245" s="35"/>
      <c r="XAE245" s="35"/>
      <c r="XAF245" s="35"/>
      <c r="XAG245" s="35"/>
      <c r="XAH245" s="35"/>
      <c r="XAI245" s="35"/>
      <c r="XAJ245" s="35"/>
      <c r="XAK245" s="35"/>
      <c r="XAL245" s="35"/>
      <c r="XAM245" s="35"/>
      <c r="XAN245" s="35"/>
      <c r="XAO245" s="35"/>
      <c r="XAP245" s="35"/>
      <c r="XAQ245" s="35"/>
      <c r="XAR245" s="35"/>
      <c r="XAS245" s="35"/>
      <c r="XAT245" s="35"/>
      <c r="XAU245" s="35"/>
      <c r="XAV245" s="35"/>
      <c r="XAW245" s="35"/>
      <c r="XAX245" s="35"/>
      <c r="XAY245" s="35"/>
      <c r="XAZ245" s="35"/>
      <c r="XBA245" s="35"/>
      <c r="XBB245" s="35"/>
      <c r="XBC245" s="35"/>
      <c r="XBD245" s="35"/>
      <c r="XBE245" s="35"/>
      <c r="XBF245" s="35"/>
      <c r="XBG245" s="35"/>
      <c r="XBH245" s="35"/>
      <c r="XBI245" s="35"/>
      <c r="XBJ245" s="35"/>
      <c r="XBK245" s="35"/>
      <c r="XBL245" s="35"/>
      <c r="XBM245" s="35"/>
      <c r="XBN245" s="35"/>
      <c r="XBO245" s="35"/>
      <c r="XBP245" s="35"/>
      <c r="XBQ245" s="35"/>
      <c r="XBR245" s="35"/>
      <c r="XBS245" s="35"/>
      <c r="XBT245" s="35"/>
      <c r="XBU245" s="35"/>
      <c r="XBV245" s="35"/>
      <c r="XBW245" s="35"/>
      <c r="XBX245" s="35"/>
      <c r="XBY245" s="35"/>
      <c r="XBZ245" s="35"/>
      <c r="XCA245" s="35"/>
      <c r="XCB245" s="35"/>
      <c r="XCC245" s="35"/>
      <c r="XCD245" s="35"/>
      <c r="XCE245" s="35"/>
      <c r="XCF245" s="35"/>
      <c r="XCG245" s="35"/>
      <c r="XCH245" s="35"/>
      <c r="XCI245" s="35"/>
      <c r="XCJ245" s="35"/>
      <c r="XCK245" s="35"/>
      <c r="XCL245" s="35"/>
      <c r="XCM245" s="35"/>
      <c r="XCN245" s="35"/>
      <c r="XCO245" s="35"/>
      <c r="XCP245" s="35"/>
      <c r="XCQ245" s="35"/>
      <c r="XCR245" s="35"/>
      <c r="XCS245" s="35"/>
      <c r="XCT245" s="35"/>
      <c r="XCU245" s="35"/>
      <c r="XCV245" s="35"/>
      <c r="XCW245" s="35"/>
      <c r="XCX245" s="35"/>
      <c r="XCY245" s="35"/>
      <c r="XCZ245" s="35"/>
      <c r="XDA245" s="35"/>
      <c r="XDB245" s="35"/>
      <c r="XDC245" s="35"/>
      <c r="XDD245" s="35"/>
      <c r="XDE245" s="35"/>
      <c r="XDF245" s="35"/>
      <c r="XDG245" s="35"/>
      <c r="XDH245" s="35"/>
      <c r="XDI245" s="35"/>
      <c r="XDJ245" s="35"/>
      <c r="XDK245" s="35"/>
      <c r="XDL245" s="35"/>
      <c r="XDM245" s="35"/>
      <c r="XDN245" s="35"/>
      <c r="XDO245" s="35"/>
      <c r="XDP245" s="35"/>
      <c r="XDQ245" s="35"/>
      <c r="XDR245" s="35"/>
      <c r="XDS245" s="35"/>
      <c r="XDT245" s="35"/>
      <c r="XDU245" s="35"/>
      <c r="XDV245" s="35"/>
      <c r="XDW245" s="35"/>
      <c r="XDX245" s="35"/>
      <c r="XDY245" s="35"/>
      <c r="XDZ245" s="35"/>
      <c r="XEA245" s="35"/>
      <c r="XEB245" s="35"/>
      <c r="XEC245" s="35"/>
      <c r="XED245" s="35"/>
      <c r="XEE245" s="35"/>
      <c r="XEF245" s="35"/>
      <c r="XEG245" s="35"/>
      <c r="XEH245" s="35"/>
      <c r="XEI245" s="35"/>
      <c r="XEJ245" s="35"/>
      <c r="XEK245" s="35"/>
      <c r="XEL245" s="35"/>
      <c r="XEM245" s="35"/>
      <c r="XEN245" s="35"/>
      <c r="XEO245" s="35"/>
      <c r="XEP245" s="35"/>
      <c r="XEQ245" s="35"/>
      <c r="XER245" s="35"/>
      <c r="XES245" s="35"/>
      <c r="XET245" s="35"/>
      <c r="XEU245" s="35"/>
      <c r="XEV245" s="35"/>
      <c r="XEW245" s="35"/>
      <c r="XEX245" s="35"/>
      <c r="XEY245" s="35"/>
      <c r="XEZ245" s="35"/>
      <c r="XFA245" s="35"/>
      <c r="XFB245" s="35"/>
      <c r="XFC245" s="35"/>
      <c r="XFD245" s="35"/>
    </row>
    <row r="246" spans="1:151 16227:16384" s="12" customFormat="1" ht="20.25" customHeight="1" x14ac:dyDescent="0.25">
      <c r="A246" s="114"/>
      <c r="B246" s="115"/>
      <c r="C246" s="126">
        <f t="shared" ref="C246:C248" si="55">C245+1</f>
        <v>3</v>
      </c>
      <c r="D246" s="126"/>
      <c r="E246" s="112" t="s">
        <v>214</v>
      </c>
      <c r="F246" s="196"/>
      <c r="G246" s="196"/>
      <c r="H246" s="196"/>
      <c r="I246" s="113"/>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WZC246" s="35"/>
      <c r="WZD246" s="35"/>
      <c r="WZE246" s="35"/>
      <c r="WZF246" s="35"/>
      <c r="WZG246" s="35"/>
      <c r="WZH246" s="35"/>
      <c r="WZI246" s="35"/>
      <c r="WZJ246" s="35"/>
      <c r="WZK246" s="35"/>
      <c r="WZL246" s="35"/>
      <c r="WZM246" s="35"/>
      <c r="WZN246" s="35"/>
      <c r="WZO246" s="35"/>
      <c r="WZP246" s="35"/>
      <c r="WZQ246" s="35"/>
      <c r="WZR246" s="35"/>
      <c r="WZS246" s="35"/>
      <c r="WZT246" s="35"/>
      <c r="WZU246" s="35"/>
      <c r="WZV246" s="35"/>
      <c r="WZW246" s="35"/>
      <c r="WZX246" s="35"/>
      <c r="WZY246" s="35"/>
      <c r="WZZ246" s="35"/>
      <c r="XAA246" s="35"/>
      <c r="XAB246" s="35"/>
      <c r="XAC246" s="35"/>
      <c r="XAD246" s="35"/>
      <c r="XAE246" s="35"/>
      <c r="XAF246" s="35"/>
      <c r="XAG246" s="35"/>
      <c r="XAH246" s="35"/>
      <c r="XAI246" s="35"/>
      <c r="XAJ246" s="35"/>
      <c r="XAK246" s="35"/>
      <c r="XAL246" s="35"/>
      <c r="XAM246" s="35"/>
      <c r="XAN246" s="35"/>
      <c r="XAO246" s="35"/>
      <c r="XAP246" s="35"/>
      <c r="XAQ246" s="35"/>
      <c r="XAR246" s="35"/>
      <c r="XAS246" s="35"/>
      <c r="XAT246" s="35"/>
      <c r="XAU246" s="35"/>
      <c r="XAV246" s="35"/>
      <c r="XAW246" s="35"/>
      <c r="XAX246" s="35"/>
      <c r="XAY246" s="35"/>
      <c r="XAZ246" s="35"/>
      <c r="XBA246" s="35"/>
      <c r="XBB246" s="35"/>
      <c r="XBC246" s="35"/>
      <c r="XBD246" s="35"/>
      <c r="XBE246" s="35"/>
      <c r="XBF246" s="35"/>
      <c r="XBG246" s="35"/>
      <c r="XBH246" s="35"/>
      <c r="XBI246" s="35"/>
      <c r="XBJ246" s="35"/>
      <c r="XBK246" s="35"/>
      <c r="XBL246" s="35"/>
      <c r="XBM246" s="35"/>
      <c r="XBN246" s="35"/>
      <c r="XBO246" s="35"/>
      <c r="XBP246" s="35"/>
      <c r="XBQ246" s="35"/>
      <c r="XBR246" s="35"/>
      <c r="XBS246" s="35"/>
      <c r="XBT246" s="35"/>
      <c r="XBU246" s="35"/>
      <c r="XBV246" s="35"/>
      <c r="XBW246" s="35"/>
      <c r="XBX246" s="35"/>
      <c r="XBY246" s="35"/>
      <c r="XBZ246" s="35"/>
      <c r="XCA246" s="35"/>
      <c r="XCB246" s="35"/>
      <c r="XCC246" s="35"/>
      <c r="XCD246" s="35"/>
      <c r="XCE246" s="35"/>
      <c r="XCF246" s="35"/>
      <c r="XCG246" s="35"/>
      <c r="XCH246" s="35"/>
      <c r="XCI246" s="35"/>
      <c r="XCJ246" s="35"/>
      <c r="XCK246" s="35"/>
      <c r="XCL246" s="35"/>
      <c r="XCM246" s="35"/>
      <c r="XCN246" s="35"/>
      <c r="XCO246" s="35"/>
      <c r="XCP246" s="35"/>
      <c r="XCQ246" s="35"/>
      <c r="XCR246" s="35"/>
      <c r="XCS246" s="35"/>
      <c r="XCT246" s="35"/>
      <c r="XCU246" s="35"/>
      <c r="XCV246" s="35"/>
      <c r="XCW246" s="35"/>
      <c r="XCX246" s="35"/>
      <c r="XCY246" s="35"/>
      <c r="XCZ246" s="35"/>
      <c r="XDA246" s="35"/>
      <c r="XDB246" s="35"/>
      <c r="XDC246" s="35"/>
      <c r="XDD246" s="35"/>
      <c r="XDE246" s="35"/>
      <c r="XDF246" s="35"/>
      <c r="XDG246" s="35"/>
      <c r="XDH246" s="35"/>
      <c r="XDI246" s="35"/>
      <c r="XDJ246" s="35"/>
      <c r="XDK246" s="35"/>
      <c r="XDL246" s="35"/>
      <c r="XDM246" s="35"/>
      <c r="XDN246" s="35"/>
      <c r="XDO246" s="35"/>
      <c r="XDP246" s="35"/>
      <c r="XDQ246" s="35"/>
      <c r="XDR246" s="35"/>
      <c r="XDS246" s="35"/>
      <c r="XDT246" s="35"/>
      <c r="XDU246" s="35"/>
      <c r="XDV246" s="35"/>
      <c r="XDW246" s="35"/>
      <c r="XDX246" s="35"/>
      <c r="XDY246" s="35"/>
      <c r="XDZ246" s="35"/>
      <c r="XEA246" s="35"/>
      <c r="XEB246" s="35"/>
      <c r="XEC246" s="35"/>
      <c r="XED246" s="35"/>
      <c r="XEE246" s="35"/>
      <c r="XEF246" s="35"/>
      <c r="XEG246" s="35"/>
      <c r="XEH246" s="35"/>
      <c r="XEI246" s="35"/>
      <c r="XEJ246" s="35"/>
      <c r="XEK246" s="35"/>
      <c r="XEL246" s="35"/>
      <c r="XEM246" s="35"/>
      <c r="XEN246" s="35"/>
      <c r="XEO246" s="35"/>
      <c r="XEP246" s="35"/>
      <c r="XEQ246" s="35"/>
      <c r="XER246" s="35"/>
      <c r="XES246" s="35"/>
      <c r="XET246" s="35"/>
      <c r="XEU246" s="35"/>
      <c r="XEV246" s="35"/>
      <c r="XEW246" s="35"/>
      <c r="XEX246" s="35"/>
      <c r="XEY246" s="35"/>
      <c r="XEZ246" s="35"/>
      <c r="XFA246" s="35"/>
      <c r="XFB246" s="35"/>
      <c r="XFC246" s="35"/>
      <c r="XFD246" s="35"/>
    </row>
    <row r="247" spans="1:151 16227:16384" s="12" customFormat="1" ht="20.25" customHeight="1" x14ac:dyDescent="0.25">
      <c r="A247" s="114"/>
      <c r="B247" s="115"/>
      <c r="C247" s="126">
        <f t="shared" si="55"/>
        <v>4</v>
      </c>
      <c r="D247" s="126"/>
      <c r="E247" s="114"/>
      <c r="F247" s="197"/>
      <c r="G247" s="197"/>
      <c r="H247" s="197"/>
      <c r="I247" s="11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WZC247" s="35"/>
      <c r="WZD247" s="35"/>
      <c r="WZE247" s="35"/>
      <c r="WZF247" s="35"/>
      <c r="WZG247" s="35"/>
      <c r="WZH247" s="35"/>
      <c r="WZI247" s="35"/>
      <c r="WZJ247" s="35"/>
      <c r="WZK247" s="35"/>
      <c r="WZL247" s="35"/>
      <c r="WZM247" s="35"/>
      <c r="WZN247" s="35"/>
      <c r="WZO247" s="35"/>
      <c r="WZP247" s="35"/>
      <c r="WZQ247" s="35"/>
      <c r="WZR247" s="35"/>
      <c r="WZS247" s="35"/>
      <c r="WZT247" s="35"/>
      <c r="WZU247" s="35"/>
      <c r="WZV247" s="35"/>
      <c r="WZW247" s="35"/>
      <c r="WZX247" s="35"/>
      <c r="WZY247" s="35"/>
      <c r="WZZ247" s="35"/>
      <c r="XAA247" s="35"/>
      <c r="XAB247" s="35"/>
      <c r="XAC247" s="35"/>
      <c r="XAD247" s="35"/>
      <c r="XAE247" s="35"/>
      <c r="XAF247" s="35"/>
      <c r="XAG247" s="35"/>
      <c r="XAH247" s="35"/>
      <c r="XAI247" s="35"/>
      <c r="XAJ247" s="35"/>
      <c r="XAK247" s="35"/>
      <c r="XAL247" s="35"/>
      <c r="XAM247" s="35"/>
      <c r="XAN247" s="35"/>
      <c r="XAO247" s="35"/>
      <c r="XAP247" s="35"/>
      <c r="XAQ247" s="35"/>
      <c r="XAR247" s="35"/>
      <c r="XAS247" s="35"/>
      <c r="XAT247" s="35"/>
      <c r="XAU247" s="35"/>
      <c r="XAV247" s="35"/>
      <c r="XAW247" s="35"/>
      <c r="XAX247" s="35"/>
      <c r="XAY247" s="35"/>
      <c r="XAZ247" s="35"/>
      <c r="XBA247" s="35"/>
      <c r="XBB247" s="35"/>
      <c r="XBC247" s="35"/>
      <c r="XBD247" s="35"/>
      <c r="XBE247" s="35"/>
      <c r="XBF247" s="35"/>
      <c r="XBG247" s="35"/>
      <c r="XBH247" s="35"/>
      <c r="XBI247" s="35"/>
      <c r="XBJ247" s="35"/>
      <c r="XBK247" s="35"/>
      <c r="XBL247" s="35"/>
      <c r="XBM247" s="35"/>
      <c r="XBN247" s="35"/>
      <c r="XBO247" s="35"/>
      <c r="XBP247" s="35"/>
      <c r="XBQ247" s="35"/>
      <c r="XBR247" s="35"/>
      <c r="XBS247" s="35"/>
      <c r="XBT247" s="35"/>
      <c r="XBU247" s="35"/>
      <c r="XBV247" s="35"/>
      <c r="XBW247" s="35"/>
      <c r="XBX247" s="35"/>
      <c r="XBY247" s="35"/>
      <c r="XBZ247" s="35"/>
      <c r="XCA247" s="35"/>
      <c r="XCB247" s="35"/>
      <c r="XCC247" s="35"/>
      <c r="XCD247" s="35"/>
      <c r="XCE247" s="35"/>
      <c r="XCF247" s="35"/>
      <c r="XCG247" s="35"/>
      <c r="XCH247" s="35"/>
      <c r="XCI247" s="35"/>
      <c r="XCJ247" s="35"/>
      <c r="XCK247" s="35"/>
      <c r="XCL247" s="35"/>
      <c r="XCM247" s="35"/>
      <c r="XCN247" s="35"/>
      <c r="XCO247" s="35"/>
      <c r="XCP247" s="35"/>
      <c r="XCQ247" s="35"/>
      <c r="XCR247" s="35"/>
      <c r="XCS247" s="35"/>
      <c r="XCT247" s="35"/>
      <c r="XCU247" s="35"/>
      <c r="XCV247" s="35"/>
      <c r="XCW247" s="35"/>
      <c r="XCX247" s="35"/>
      <c r="XCY247" s="35"/>
      <c r="XCZ247" s="35"/>
      <c r="XDA247" s="35"/>
      <c r="XDB247" s="35"/>
      <c r="XDC247" s="35"/>
      <c r="XDD247" s="35"/>
      <c r="XDE247" s="35"/>
      <c r="XDF247" s="35"/>
      <c r="XDG247" s="35"/>
      <c r="XDH247" s="35"/>
      <c r="XDI247" s="35"/>
      <c r="XDJ247" s="35"/>
      <c r="XDK247" s="35"/>
      <c r="XDL247" s="35"/>
      <c r="XDM247" s="35"/>
      <c r="XDN247" s="35"/>
      <c r="XDO247" s="35"/>
      <c r="XDP247" s="35"/>
      <c r="XDQ247" s="35"/>
      <c r="XDR247" s="35"/>
      <c r="XDS247" s="35"/>
      <c r="XDT247" s="35"/>
      <c r="XDU247" s="35"/>
      <c r="XDV247" s="35"/>
      <c r="XDW247" s="35"/>
      <c r="XDX247" s="35"/>
      <c r="XDY247" s="35"/>
      <c r="XDZ247" s="35"/>
      <c r="XEA247" s="35"/>
      <c r="XEB247" s="35"/>
      <c r="XEC247" s="35"/>
      <c r="XED247" s="35"/>
      <c r="XEE247" s="35"/>
      <c r="XEF247" s="35"/>
      <c r="XEG247" s="35"/>
      <c r="XEH247" s="35"/>
      <c r="XEI247" s="35"/>
      <c r="XEJ247" s="35"/>
      <c r="XEK247" s="35"/>
      <c r="XEL247" s="35"/>
      <c r="XEM247" s="35"/>
      <c r="XEN247" s="35"/>
      <c r="XEO247" s="35"/>
      <c r="XEP247" s="35"/>
      <c r="XEQ247" s="35"/>
      <c r="XER247" s="35"/>
      <c r="XES247" s="35"/>
      <c r="XET247" s="35"/>
      <c r="XEU247" s="35"/>
      <c r="XEV247" s="35"/>
      <c r="XEW247" s="35"/>
      <c r="XEX247" s="35"/>
      <c r="XEY247" s="35"/>
      <c r="XEZ247" s="35"/>
      <c r="XFA247" s="35"/>
      <c r="XFB247" s="35"/>
      <c r="XFC247" s="35"/>
      <c r="XFD247" s="35"/>
    </row>
    <row r="248" spans="1:151 16227:16384" s="12" customFormat="1" ht="20.25" customHeight="1" x14ac:dyDescent="0.25">
      <c r="A248" s="116"/>
      <c r="B248" s="117"/>
      <c r="C248" s="126">
        <f t="shared" si="55"/>
        <v>5</v>
      </c>
      <c r="D248" s="126"/>
      <c r="E248" s="116"/>
      <c r="F248" s="198"/>
      <c r="G248" s="198"/>
      <c r="H248" s="198"/>
      <c r="I248" s="117"/>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WZC248" s="35"/>
      <c r="WZD248" s="35"/>
      <c r="WZE248" s="35"/>
      <c r="WZF248" s="35"/>
      <c r="WZG248" s="35"/>
      <c r="WZH248" s="35"/>
      <c r="WZI248" s="35"/>
      <c r="WZJ248" s="35"/>
      <c r="WZK248" s="35"/>
      <c r="WZL248" s="35"/>
      <c r="WZM248" s="35"/>
      <c r="WZN248" s="35"/>
      <c r="WZO248" s="35"/>
      <c r="WZP248" s="35"/>
      <c r="WZQ248" s="35"/>
      <c r="WZR248" s="35"/>
      <c r="WZS248" s="35"/>
      <c r="WZT248" s="35"/>
      <c r="WZU248" s="35"/>
      <c r="WZV248" s="35"/>
      <c r="WZW248" s="35"/>
      <c r="WZX248" s="35"/>
      <c r="WZY248" s="35"/>
      <c r="WZZ248" s="35"/>
      <c r="XAA248" s="35"/>
      <c r="XAB248" s="35"/>
      <c r="XAC248" s="35"/>
      <c r="XAD248" s="35"/>
      <c r="XAE248" s="35"/>
      <c r="XAF248" s="35"/>
      <c r="XAG248" s="35"/>
      <c r="XAH248" s="35"/>
      <c r="XAI248" s="35"/>
      <c r="XAJ248" s="35"/>
      <c r="XAK248" s="35"/>
      <c r="XAL248" s="35"/>
      <c r="XAM248" s="35"/>
      <c r="XAN248" s="35"/>
      <c r="XAO248" s="35"/>
      <c r="XAP248" s="35"/>
      <c r="XAQ248" s="35"/>
      <c r="XAR248" s="35"/>
      <c r="XAS248" s="35"/>
      <c r="XAT248" s="35"/>
      <c r="XAU248" s="35"/>
      <c r="XAV248" s="35"/>
      <c r="XAW248" s="35"/>
      <c r="XAX248" s="35"/>
      <c r="XAY248" s="35"/>
      <c r="XAZ248" s="35"/>
      <c r="XBA248" s="35"/>
      <c r="XBB248" s="35"/>
      <c r="XBC248" s="35"/>
      <c r="XBD248" s="35"/>
      <c r="XBE248" s="35"/>
      <c r="XBF248" s="35"/>
      <c r="XBG248" s="35"/>
      <c r="XBH248" s="35"/>
      <c r="XBI248" s="35"/>
      <c r="XBJ248" s="35"/>
      <c r="XBK248" s="35"/>
      <c r="XBL248" s="35"/>
      <c r="XBM248" s="35"/>
      <c r="XBN248" s="35"/>
      <c r="XBO248" s="35"/>
      <c r="XBP248" s="35"/>
      <c r="XBQ248" s="35"/>
      <c r="XBR248" s="35"/>
      <c r="XBS248" s="35"/>
      <c r="XBT248" s="35"/>
      <c r="XBU248" s="35"/>
      <c r="XBV248" s="35"/>
      <c r="XBW248" s="35"/>
      <c r="XBX248" s="35"/>
      <c r="XBY248" s="35"/>
      <c r="XBZ248" s="35"/>
      <c r="XCA248" s="35"/>
      <c r="XCB248" s="35"/>
      <c r="XCC248" s="35"/>
      <c r="XCD248" s="35"/>
      <c r="XCE248" s="35"/>
      <c r="XCF248" s="35"/>
      <c r="XCG248" s="35"/>
      <c r="XCH248" s="35"/>
      <c r="XCI248" s="35"/>
      <c r="XCJ248" s="35"/>
      <c r="XCK248" s="35"/>
      <c r="XCL248" s="35"/>
      <c r="XCM248" s="35"/>
      <c r="XCN248" s="35"/>
      <c r="XCO248" s="35"/>
      <c r="XCP248" s="35"/>
      <c r="XCQ248" s="35"/>
      <c r="XCR248" s="35"/>
      <c r="XCS248" s="35"/>
      <c r="XCT248" s="35"/>
      <c r="XCU248" s="35"/>
      <c r="XCV248" s="35"/>
      <c r="XCW248" s="35"/>
      <c r="XCX248" s="35"/>
      <c r="XCY248" s="35"/>
      <c r="XCZ248" s="35"/>
      <c r="XDA248" s="35"/>
      <c r="XDB248" s="35"/>
      <c r="XDC248" s="35"/>
      <c r="XDD248" s="35"/>
      <c r="XDE248" s="35"/>
      <c r="XDF248" s="35"/>
      <c r="XDG248" s="35"/>
      <c r="XDH248" s="35"/>
      <c r="XDI248" s="35"/>
      <c r="XDJ248" s="35"/>
      <c r="XDK248" s="35"/>
      <c r="XDL248" s="35"/>
      <c r="XDM248" s="35"/>
      <c r="XDN248" s="35"/>
      <c r="XDO248" s="35"/>
      <c r="XDP248" s="35"/>
      <c r="XDQ248" s="35"/>
      <c r="XDR248" s="35"/>
      <c r="XDS248" s="35"/>
      <c r="XDT248" s="35"/>
      <c r="XDU248" s="35"/>
      <c r="XDV248" s="35"/>
      <c r="XDW248" s="35"/>
      <c r="XDX248" s="35"/>
      <c r="XDY248" s="35"/>
      <c r="XDZ248" s="35"/>
      <c r="XEA248" s="35"/>
      <c r="XEB248" s="35"/>
      <c r="XEC248" s="35"/>
      <c r="XED248" s="35"/>
      <c r="XEE248" s="35"/>
      <c r="XEF248" s="35"/>
      <c r="XEG248" s="35"/>
      <c r="XEH248" s="35"/>
      <c r="XEI248" s="35"/>
      <c r="XEJ248" s="35"/>
      <c r="XEK248" s="35"/>
      <c r="XEL248" s="35"/>
      <c r="XEM248" s="35"/>
      <c r="XEN248" s="35"/>
      <c r="XEO248" s="35"/>
      <c r="XEP248" s="35"/>
      <c r="XEQ248" s="35"/>
      <c r="XER248" s="35"/>
      <c r="XES248" s="35"/>
      <c r="XET248" s="35"/>
      <c r="XEU248" s="35"/>
      <c r="XEV248" s="35"/>
      <c r="XEW248" s="35"/>
      <c r="XEX248" s="35"/>
      <c r="XEY248" s="35"/>
      <c r="XEZ248" s="35"/>
      <c r="XFA248" s="35"/>
      <c r="XFB248" s="35"/>
      <c r="XFC248" s="35"/>
      <c r="XFD248" s="35"/>
    </row>
    <row r="249" spans="1:151 16227:16384" s="12" customFormat="1" ht="20.25" x14ac:dyDescent="0.25">
      <c r="A249" s="109" t="s">
        <v>213</v>
      </c>
      <c r="B249" s="110"/>
      <c r="C249" s="110"/>
      <c r="D249" s="110"/>
      <c r="E249" s="110"/>
      <c r="F249" s="110"/>
      <c r="G249" s="110"/>
      <c r="H249" s="110"/>
      <c r="I249" s="121"/>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WZC249" s="35"/>
      <c r="WZD249" s="35"/>
      <c r="WZE249" s="35"/>
      <c r="WZF249" s="35"/>
      <c r="WZG249" s="35"/>
      <c r="WZH249" s="35"/>
      <c r="WZI249" s="35"/>
      <c r="WZJ249" s="35"/>
      <c r="WZK249" s="35"/>
      <c r="WZL249" s="35"/>
      <c r="WZM249" s="35"/>
      <c r="WZN249" s="35"/>
      <c r="WZO249" s="35"/>
      <c r="WZP249" s="35"/>
      <c r="WZQ249" s="35"/>
      <c r="WZR249" s="35"/>
      <c r="WZS249" s="35"/>
      <c r="WZT249" s="35"/>
      <c r="WZU249" s="35"/>
      <c r="WZV249" s="35"/>
      <c r="WZW249" s="35"/>
      <c r="WZX249" s="35"/>
      <c r="WZY249" s="35"/>
      <c r="WZZ249" s="35"/>
      <c r="XAA249" s="35"/>
      <c r="XAB249" s="35"/>
      <c r="XAC249" s="35"/>
      <c r="XAD249" s="35"/>
      <c r="XAE249" s="35"/>
      <c r="XAF249" s="35"/>
      <c r="XAG249" s="35"/>
      <c r="XAH249" s="35"/>
      <c r="XAI249" s="35"/>
      <c r="XAJ249" s="35"/>
      <c r="XAK249" s="35"/>
      <c r="XAL249" s="35"/>
      <c r="XAM249" s="35"/>
      <c r="XAN249" s="35"/>
      <c r="XAO249" s="35"/>
      <c r="XAP249" s="35"/>
      <c r="XAQ249" s="35"/>
      <c r="XAR249" s="35"/>
      <c r="XAS249" s="35"/>
      <c r="XAT249" s="35"/>
      <c r="XAU249" s="35"/>
      <c r="XAV249" s="35"/>
      <c r="XAW249" s="35"/>
      <c r="XAX249" s="35"/>
      <c r="XAY249" s="35"/>
      <c r="XAZ249" s="35"/>
      <c r="XBA249" s="35"/>
      <c r="XBB249" s="35"/>
      <c r="XBC249" s="35"/>
      <c r="XBD249" s="35"/>
      <c r="XBE249" s="35"/>
      <c r="XBF249" s="35"/>
      <c r="XBG249" s="35"/>
      <c r="XBH249" s="35"/>
      <c r="XBI249" s="35"/>
      <c r="XBJ249" s="35"/>
      <c r="XBK249" s="35"/>
      <c r="XBL249" s="35"/>
      <c r="XBM249" s="35"/>
      <c r="XBN249" s="35"/>
      <c r="XBO249" s="35"/>
      <c r="XBP249" s="35"/>
      <c r="XBQ249" s="35"/>
      <c r="XBR249" s="35"/>
      <c r="XBS249" s="35"/>
      <c r="XBT249" s="35"/>
      <c r="XBU249" s="35"/>
      <c r="XBV249" s="35"/>
      <c r="XBW249" s="35"/>
      <c r="XBX249" s="35"/>
      <c r="XBY249" s="35"/>
      <c r="XBZ249" s="35"/>
      <c r="XCA249" s="35"/>
      <c r="XCB249" s="35"/>
      <c r="XCC249" s="35"/>
      <c r="XCD249" s="35"/>
      <c r="XCE249" s="35"/>
      <c r="XCF249" s="35"/>
      <c r="XCG249" s="35"/>
      <c r="XCH249" s="35"/>
      <c r="XCI249" s="35"/>
      <c r="XCJ249" s="35"/>
      <c r="XCK249" s="35"/>
      <c r="XCL249" s="35"/>
      <c r="XCM249" s="35"/>
      <c r="XCN249" s="35"/>
      <c r="XCO249" s="35"/>
      <c r="XCP249" s="35"/>
      <c r="XCQ249" s="35"/>
      <c r="XCR249" s="35"/>
      <c r="XCS249" s="35"/>
      <c r="XCT249" s="35"/>
      <c r="XCU249" s="35"/>
      <c r="XCV249" s="35"/>
      <c r="XCW249" s="35"/>
      <c r="XCX249" s="35"/>
      <c r="XCY249" s="35"/>
      <c r="XCZ249" s="35"/>
      <c r="XDA249" s="35"/>
      <c r="XDB249" s="35"/>
      <c r="XDC249" s="35"/>
      <c r="XDD249" s="35"/>
      <c r="XDE249" s="35"/>
      <c r="XDF249" s="35"/>
      <c r="XDG249" s="35"/>
      <c r="XDH249" s="35"/>
      <c r="XDI249" s="35"/>
      <c r="XDJ249" s="35"/>
      <c r="XDK249" s="35"/>
      <c r="XDL249" s="35"/>
      <c r="XDM249" s="35"/>
      <c r="XDN249" s="35"/>
      <c r="XDO249" s="35"/>
      <c r="XDP249" s="35"/>
      <c r="XDQ249" s="35"/>
      <c r="XDR249" s="35"/>
      <c r="XDS249" s="35"/>
      <c r="XDT249" s="35"/>
      <c r="XDU249" s="35"/>
      <c r="XDV249" s="35"/>
      <c r="XDW249" s="35"/>
      <c r="XDX249" s="35"/>
      <c r="XDY249" s="35"/>
      <c r="XDZ249" s="35"/>
      <c r="XEA249" s="35"/>
      <c r="XEB249" s="35"/>
      <c r="XEC249" s="35"/>
      <c r="XED249" s="35"/>
      <c r="XEE249" s="35"/>
      <c r="XEF249" s="35"/>
      <c r="XEG249" s="35"/>
      <c r="XEH249" s="35"/>
      <c r="XEI249" s="35"/>
      <c r="XEJ249" s="35"/>
      <c r="XEK249" s="35"/>
      <c r="XEL249" s="35"/>
      <c r="XEM249" s="35"/>
      <c r="XEN249" s="35"/>
      <c r="XEO249" s="35"/>
      <c r="XEP249" s="35"/>
      <c r="XEQ249" s="35"/>
      <c r="XER249" s="35"/>
      <c r="XES249" s="35"/>
      <c r="XET249" s="35"/>
      <c r="XEU249" s="35"/>
      <c r="XEV249" s="35"/>
      <c r="XEW249" s="35"/>
      <c r="XEX249" s="35"/>
      <c r="XEY249" s="35"/>
      <c r="XEZ249" s="35"/>
      <c r="XFA249" s="35"/>
      <c r="XFB249" s="35"/>
      <c r="XFC249" s="35"/>
      <c r="XFD249" s="35"/>
    </row>
    <row r="250" spans="1:151 16227:16384" s="12" customFormat="1" ht="20.25" x14ac:dyDescent="0.25">
      <c r="A250" s="112" t="str">
        <f>A249</f>
        <v>3rd to 6th Floor</v>
      </c>
      <c r="B250" s="113"/>
      <c r="C250" s="126">
        <v>1</v>
      </c>
      <c r="D250" s="126"/>
      <c r="E250" s="58" t="s">
        <v>208</v>
      </c>
      <c r="F250" s="118">
        <f>60.53*10.764</f>
        <v>651.54491999999993</v>
      </c>
      <c r="G250" s="119"/>
      <c r="H250" s="58">
        <v>0</v>
      </c>
      <c r="I250" s="58">
        <f>F250*(($I$151)+1)+H250</f>
        <v>1042.4718719999998</v>
      </c>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WZC250" s="35"/>
      <c r="WZD250" s="35"/>
      <c r="WZE250" s="35"/>
      <c r="WZF250" s="35"/>
      <c r="WZG250" s="35"/>
      <c r="WZH250" s="35"/>
      <c r="WZI250" s="35"/>
      <c r="WZJ250" s="35"/>
      <c r="WZK250" s="35"/>
      <c r="WZL250" s="35"/>
      <c r="WZM250" s="35"/>
      <c r="WZN250" s="35"/>
      <c r="WZO250" s="35"/>
      <c r="WZP250" s="35"/>
      <c r="WZQ250" s="35"/>
      <c r="WZR250" s="35"/>
      <c r="WZS250" s="35"/>
      <c r="WZT250" s="35"/>
      <c r="WZU250" s="35"/>
      <c r="WZV250" s="35"/>
      <c r="WZW250" s="35"/>
      <c r="WZX250" s="35"/>
      <c r="WZY250" s="35"/>
      <c r="WZZ250" s="35"/>
      <c r="XAA250" s="35"/>
      <c r="XAB250" s="35"/>
      <c r="XAC250" s="35"/>
      <c r="XAD250" s="35"/>
      <c r="XAE250" s="35"/>
      <c r="XAF250" s="35"/>
      <c r="XAG250" s="35"/>
      <c r="XAH250" s="35"/>
      <c r="XAI250" s="35"/>
      <c r="XAJ250" s="35"/>
      <c r="XAK250" s="35"/>
      <c r="XAL250" s="35"/>
      <c r="XAM250" s="35"/>
      <c r="XAN250" s="35"/>
      <c r="XAO250" s="35"/>
      <c r="XAP250" s="35"/>
      <c r="XAQ250" s="35"/>
      <c r="XAR250" s="35"/>
      <c r="XAS250" s="35"/>
      <c r="XAT250" s="35"/>
      <c r="XAU250" s="35"/>
      <c r="XAV250" s="35"/>
      <c r="XAW250" s="35"/>
      <c r="XAX250" s="35"/>
      <c r="XAY250" s="35"/>
      <c r="XAZ250" s="35"/>
      <c r="XBA250" s="35"/>
      <c r="XBB250" s="35"/>
      <c r="XBC250" s="35"/>
      <c r="XBD250" s="35"/>
      <c r="XBE250" s="35"/>
      <c r="XBF250" s="35"/>
      <c r="XBG250" s="35"/>
      <c r="XBH250" s="35"/>
      <c r="XBI250" s="35"/>
      <c r="XBJ250" s="35"/>
      <c r="XBK250" s="35"/>
      <c r="XBL250" s="35"/>
      <c r="XBM250" s="35"/>
      <c r="XBN250" s="35"/>
      <c r="XBO250" s="35"/>
      <c r="XBP250" s="35"/>
      <c r="XBQ250" s="35"/>
      <c r="XBR250" s="35"/>
      <c r="XBS250" s="35"/>
      <c r="XBT250" s="35"/>
      <c r="XBU250" s="35"/>
      <c r="XBV250" s="35"/>
      <c r="XBW250" s="35"/>
      <c r="XBX250" s="35"/>
      <c r="XBY250" s="35"/>
      <c r="XBZ250" s="35"/>
      <c r="XCA250" s="35"/>
      <c r="XCB250" s="35"/>
      <c r="XCC250" s="35"/>
      <c r="XCD250" s="35"/>
      <c r="XCE250" s="35"/>
      <c r="XCF250" s="35"/>
      <c r="XCG250" s="35"/>
      <c r="XCH250" s="35"/>
      <c r="XCI250" s="35"/>
      <c r="XCJ250" s="35"/>
      <c r="XCK250" s="35"/>
      <c r="XCL250" s="35"/>
      <c r="XCM250" s="35"/>
      <c r="XCN250" s="35"/>
      <c r="XCO250" s="35"/>
      <c r="XCP250" s="35"/>
      <c r="XCQ250" s="35"/>
      <c r="XCR250" s="35"/>
      <c r="XCS250" s="35"/>
      <c r="XCT250" s="35"/>
      <c r="XCU250" s="35"/>
      <c r="XCV250" s="35"/>
      <c r="XCW250" s="35"/>
      <c r="XCX250" s="35"/>
      <c r="XCY250" s="35"/>
      <c r="XCZ250" s="35"/>
      <c r="XDA250" s="35"/>
      <c r="XDB250" s="35"/>
      <c r="XDC250" s="35"/>
      <c r="XDD250" s="35"/>
      <c r="XDE250" s="35"/>
      <c r="XDF250" s="35"/>
      <c r="XDG250" s="35"/>
      <c r="XDH250" s="35"/>
      <c r="XDI250" s="35"/>
      <c r="XDJ250" s="35"/>
      <c r="XDK250" s="35"/>
      <c r="XDL250" s="35"/>
      <c r="XDM250" s="35"/>
      <c r="XDN250" s="35"/>
      <c r="XDO250" s="35"/>
      <c r="XDP250" s="35"/>
      <c r="XDQ250" s="35"/>
      <c r="XDR250" s="35"/>
      <c r="XDS250" s="35"/>
      <c r="XDT250" s="35"/>
      <c r="XDU250" s="35"/>
      <c r="XDV250" s="35"/>
      <c r="XDW250" s="35"/>
      <c r="XDX250" s="35"/>
      <c r="XDY250" s="35"/>
      <c r="XDZ250" s="35"/>
      <c r="XEA250" s="35"/>
      <c r="XEB250" s="35"/>
      <c r="XEC250" s="35"/>
      <c r="XED250" s="35"/>
      <c r="XEE250" s="35"/>
      <c r="XEF250" s="35"/>
      <c r="XEG250" s="35"/>
      <c r="XEH250" s="35"/>
      <c r="XEI250" s="35"/>
      <c r="XEJ250" s="35"/>
      <c r="XEK250" s="35"/>
      <c r="XEL250" s="35"/>
      <c r="XEM250" s="35"/>
      <c r="XEN250" s="35"/>
      <c r="XEO250" s="35"/>
      <c r="XEP250" s="35"/>
      <c r="XEQ250" s="35"/>
      <c r="XER250" s="35"/>
      <c r="XES250" s="35"/>
      <c r="XET250" s="35"/>
      <c r="XEU250" s="35"/>
      <c r="XEV250" s="35"/>
      <c r="XEW250" s="35"/>
      <c r="XEX250" s="35"/>
      <c r="XEY250" s="35"/>
      <c r="XEZ250" s="35"/>
      <c r="XFA250" s="35"/>
      <c r="XFB250" s="35"/>
      <c r="XFC250" s="35"/>
      <c r="XFD250" s="35"/>
    </row>
    <row r="251" spans="1:151 16227:16384" s="12" customFormat="1" ht="20.25" x14ac:dyDescent="0.25">
      <c r="A251" s="114"/>
      <c r="B251" s="115"/>
      <c r="C251" s="126">
        <f>C250+1</f>
        <v>2</v>
      </c>
      <c r="D251" s="126"/>
      <c r="E251" s="58" t="s">
        <v>208</v>
      </c>
      <c r="F251" s="118">
        <f>61.1*10.764</f>
        <v>657.68039999999996</v>
      </c>
      <c r="G251" s="119"/>
      <c r="H251" s="58">
        <v>0</v>
      </c>
      <c r="I251" s="58">
        <f t="shared" ref="I251" si="56">F251*(($I$151)+1)+H251</f>
        <v>1052.28864</v>
      </c>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WZC251" s="35"/>
      <c r="WZD251" s="35"/>
      <c r="WZE251" s="35"/>
      <c r="WZF251" s="35"/>
      <c r="WZG251" s="35"/>
      <c r="WZH251" s="35"/>
      <c r="WZI251" s="35"/>
      <c r="WZJ251" s="35"/>
      <c r="WZK251" s="35"/>
      <c r="WZL251" s="35"/>
      <c r="WZM251" s="35"/>
      <c r="WZN251" s="35"/>
      <c r="WZO251" s="35"/>
      <c r="WZP251" s="35"/>
      <c r="WZQ251" s="35"/>
      <c r="WZR251" s="35"/>
      <c r="WZS251" s="35"/>
      <c r="WZT251" s="35"/>
      <c r="WZU251" s="35"/>
      <c r="WZV251" s="35"/>
      <c r="WZW251" s="35"/>
      <c r="WZX251" s="35"/>
      <c r="WZY251" s="35"/>
      <c r="WZZ251" s="35"/>
      <c r="XAA251" s="35"/>
      <c r="XAB251" s="35"/>
      <c r="XAC251" s="35"/>
      <c r="XAD251" s="35"/>
      <c r="XAE251" s="35"/>
      <c r="XAF251" s="35"/>
      <c r="XAG251" s="35"/>
      <c r="XAH251" s="35"/>
      <c r="XAI251" s="35"/>
      <c r="XAJ251" s="35"/>
      <c r="XAK251" s="35"/>
      <c r="XAL251" s="35"/>
      <c r="XAM251" s="35"/>
      <c r="XAN251" s="35"/>
      <c r="XAO251" s="35"/>
      <c r="XAP251" s="35"/>
      <c r="XAQ251" s="35"/>
      <c r="XAR251" s="35"/>
      <c r="XAS251" s="35"/>
      <c r="XAT251" s="35"/>
      <c r="XAU251" s="35"/>
      <c r="XAV251" s="35"/>
      <c r="XAW251" s="35"/>
      <c r="XAX251" s="35"/>
      <c r="XAY251" s="35"/>
      <c r="XAZ251" s="35"/>
      <c r="XBA251" s="35"/>
      <c r="XBB251" s="35"/>
      <c r="XBC251" s="35"/>
      <c r="XBD251" s="35"/>
      <c r="XBE251" s="35"/>
      <c r="XBF251" s="35"/>
      <c r="XBG251" s="35"/>
      <c r="XBH251" s="35"/>
      <c r="XBI251" s="35"/>
      <c r="XBJ251" s="35"/>
      <c r="XBK251" s="35"/>
      <c r="XBL251" s="35"/>
      <c r="XBM251" s="35"/>
      <c r="XBN251" s="35"/>
      <c r="XBO251" s="35"/>
      <c r="XBP251" s="35"/>
      <c r="XBQ251" s="35"/>
      <c r="XBR251" s="35"/>
      <c r="XBS251" s="35"/>
      <c r="XBT251" s="35"/>
      <c r="XBU251" s="35"/>
      <c r="XBV251" s="35"/>
      <c r="XBW251" s="35"/>
      <c r="XBX251" s="35"/>
      <c r="XBY251" s="35"/>
      <c r="XBZ251" s="35"/>
      <c r="XCA251" s="35"/>
      <c r="XCB251" s="35"/>
      <c r="XCC251" s="35"/>
      <c r="XCD251" s="35"/>
      <c r="XCE251" s="35"/>
      <c r="XCF251" s="35"/>
      <c r="XCG251" s="35"/>
      <c r="XCH251" s="35"/>
      <c r="XCI251" s="35"/>
      <c r="XCJ251" s="35"/>
      <c r="XCK251" s="35"/>
      <c r="XCL251" s="35"/>
      <c r="XCM251" s="35"/>
      <c r="XCN251" s="35"/>
      <c r="XCO251" s="35"/>
      <c r="XCP251" s="35"/>
      <c r="XCQ251" s="35"/>
      <c r="XCR251" s="35"/>
      <c r="XCS251" s="35"/>
      <c r="XCT251" s="35"/>
      <c r="XCU251" s="35"/>
      <c r="XCV251" s="35"/>
      <c r="XCW251" s="35"/>
      <c r="XCX251" s="35"/>
      <c r="XCY251" s="35"/>
      <c r="XCZ251" s="35"/>
      <c r="XDA251" s="35"/>
      <c r="XDB251" s="35"/>
      <c r="XDC251" s="35"/>
      <c r="XDD251" s="35"/>
      <c r="XDE251" s="35"/>
      <c r="XDF251" s="35"/>
      <c r="XDG251" s="35"/>
      <c r="XDH251" s="35"/>
      <c r="XDI251" s="35"/>
      <c r="XDJ251" s="35"/>
      <c r="XDK251" s="35"/>
      <c r="XDL251" s="35"/>
      <c r="XDM251" s="35"/>
      <c r="XDN251" s="35"/>
      <c r="XDO251" s="35"/>
      <c r="XDP251" s="35"/>
      <c r="XDQ251" s="35"/>
      <c r="XDR251" s="35"/>
      <c r="XDS251" s="35"/>
      <c r="XDT251" s="35"/>
      <c r="XDU251" s="35"/>
      <c r="XDV251" s="35"/>
      <c r="XDW251" s="35"/>
      <c r="XDX251" s="35"/>
      <c r="XDY251" s="35"/>
      <c r="XDZ251" s="35"/>
      <c r="XEA251" s="35"/>
      <c r="XEB251" s="35"/>
      <c r="XEC251" s="35"/>
      <c r="XED251" s="35"/>
      <c r="XEE251" s="35"/>
      <c r="XEF251" s="35"/>
      <c r="XEG251" s="35"/>
      <c r="XEH251" s="35"/>
      <c r="XEI251" s="35"/>
      <c r="XEJ251" s="35"/>
      <c r="XEK251" s="35"/>
      <c r="XEL251" s="35"/>
      <c r="XEM251" s="35"/>
      <c r="XEN251" s="35"/>
      <c r="XEO251" s="35"/>
      <c r="XEP251" s="35"/>
      <c r="XEQ251" s="35"/>
      <c r="XER251" s="35"/>
      <c r="XES251" s="35"/>
      <c r="XET251" s="35"/>
      <c r="XEU251" s="35"/>
      <c r="XEV251" s="35"/>
      <c r="XEW251" s="35"/>
      <c r="XEX251" s="35"/>
      <c r="XEY251" s="35"/>
      <c r="XEZ251" s="35"/>
      <c r="XFA251" s="35"/>
      <c r="XFB251" s="35"/>
      <c r="XFC251" s="35"/>
      <c r="XFD251" s="35"/>
    </row>
    <row r="252" spans="1:151 16227:16384" s="12" customFormat="1" ht="20.25" x14ac:dyDescent="0.25">
      <c r="A252" s="114"/>
      <c r="B252" s="115"/>
      <c r="C252" s="126">
        <f t="shared" ref="C252:C254" si="57">C251+1</f>
        <v>3</v>
      </c>
      <c r="D252" s="126"/>
      <c r="E252" s="112" t="s">
        <v>214</v>
      </c>
      <c r="F252" s="196"/>
      <c r="G252" s="196"/>
      <c r="H252" s="196"/>
      <c r="I252" s="113"/>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WZC252" s="35"/>
      <c r="WZD252" s="35"/>
      <c r="WZE252" s="35"/>
      <c r="WZF252" s="35"/>
      <c r="WZG252" s="35"/>
      <c r="WZH252" s="35"/>
      <c r="WZI252" s="35"/>
      <c r="WZJ252" s="35"/>
      <c r="WZK252" s="35"/>
      <c r="WZL252" s="35"/>
      <c r="WZM252" s="35"/>
      <c r="WZN252" s="35"/>
      <c r="WZO252" s="35"/>
      <c r="WZP252" s="35"/>
      <c r="WZQ252" s="35"/>
      <c r="WZR252" s="35"/>
      <c r="WZS252" s="35"/>
      <c r="WZT252" s="35"/>
      <c r="WZU252" s="35"/>
      <c r="WZV252" s="35"/>
      <c r="WZW252" s="35"/>
      <c r="WZX252" s="35"/>
      <c r="WZY252" s="35"/>
      <c r="WZZ252" s="35"/>
      <c r="XAA252" s="35"/>
      <c r="XAB252" s="35"/>
      <c r="XAC252" s="35"/>
      <c r="XAD252" s="35"/>
      <c r="XAE252" s="35"/>
      <c r="XAF252" s="35"/>
      <c r="XAG252" s="35"/>
      <c r="XAH252" s="35"/>
      <c r="XAI252" s="35"/>
      <c r="XAJ252" s="35"/>
      <c r="XAK252" s="35"/>
      <c r="XAL252" s="35"/>
      <c r="XAM252" s="35"/>
      <c r="XAN252" s="35"/>
      <c r="XAO252" s="35"/>
      <c r="XAP252" s="35"/>
      <c r="XAQ252" s="35"/>
      <c r="XAR252" s="35"/>
      <c r="XAS252" s="35"/>
      <c r="XAT252" s="35"/>
      <c r="XAU252" s="35"/>
      <c r="XAV252" s="35"/>
      <c r="XAW252" s="35"/>
      <c r="XAX252" s="35"/>
      <c r="XAY252" s="35"/>
      <c r="XAZ252" s="35"/>
      <c r="XBA252" s="35"/>
      <c r="XBB252" s="35"/>
      <c r="XBC252" s="35"/>
      <c r="XBD252" s="35"/>
      <c r="XBE252" s="35"/>
      <c r="XBF252" s="35"/>
      <c r="XBG252" s="35"/>
      <c r="XBH252" s="35"/>
      <c r="XBI252" s="35"/>
      <c r="XBJ252" s="35"/>
      <c r="XBK252" s="35"/>
      <c r="XBL252" s="35"/>
      <c r="XBM252" s="35"/>
      <c r="XBN252" s="35"/>
      <c r="XBO252" s="35"/>
      <c r="XBP252" s="35"/>
      <c r="XBQ252" s="35"/>
      <c r="XBR252" s="35"/>
      <c r="XBS252" s="35"/>
      <c r="XBT252" s="35"/>
      <c r="XBU252" s="35"/>
      <c r="XBV252" s="35"/>
      <c r="XBW252" s="35"/>
      <c r="XBX252" s="35"/>
      <c r="XBY252" s="35"/>
      <c r="XBZ252" s="35"/>
      <c r="XCA252" s="35"/>
      <c r="XCB252" s="35"/>
      <c r="XCC252" s="35"/>
      <c r="XCD252" s="35"/>
      <c r="XCE252" s="35"/>
      <c r="XCF252" s="35"/>
      <c r="XCG252" s="35"/>
      <c r="XCH252" s="35"/>
      <c r="XCI252" s="35"/>
      <c r="XCJ252" s="35"/>
      <c r="XCK252" s="35"/>
      <c r="XCL252" s="35"/>
      <c r="XCM252" s="35"/>
      <c r="XCN252" s="35"/>
      <c r="XCO252" s="35"/>
      <c r="XCP252" s="35"/>
      <c r="XCQ252" s="35"/>
      <c r="XCR252" s="35"/>
      <c r="XCS252" s="35"/>
      <c r="XCT252" s="35"/>
      <c r="XCU252" s="35"/>
      <c r="XCV252" s="35"/>
      <c r="XCW252" s="35"/>
      <c r="XCX252" s="35"/>
      <c r="XCY252" s="35"/>
      <c r="XCZ252" s="35"/>
      <c r="XDA252" s="35"/>
      <c r="XDB252" s="35"/>
      <c r="XDC252" s="35"/>
      <c r="XDD252" s="35"/>
      <c r="XDE252" s="35"/>
      <c r="XDF252" s="35"/>
      <c r="XDG252" s="35"/>
      <c r="XDH252" s="35"/>
      <c r="XDI252" s="35"/>
      <c r="XDJ252" s="35"/>
      <c r="XDK252" s="35"/>
      <c r="XDL252" s="35"/>
      <c r="XDM252" s="35"/>
      <c r="XDN252" s="35"/>
      <c r="XDO252" s="35"/>
      <c r="XDP252" s="35"/>
      <c r="XDQ252" s="35"/>
      <c r="XDR252" s="35"/>
      <c r="XDS252" s="35"/>
      <c r="XDT252" s="35"/>
      <c r="XDU252" s="35"/>
      <c r="XDV252" s="35"/>
      <c r="XDW252" s="35"/>
      <c r="XDX252" s="35"/>
      <c r="XDY252" s="35"/>
      <c r="XDZ252" s="35"/>
      <c r="XEA252" s="35"/>
      <c r="XEB252" s="35"/>
      <c r="XEC252" s="35"/>
      <c r="XED252" s="35"/>
      <c r="XEE252" s="35"/>
      <c r="XEF252" s="35"/>
      <c r="XEG252" s="35"/>
      <c r="XEH252" s="35"/>
      <c r="XEI252" s="35"/>
      <c r="XEJ252" s="35"/>
      <c r="XEK252" s="35"/>
      <c r="XEL252" s="35"/>
      <c r="XEM252" s="35"/>
      <c r="XEN252" s="35"/>
      <c r="XEO252" s="35"/>
      <c r="XEP252" s="35"/>
      <c r="XEQ252" s="35"/>
      <c r="XER252" s="35"/>
      <c r="XES252" s="35"/>
      <c r="XET252" s="35"/>
      <c r="XEU252" s="35"/>
      <c r="XEV252" s="35"/>
      <c r="XEW252" s="35"/>
      <c r="XEX252" s="35"/>
      <c r="XEY252" s="35"/>
      <c r="XEZ252" s="35"/>
      <c r="XFA252" s="35"/>
      <c r="XFB252" s="35"/>
      <c r="XFC252" s="35"/>
      <c r="XFD252" s="35"/>
    </row>
    <row r="253" spans="1:151 16227:16384" s="12" customFormat="1" ht="20.25" customHeight="1" x14ac:dyDescent="0.25">
      <c r="A253" s="114"/>
      <c r="B253" s="115"/>
      <c r="C253" s="126">
        <f t="shared" si="57"/>
        <v>4</v>
      </c>
      <c r="D253" s="126"/>
      <c r="E253" s="116"/>
      <c r="F253" s="198"/>
      <c r="G253" s="198"/>
      <c r="H253" s="198"/>
      <c r="I253" s="117"/>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WZC253" s="35"/>
      <c r="WZD253" s="35"/>
      <c r="WZE253" s="35"/>
      <c r="WZF253" s="35"/>
      <c r="WZG253" s="35"/>
      <c r="WZH253" s="35"/>
      <c r="WZI253" s="35"/>
      <c r="WZJ253" s="35"/>
      <c r="WZK253" s="35"/>
      <c r="WZL253" s="35"/>
      <c r="WZM253" s="35"/>
      <c r="WZN253" s="35"/>
      <c r="WZO253" s="35"/>
      <c r="WZP253" s="35"/>
      <c r="WZQ253" s="35"/>
      <c r="WZR253" s="35"/>
      <c r="WZS253" s="35"/>
      <c r="WZT253" s="35"/>
      <c r="WZU253" s="35"/>
      <c r="WZV253" s="35"/>
      <c r="WZW253" s="35"/>
      <c r="WZX253" s="35"/>
      <c r="WZY253" s="35"/>
      <c r="WZZ253" s="35"/>
      <c r="XAA253" s="35"/>
      <c r="XAB253" s="35"/>
      <c r="XAC253" s="35"/>
      <c r="XAD253" s="35"/>
      <c r="XAE253" s="35"/>
      <c r="XAF253" s="35"/>
      <c r="XAG253" s="35"/>
      <c r="XAH253" s="35"/>
      <c r="XAI253" s="35"/>
      <c r="XAJ253" s="35"/>
      <c r="XAK253" s="35"/>
      <c r="XAL253" s="35"/>
      <c r="XAM253" s="35"/>
      <c r="XAN253" s="35"/>
      <c r="XAO253" s="35"/>
      <c r="XAP253" s="35"/>
      <c r="XAQ253" s="35"/>
      <c r="XAR253" s="35"/>
      <c r="XAS253" s="35"/>
      <c r="XAT253" s="35"/>
      <c r="XAU253" s="35"/>
      <c r="XAV253" s="35"/>
      <c r="XAW253" s="35"/>
      <c r="XAX253" s="35"/>
      <c r="XAY253" s="35"/>
      <c r="XAZ253" s="35"/>
      <c r="XBA253" s="35"/>
      <c r="XBB253" s="35"/>
      <c r="XBC253" s="35"/>
      <c r="XBD253" s="35"/>
      <c r="XBE253" s="35"/>
      <c r="XBF253" s="35"/>
      <c r="XBG253" s="35"/>
      <c r="XBH253" s="35"/>
      <c r="XBI253" s="35"/>
      <c r="XBJ253" s="35"/>
      <c r="XBK253" s="35"/>
      <c r="XBL253" s="35"/>
      <c r="XBM253" s="35"/>
      <c r="XBN253" s="35"/>
      <c r="XBO253" s="35"/>
      <c r="XBP253" s="35"/>
      <c r="XBQ253" s="35"/>
      <c r="XBR253" s="35"/>
      <c r="XBS253" s="35"/>
      <c r="XBT253" s="35"/>
      <c r="XBU253" s="35"/>
      <c r="XBV253" s="35"/>
      <c r="XBW253" s="35"/>
      <c r="XBX253" s="35"/>
      <c r="XBY253" s="35"/>
      <c r="XBZ253" s="35"/>
      <c r="XCA253" s="35"/>
      <c r="XCB253" s="35"/>
      <c r="XCC253" s="35"/>
      <c r="XCD253" s="35"/>
      <c r="XCE253" s="35"/>
      <c r="XCF253" s="35"/>
      <c r="XCG253" s="35"/>
      <c r="XCH253" s="35"/>
      <c r="XCI253" s="35"/>
      <c r="XCJ253" s="35"/>
      <c r="XCK253" s="35"/>
      <c r="XCL253" s="35"/>
      <c r="XCM253" s="35"/>
      <c r="XCN253" s="35"/>
      <c r="XCO253" s="35"/>
      <c r="XCP253" s="35"/>
      <c r="XCQ253" s="35"/>
      <c r="XCR253" s="35"/>
      <c r="XCS253" s="35"/>
      <c r="XCT253" s="35"/>
      <c r="XCU253" s="35"/>
      <c r="XCV253" s="35"/>
      <c r="XCW253" s="35"/>
      <c r="XCX253" s="35"/>
      <c r="XCY253" s="35"/>
      <c r="XCZ253" s="35"/>
      <c r="XDA253" s="35"/>
      <c r="XDB253" s="35"/>
      <c r="XDC253" s="35"/>
      <c r="XDD253" s="35"/>
      <c r="XDE253" s="35"/>
      <c r="XDF253" s="35"/>
      <c r="XDG253" s="35"/>
      <c r="XDH253" s="35"/>
      <c r="XDI253" s="35"/>
      <c r="XDJ253" s="35"/>
      <c r="XDK253" s="35"/>
      <c r="XDL253" s="35"/>
      <c r="XDM253" s="35"/>
      <c r="XDN253" s="35"/>
      <c r="XDO253" s="35"/>
      <c r="XDP253" s="35"/>
      <c r="XDQ253" s="35"/>
      <c r="XDR253" s="35"/>
      <c r="XDS253" s="35"/>
      <c r="XDT253" s="35"/>
      <c r="XDU253" s="35"/>
      <c r="XDV253" s="35"/>
      <c r="XDW253" s="35"/>
      <c r="XDX253" s="35"/>
      <c r="XDY253" s="35"/>
      <c r="XDZ253" s="35"/>
      <c r="XEA253" s="35"/>
      <c r="XEB253" s="35"/>
      <c r="XEC253" s="35"/>
      <c r="XED253" s="35"/>
      <c r="XEE253" s="35"/>
      <c r="XEF253" s="35"/>
      <c r="XEG253" s="35"/>
      <c r="XEH253" s="35"/>
      <c r="XEI253" s="35"/>
      <c r="XEJ253" s="35"/>
      <c r="XEK253" s="35"/>
      <c r="XEL253" s="35"/>
      <c r="XEM253" s="35"/>
      <c r="XEN253" s="35"/>
      <c r="XEO253" s="35"/>
      <c r="XEP253" s="35"/>
      <c r="XEQ253" s="35"/>
      <c r="XER253" s="35"/>
      <c r="XES253" s="35"/>
      <c r="XET253" s="35"/>
      <c r="XEU253" s="35"/>
      <c r="XEV253" s="35"/>
      <c r="XEW253" s="35"/>
      <c r="XEX253" s="35"/>
      <c r="XEY253" s="35"/>
      <c r="XEZ253" s="35"/>
      <c r="XFA253" s="35"/>
      <c r="XFB253" s="35"/>
      <c r="XFC253" s="35"/>
      <c r="XFD253" s="35"/>
    </row>
    <row r="254" spans="1:151 16227:16384" s="12" customFormat="1" ht="20.25" customHeight="1" x14ac:dyDescent="0.25">
      <c r="A254" s="116"/>
      <c r="B254" s="117"/>
      <c r="C254" s="126">
        <f t="shared" si="57"/>
        <v>5</v>
      </c>
      <c r="D254" s="126"/>
      <c r="E254" s="58" t="s">
        <v>212</v>
      </c>
      <c r="F254" s="118">
        <f>45.96*10.764</f>
        <v>494.71343999999999</v>
      </c>
      <c r="G254" s="119"/>
      <c r="H254" s="58">
        <v>0</v>
      </c>
      <c r="I254" s="58">
        <f t="shared" ref="I254" si="58">F254*(($I$151)+1)+H254</f>
        <v>791.54150400000003</v>
      </c>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WZC254" s="35"/>
      <c r="WZD254" s="35"/>
      <c r="WZE254" s="35"/>
      <c r="WZF254" s="35"/>
      <c r="WZG254" s="35"/>
      <c r="WZH254" s="35"/>
      <c r="WZI254" s="35"/>
      <c r="WZJ254" s="35"/>
      <c r="WZK254" s="35"/>
      <c r="WZL254" s="35"/>
      <c r="WZM254" s="35"/>
      <c r="WZN254" s="35"/>
      <c r="WZO254" s="35"/>
      <c r="WZP254" s="35"/>
      <c r="WZQ254" s="35"/>
      <c r="WZR254" s="35"/>
      <c r="WZS254" s="35"/>
      <c r="WZT254" s="35"/>
      <c r="WZU254" s="35"/>
      <c r="WZV254" s="35"/>
      <c r="WZW254" s="35"/>
      <c r="WZX254" s="35"/>
      <c r="WZY254" s="35"/>
      <c r="WZZ254" s="35"/>
      <c r="XAA254" s="35"/>
      <c r="XAB254" s="35"/>
      <c r="XAC254" s="35"/>
      <c r="XAD254" s="35"/>
      <c r="XAE254" s="35"/>
      <c r="XAF254" s="35"/>
      <c r="XAG254" s="35"/>
      <c r="XAH254" s="35"/>
      <c r="XAI254" s="35"/>
      <c r="XAJ254" s="35"/>
      <c r="XAK254" s="35"/>
      <c r="XAL254" s="35"/>
      <c r="XAM254" s="35"/>
      <c r="XAN254" s="35"/>
      <c r="XAO254" s="35"/>
      <c r="XAP254" s="35"/>
      <c r="XAQ254" s="35"/>
      <c r="XAR254" s="35"/>
      <c r="XAS254" s="35"/>
      <c r="XAT254" s="35"/>
      <c r="XAU254" s="35"/>
      <c r="XAV254" s="35"/>
      <c r="XAW254" s="35"/>
      <c r="XAX254" s="35"/>
      <c r="XAY254" s="35"/>
      <c r="XAZ254" s="35"/>
      <c r="XBA254" s="35"/>
      <c r="XBB254" s="35"/>
      <c r="XBC254" s="35"/>
      <c r="XBD254" s="35"/>
      <c r="XBE254" s="35"/>
      <c r="XBF254" s="35"/>
      <c r="XBG254" s="35"/>
      <c r="XBH254" s="35"/>
      <c r="XBI254" s="35"/>
      <c r="XBJ254" s="35"/>
      <c r="XBK254" s="35"/>
      <c r="XBL254" s="35"/>
      <c r="XBM254" s="35"/>
      <c r="XBN254" s="35"/>
      <c r="XBO254" s="35"/>
      <c r="XBP254" s="35"/>
      <c r="XBQ254" s="35"/>
      <c r="XBR254" s="35"/>
      <c r="XBS254" s="35"/>
      <c r="XBT254" s="35"/>
      <c r="XBU254" s="35"/>
      <c r="XBV254" s="35"/>
      <c r="XBW254" s="35"/>
      <c r="XBX254" s="35"/>
      <c r="XBY254" s="35"/>
      <c r="XBZ254" s="35"/>
      <c r="XCA254" s="35"/>
      <c r="XCB254" s="35"/>
      <c r="XCC254" s="35"/>
      <c r="XCD254" s="35"/>
      <c r="XCE254" s="35"/>
      <c r="XCF254" s="35"/>
      <c r="XCG254" s="35"/>
      <c r="XCH254" s="35"/>
      <c r="XCI254" s="35"/>
      <c r="XCJ254" s="35"/>
      <c r="XCK254" s="35"/>
      <c r="XCL254" s="35"/>
      <c r="XCM254" s="35"/>
      <c r="XCN254" s="35"/>
      <c r="XCO254" s="35"/>
      <c r="XCP254" s="35"/>
      <c r="XCQ254" s="35"/>
      <c r="XCR254" s="35"/>
      <c r="XCS254" s="35"/>
      <c r="XCT254" s="35"/>
      <c r="XCU254" s="35"/>
      <c r="XCV254" s="35"/>
      <c r="XCW254" s="35"/>
      <c r="XCX254" s="35"/>
      <c r="XCY254" s="35"/>
      <c r="XCZ254" s="35"/>
      <c r="XDA254" s="35"/>
      <c r="XDB254" s="35"/>
      <c r="XDC254" s="35"/>
      <c r="XDD254" s="35"/>
      <c r="XDE254" s="35"/>
      <c r="XDF254" s="35"/>
      <c r="XDG254" s="35"/>
      <c r="XDH254" s="35"/>
      <c r="XDI254" s="35"/>
      <c r="XDJ254" s="35"/>
      <c r="XDK254" s="35"/>
      <c r="XDL254" s="35"/>
      <c r="XDM254" s="35"/>
      <c r="XDN254" s="35"/>
      <c r="XDO254" s="35"/>
      <c r="XDP254" s="35"/>
      <c r="XDQ254" s="35"/>
      <c r="XDR254" s="35"/>
      <c r="XDS254" s="35"/>
      <c r="XDT254" s="35"/>
      <c r="XDU254" s="35"/>
      <c r="XDV254" s="35"/>
      <c r="XDW254" s="35"/>
      <c r="XDX254" s="35"/>
      <c r="XDY254" s="35"/>
      <c r="XDZ254" s="35"/>
      <c r="XEA254" s="35"/>
      <c r="XEB254" s="35"/>
      <c r="XEC254" s="35"/>
      <c r="XED254" s="35"/>
      <c r="XEE254" s="35"/>
      <c r="XEF254" s="35"/>
      <c r="XEG254" s="35"/>
      <c r="XEH254" s="35"/>
      <c r="XEI254" s="35"/>
      <c r="XEJ254" s="35"/>
      <c r="XEK254" s="35"/>
      <c r="XEL254" s="35"/>
      <c r="XEM254" s="35"/>
      <c r="XEN254" s="35"/>
      <c r="XEO254" s="35"/>
      <c r="XEP254" s="35"/>
      <c r="XEQ254" s="35"/>
      <c r="XER254" s="35"/>
      <c r="XES254" s="35"/>
      <c r="XET254" s="35"/>
      <c r="XEU254" s="35"/>
      <c r="XEV254" s="35"/>
      <c r="XEW254" s="35"/>
      <c r="XEX254" s="35"/>
      <c r="XEY254" s="35"/>
      <c r="XEZ254" s="35"/>
      <c r="XFA254" s="35"/>
      <c r="XFB254" s="35"/>
      <c r="XFC254" s="35"/>
      <c r="XFD254" s="35"/>
    </row>
    <row r="255" spans="1:151 16227:16384" s="12" customFormat="1" ht="20.25" x14ac:dyDescent="0.25">
      <c r="A255" s="109" t="s">
        <v>242</v>
      </c>
      <c r="B255" s="110"/>
      <c r="C255" s="110"/>
      <c r="D255" s="110"/>
      <c r="E255" s="110"/>
      <c r="F255" s="110"/>
      <c r="G255" s="110"/>
      <c r="H255" s="110"/>
      <c r="I255" s="111"/>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WZC255" s="35"/>
      <c r="WZD255" s="35"/>
      <c r="WZE255" s="35"/>
      <c r="WZF255" s="35"/>
      <c r="WZG255" s="35"/>
      <c r="WZH255" s="35"/>
      <c r="WZI255" s="35"/>
      <c r="WZJ255" s="35"/>
      <c r="WZK255" s="35"/>
      <c r="WZL255" s="35"/>
      <c r="WZM255" s="35"/>
      <c r="WZN255" s="35"/>
      <c r="WZO255" s="35"/>
      <c r="WZP255" s="35"/>
      <c r="WZQ255" s="35"/>
      <c r="WZR255" s="35"/>
      <c r="WZS255" s="35"/>
      <c r="WZT255" s="35"/>
      <c r="WZU255" s="35"/>
      <c r="WZV255" s="35"/>
      <c r="WZW255" s="35"/>
      <c r="WZX255" s="35"/>
      <c r="WZY255" s="35"/>
      <c r="WZZ255" s="35"/>
      <c r="XAA255" s="35"/>
      <c r="XAB255" s="35"/>
      <c r="XAC255" s="35"/>
      <c r="XAD255" s="35"/>
      <c r="XAE255" s="35"/>
      <c r="XAF255" s="35"/>
      <c r="XAG255" s="35"/>
      <c r="XAH255" s="35"/>
      <c r="XAI255" s="35"/>
      <c r="XAJ255" s="35"/>
      <c r="XAK255" s="35"/>
      <c r="XAL255" s="35"/>
      <c r="XAM255" s="35"/>
      <c r="XAN255" s="35"/>
      <c r="XAO255" s="35"/>
      <c r="XAP255" s="35"/>
      <c r="XAQ255" s="35"/>
      <c r="XAR255" s="35"/>
      <c r="XAS255" s="35"/>
      <c r="XAT255" s="35"/>
      <c r="XAU255" s="35"/>
      <c r="XAV255" s="35"/>
      <c r="XAW255" s="35"/>
      <c r="XAX255" s="35"/>
      <c r="XAY255" s="35"/>
      <c r="XAZ255" s="35"/>
      <c r="XBA255" s="35"/>
      <c r="XBB255" s="35"/>
      <c r="XBC255" s="35"/>
      <c r="XBD255" s="35"/>
      <c r="XBE255" s="35"/>
      <c r="XBF255" s="35"/>
      <c r="XBG255" s="35"/>
      <c r="XBH255" s="35"/>
      <c r="XBI255" s="35"/>
      <c r="XBJ255" s="35"/>
      <c r="XBK255" s="35"/>
      <c r="XBL255" s="35"/>
      <c r="XBM255" s="35"/>
      <c r="XBN255" s="35"/>
      <c r="XBO255" s="35"/>
      <c r="XBP255" s="35"/>
      <c r="XBQ255" s="35"/>
      <c r="XBR255" s="35"/>
      <c r="XBS255" s="35"/>
      <c r="XBT255" s="35"/>
      <c r="XBU255" s="35"/>
      <c r="XBV255" s="35"/>
      <c r="XBW255" s="35"/>
      <c r="XBX255" s="35"/>
      <c r="XBY255" s="35"/>
      <c r="XBZ255" s="35"/>
      <c r="XCA255" s="35"/>
      <c r="XCB255" s="35"/>
      <c r="XCC255" s="35"/>
      <c r="XCD255" s="35"/>
      <c r="XCE255" s="35"/>
      <c r="XCF255" s="35"/>
      <c r="XCG255" s="35"/>
      <c r="XCH255" s="35"/>
      <c r="XCI255" s="35"/>
      <c r="XCJ255" s="35"/>
      <c r="XCK255" s="35"/>
      <c r="XCL255" s="35"/>
      <c r="XCM255" s="35"/>
      <c r="XCN255" s="35"/>
      <c r="XCO255" s="35"/>
      <c r="XCP255" s="35"/>
      <c r="XCQ255" s="35"/>
      <c r="XCR255" s="35"/>
      <c r="XCS255" s="35"/>
      <c r="XCT255" s="35"/>
      <c r="XCU255" s="35"/>
      <c r="XCV255" s="35"/>
      <c r="XCW255" s="35"/>
      <c r="XCX255" s="35"/>
      <c r="XCY255" s="35"/>
      <c r="XCZ255" s="35"/>
      <c r="XDA255" s="35"/>
      <c r="XDB255" s="35"/>
      <c r="XDC255" s="35"/>
      <c r="XDD255" s="35"/>
      <c r="XDE255" s="35"/>
      <c r="XDF255" s="35"/>
      <c r="XDG255" s="35"/>
      <c r="XDH255" s="35"/>
      <c r="XDI255" s="35"/>
      <c r="XDJ255" s="35"/>
      <c r="XDK255" s="35"/>
      <c r="XDL255" s="35"/>
      <c r="XDM255" s="35"/>
      <c r="XDN255" s="35"/>
      <c r="XDO255" s="35"/>
      <c r="XDP255" s="35"/>
      <c r="XDQ255" s="35"/>
      <c r="XDR255" s="35"/>
      <c r="XDS255" s="35"/>
      <c r="XDT255" s="35"/>
      <c r="XDU255" s="35"/>
      <c r="XDV255" s="35"/>
      <c r="XDW255" s="35"/>
      <c r="XDX255" s="35"/>
      <c r="XDY255" s="35"/>
      <c r="XDZ255" s="35"/>
      <c r="XEA255" s="35"/>
      <c r="XEB255" s="35"/>
      <c r="XEC255" s="35"/>
      <c r="XED255" s="35"/>
      <c r="XEE255" s="35"/>
      <c r="XEF255" s="35"/>
      <c r="XEG255" s="35"/>
      <c r="XEH255" s="35"/>
      <c r="XEI255" s="35"/>
      <c r="XEJ255" s="35"/>
      <c r="XEK255" s="35"/>
      <c r="XEL255" s="35"/>
      <c r="XEM255" s="35"/>
      <c r="XEN255" s="35"/>
      <c r="XEO255" s="35"/>
      <c r="XEP255" s="35"/>
      <c r="XEQ255" s="35"/>
      <c r="XER255" s="35"/>
      <c r="XES255" s="35"/>
      <c r="XET255" s="35"/>
      <c r="XEU255" s="35"/>
      <c r="XEV255" s="35"/>
      <c r="XEW255" s="35"/>
      <c r="XEX255" s="35"/>
      <c r="XEY255" s="35"/>
      <c r="XEZ255" s="35"/>
      <c r="XFA255" s="35"/>
      <c r="XFB255" s="35"/>
      <c r="XFC255" s="35"/>
      <c r="XFD255" s="35"/>
    </row>
    <row r="256" spans="1:151 16227:16384" s="12" customFormat="1" ht="20.25" customHeight="1" x14ac:dyDescent="0.25">
      <c r="A256" s="112" t="str">
        <f>A255</f>
        <v>7th Floor (Part Refuge Area)</v>
      </c>
      <c r="B256" s="113"/>
      <c r="C256" s="118">
        <v>1</v>
      </c>
      <c r="D256" s="119"/>
      <c r="E256" s="58" t="s">
        <v>208</v>
      </c>
      <c r="F256" s="118">
        <f>(65.17)*(10.764)</f>
        <v>701.48987999999997</v>
      </c>
      <c r="G256" s="119"/>
      <c r="H256" s="58">
        <v>0</v>
      </c>
      <c r="I256" s="58">
        <f t="shared" ref="I256:I259" si="59">F256*(($I$151)+1)+H256</f>
        <v>1122.383808</v>
      </c>
      <c r="J256" s="35"/>
      <c r="K256" s="35"/>
      <c r="L256" s="35"/>
      <c r="M256" s="35"/>
      <c r="N256" s="35"/>
      <c r="O256" s="35"/>
      <c r="P256" s="35"/>
      <c r="Q256" s="35"/>
      <c r="R256" s="35"/>
      <c r="S256" s="35"/>
      <c r="T256" s="35"/>
      <c r="U256" s="42" t="e">
        <f t="shared" ref="U256:U260" ca="1" si="60">V256&amp;""&amp;",..,"&amp;""&amp;W256</f>
        <v>#REF!</v>
      </c>
      <c r="V256" s="42" t="e">
        <f ca="1">(SUMPRODUCT(MID(0&amp;(LEFT(A255,SUM(LEN(A255)-LEN(SUBSTITUTE(A255,{"0","1","2","3"},""))))), LARGE(INDEX(ISNUMBER(--MID((LEFT(A255,SUM(LEN(A255)-LEN(SUBSTITUTE(A255,{"0","1","2","3"},""))))), ROW(INDIRECT("1:"&amp;LEN((LEFT(A255,SUM(LEN(A255)-LEN(SUBSTITUTE(A255,{"0","1","2","3"},"")))))))), 1)) * ROW(INDIRECT("1:"&amp;LEN((LEFT(A255,SUM(LEN(A255)-LEN(SUBSTITUTE(A255,{"0","1","2","3"},"")))))))), 0), ROW(INDIRECT("1:"&amp;LEN((LEFT(A255,SUM(LEN(A255)-LEN(SUBSTITUTE(A255,{"0","1","2","3"},"")))))))))+1, 1) * 10^ROW(INDIRECT("1:"&amp;LEN((LEFT(A255,SUM(LEN(A255)-LEN(SUBSTITUTE(A255,{"0","1","2","3"},""))))))))/10))*100+1</f>
        <v>#REF!</v>
      </c>
      <c r="W256" s="42">
        <f ca="1">(SUMPRODUCT(MID(0&amp;(--TRIM(RIGHT(SUBSTITUTE(LEFT(A255,_xlfn.AGGREGATE(16,6,FIND({0,1,2,3,4,5,6,7,8,9},A255,ROW(INDIRECT("1:"&amp;LEN(A255)))),1))," ",REPT(" ",LEN(A255))),LEN(A255)))), LARGE(INDEX(ISNUMBER(--MID((--TRIM(RIGHT(SUBSTITUTE(LEFT(A255,_xlfn.AGGREGATE(16,6,FIND({0,1,2,3,4,5,6,7,8,9},A255,ROW(INDIRECT("1:"&amp;LEN(A255)))),1))," ",REPT(" ",LEN(A255))),LEN(A255)))), ROW(INDIRECT("1:"&amp;LEN((--TRIM(RIGHT(SUBSTITUTE(LEFT(A255,_xlfn.AGGREGATE(16,6,FIND({0,1,2,3,4,5,6,7,8,9},A255,ROW(INDIRECT("1:"&amp;LEN(A255)))),1))," ",REPT(" ",LEN(A255))),LEN(A255))))))), 1)) * ROW(INDIRECT("1:"&amp;LEN((--TRIM(RIGHT(SUBSTITUTE(LEFT(A255,_xlfn.AGGREGATE(16,6,FIND({0,1,2,3,4,5,6,7,8,9},A255,ROW(INDIRECT("1:"&amp;LEN(A255)))),1))," ",REPT(" ",LEN(A255))),LEN(A255))))))), 0), ROW(INDIRECT("1:"&amp;LEN((--TRIM(RIGHT(SUBSTITUTE(LEFT(A255,_xlfn.AGGREGATE(16,6,FIND({0,1,2,3,4,5,6,7,8,9},A255,ROW(INDIRECT("1:"&amp;LEN(A255)))),1))," ",REPT(" ",LEN(A255))),LEN(A255))))))))+1, 1) * 10^ROW(INDIRECT("1:"&amp;LEN((--TRIM(RIGHT(SUBSTITUTE(LEFT(A255,_xlfn.AGGREGATE(16,6,FIND({0,1,2,3,4,5,6,7,8,9},A255,ROW(INDIRECT("1:"&amp;LEN(A255)))),1))," ",REPT(" ",LEN(A255))),LEN(A255)))))))/10))*100+1</f>
        <v>701</v>
      </c>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WZC256" s="35"/>
      <c r="WZD256" s="35"/>
      <c r="WZE256" s="35"/>
      <c r="WZF256" s="35"/>
      <c r="WZG256" s="35"/>
      <c r="WZH256" s="35"/>
      <c r="WZI256" s="35"/>
      <c r="WZJ256" s="35"/>
      <c r="WZK256" s="35"/>
      <c r="WZL256" s="35"/>
      <c r="WZM256" s="35"/>
      <c r="WZN256" s="35"/>
      <c r="WZO256" s="35"/>
      <c r="WZP256" s="35"/>
      <c r="WZQ256" s="35"/>
      <c r="WZR256" s="35"/>
      <c r="WZS256" s="35"/>
      <c r="WZT256" s="35"/>
      <c r="WZU256" s="35"/>
      <c r="WZV256" s="35"/>
      <c r="WZW256" s="35"/>
      <c r="WZX256" s="35"/>
      <c r="WZY256" s="35"/>
      <c r="WZZ256" s="35"/>
      <c r="XAA256" s="35"/>
      <c r="XAB256" s="35"/>
      <c r="XAC256" s="35"/>
      <c r="XAD256" s="35"/>
      <c r="XAE256" s="35"/>
      <c r="XAF256" s="35"/>
      <c r="XAG256" s="35"/>
      <c r="XAH256" s="35"/>
      <c r="XAI256" s="35"/>
      <c r="XAJ256" s="35"/>
      <c r="XAK256" s="35"/>
      <c r="XAL256" s="35"/>
      <c r="XAM256" s="35"/>
      <c r="XAN256" s="35"/>
      <c r="XAO256" s="35"/>
      <c r="XAP256" s="35"/>
      <c r="XAQ256" s="35"/>
      <c r="XAR256" s="35"/>
      <c r="XAS256" s="35"/>
      <c r="XAT256" s="35"/>
      <c r="XAU256" s="35"/>
      <c r="XAV256" s="35"/>
      <c r="XAW256" s="35"/>
      <c r="XAX256" s="35"/>
      <c r="XAY256" s="35"/>
      <c r="XAZ256" s="35"/>
      <c r="XBA256" s="35"/>
      <c r="XBB256" s="35"/>
      <c r="XBC256" s="35"/>
      <c r="XBD256" s="35"/>
      <c r="XBE256" s="35"/>
      <c r="XBF256" s="35"/>
      <c r="XBG256" s="35"/>
      <c r="XBH256" s="35"/>
      <c r="XBI256" s="35"/>
      <c r="XBJ256" s="35"/>
      <c r="XBK256" s="35"/>
      <c r="XBL256" s="35"/>
      <c r="XBM256" s="35"/>
      <c r="XBN256" s="35"/>
      <c r="XBO256" s="35"/>
      <c r="XBP256" s="35"/>
      <c r="XBQ256" s="35"/>
      <c r="XBR256" s="35"/>
      <c r="XBS256" s="35"/>
      <c r="XBT256" s="35"/>
      <c r="XBU256" s="35"/>
      <c r="XBV256" s="35"/>
      <c r="XBW256" s="35"/>
      <c r="XBX256" s="35"/>
      <c r="XBY256" s="35"/>
      <c r="XBZ256" s="35"/>
      <c r="XCA256" s="35"/>
      <c r="XCB256" s="35"/>
      <c r="XCC256" s="35"/>
      <c r="XCD256" s="35"/>
      <c r="XCE256" s="35"/>
      <c r="XCF256" s="35"/>
      <c r="XCG256" s="35"/>
      <c r="XCH256" s="35"/>
      <c r="XCI256" s="35"/>
      <c r="XCJ256" s="35"/>
      <c r="XCK256" s="35"/>
      <c r="XCL256" s="35"/>
      <c r="XCM256" s="35"/>
      <c r="XCN256" s="35"/>
      <c r="XCO256" s="35"/>
      <c r="XCP256" s="35"/>
      <c r="XCQ256" s="35"/>
      <c r="XCR256" s="35"/>
      <c r="XCS256" s="35"/>
      <c r="XCT256" s="35"/>
      <c r="XCU256" s="35"/>
      <c r="XCV256" s="35"/>
      <c r="XCW256" s="35"/>
      <c r="XCX256" s="35"/>
      <c r="XCY256" s="35"/>
      <c r="XCZ256" s="35"/>
      <c r="XDA256" s="35"/>
      <c r="XDB256" s="35"/>
      <c r="XDC256" s="35"/>
      <c r="XDD256" s="35"/>
      <c r="XDE256" s="35"/>
      <c r="XDF256" s="35"/>
      <c r="XDG256" s="35"/>
      <c r="XDH256" s="35"/>
      <c r="XDI256" s="35"/>
      <c r="XDJ256" s="35"/>
      <c r="XDK256" s="35"/>
      <c r="XDL256" s="35"/>
      <c r="XDM256" s="35"/>
      <c r="XDN256" s="35"/>
      <c r="XDO256" s="35"/>
      <c r="XDP256" s="35"/>
      <c r="XDQ256" s="35"/>
      <c r="XDR256" s="35"/>
      <c r="XDS256" s="35"/>
      <c r="XDT256" s="35"/>
      <c r="XDU256" s="35"/>
      <c r="XDV256" s="35"/>
      <c r="XDW256" s="35"/>
      <c r="XDX256" s="35"/>
      <c r="XDY256" s="35"/>
      <c r="XDZ256" s="35"/>
      <c r="XEA256" s="35"/>
      <c r="XEB256" s="35"/>
      <c r="XEC256" s="35"/>
      <c r="XED256" s="35"/>
      <c r="XEE256" s="35"/>
      <c r="XEF256" s="35"/>
      <c r="XEG256" s="35"/>
      <c r="XEH256" s="35"/>
      <c r="XEI256" s="35"/>
      <c r="XEJ256" s="35"/>
      <c r="XEK256" s="35"/>
      <c r="XEL256" s="35"/>
      <c r="XEM256" s="35"/>
      <c r="XEN256" s="35"/>
      <c r="XEO256" s="35"/>
      <c r="XEP256" s="35"/>
      <c r="XEQ256" s="35"/>
      <c r="XER256" s="35"/>
      <c r="XES256" s="35"/>
      <c r="XET256" s="35"/>
      <c r="XEU256" s="35"/>
      <c r="XEV256" s="35"/>
      <c r="XEW256" s="35"/>
      <c r="XEX256" s="35"/>
      <c r="XEY256" s="35"/>
      <c r="XEZ256" s="35"/>
      <c r="XFA256" s="35"/>
      <c r="XFB256" s="35"/>
      <c r="XFC256" s="35"/>
      <c r="XFD256" s="35"/>
    </row>
    <row r="257" spans="1:151 16227:16384" s="12" customFormat="1" ht="20.25" customHeight="1" x14ac:dyDescent="0.25">
      <c r="A257" s="114"/>
      <c r="B257" s="115"/>
      <c r="C257" s="118">
        <v>2</v>
      </c>
      <c r="D257" s="119"/>
      <c r="E257" s="58" t="s">
        <v>208</v>
      </c>
      <c r="F257" s="118">
        <f>(61.23)*(10.764)</f>
        <v>659.07971999999995</v>
      </c>
      <c r="G257" s="119"/>
      <c r="H257" s="58">
        <v>0</v>
      </c>
      <c r="I257" s="58">
        <f t="shared" si="59"/>
        <v>1054.527552</v>
      </c>
      <c r="J257" s="35"/>
      <c r="K257" s="35"/>
      <c r="L257" s="35"/>
      <c r="M257" s="35"/>
      <c r="N257" s="35"/>
      <c r="O257" s="35"/>
      <c r="P257" s="35"/>
      <c r="Q257" s="35"/>
      <c r="R257" s="35"/>
      <c r="S257" s="35"/>
      <c r="T257" s="35"/>
      <c r="U257" s="42" t="e">
        <f t="shared" ca="1" si="60"/>
        <v>#REF!</v>
      </c>
      <c r="V257" s="42" t="e">
        <f ca="1">V256+1</f>
        <v>#REF!</v>
      </c>
      <c r="W257" s="42">
        <f ca="1">W256+1</f>
        <v>702</v>
      </c>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WZC257" s="35"/>
      <c r="WZD257" s="35"/>
      <c r="WZE257" s="35"/>
      <c r="WZF257" s="35"/>
      <c r="WZG257" s="35"/>
      <c r="WZH257" s="35"/>
      <c r="WZI257" s="35"/>
      <c r="WZJ257" s="35"/>
      <c r="WZK257" s="35"/>
      <c r="WZL257" s="35"/>
      <c r="WZM257" s="35"/>
      <c r="WZN257" s="35"/>
      <c r="WZO257" s="35"/>
      <c r="WZP257" s="35"/>
      <c r="WZQ257" s="35"/>
      <c r="WZR257" s="35"/>
      <c r="WZS257" s="35"/>
      <c r="WZT257" s="35"/>
      <c r="WZU257" s="35"/>
      <c r="WZV257" s="35"/>
      <c r="WZW257" s="35"/>
      <c r="WZX257" s="35"/>
      <c r="WZY257" s="35"/>
      <c r="WZZ257" s="35"/>
      <c r="XAA257" s="35"/>
      <c r="XAB257" s="35"/>
      <c r="XAC257" s="35"/>
      <c r="XAD257" s="35"/>
      <c r="XAE257" s="35"/>
      <c r="XAF257" s="35"/>
      <c r="XAG257" s="35"/>
      <c r="XAH257" s="35"/>
      <c r="XAI257" s="35"/>
      <c r="XAJ257" s="35"/>
      <c r="XAK257" s="35"/>
      <c r="XAL257" s="35"/>
      <c r="XAM257" s="35"/>
      <c r="XAN257" s="35"/>
      <c r="XAO257" s="35"/>
      <c r="XAP257" s="35"/>
      <c r="XAQ257" s="35"/>
      <c r="XAR257" s="35"/>
      <c r="XAS257" s="35"/>
      <c r="XAT257" s="35"/>
      <c r="XAU257" s="35"/>
      <c r="XAV257" s="35"/>
      <c r="XAW257" s="35"/>
      <c r="XAX257" s="35"/>
      <c r="XAY257" s="35"/>
      <c r="XAZ257" s="35"/>
      <c r="XBA257" s="35"/>
      <c r="XBB257" s="35"/>
      <c r="XBC257" s="35"/>
      <c r="XBD257" s="35"/>
      <c r="XBE257" s="35"/>
      <c r="XBF257" s="35"/>
      <c r="XBG257" s="35"/>
      <c r="XBH257" s="35"/>
      <c r="XBI257" s="35"/>
      <c r="XBJ257" s="35"/>
      <c r="XBK257" s="35"/>
      <c r="XBL257" s="35"/>
      <c r="XBM257" s="35"/>
      <c r="XBN257" s="35"/>
      <c r="XBO257" s="35"/>
      <c r="XBP257" s="35"/>
      <c r="XBQ257" s="35"/>
      <c r="XBR257" s="35"/>
      <c r="XBS257" s="35"/>
      <c r="XBT257" s="35"/>
      <c r="XBU257" s="35"/>
      <c r="XBV257" s="35"/>
      <c r="XBW257" s="35"/>
      <c r="XBX257" s="35"/>
      <c r="XBY257" s="35"/>
      <c r="XBZ257" s="35"/>
      <c r="XCA257" s="35"/>
      <c r="XCB257" s="35"/>
      <c r="XCC257" s="35"/>
      <c r="XCD257" s="35"/>
      <c r="XCE257" s="35"/>
      <c r="XCF257" s="35"/>
      <c r="XCG257" s="35"/>
      <c r="XCH257" s="35"/>
      <c r="XCI257" s="35"/>
      <c r="XCJ257" s="35"/>
      <c r="XCK257" s="35"/>
      <c r="XCL257" s="35"/>
      <c r="XCM257" s="35"/>
      <c r="XCN257" s="35"/>
      <c r="XCO257" s="35"/>
      <c r="XCP257" s="35"/>
      <c r="XCQ257" s="35"/>
      <c r="XCR257" s="35"/>
      <c r="XCS257" s="35"/>
      <c r="XCT257" s="35"/>
      <c r="XCU257" s="35"/>
      <c r="XCV257" s="35"/>
      <c r="XCW257" s="35"/>
      <c r="XCX257" s="35"/>
      <c r="XCY257" s="35"/>
      <c r="XCZ257" s="35"/>
      <c r="XDA257" s="35"/>
      <c r="XDB257" s="35"/>
      <c r="XDC257" s="35"/>
      <c r="XDD257" s="35"/>
      <c r="XDE257" s="35"/>
      <c r="XDF257" s="35"/>
      <c r="XDG257" s="35"/>
      <c r="XDH257" s="35"/>
      <c r="XDI257" s="35"/>
      <c r="XDJ257" s="35"/>
      <c r="XDK257" s="35"/>
      <c r="XDL257" s="35"/>
      <c r="XDM257" s="35"/>
      <c r="XDN257" s="35"/>
      <c r="XDO257" s="35"/>
      <c r="XDP257" s="35"/>
      <c r="XDQ257" s="35"/>
      <c r="XDR257" s="35"/>
      <c r="XDS257" s="35"/>
      <c r="XDT257" s="35"/>
      <c r="XDU257" s="35"/>
      <c r="XDV257" s="35"/>
      <c r="XDW257" s="35"/>
      <c r="XDX257" s="35"/>
      <c r="XDY257" s="35"/>
      <c r="XDZ257" s="35"/>
      <c r="XEA257" s="35"/>
      <c r="XEB257" s="35"/>
      <c r="XEC257" s="35"/>
      <c r="XED257" s="35"/>
      <c r="XEE257" s="35"/>
      <c r="XEF257" s="35"/>
      <c r="XEG257" s="35"/>
      <c r="XEH257" s="35"/>
      <c r="XEI257" s="35"/>
      <c r="XEJ257" s="35"/>
      <c r="XEK257" s="35"/>
      <c r="XEL257" s="35"/>
      <c r="XEM257" s="35"/>
      <c r="XEN257" s="35"/>
      <c r="XEO257" s="35"/>
      <c r="XEP257" s="35"/>
      <c r="XEQ257" s="35"/>
      <c r="XER257" s="35"/>
      <c r="XES257" s="35"/>
      <c r="XET257" s="35"/>
      <c r="XEU257" s="35"/>
      <c r="XEV257" s="35"/>
      <c r="XEW257" s="35"/>
      <c r="XEX257" s="35"/>
      <c r="XEY257" s="35"/>
      <c r="XEZ257" s="35"/>
      <c r="XFA257" s="35"/>
      <c r="XFB257" s="35"/>
      <c r="XFC257" s="35"/>
      <c r="XFD257" s="35"/>
    </row>
    <row r="258" spans="1:151 16227:16384" s="12" customFormat="1" ht="20.25" customHeight="1" x14ac:dyDescent="0.25">
      <c r="A258" s="114"/>
      <c r="B258" s="115"/>
      <c r="C258" s="118">
        <v>3</v>
      </c>
      <c r="D258" s="119"/>
      <c r="E258" s="58" t="s">
        <v>208</v>
      </c>
      <c r="F258" s="118">
        <f>(64.62)*(10.764)</f>
        <v>695.56968000000006</v>
      </c>
      <c r="G258" s="119"/>
      <c r="H258" s="58">
        <v>0</v>
      </c>
      <c r="I258" s="58">
        <f t="shared" si="59"/>
        <v>1112.9114880000002</v>
      </c>
      <c r="J258" s="35"/>
      <c r="K258" s="35"/>
      <c r="L258" s="35"/>
      <c r="M258" s="35"/>
      <c r="N258" s="35"/>
      <c r="O258" s="35"/>
      <c r="P258" s="35"/>
      <c r="Q258" s="35"/>
      <c r="R258" s="35"/>
      <c r="S258" s="35"/>
      <c r="T258" s="35"/>
      <c r="U258" s="42" t="e">
        <f t="shared" ca="1" si="60"/>
        <v>#REF!</v>
      </c>
      <c r="V258" s="42" t="e">
        <f t="shared" ref="V258:W258" ca="1" si="61">V257+1</f>
        <v>#REF!</v>
      </c>
      <c r="W258" s="42">
        <f t="shared" ca="1" si="61"/>
        <v>703</v>
      </c>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WZC258" s="35"/>
      <c r="WZD258" s="35"/>
      <c r="WZE258" s="35"/>
      <c r="WZF258" s="35"/>
      <c r="WZG258" s="35"/>
      <c r="WZH258" s="35"/>
      <c r="WZI258" s="35"/>
      <c r="WZJ258" s="35"/>
      <c r="WZK258" s="35"/>
      <c r="WZL258" s="35"/>
      <c r="WZM258" s="35"/>
      <c r="WZN258" s="35"/>
      <c r="WZO258" s="35"/>
      <c r="WZP258" s="35"/>
      <c r="WZQ258" s="35"/>
      <c r="WZR258" s="35"/>
      <c r="WZS258" s="35"/>
      <c r="WZT258" s="35"/>
      <c r="WZU258" s="35"/>
      <c r="WZV258" s="35"/>
      <c r="WZW258" s="35"/>
      <c r="WZX258" s="35"/>
      <c r="WZY258" s="35"/>
      <c r="WZZ258" s="35"/>
      <c r="XAA258" s="35"/>
      <c r="XAB258" s="35"/>
      <c r="XAC258" s="35"/>
      <c r="XAD258" s="35"/>
      <c r="XAE258" s="35"/>
      <c r="XAF258" s="35"/>
      <c r="XAG258" s="35"/>
      <c r="XAH258" s="35"/>
      <c r="XAI258" s="35"/>
      <c r="XAJ258" s="35"/>
      <c r="XAK258" s="35"/>
      <c r="XAL258" s="35"/>
      <c r="XAM258" s="35"/>
      <c r="XAN258" s="35"/>
      <c r="XAO258" s="35"/>
      <c r="XAP258" s="35"/>
      <c r="XAQ258" s="35"/>
      <c r="XAR258" s="35"/>
      <c r="XAS258" s="35"/>
      <c r="XAT258" s="35"/>
      <c r="XAU258" s="35"/>
      <c r="XAV258" s="35"/>
      <c r="XAW258" s="35"/>
      <c r="XAX258" s="35"/>
      <c r="XAY258" s="35"/>
      <c r="XAZ258" s="35"/>
      <c r="XBA258" s="35"/>
      <c r="XBB258" s="35"/>
      <c r="XBC258" s="35"/>
      <c r="XBD258" s="35"/>
      <c r="XBE258" s="35"/>
      <c r="XBF258" s="35"/>
      <c r="XBG258" s="35"/>
      <c r="XBH258" s="35"/>
      <c r="XBI258" s="35"/>
      <c r="XBJ258" s="35"/>
      <c r="XBK258" s="35"/>
      <c r="XBL258" s="35"/>
      <c r="XBM258" s="35"/>
      <c r="XBN258" s="35"/>
      <c r="XBO258" s="35"/>
      <c r="XBP258" s="35"/>
      <c r="XBQ258" s="35"/>
      <c r="XBR258" s="35"/>
      <c r="XBS258" s="35"/>
      <c r="XBT258" s="35"/>
      <c r="XBU258" s="35"/>
      <c r="XBV258" s="35"/>
      <c r="XBW258" s="35"/>
      <c r="XBX258" s="35"/>
      <c r="XBY258" s="35"/>
      <c r="XBZ258" s="35"/>
      <c r="XCA258" s="35"/>
      <c r="XCB258" s="35"/>
      <c r="XCC258" s="35"/>
      <c r="XCD258" s="35"/>
      <c r="XCE258" s="35"/>
      <c r="XCF258" s="35"/>
      <c r="XCG258" s="35"/>
      <c r="XCH258" s="35"/>
      <c r="XCI258" s="35"/>
      <c r="XCJ258" s="35"/>
      <c r="XCK258" s="35"/>
      <c r="XCL258" s="35"/>
      <c r="XCM258" s="35"/>
      <c r="XCN258" s="35"/>
      <c r="XCO258" s="35"/>
      <c r="XCP258" s="35"/>
      <c r="XCQ258" s="35"/>
      <c r="XCR258" s="35"/>
      <c r="XCS258" s="35"/>
      <c r="XCT258" s="35"/>
      <c r="XCU258" s="35"/>
      <c r="XCV258" s="35"/>
      <c r="XCW258" s="35"/>
      <c r="XCX258" s="35"/>
      <c r="XCY258" s="35"/>
      <c r="XCZ258" s="35"/>
      <c r="XDA258" s="35"/>
      <c r="XDB258" s="35"/>
      <c r="XDC258" s="35"/>
      <c r="XDD258" s="35"/>
      <c r="XDE258" s="35"/>
      <c r="XDF258" s="35"/>
      <c r="XDG258" s="35"/>
      <c r="XDH258" s="35"/>
      <c r="XDI258" s="35"/>
      <c r="XDJ258" s="35"/>
      <c r="XDK258" s="35"/>
      <c r="XDL258" s="35"/>
      <c r="XDM258" s="35"/>
      <c r="XDN258" s="35"/>
      <c r="XDO258" s="35"/>
      <c r="XDP258" s="35"/>
      <c r="XDQ258" s="35"/>
      <c r="XDR258" s="35"/>
      <c r="XDS258" s="35"/>
      <c r="XDT258" s="35"/>
      <c r="XDU258" s="35"/>
      <c r="XDV258" s="35"/>
      <c r="XDW258" s="35"/>
      <c r="XDX258" s="35"/>
      <c r="XDY258" s="35"/>
      <c r="XDZ258" s="35"/>
      <c r="XEA258" s="35"/>
      <c r="XEB258" s="35"/>
      <c r="XEC258" s="35"/>
      <c r="XED258" s="35"/>
      <c r="XEE258" s="35"/>
      <c r="XEF258" s="35"/>
      <c r="XEG258" s="35"/>
      <c r="XEH258" s="35"/>
      <c r="XEI258" s="35"/>
      <c r="XEJ258" s="35"/>
      <c r="XEK258" s="35"/>
      <c r="XEL258" s="35"/>
      <c r="XEM258" s="35"/>
      <c r="XEN258" s="35"/>
      <c r="XEO258" s="35"/>
      <c r="XEP258" s="35"/>
      <c r="XEQ258" s="35"/>
      <c r="XER258" s="35"/>
      <c r="XES258" s="35"/>
      <c r="XET258" s="35"/>
      <c r="XEU258" s="35"/>
      <c r="XEV258" s="35"/>
      <c r="XEW258" s="35"/>
      <c r="XEX258" s="35"/>
      <c r="XEY258" s="35"/>
      <c r="XEZ258" s="35"/>
      <c r="XFA258" s="35"/>
      <c r="XFB258" s="35"/>
      <c r="XFC258" s="35"/>
      <c r="XFD258" s="35"/>
    </row>
    <row r="259" spans="1:151 16227:16384" s="12" customFormat="1" ht="20.25" customHeight="1" x14ac:dyDescent="0.25">
      <c r="A259" s="114"/>
      <c r="B259" s="115"/>
      <c r="C259" s="118">
        <v>4</v>
      </c>
      <c r="D259" s="119"/>
      <c r="E259" s="58" t="s">
        <v>209</v>
      </c>
      <c r="F259" s="118">
        <f>(93.63)*(10.764)</f>
        <v>1007.8333199999998</v>
      </c>
      <c r="G259" s="119"/>
      <c r="H259" s="58">
        <v>0</v>
      </c>
      <c r="I259" s="58">
        <f t="shared" si="59"/>
        <v>1612.5333119999998</v>
      </c>
      <c r="J259" s="35"/>
      <c r="K259" s="35"/>
      <c r="L259" s="35"/>
      <c r="M259" s="35"/>
      <c r="N259" s="35"/>
      <c r="O259" s="35"/>
      <c r="P259" s="35"/>
      <c r="Q259" s="35"/>
      <c r="R259" s="35"/>
      <c r="S259" s="35"/>
      <c r="T259" s="35"/>
      <c r="U259" s="42" t="e">
        <f t="shared" ca="1" si="60"/>
        <v>#REF!</v>
      </c>
      <c r="V259" s="42" t="e">
        <f t="shared" ref="V259:W259" ca="1" si="62">V258+1</f>
        <v>#REF!</v>
      </c>
      <c r="W259" s="42">
        <f t="shared" ca="1" si="62"/>
        <v>704</v>
      </c>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WZC259" s="35"/>
      <c r="WZD259" s="35"/>
      <c r="WZE259" s="35"/>
      <c r="WZF259" s="35"/>
      <c r="WZG259" s="35"/>
      <c r="WZH259" s="35"/>
      <c r="WZI259" s="35"/>
      <c r="WZJ259" s="35"/>
      <c r="WZK259" s="35"/>
      <c r="WZL259" s="35"/>
      <c r="WZM259" s="35"/>
      <c r="WZN259" s="35"/>
      <c r="WZO259" s="35"/>
      <c r="WZP259" s="35"/>
      <c r="WZQ259" s="35"/>
      <c r="WZR259" s="35"/>
      <c r="WZS259" s="35"/>
      <c r="WZT259" s="35"/>
      <c r="WZU259" s="35"/>
      <c r="WZV259" s="35"/>
      <c r="WZW259" s="35"/>
      <c r="WZX259" s="35"/>
      <c r="WZY259" s="35"/>
      <c r="WZZ259" s="35"/>
      <c r="XAA259" s="35"/>
      <c r="XAB259" s="35"/>
      <c r="XAC259" s="35"/>
      <c r="XAD259" s="35"/>
      <c r="XAE259" s="35"/>
      <c r="XAF259" s="35"/>
      <c r="XAG259" s="35"/>
      <c r="XAH259" s="35"/>
      <c r="XAI259" s="35"/>
      <c r="XAJ259" s="35"/>
      <c r="XAK259" s="35"/>
      <c r="XAL259" s="35"/>
      <c r="XAM259" s="35"/>
      <c r="XAN259" s="35"/>
      <c r="XAO259" s="35"/>
      <c r="XAP259" s="35"/>
      <c r="XAQ259" s="35"/>
      <c r="XAR259" s="35"/>
      <c r="XAS259" s="35"/>
      <c r="XAT259" s="35"/>
      <c r="XAU259" s="35"/>
      <c r="XAV259" s="35"/>
      <c r="XAW259" s="35"/>
      <c r="XAX259" s="35"/>
      <c r="XAY259" s="35"/>
      <c r="XAZ259" s="35"/>
      <c r="XBA259" s="35"/>
      <c r="XBB259" s="35"/>
      <c r="XBC259" s="35"/>
      <c r="XBD259" s="35"/>
      <c r="XBE259" s="35"/>
      <c r="XBF259" s="35"/>
      <c r="XBG259" s="35"/>
      <c r="XBH259" s="35"/>
      <c r="XBI259" s="35"/>
      <c r="XBJ259" s="35"/>
      <c r="XBK259" s="35"/>
      <c r="XBL259" s="35"/>
      <c r="XBM259" s="35"/>
      <c r="XBN259" s="35"/>
      <c r="XBO259" s="35"/>
      <c r="XBP259" s="35"/>
      <c r="XBQ259" s="35"/>
      <c r="XBR259" s="35"/>
      <c r="XBS259" s="35"/>
      <c r="XBT259" s="35"/>
      <c r="XBU259" s="35"/>
      <c r="XBV259" s="35"/>
      <c r="XBW259" s="35"/>
      <c r="XBX259" s="35"/>
      <c r="XBY259" s="35"/>
      <c r="XBZ259" s="35"/>
      <c r="XCA259" s="35"/>
      <c r="XCB259" s="35"/>
      <c r="XCC259" s="35"/>
      <c r="XCD259" s="35"/>
      <c r="XCE259" s="35"/>
      <c r="XCF259" s="35"/>
      <c r="XCG259" s="35"/>
      <c r="XCH259" s="35"/>
      <c r="XCI259" s="35"/>
      <c r="XCJ259" s="35"/>
      <c r="XCK259" s="35"/>
      <c r="XCL259" s="35"/>
      <c r="XCM259" s="35"/>
      <c r="XCN259" s="35"/>
      <c r="XCO259" s="35"/>
      <c r="XCP259" s="35"/>
      <c r="XCQ259" s="35"/>
      <c r="XCR259" s="35"/>
      <c r="XCS259" s="35"/>
      <c r="XCT259" s="35"/>
      <c r="XCU259" s="35"/>
      <c r="XCV259" s="35"/>
      <c r="XCW259" s="35"/>
      <c r="XCX259" s="35"/>
      <c r="XCY259" s="35"/>
      <c r="XCZ259" s="35"/>
      <c r="XDA259" s="35"/>
      <c r="XDB259" s="35"/>
      <c r="XDC259" s="35"/>
      <c r="XDD259" s="35"/>
      <c r="XDE259" s="35"/>
      <c r="XDF259" s="35"/>
      <c r="XDG259" s="35"/>
      <c r="XDH259" s="35"/>
      <c r="XDI259" s="35"/>
      <c r="XDJ259" s="35"/>
      <c r="XDK259" s="35"/>
      <c r="XDL259" s="35"/>
      <c r="XDM259" s="35"/>
      <c r="XDN259" s="35"/>
      <c r="XDO259" s="35"/>
      <c r="XDP259" s="35"/>
      <c r="XDQ259" s="35"/>
      <c r="XDR259" s="35"/>
      <c r="XDS259" s="35"/>
      <c r="XDT259" s="35"/>
      <c r="XDU259" s="35"/>
      <c r="XDV259" s="35"/>
      <c r="XDW259" s="35"/>
      <c r="XDX259" s="35"/>
      <c r="XDY259" s="35"/>
      <c r="XDZ259" s="35"/>
      <c r="XEA259" s="35"/>
      <c r="XEB259" s="35"/>
      <c r="XEC259" s="35"/>
      <c r="XED259" s="35"/>
      <c r="XEE259" s="35"/>
      <c r="XEF259" s="35"/>
      <c r="XEG259" s="35"/>
      <c r="XEH259" s="35"/>
      <c r="XEI259" s="35"/>
      <c r="XEJ259" s="35"/>
      <c r="XEK259" s="35"/>
      <c r="XEL259" s="35"/>
      <c r="XEM259" s="35"/>
      <c r="XEN259" s="35"/>
      <c r="XEO259" s="35"/>
      <c r="XEP259" s="35"/>
      <c r="XEQ259" s="35"/>
      <c r="XER259" s="35"/>
      <c r="XES259" s="35"/>
      <c r="XET259" s="35"/>
      <c r="XEU259" s="35"/>
      <c r="XEV259" s="35"/>
      <c r="XEW259" s="35"/>
      <c r="XEX259" s="35"/>
      <c r="XEY259" s="35"/>
      <c r="XEZ259" s="35"/>
      <c r="XFA259" s="35"/>
      <c r="XFB259" s="35"/>
      <c r="XFC259" s="35"/>
      <c r="XFD259" s="35"/>
    </row>
    <row r="260" spans="1:151 16227:16384" s="12" customFormat="1" ht="20.25" customHeight="1" x14ac:dyDescent="0.25">
      <c r="A260" s="116"/>
      <c r="B260" s="117"/>
      <c r="C260" s="118">
        <v>5</v>
      </c>
      <c r="D260" s="119"/>
      <c r="E260" s="118" t="s">
        <v>221</v>
      </c>
      <c r="F260" s="120"/>
      <c r="G260" s="120"/>
      <c r="H260" s="120"/>
      <c r="I260" s="119"/>
      <c r="J260" s="35"/>
      <c r="K260" s="35"/>
      <c r="L260" s="35"/>
      <c r="M260" s="35"/>
      <c r="N260" s="35"/>
      <c r="O260" s="35"/>
      <c r="P260" s="35"/>
      <c r="Q260" s="35"/>
      <c r="R260" s="35"/>
      <c r="S260" s="35"/>
      <c r="T260" s="35"/>
      <c r="U260" s="42" t="e">
        <f t="shared" ca="1" si="60"/>
        <v>#REF!</v>
      </c>
      <c r="V260" s="42" t="e">
        <f t="shared" ref="V260:W260" ca="1" si="63">V259+1</f>
        <v>#REF!</v>
      </c>
      <c r="W260" s="42">
        <f t="shared" ca="1" si="63"/>
        <v>705</v>
      </c>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WZC260" s="35"/>
      <c r="WZD260" s="35"/>
      <c r="WZE260" s="35"/>
      <c r="WZF260" s="35"/>
      <c r="WZG260" s="35"/>
      <c r="WZH260" s="35"/>
      <c r="WZI260" s="35"/>
      <c r="WZJ260" s="35"/>
      <c r="WZK260" s="35"/>
      <c r="WZL260" s="35"/>
      <c r="WZM260" s="35"/>
      <c r="WZN260" s="35"/>
      <c r="WZO260" s="35"/>
      <c r="WZP260" s="35"/>
      <c r="WZQ260" s="35"/>
      <c r="WZR260" s="35"/>
      <c r="WZS260" s="35"/>
      <c r="WZT260" s="35"/>
      <c r="WZU260" s="35"/>
      <c r="WZV260" s="35"/>
      <c r="WZW260" s="35"/>
      <c r="WZX260" s="35"/>
      <c r="WZY260" s="35"/>
      <c r="WZZ260" s="35"/>
      <c r="XAA260" s="35"/>
      <c r="XAB260" s="35"/>
      <c r="XAC260" s="35"/>
      <c r="XAD260" s="35"/>
      <c r="XAE260" s="35"/>
      <c r="XAF260" s="35"/>
      <c r="XAG260" s="35"/>
      <c r="XAH260" s="35"/>
      <c r="XAI260" s="35"/>
      <c r="XAJ260" s="35"/>
      <c r="XAK260" s="35"/>
      <c r="XAL260" s="35"/>
      <c r="XAM260" s="35"/>
      <c r="XAN260" s="35"/>
      <c r="XAO260" s="35"/>
      <c r="XAP260" s="35"/>
      <c r="XAQ260" s="35"/>
      <c r="XAR260" s="35"/>
      <c r="XAS260" s="35"/>
      <c r="XAT260" s="35"/>
      <c r="XAU260" s="35"/>
      <c r="XAV260" s="35"/>
      <c r="XAW260" s="35"/>
      <c r="XAX260" s="35"/>
      <c r="XAY260" s="35"/>
      <c r="XAZ260" s="35"/>
      <c r="XBA260" s="35"/>
      <c r="XBB260" s="35"/>
      <c r="XBC260" s="35"/>
      <c r="XBD260" s="35"/>
      <c r="XBE260" s="35"/>
      <c r="XBF260" s="35"/>
      <c r="XBG260" s="35"/>
      <c r="XBH260" s="35"/>
      <c r="XBI260" s="35"/>
      <c r="XBJ260" s="35"/>
      <c r="XBK260" s="35"/>
      <c r="XBL260" s="35"/>
      <c r="XBM260" s="35"/>
      <c r="XBN260" s="35"/>
      <c r="XBO260" s="35"/>
      <c r="XBP260" s="35"/>
      <c r="XBQ260" s="35"/>
      <c r="XBR260" s="35"/>
      <c r="XBS260" s="35"/>
      <c r="XBT260" s="35"/>
      <c r="XBU260" s="35"/>
      <c r="XBV260" s="35"/>
      <c r="XBW260" s="35"/>
      <c r="XBX260" s="35"/>
      <c r="XBY260" s="35"/>
      <c r="XBZ260" s="35"/>
      <c r="XCA260" s="35"/>
      <c r="XCB260" s="35"/>
      <c r="XCC260" s="35"/>
      <c r="XCD260" s="35"/>
      <c r="XCE260" s="35"/>
      <c r="XCF260" s="35"/>
      <c r="XCG260" s="35"/>
      <c r="XCH260" s="35"/>
      <c r="XCI260" s="35"/>
      <c r="XCJ260" s="35"/>
      <c r="XCK260" s="35"/>
      <c r="XCL260" s="35"/>
      <c r="XCM260" s="35"/>
      <c r="XCN260" s="35"/>
      <c r="XCO260" s="35"/>
      <c r="XCP260" s="35"/>
      <c r="XCQ260" s="35"/>
      <c r="XCR260" s="35"/>
      <c r="XCS260" s="35"/>
      <c r="XCT260" s="35"/>
      <c r="XCU260" s="35"/>
      <c r="XCV260" s="35"/>
      <c r="XCW260" s="35"/>
      <c r="XCX260" s="35"/>
      <c r="XCY260" s="35"/>
      <c r="XCZ260" s="35"/>
      <c r="XDA260" s="35"/>
      <c r="XDB260" s="35"/>
      <c r="XDC260" s="35"/>
      <c r="XDD260" s="35"/>
      <c r="XDE260" s="35"/>
      <c r="XDF260" s="35"/>
      <c r="XDG260" s="35"/>
      <c r="XDH260" s="35"/>
      <c r="XDI260" s="35"/>
      <c r="XDJ260" s="35"/>
      <c r="XDK260" s="35"/>
      <c r="XDL260" s="35"/>
      <c r="XDM260" s="35"/>
      <c r="XDN260" s="35"/>
      <c r="XDO260" s="35"/>
      <c r="XDP260" s="35"/>
      <c r="XDQ260" s="35"/>
      <c r="XDR260" s="35"/>
      <c r="XDS260" s="35"/>
      <c r="XDT260" s="35"/>
      <c r="XDU260" s="35"/>
      <c r="XDV260" s="35"/>
      <c r="XDW260" s="35"/>
      <c r="XDX260" s="35"/>
      <c r="XDY260" s="35"/>
      <c r="XDZ260" s="35"/>
      <c r="XEA260" s="35"/>
      <c r="XEB260" s="35"/>
      <c r="XEC260" s="35"/>
      <c r="XED260" s="35"/>
      <c r="XEE260" s="35"/>
      <c r="XEF260" s="35"/>
      <c r="XEG260" s="35"/>
      <c r="XEH260" s="35"/>
      <c r="XEI260" s="35"/>
      <c r="XEJ260" s="35"/>
      <c r="XEK260" s="35"/>
      <c r="XEL260" s="35"/>
      <c r="XEM260" s="35"/>
      <c r="XEN260" s="35"/>
      <c r="XEO260" s="35"/>
      <c r="XEP260" s="35"/>
      <c r="XEQ260" s="35"/>
      <c r="XER260" s="35"/>
      <c r="XES260" s="35"/>
      <c r="XET260" s="35"/>
      <c r="XEU260" s="35"/>
      <c r="XEV260" s="35"/>
      <c r="XEW260" s="35"/>
      <c r="XEX260" s="35"/>
      <c r="XEY260" s="35"/>
      <c r="XEZ260" s="35"/>
      <c r="XFA260" s="35"/>
      <c r="XFB260" s="35"/>
      <c r="XFC260" s="35"/>
      <c r="XFD260" s="35"/>
    </row>
    <row r="261" spans="1:151 16227:16384" s="12" customFormat="1" ht="20.25" x14ac:dyDescent="0.25">
      <c r="A261" s="109" t="s">
        <v>215</v>
      </c>
      <c r="B261" s="110"/>
      <c r="C261" s="110"/>
      <c r="D261" s="110"/>
      <c r="E261" s="110"/>
      <c r="F261" s="110"/>
      <c r="G261" s="110"/>
      <c r="H261" s="110"/>
      <c r="I261" s="111"/>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WZC261" s="35"/>
      <c r="WZD261" s="35"/>
      <c r="WZE261" s="35"/>
      <c r="WZF261" s="35"/>
      <c r="WZG261" s="35"/>
      <c r="WZH261" s="35"/>
      <c r="WZI261" s="35"/>
      <c r="WZJ261" s="35"/>
      <c r="WZK261" s="35"/>
      <c r="WZL261" s="35"/>
      <c r="WZM261" s="35"/>
      <c r="WZN261" s="35"/>
      <c r="WZO261" s="35"/>
      <c r="WZP261" s="35"/>
      <c r="WZQ261" s="35"/>
      <c r="WZR261" s="35"/>
      <c r="WZS261" s="35"/>
      <c r="WZT261" s="35"/>
      <c r="WZU261" s="35"/>
      <c r="WZV261" s="35"/>
      <c r="WZW261" s="35"/>
      <c r="WZX261" s="35"/>
      <c r="WZY261" s="35"/>
      <c r="WZZ261" s="35"/>
      <c r="XAA261" s="35"/>
      <c r="XAB261" s="35"/>
      <c r="XAC261" s="35"/>
      <c r="XAD261" s="35"/>
      <c r="XAE261" s="35"/>
      <c r="XAF261" s="35"/>
      <c r="XAG261" s="35"/>
      <c r="XAH261" s="35"/>
      <c r="XAI261" s="35"/>
      <c r="XAJ261" s="35"/>
      <c r="XAK261" s="35"/>
      <c r="XAL261" s="35"/>
      <c r="XAM261" s="35"/>
      <c r="XAN261" s="35"/>
      <c r="XAO261" s="35"/>
      <c r="XAP261" s="35"/>
      <c r="XAQ261" s="35"/>
      <c r="XAR261" s="35"/>
      <c r="XAS261" s="35"/>
      <c r="XAT261" s="35"/>
      <c r="XAU261" s="35"/>
      <c r="XAV261" s="35"/>
      <c r="XAW261" s="35"/>
      <c r="XAX261" s="35"/>
      <c r="XAY261" s="35"/>
      <c r="XAZ261" s="35"/>
      <c r="XBA261" s="35"/>
      <c r="XBB261" s="35"/>
      <c r="XBC261" s="35"/>
      <c r="XBD261" s="35"/>
      <c r="XBE261" s="35"/>
      <c r="XBF261" s="35"/>
      <c r="XBG261" s="35"/>
      <c r="XBH261" s="35"/>
      <c r="XBI261" s="35"/>
      <c r="XBJ261" s="35"/>
      <c r="XBK261" s="35"/>
      <c r="XBL261" s="35"/>
      <c r="XBM261" s="35"/>
      <c r="XBN261" s="35"/>
      <c r="XBO261" s="35"/>
      <c r="XBP261" s="35"/>
      <c r="XBQ261" s="35"/>
      <c r="XBR261" s="35"/>
      <c r="XBS261" s="35"/>
      <c r="XBT261" s="35"/>
      <c r="XBU261" s="35"/>
      <c r="XBV261" s="35"/>
      <c r="XBW261" s="35"/>
      <c r="XBX261" s="35"/>
      <c r="XBY261" s="35"/>
      <c r="XBZ261" s="35"/>
      <c r="XCA261" s="35"/>
      <c r="XCB261" s="35"/>
      <c r="XCC261" s="35"/>
      <c r="XCD261" s="35"/>
      <c r="XCE261" s="35"/>
      <c r="XCF261" s="35"/>
      <c r="XCG261" s="35"/>
      <c r="XCH261" s="35"/>
      <c r="XCI261" s="35"/>
      <c r="XCJ261" s="35"/>
      <c r="XCK261" s="35"/>
      <c r="XCL261" s="35"/>
      <c r="XCM261" s="35"/>
      <c r="XCN261" s="35"/>
      <c r="XCO261" s="35"/>
      <c r="XCP261" s="35"/>
      <c r="XCQ261" s="35"/>
      <c r="XCR261" s="35"/>
      <c r="XCS261" s="35"/>
      <c r="XCT261" s="35"/>
      <c r="XCU261" s="35"/>
      <c r="XCV261" s="35"/>
      <c r="XCW261" s="35"/>
      <c r="XCX261" s="35"/>
      <c r="XCY261" s="35"/>
      <c r="XCZ261" s="35"/>
      <c r="XDA261" s="35"/>
      <c r="XDB261" s="35"/>
      <c r="XDC261" s="35"/>
      <c r="XDD261" s="35"/>
      <c r="XDE261" s="35"/>
      <c r="XDF261" s="35"/>
      <c r="XDG261" s="35"/>
      <c r="XDH261" s="35"/>
      <c r="XDI261" s="35"/>
      <c r="XDJ261" s="35"/>
      <c r="XDK261" s="35"/>
      <c r="XDL261" s="35"/>
      <c r="XDM261" s="35"/>
      <c r="XDN261" s="35"/>
      <c r="XDO261" s="35"/>
      <c r="XDP261" s="35"/>
      <c r="XDQ261" s="35"/>
      <c r="XDR261" s="35"/>
      <c r="XDS261" s="35"/>
      <c r="XDT261" s="35"/>
      <c r="XDU261" s="35"/>
      <c r="XDV261" s="35"/>
      <c r="XDW261" s="35"/>
      <c r="XDX261" s="35"/>
      <c r="XDY261" s="35"/>
      <c r="XDZ261" s="35"/>
      <c r="XEA261" s="35"/>
      <c r="XEB261" s="35"/>
      <c r="XEC261" s="35"/>
      <c r="XED261" s="35"/>
      <c r="XEE261" s="35"/>
      <c r="XEF261" s="35"/>
      <c r="XEG261" s="35"/>
      <c r="XEH261" s="35"/>
      <c r="XEI261" s="35"/>
      <c r="XEJ261" s="35"/>
      <c r="XEK261" s="35"/>
      <c r="XEL261" s="35"/>
      <c r="XEM261" s="35"/>
      <c r="XEN261" s="35"/>
      <c r="XEO261" s="35"/>
      <c r="XEP261" s="35"/>
      <c r="XEQ261" s="35"/>
      <c r="XER261" s="35"/>
      <c r="XES261" s="35"/>
      <c r="XET261" s="35"/>
      <c r="XEU261" s="35"/>
      <c r="XEV261" s="35"/>
      <c r="XEW261" s="35"/>
      <c r="XEX261" s="35"/>
      <c r="XEY261" s="35"/>
      <c r="XEZ261" s="35"/>
      <c r="XFA261" s="35"/>
      <c r="XFB261" s="35"/>
      <c r="XFC261" s="35"/>
      <c r="XFD261" s="35"/>
    </row>
    <row r="262" spans="1:151 16227:16384" s="12" customFormat="1" ht="20.25" customHeight="1" x14ac:dyDescent="0.25">
      <c r="A262" s="112" t="str">
        <f>A261</f>
        <v>8th to 13th &amp; 15th to 20th Floor</v>
      </c>
      <c r="B262" s="113"/>
      <c r="C262" s="118">
        <v>1</v>
      </c>
      <c r="D262" s="119"/>
      <c r="E262" s="58" t="s">
        <v>208</v>
      </c>
      <c r="F262" s="118">
        <f>(65.17)*(10.764)</f>
        <v>701.48987999999997</v>
      </c>
      <c r="G262" s="119"/>
      <c r="H262" s="58">
        <v>0</v>
      </c>
      <c r="I262" s="58">
        <f t="shared" ref="I262:I266" si="64">F262*(($I$151)+1)+H262</f>
        <v>1122.383808</v>
      </c>
      <c r="J262" s="35"/>
      <c r="K262" s="35"/>
      <c r="L262" s="35"/>
      <c r="M262" s="35"/>
      <c r="N262" s="35"/>
      <c r="O262" s="35"/>
      <c r="P262" s="35"/>
      <c r="Q262" s="35"/>
      <c r="R262" s="35"/>
      <c r="S262" s="35"/>
      <c r="T262" s="35"/>
      <c r="U262" s="42" t="str">
        <f t="shared" ref="U262:U266" ca="1" si="65">V262&amp;""&amp;",..,"&amp;""&amp;W262</f>
        <v>801,..,2001</v>
      </c>
      <c r="V262" s="42">
        <f ca="1">(SUMPRODUCT(MID(0&amp;(LEFT(A261,SUM(LEN(A261)-LEN(SUBSTITUTE(A261,{"0","1","2","3"},""))))), LARGE(INDEX(ISNUMBER(--MID((LEFT(A261,SUM(LEN(A261)-LEN(SUBSTITUTE(A261,{"0","1","2","3"},""))))), ROW(INDIRECT("1:"&amp;LEN((LEFT(A261,SUM(LEN(A261)-LEN(SUBSTITUTE(A261,{"0","1","2","3"},"")))))))), 1)) * ROW(INDIRECT("1:"&amp;LEN((LEFT(A261,SUM(LEN(A261)-LEN(SUBSTITUTE(A261,{"0","1","2","3"},"")))))))), 0), ROW(INDIRECT("1:"&amp;LEN((LEFT(A261,SUM(LEN(A261)-LEN(SUBSTITUTE(A261,{"0","1","2","3"},"")))))))))+1, 1) * 10^ROW(INDIRECT("1:"&amp;LEN((LEFT(A261,SUM(LEN(A261)-LEN(SUBSTITUTE(A261,{"0","1","2","3"},""))))))))/10))*100+1</f>
        <v>801</v>
      </c>
      <c r="W262" s="42">
        <f ca="1">(SUMPRODUCT(MID(0&amp;(--TRIM(RIGHT(SUBSTITUTE(LEFT(A261,_xlfn.AGGREGATE(16,6,FIND({0,1,2,3,4,5,6,7,8,9},A261,ROW(INDIRECT("1:"&amp;LEN(A261)))),1))," ",REPT(" ",LEN(A261))),LEN(A261)))), LARGE(INDEX(ISNUMBER(--MID((--TRIM(RIGHT(SUBSTITUTE(LEFT(A261,_xlfn.AGGREGATE(16,6,FIND({0,1,2,3,4,5,6,7,8,9},A261,ROW(INDIRECT("1:"&amp;LEN(A261)))),1))," ",REPT(" ",LEN(A261))),LEN(A261)))), ROW(INDIRECT("1:"&amp;LEN((--TRIM(RIGHT(SUBSTITUTE(LEFT(A261,_xlfn.AGGREGATE(16,6,FIND({0,1,2,3,4,5,6,7,8,9},A261,ROW(INDIRECT("1:"&amp;LEN(A261)))),1))," ",REPT(" ",LEN(A261))),LEN(A261))))))), 1)) * ROW(INDIRECT("1:"&amp;LEN((--TRIM(RIGHT(SUBSTITUTE(LEFT(A261,_xlfn.AGGREGATE(16,6,FIND({0,1,2,3,4,5,6,7,8,9},A261,ROW(INDIRECT("1:"&amp;LEN(A261)))),1))," ",REPT(" ",LEN(A261))),LEN(A261))))))), 0), ROW(INDIRECT("1:"&amp;LEN((--TRIM(RIGHT(SUBSTITUTE(LEFT(A261,_xlfn.AGGREGATE(16,6,FIND({0,1,2,3,4,5,6,7,8,9},A261,ROW(INDIRECT("1:"&amp;LEN(A261)))),1))," ",REPT(" ",LEN(A261))),LEN(A261))))))))+1, 1) * 10^ROW(INDIRECT("1:"&amp;LEN((--TRIM(RIGHT(SUBSTITUTE(LEFT(A261,_xlfn.AGGREGATE(16,6,FIND({0,1,2,3,4,5,6,7,8,9},A261,ROW(INDIRECT("1:"&amp;LEN(A261)))),1))," ",REPT(" ",LEN(A261))),LEN(A261)))))))/10))*100+1</f>
        <v>2001</v>
      </c>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WZC262" s="35"/>
      <c r="WZD262" s="35"/>
      <c r="WZE262" s="35"/>
      <c r="WZF262" s="35"/>
      <c r="WZG262" s="35"/>
      <c r="WZH262" s="35"/>
      <c r="WZI262" s="35"/>
      <c r="WZJ262" s="35"/>
      <c r="WZK262" s="35"/>
      <c r="WZL262" s="35"/>
      <c r="WZM262" s="35"/>
      <c r="WZN262" s="35"/>
      <c r="WZO262" s="35"/>
      <c r="WZP262" s="35"/>
      <c r="WZQ262" s="35"/>
      <c r="WZR262" s="35"/>
      <c r="WZS262" s="35"/>
      <c r="WZT262" s="35"/>
      <c r="WZU262" s="35"/>
      <c r="WZV262" s="35"/>
      <c r="WZW262" s="35"/>
      <c r="WZX262" s="35"/>
      <c r="WZY262" s="35"/>
      <c r="WZZ262" s="35"/>
      <c r="XAA262" s="35"/>
      <c r="XAB262" s="35"/>
      <c r="XAC262" s="35"/>
      <c r="XAD262" s="35"/>
      <c r="XAE262" s="35"/>
      <c r="XAF262" s="35"/>
      <c r="XAG262" s="35"/>
      <c r="XAH262" s="35"/>
      <c r="XAI262" s="35"/>
      <c r="XAJ262" s="35"/>
      <c r="XAK262" s="35"/>
      <c r="XAL262" s="35"/>
      <c r="XAM262" s="35"/>
      <c r="XAN262" s="35"/>
      <c r="XAO262" s="35"/>
      <c r="XAP262" s="35"/>
      <c r="XAQ262" s="35"/>
      <c r="XAR262" s="35"/>
      <c r="XAS262" s="35"/>
      <c r="XAT262" s="35"/>
      <c r="XAU262" s="35"/>
      <c r="XAV262" s="35"/>
      <c r="XAW262" s="35"/>
      <c r="XAX262" s="35"/>
      <c r="XAY262" s="35"/>
      <c r="XAZ262" s="35"/>
      <c r="XBA262" s="35"/>
      <c r="XBB262" s="35"/>
      <c r="XBC262" s="35"/>
      <c r="XBD262" s="35"/>
      <c r="XBE262" s="35"/>
      <c r="XBF262" s="35"/>
      <c r="XBG262" s="35"/>
      <c r="XBH262" s="35"/>
      <c r="XBI262" s="35"/>
      <c r="XBJ262" s="35"/>
      <c r="XBK262" s="35"/>
      <c r="XBL262" s="35"/>
      <c r="XBM262" s="35"/>
      <c r="XBN262" s="35"/>
      <c r="XBO262" s="35"/>
      <c r="XBP262" s="35"/>
      <c r="XBQ262" s="35"/>
      <c r="XBR262" s="35"/>
      <c r="XBS262" s="35"/>
      <c r="XBT262" s="35"/>
      <c r="XBU262" s="35"/>
      <c r="XBV262" s="35"/>
      <c r="XBW262" s="35"/>
      <c r="XBX262" s="35"/>
      <c r="XBY262" s="35"/>
      <c r="XBZ262" s="35"/>
      <c r="XCA262" s="35"/>
      <c r="XCB262" s="35"/>
      <c r="XCC262" s="35"/>
      <c r="XCD262" s="35"/>
      <c r="XCE262" s="35"/>
      <c r="XCF262" s="35"/>
      <c r="XCG262" s="35"/>
      <c r="XCH262" s="35"/>
      <c r="XCI262" s="35"/>
      <c r="XCJ262" s="35"/>
      <c r="XCK262" s="35"/>
      <c r="XCL262" s="35"/>
      <c r="XCM262" s="35"/>
      <c r="XCN262" s="35"/>
      <c r="XCO262" s="35"/>
      <c r="XCP262" s="35"/>
      <c r="XCQ262" s="35"/>
      <c r="XCR262" s="35"/>
      <c r="XCS262" s="35"/>
      <c r="XCT262" s="35"/>
      <c r="XCU262" s="35"/>
      <c r="XCV262" s="35"/>
      <c r="XCW262" s="35"/>
      <c r="XCX262" s="35"/>
      <c r="XCY262" s="35"/>
      <c r="XCZ262" s="35"/>
      <c r="XDA262" s="35"/>
      <c r="XDB262" s="35"/>
      <c r="XDC262" s="35"/>
      <c r="XDD262" s="35"/>
      <c r="XDE262" s="35"/>
      <c r="XDF262" s="35"/>
      <c r="XDG262" s="35"/>
      <c r="XDH262" s="35"/>
      <c r="XDI262" s="35"/>
      <c r="XDJ262" s="35"/>
      <c r="XDK262" s="35"/>
      <c r="XDL262" s="35"/>
      <c r="XDM262" s="35"/>
      <c r="XDN262" s="35"/>
      <c r="XDO262" s="35"/>
      <c r="XDP262" s="35"/>
      <c r="XDQ262" s="35"/>
      <c r="XDR262" s="35"/>
      <c r="XDS262" s="35"/>
      <c r="XDT262" s="35"/>
      <c r="XDU262" s="35"/>
      <c r="XDV262" s="35"/>
      <c r="XDW262" s="35"/>
      <c r="XDX262" s="35"/>
      <c r="XDY262" s="35"/>
      <c r="XDZ262" s="35"/>
      <c r="XEA262" s="35"/>
      <c r="XEB262" s="35"/>
      <c r="XEC262" s="35"/>
      <c r="XED262" s="35"/>
      <c r="XEE262" s="35"/>
      <c r="XEF262" s="35"/>
      <c r="XEG262" s="35"/>
      <c r="XEH262" s="35"/>
      <c r="XEI262" s="35"/>
      <c r="XEJ262" s="35"/>
      <c r="XEK262" s="35"/>
      <c r="XEL262" s="35"/>
      <c r="XEM262" s="35"/>
      <c r="XEN262" s="35"/>
      <c r="XEO262" s="35"/>
      <c r="XEP262" s="35"/>
      <c r="XEQ262" s="35"/>
      <c r="XER262" s="35"/>
      <c r="XES262" s="35"/>
      <c r="XET262" s="35"/>
      <c r="XEU262" s="35"/>
      <c r="XEV262" s="35"/>
      <c r="XEW262" s="35"/>
      <c r="XEX262" s="35"/>
      <c r="XEY262" s="35"/>
      <c r="XEZ262" s="35"/>
      <c r="XFA262" s="35"/>
      <c r="XFB262" s="35"/>
      <c r="XFC262" s="35"/>
      <c r="XFD262" s="35"/>
    </row>
    <row r="263" spans="1:151 16227:16384" s="12" customFormat="1" ht="20.25" customHeight="1" x14ac:dyDescent="0.25">
      <c r="A263" s="114"/>
      <c r="B263" s="115"/>
      <c r="C263" s="118">
        <v>2</v>
      </c>
      <c r="D263" s="119"/>
      <c r="E263" s="58" t="s">
        <v>208</v>
      </c>
      <c r="F263" s="118">
        <f>(61.23)*(10.764)</f>
        <v>659.07971999999995</v>
      </c>
      <c r="G263" s="119"/>
      <c r="H263" s="58">
        <v>0</v>
      </c>
      <c r="I263" s="58">
        <f t="shared" si="64"/>
        <v>1054.527552</v>
      </c>
      <c r="J263" s="35"/>
      <c r="K263" s="35"/>
      <c r="L263" s="35"/>
      <c r="M263" s="35"/>
      <c r="N263" s="35"/>
      <c r="O263" s="35"/>
      <c r="P263" s="35"/>
      <c r="Q263" s="35"/>
      <c r="R263" s="35"/>
      <c r="S263" s="35"/>
      <c r="T263" s="35"/>
      <c r="U263" s="42" t="str">
        <f t="shared" ca="1" si="65"/>
        <v>802,..,2002</v>
      </c>
      <c r="V263" s="42">
        <f ca="1">V262+1</f>
        <v>802</v>
      </c>
      <c r="W263" s="42">
        <f ca="1">W262+1</f>
        <v>2002</v>
      </c>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WZC263" s="35"/>
      <c r="WZD263" s="35"/>
      <c r="WZE263" s="35"/>
      <c r="WZF263" s="35"/>
      <c r="WZG263" s="35"/>
      <c r="WZH263" s="35"/>
      <c r="WZI263" s="35"/>
      <c r="WZJ263" s="35"/>
      <c r="WZK263" s="35"/>
      <c r="WZL263" s="35"/>
      <c r="WZM263" s="35"/>
      <c r="WZN263" s="35"/>
      <c r="WZO263" s="35"/>
      <c r="WZP263" s="35"/>
      <c r="WZQ263" s="35"/>
      <c r="WZR263" s="35"/>
      <c r="WZS263" s="35"/>
      <c r="WZT263" s="35"/>
      <c r="WZU263" s="35"/>
      <c r="WZV263" s="35"/>
      <c r="WZW263" s="35"/>
      <c r="WZX263" s="35"/>
      <c r="WZY263" s="35"/>
      <c r="WZZ263" s="35"/>
      <c r="XAA263" s="35"/>
      <c r="XAB263" s="35"/>
      <c r="XAC263" s="35"/>
      <c r="XAD263" s="35"/>
      <c r="XAE263" s="35"/>
      <c r="XAF263" s="35"/>
      <c r="XAG263" s="35"/>
      <c r="XAH263" s="35"/>
      <c r="XAI263" s="35"/>
      <c r="XAJ263" s="35"/>
      <c r="XAK263" s="35"/>
      <c r="XAL263" s="35"/>
      <c r="XAM263" s="35"/>
      <c r="XAN263" s="35"/>
      <c r="XAO263" s="35"/>
      <c r="XAP263" s="35"/>
      <c r="XAQ263" s="35"/>
      <c r="XAR263" s="35"/>
      <c r="XAS263" s="35"/>
      <c r="XAT263" s="35"/>
      <c r="XAU263" s="35"/>
      <c r="XAV263" s="35"/>
      <c r="XAW263" s="35"/>
      <c r="XAX263" s="35"/>
      <c r="XAY263" s="35"/>
      <c r="XAZ263" s="35"/>
      <c r="XBA263" s="35"/>
      <c r="XBB263" s="35"/>
      <c r="XBC263" s="35"/>
      <c r="XBD263" s="35"/>
      <c r="XBE263" s="35"/>
      <c r="XBF263" s="35"/>
      <c r="XBG263" s="35"/>
      <c r="XBH263" s="35"/>
      <c r="XBI263" s="35"/>
      <c r="XBJ263" s="35"/>
      <c r="XBK263" s="35"/>
      <c r="XBL263" s="35"/>
      <c r="XBM263" s="35"/>
      <c r="XBN263" s="35"/>
      <c r="XBO263" s="35"/>
      <c r="XBP263" s="35"/>
      <c r="XBQ263" s="35"/>
      <c r="XBR263" s="35"/>
      <c r="XBS263" s="35"/>
      <c r="XBT263" s="35"/>
      <c r="XBU263" s="35"/>
      <c r="XBV263" s="35"/>
      <c r="XBW263" s="35"/>
      <c r="XBX263" s="35"/>
      <c r="XBY263" s="35"/>
      <c r="XBZ263" s="35"/>
      <c r="XCA263" s="35"/>
      <c r="XCB263" s="35"/>
      <c r="XCC263" s="35"/>
      <c r="XCD263" s="35"/>
      <c r="XCE263" s="35"/>
      <c r="XCF263" s="35"/>
      <c r="XCG263" s="35"/>
      <c r="XCH263" s="35"/>
      <c r="XCI263" s="35"/>
      <c r="XCJ263" s="35"/>
      <c r="XCK263" s="35"/>
      <c r="XCL263" s="35"/>
      <c r="XCM263" s="35"/>
      <c r="XCN263" s="35"/>
      <c r="XCO263" s="35"/>
      <c r="XCP263" s="35"/>
      <c r="XCQ263" s="35"/>
      <c r="XCR263" s="35"/>
      <c r="XCS263" s="35"/>
      <c r="XCT263" s="35"/>
      <c r="XCU263" s="35"/>
      <c r="XCV263" s="35"/>
      <c r="XCW263" s="35"/>
      <c r="XCX263" s="35"/>
      <c r="XCY263" s="35"/>
      <c r="XCZ263" s="35"/>
      <c r="XDA263" s="35"/>
      <c r="XDB263" s="35"/>
      <c r="XDC263" s="35"/>
      <c r="XDD263" s="35"/>
      <c r="XDE263" s="35"/>
      <c r="XDF263" s="35"/>
      <c r="XDG263" s="35"/>
      <c r="XDH263" s="35"/>
      <c r="XDI263" s="35"/>
      <c r="XDJ263" s="35"/>
      <c r="XDK263" s="35"/>
      <c r="XDL263" s="35"/>
      <c r="XDM263" s="35"/>
      <c r="XDN263" s="35"/>
      <c r="XDO263" s="35"/>
      <c r="XDP263" s="35"/>
      <c r="XDQ263" s="35"/>
      <c r="XDR263" s="35"/>
      <c r="XDS263" s="35"/>
      <c r="XDT263" s="35"/>
      <c r="XDU263" s="35"/>
      <c r="XDV263" s="35"/>
      <c r="XDW263" s="35"/>
      <c r="XDX263" s="35"/>
      <c r="XDY263" s="35"/>
      <c r="XDZ263" s="35"/>
      <c r="XEA263" s="35"/>
      <c r="XEB263" s="35"/>
      <c r="XEC263" s="35"/>
      <c r="XED263" s="35"/>
      <c r="XEE263" s="35"/>
      <c r="XEF263" s="35"/>
      <c r="XEG263" s="35"/>
      <c r="XEH263" s="35"/>
      <c r="XEI263" s="35"/>
      <c r="XEJ263" s="35"/>
      <c r="XEK263" s="35"/>
      <c r="XEL263" s="35"/>
      <c r="XEM263" s="35"/>
      <c r="XEN263" s="35"/>
      <c r="XEO263" s="35"/>
      <c r="XEP263" s="35"/>
      <c r="XEQ263" s="35"/>
      <c r="XER263" s="35"/>
      <c r="XES263" s="35"/>
      <c r="XET263" s="35"/>
      <c r="XEU263" s="35"/>
      <c r="XEV263" s="35"/>
      <c r="XEW263" s="35"/>
      <c r="XEX263" s="35"/>
      <c r="XEY263" s="35"/>
      <c r="XEZ263" s="35"/>
      <c r="XFA263" s="35"/>
      <c r="XFB263" s="35"/>
      <c r="XFC263" s="35"/>
      <c r="XFD263" s="35"/>
    </row>
    <row r="264" spans="1:151 16227:16384" s="12" customFormat="1" ht="20.25" customHeight="1" x14ac:dyDescent="0.25">
      <c r="A264" s="114"/>
      <c r="B264" s="115"/>
      <c r="C264" s="118">
        <v>3</v>
      </c>
      <c r="D264" s="119"/>
      <c r="E264" s="58" t="s">
        <v>208</v>
      </c>
      <c r="F264" s="118">
        <f>(64.62)*(10.764)</f>
        <v>695.56968000000006</v>
      </c>
      <c r="G264" s="119"/>
      <c r="H264" s="58">
        <v>0</v>
      </c>
      <c r="I264" s="58">
        <f t="shared" si="64"/>
        <v>1112.9114880000002</v>
      </c>
      <c r="J264" s="35"/>
      <c r="K264" s="35"/>
      <c r="L264" s="35"/>
      <c r="M264" s="35"/>
      <c r="N264" s="35"/>
      <c r="O264" s="35"/>
      <c r="P264" s="35"/>
      <c r="Q264" s="35"/>
      <c r="R264" s="35"/>
      <c r="S264" s="35"/>
      <c r="T264" s="35"/>
      <c r="U264" s="42" t="str">
        <f t="shared" ca="1" si="65"/>
        <v>803,..,2003</v>
      </c>
      <c r="V264" s="42">
        <f t="shared" ref="V264:W264" ca="1" si="66">V263+1</f>
        <v>803</v>
      </c>
      <c r="W264" s="42">
        <f t="shared" ca="1" si="66"/>
        <v>2003</v>
      </c>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WZC264" s="35"/>
      <c r="WZD264" s="35"/>
      <c r="WZE264" s="35"/>
      <c r="WZF264" s="35"/>
      <c r="WZG264" s="35"/>
      <c r="WZH264" s="35"/>
      <c r="WZI264" s="35"/>
      <c r="WZJ264" s="35"/>
      <c r="WZK264" s="35"/>
      <c r="WZL264" s="35"/>
      <c r="WZM264" s="35"/>
      <c r="WZN264" s="35"/>
      <c r="WZO264" s="35"/>
      <c r="WZP264" s="35"/>
      <c r="WZQ264" s="35"/>
      <c r="WZR264" s="35"/>
      <c r="WZS264" s="35"/>
      <c r="WZT264" s="35"/>
      <c r="WZU264" s="35"/>
      <c r="WZV264" s="35"/>
      <c r="WZW264" s="35"/>
      <c r="WZX264" s="35"/>
      <c r="WZY264" s="35"/>
      <c r="WZZ264" s="35"/>
      <c r="XAA264" s="35"/>
      <c r="XAB264" s="35"/>
      <c r="XAC264" s="35"/>
      <c r="XAD264" s="35"/>
      <c r="XAE264" s="35"/>
      <c r="XAF264" s="35"/>
      <c r="XAG264" s="35"/>
      <c r="XAH264" s="35"/>
      <c r="XAI264" s="35"/>
      <c r="XAJ264" s="35"/>
      <c r="XAK264" s="35"/>
      <c r="XAL264" s="35"/>
      <c r="XAM264" s="35"/>
      <c r="XAN264" s="35"/>
      <c r="XAO264" s="35"/>
      <c r="XAP264" s="35"/>
      <c r="XAQ264" s="35"/>
      <c r="XAR264" s="35"/>
      <c r="XAS264" s="35"/>
      <c r="XAT264" s="35"/>
      <c r="XAU264" s="35"/>
      <c r="XAV264" s="35"/>
      <c r="XAW264" s="35"/>
      <c r="XAX264" s="35"/>
      <c r="XAY264" s="35"/>
      <c r="XAZ264" s="35"/>
      <c r="XBA264" s="35"/>
      <c r="XBB264" s="35"/>
      <c r="XBC264" s="35"/>
      <c r="XBD264" s="35"/>
      <c r="XBE264" s="35"/>
      <c r="XBF264" s="35"/>
      <c r="XBG264" s="35"/>
      <c r="XBH264" s="35"/>
      <c r="XBI264" s="35"/>
      <c r="XBJ264" s="35"/>
      <c r="XBK264" s="35"/>
      <c r="XBL264" s="35"/>
      <c r="XBM264" s="35"/>
      <c r="XBN264" s="35"/>
      <c r="XBO264" s="35"/>
      <c r="XBP264" s="35"/>
      <c r="XBQ264" s="35"/>
      <c r="XBR264" s="35"/>
      <c r="XBS264" s="35"/>
      <c r="XBT264" s="35"/>
      <c r="XBU264" s="35"/>
      <c r="XBV264" s="35"/>
      <c r="XBW264" s="35"/>
      <c r="XBX264" s="35"/>
      <c r="XBY264" s="35"/>
      <c r="XBZ264" s="35"/>
      <c r="XCA264" s="35"/>
      <c r="XCB264" s="35"/>
      <c r="XCC264" s="35"/>
      <c r="XCD264" s="35"/>
      <c r="XCE264" s="35"/>
      <c r="XCF264" s="35"/>
      <c r="XCG264" s="35"/>
      <c r="XCH264" s="35"/>
      <c r="XCI264" s="35"/>
      <c r="XCJ264" s="35"/>
      <c r="XCK264" s="35"/>
      <c r="XCL264" s="35"/>
      <c r="XCM264" s="35"/>
      <c r="XCN264" s="35"/>
      <c r="XCO264" s="35"/>
      <c r="XCP264" s="35"/>
      <c r="XCQ264" s="35"/>
      <c r="XCR264" s="35"/>
      <c r="XCS264" s="35"/>
      <c r="XCT264" s="35"/>
      <c r="XCU264" s="35"/>
      <c r="XCV264" s="35"/>
      <c r="XCW264" s="35"/>
      <c r="XCX264" s="35"/>
      <c r="XCY264" s="35"/>
      <c r="XCZ264" s="35"/>
      <c r="XDA264" s="35"/>
      <c r="XDB264" s="35"/>
      <c r="XDC264" s="35"/>
      <c r="XDD264" s="35"/>
      <c r="XDE264" s="35"/>
      <c r="XDF264" s="35"/>
      <c r="XDG264" s="35"/>
      <c r="XDH264" s="35"/>
      <c r="XDI264" s="35"/>
      <c r="XDJ264" s="35"/>
      <c r="XDK264" s="35"/>
      <c r="XDL264" s="35"/>
      <c r="XDM264" s="35"/>
      <c r="XDN264" s="35"/>
      <c r="XDO264" s="35"/>
      <c r="XDP264" s="35"/>
      <c r="XDQ264" s="35"/>
      <c r="XDR264" s="35"/>
      <c r="XDS264" s="35"/>
      <c r="XDT264" s="35"/>
      <c r="XDU264" s="35"/>
      <c r="XDV264" s="35"/>
      <c r="XDW264" s="35"/>
      <c r="XDX264" s="35"/>
      <c r="XDY264" s="35"/>
      <c r="XDZ264" s="35"/>
      <c r="XEA264" s="35"/>
      <c r="XEB264" s="35"/>
      <c r="XEC264" s="35"/>
      <c r="XED264" s="35"/>
      <c r="XEE264" s="35"/>
      <c r="XEF264" s="35"/>
      <c r="XEG264" s="35"/>
      <c r="XEH264" s="35"/>
      <c r="XEI264" s="35"/>
      <c r="XEJ264" s="35"/>
      <c r="XEK264" s="35"/>
      <c r="XEL264" s="35"/>
      <c r="XEM264" s="35"/>
      <c r="XEN264" s="35"/>
      <c r="XEO264" s="35"/>
      <c r="XEP264" s="35"/>
      <c r="XEQ264" s="35"/>
      <c r="XER264" s="35"/>
      <c r="XES264" s="35"/>
      <c r="XET264" s="35"/>
      <c r="XEU264" s="35"/>
      <c r="XEV264" s="35"/>
      <c r="XEW264" s="35"/>
      <c r="XEX264" s="35"/>
      <c r="XEY264" s="35"/>
      <c r="XEZ264" s="35"/>
      <c r="XFA264" s="35"/>
      <c r="XFB264" s="35"/>
      <c r="XFC264" s="35"/>
      <c r="XFD264" s="35"/>
    </row>
    <row r="265" spans="1:151 16227:16384" s="12" customFormat="1" ht="20.25" customHeight="1" x14ac:dyDescent="0.25">
      <c r="A265" s="114"/>
      <c r="B265" s="115"/>
      <c r="C265" s="118">
        <v>4</v>
      </c>
      <c r="D265" s="119"/>
      <c r="E265" s="58" t="s">
        <v>209</v>
      </c>
      <c r="F265" s="118">
        <f>(93.63)*(10.764)</f>
        <v>1007.8333199999998</v>
      </c>
      <c r="G265" s="119"/>
      <c r="H265" s="58">
        <v>0</v>
      </c>
      <c r="I265" s="58">
        <f t="shared" si="64"/>
        <v>1612.5333119999998</v>
      </c>
      <c r="J265" s="35"/>
      <c r="K265" s="35"/>
      <c r="L265" s="35"/>
      <c r="M265" s="35"/>
      <c r="N265" s="35"/>
      <c r="O265" s="35"/>
      <c r="P265" s="35"/>
      <c r="Q265" s="35"/>
      <c r="R265" s="35"/>
      <c r="S265" s="35"/>
      <c r="T265" s="35"/>
      <c r="U265" s="42" t="str">
        <f t="shared" ca="1" si="65"/>
        <v>804,..,2004</v>
      </c>
      <c r="V265" s="42">
        <f t="shared" ref="V265:W265" ca="1" si="67">V264+1</f>
        <v>804</v>
      </c>
      <c r="W265" s="42">
        <f t="shared" ca="1" si="67"/>
        <v>2004</v>
      </c>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WZC265" s="35"/>
      <c r="WZD265" s="35"/>
      <c r="WZE265" s="35"/>
      <c r="WZF265" s="35"/>
      <c r="WZG265" s="35"/>
      <c r="WZH265" s="35"/>
      <c r="WZI265" s="35"/>
      <c r="WZJ265" s="35"/>
      <c r="WZK265" s="35"/>
      <c r="WZL265" s="35"/>
      <c r="WZM265" s="35"/>
      <c r="WZN265" s="35"/>
      <c r="WZO265" s="35"/>
      <c r="WZP265" s="35"/>
      <c r="WZQ265" s="35"/>
      <c r="WZR265" s="35"/>
      <c r="WZS265" s="35"/>
      <c r="WZT265" s="35"/>
      <c r="WZU265" s="35"/>
      <c r="WZV265" s="35"/>
      <c r="WZW265" s="35"/>
      <c r="WZX265" s="35"/>
      <c r="WZY265" s="35"/>
      <c r="WZZ265" s="35"/>
      <c r="XAA265" s="35"/>
      <c r="XAB265" s="35"/>
      <c r="XAC265" s="35"/>
      <c r="XAD265" s="35"/>
      <c r="XAE265" s="35"/>
      <c r="XAF265" s="35"/>
      <c r="XAG265" s="35"/>
      <c r="XAH265" s="35"/>
      <c r="XAI265" s="35"/>
      <c r="XAJ265" s="35"/>
      <c r="XAK265" s="35"/>
      <c r="XAL265" s="35"/>
      <c r="XAM265" s="35"/>
      <c r="XAN265" s="35"/>
      <c r="XAO265" s="35"/>
      <c r="XAP265" s="35"/>
      <c r="XAQ265" s="35"/>
      <c r="XAR265" s="35"/>
      <c r="XAS265" s="35"/>
      <c r="XAT265" s="35"/>
      <c r="XAU265" s="35"/>
      <c r="XAV265" s="35"/>
      <c r="XAW265" s="35"/>
      <c r="XAX265" s="35"/>
      <c r="XAY265" s="35"/>
      <c r="XAZ265" s="35"/>
      <c r="XBA265" s="35"/>
      <c r="XBB265" s="35"/>
      <c r="XBC265" s="35"/>
      <c r="XBD265" s="35"/>
      <c r="XBE265" s="35"/>
      <c r="XBF265" s="35"/>
      <c r="XBG265" s="35"/>
      <c r="XBH265" s="35"/>
      <c r="XBI265" s="35"/>
      <c r="XBJ265" s="35"/>
      <c r="XBK265" s="35"/>
      <c r="XBL265" s="35"/>
      <c r="XBM265" s="35"/>
      <c r="XBN265" s="35"/>
      <c r="XBO265" s="35"/>
      <c r="XBP265" s="35"/>
      <c r="XBQ265" s="35"/>
      <c r="XBR265" s="35"/>
      <c r="XBS265" s="35"/>
      <c r="XBT265" s="35"/>
      <c r="XBU265" s="35"/>
      <c r="XBV265" s="35"/>
      <c r="XBW265" s="35"/>
      <c r="XBX265" s="35"/>
      <c r="XBY265" s="35"/>
      <c r="XBZ265" s="35"/>
      <c r="XCA265" s="35"/>
      <c r="XCB265" s="35"/>
      <c r="XCC265" s="35"/>
      <c r="XCD265" s="35"/>
      <c r="XCE265" s="35"/>
      <c r="XCF265" s="35"/>
      <c r="XCG265" s="35"/>
      <c r="XCH265" s="35"/>
      <c r="XCI265" s="35"/>
      <c r="XCJ265" s="35"/>
      <c r="XCK265" s="35"/>
      <c r="XCL265" s="35"/>
      <c r="XCM265" s="35"/>
      <c r="XCN265" s="35"/>
      <c r="XCO265" s="35"/>
      <c r="XCP265" s="35"/>
      <c r="XCQ265" s="35"/>
      <c r="XCR265" s="35"/>
      <c r="XCS265" s="35"/>
      <c r="XCT265" s="35"/>
      <c r="XCU265" s="35"/>
      <c r="XCV265" s="35"/>
      <c r="XCW265" s="35"/>
      <c r="XCX265" s="35"/>
      <c r="XCY265" s="35"/>
      <c r="XCZ265" s="35"/>
      <c r="XDA265" s="35"/>
      <c r="XDB265" s="35"/>
      <c r="XDC265" s="35"/>
      <c r="XDD265" s="35"/>
      <c r="XDE265" s="35"/>
      <c r="XDF265" s="35"/>
      <c r="XDG265" s="35"/>
      <c r="XDH265" s="35"/>
      <c r="XDI265" s="35"/>
      <c r="XDJ265" s="35"/>
      <c r="XDK265" s="35"/>
      <c r="XDL265" s="35"/>
      <c r="XDM265" s="35"/>
      <c r="XDN265" s="35"/>
      <c r="XDO265" s="35"/>
      <c r="XDP265" s="35"/>
      <c r="XDQ265" s="35"/>
      <c r="XDR265" s="35"/>
      <c r="XDS265" s="35"/>
      <c r="XDT265" s="35"/>
      <c r="XDU265" s="35"/>
      <c r="XDV265" s="35"/>
      <c r="XDW265" s="35"/>
      <c r="XDX265" s="35"/>
      <c r="XDY265" s="35"/>
      <c r="XDZ265" s="35"/>
      <c r="XEA265" s="35"/>
      <c r="XEB265" s="35"/>
      <c r="XEC265" s="35"/>
      <c r="XED265" s="35"/>
      <c r="XEE265" s="35"/>
      <c r="XEF265" s="35"/>
      <c r="XEG265" s="35"/>
      <c r="XEH265" s="35"/>
      <c r="XEI265" s="35"/>
      <c r="XEJ265" s="35"/>
      <c r="XEK265" s="35"/>
      <c r="XEL265" s="35"/>
      <c r="XEM265" s="35"/>
      <c r="XEN265" s="35"/>
      <c r="XEO265" s="35"/>
      <c r="XEP265" s="35"/>
      <c r="XEQ265" s="35"/>
      <c r="XER265" s="35"/>
      <c r="XES265" s="35"/>
      <c r="XET265" s="35"/>
      <c r="XEU265" s="35"/>
      <c r="XEV265" s="35"/>
      <c r="XEW265" s="35"/>
      <c r="XEX265" s="35"/>
      <c r="XEY265" s="35"/>
      <c r="XEZ265" s="35"/>
      <c r="XFA265" s="35"/>
      <c r="XFB265" s="35"/>
      <c r="XFC265" s="35"/>
      <c r="XFD265" s="35"/>
    </row>
    <row r="266" spans="1:151 16227:16384" s="12" customFormat="1" ht="20.25" customHeight="1" x14ac:dyDescent="0.25">
      <c r="A266" s="116"/>
      <c r="B266" s="117"/>
      <c r="C266" s="118">
        <v>5</v>
      </c>
      <c r="D266" s="119"/>
      <c r="E266" s="58" t="s">
        <v>209</v>
      </c>
      <c r="F266" s="118">
        <f>(108.47)*(10.764)</f>
        <v>1167.5710799999999</v>
      </c>
      <c r="G266" s="119"/>
      <c r="H266" s="58">
        <v>0</v>
      </c>
      <c r="I266" s="58">
        <f t="shared" si="64"/>
        <v>1868.113728</v>
      </c>
      <c r="J266" s="35"/>
      <c r="K266" s="35"/>
      <c r="L266" s="35"/>
      <c r="M266" s="35"/>
      <c r="N266" s="35"/>
      <c r="O266" s="35"/>
      <c r="P266" s="35"/>
      <c r="Q266" s="35"/>
      <c r="R266" s="35"/>
      <c r="S266" s="35"/>
      <c r="T266" s="35"/>
      <c r="U266" s="42" t="str">
        <f t="shared" ca="1" si="65"/>
        <v>805,..,2005</v>
      </c>
      <c r="V266" s="42">
        <f t="shared" ref="V266:W266" ca="1" si="68">V265+1</f>
        <v>805</v>
      </c>
      <c r="W266" s="42">
        <f t="shared" ca="1" si="68"/>
        <v>2005</v>
      </c>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WZC266" s="35"/>
      <c r="WZD266" s="35"/>
      <c r="WZE266" s="35"/>
      <c r="WZF266" s="35"/>
      <c r="WZG266" s="35"/>
      <c r="WZH266" s="35"/>
      <c r="WZI266" s="35"/>
      <c r="WZJ266" s="35"/>
      <c r="WZK266" s="35"/>
      <c r="WZL266" s="35"/>
      <c r="WZM266" s="35"/>
      <c r="WZN266" s="35"/>
      <c r="WZO266" s="35"/>
      <c r="WZP266" s="35"/>
      <c r="WZQ266" s="35"/>
      <c r="WZR266" s="35"/>
      <c r="WZS266" s="35"/>
      <c r="WZT266" s="35"/>
      <c r="WZU266" s="35"/>
      <c r="WZV266" s="35"/>
      <c r="WZW266" s="35"/>
      <c r="WZX266" s="35"/>
      <c r="WZY266" s="35"/>
      <c r="WZZ266" s="35"/>
      <c r="XAA266" s="35"/>
      <c r="XAB266" s="35"/>
      <c r="XAC266" s="35"/>
      <c r="XAD266" s="35"/>
      <c r="XAE266" s="35"/>
      <c r="XAF266" s="35"/>
      <c r="XAG266" s="35"/>
      <c r="XAH266" s="35"/>
      <c r="XAI266" s="35"/>
      <c r="XAJ266" s="35"/>
      <c r="XAK266" s="35"/>
      <c r="XAL266" s="35"/>
      <c r="XAM266" s="35"/>
      <c r="XAN266" s="35"/>
      <c r="XAO266" s="35"/>
      <c r="XAP266" s="35"/>
      <c r="XAQ266" s="35"/>
      <c r="XAR266" s="35"/>
      <c r="XAS266" s="35"/>
      <c r="XAT266" s="35"/>
      <c r="XAU266" s="35"/>
      <c r="XAV266" s="35"/>
      <c r="XAW266" s="35"/>
      <c r="XAX266" s="35"/>
      <c r="XAY266" s="35"/>
      <c r="XAZ266" s="35"/>
      <c r="XBA266" s="35"/>
      <c r="XBB266" s="35"/>
      <c r="XBC266" s="35"/>
      <c r="XBD266" s="35"/>
      <c r="XBE266" s="35"/>
      <c r="XBF266" s="35"/>
      <c r="XBG266" s="35"/>
      <c r="XBH266" s="35"/>
      <c r="XBI266" s="35"/>
      <c r="XBJ266" s="35"/>
      <c r="XBK266" s="35"/>
      <c r="XBL266" s="35"/>
      <c r="XBM266" s="35"/>
      <c r="XBN266" s="35"/>
      <c r="XBO266" s="35"/>
      <c r="XBP266" s="35"/>
      <c r="XBQ266" s="35"/>
      <c r="XBR266" s="35"/>
      <c r="XBS266" s="35"/>
      <c r="XBT266" s="35"/>
      <c r="XBU266" s="35"/>
      <c r="XBV266" s="35"/>
      <c r="XBW266" s="35"/>
      <c r="XBX266" s="35"/>
      <c r="XBY266" s="35"/>
      <c r="XBZ266" s="35"/>
      <c r="XCA266" s="35"/>
      <c r="XCB266" s="35"/>
      <c r="XCC266" s="35"/>
      <c r="XCD266" s="35"/>
      <c r="XCE266" s="35"/>
      <c r="XCF266" s="35"/>
      <c r="XCG266" s="35"/>
      <c r="XCH266" s="35"/>
      <c r="XCI266" s="35"/>
      <c r="XCJ266" s="35"/>
      <c r="XCK266" s="35"/>
      <c r="XCL266" s="35"/>
      <c r="XCM266" s="35"/>
      <c r="XCN266" s="35"/>
      <c r="XCO266" s="35"/>
      <c r="XCP266" s="35"/>
      <c r="XCQ266" s="35"/>
      <c r="XCR266" s="35"/>
      <c r="XCS266" s="35"/>
      <c r="XCT266" s="35"/>
      <c r="XCU266" s="35"/>
      <c r="XCV266" s="35"/>
      <c r="XCW266" s="35"/>
      <c r="XCX266" s="35"/>
      <c r="XCY266" s="35"/>
      <c r="XCZ266" s="35"/>
      <c r="XDA266" s="35"/>
      <c r="XDB266" s="35"/>
      <c r="XDC266" s="35"/>
      <c r="XDD266" s="35"/>
      <c r="XDE266" s="35"/>
      <c r="XDF266" s="35"/>
      <c r="XDG266" s="35"/>
      <c r="XDH266" s="35"/>
      <c r="XDI266" s="35"/>
      <c r="XDJ266" s="35"/>
      <c r="XDK266" s="35"/>
      <c r="XDL266" s="35"/>
      <c r="XDM266" s="35"/>
      <c r="XDN266" s="35"/>
      <c r="XDO266" s="35"/>
      <c r="XDP266" s="35"/>
      <c r="XDQ266" s="35"/>
      <c r="XDR266" s="35"/>
      <c r="XDS266" s="35"/>
      <c r="XDT266" s="35"/>
      <c r="XDU266" s="35"/>
      <c r="XDV266" s="35"/>
      <c r="XDW266" s="35"/>
      <c r="XDX266" s="35"/>
      <c r="XDY266" s="35"/>
      <c r="XDZ266" s="35"/>
      <c r="XEA266" s="35"/>
      <c r="XEB266" s="35"/>
      <c r="XEC266" s="35"/>
      <c r="XED266" s="35"/>
      <c r="XEE266" s="35"/>
      <c r="XEF266" s="35"/>
      <c r="XEG266" s="35"/>
      <c r="XEH266" s="35"/>
      <c r="XEI266" s="35"/>
      <c r="XEJ266" s="35"/>
      <c r="XEK266" s="35"/>
      <c r="XEL266" s="35"/>
      <c r="XEM266" s="35"/>
      <c r="XEN266" s="35"/>
      <c r="XEO266" s="35"/>
      <c r="XEP266" s="35"/>
      <c r="XEQ266" s="35"/>
      <c r="XER266" s="35"/>
      <c r="XES266" s="35"/>
      <c r="XET266" s="35"/>
      <c r="XEU266" s="35"/>
      <c r="XEV266" s="35"/>
      <c r="XEW266" s="35"/>
      <c r="XEX266" s="35"/>
      <c r="XEY266" s="35"/>
      <c r="XEZ266" s="35"/>
      <c r="XFA266" s="35"/>
      <c r="XFB266" s="35"/>
      <c r="XFC266" s="35"/>
      <c r="XFD266" s="35"/>
    </row>
    <row r="267" spans="1:151 16227:16384" s="12" customFormat="1" ht="20.25" x14ac:dyDescent="0.25">
      <c r="A267" s="109" t="s">
        <v>243</v>
      </c>
      <c r="B267" s="110"/>
      <c r="C267" s="110"/>
      <c r="D267" s="110"/>
      <c r="E267" s="110"/>
      <c r="F267" s="110"/>
      <c r="G267" s="110"/>
      <c r="H267" s="110"/>
      <c r="I267" s="111"/>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WZC267" s="35"/>
      <c r="WZD267" s="35"/>
      <c r="WZE267" s="35"/>
      <c r="WZF267" s="35"/>
      <c r="WZG267" s="35"/>
      <c r="WZH267" s="35"/>
      <c r="WZI267" s="35"/>
      <c r="WZJ267" s="35"/>
      <c r="WZK267" s="35"/>
      <c r="WZL267" s="35"/>
      <c r="WZM267" s="35"/>
      <c r="WZN267" s="35"/>
      <c r="WZO267" s="35"/>
      <c r="WZP267" s="35"/>
      <c r="WZQ267" s="35"/>
      <c r="WZR267" s="35"/>
      <c r="WZS267" s="35"/>
      <c r="WZT267" s="35"/>
      <c r="WZU267" s="35"/>
      <c r="WZV267" s="35"/>
      <c r="WZW267" s="35"/>
      <c r="WZX267" s="35"/>
      <c r="WZY267" s="35"/>
      <c r="WZZ267" s="35"/>
      <c r="XAA267" s="35"/>
      <c r="XAB267" s="35"/>
      <c r="XAC267" s="35"/>
      <c r="XAD267" s="35"/>
      <c r="XAE267" s="35"/>
      <c r="XAF267" s="35"/>
      <c r="XAG267" s="35"/>
      <c r="XAH267" s="35"/>
      <c r="XAI267" s="35"/>
      <c r="XAJ267" s="35"/>
      <c r="XAK267" s="35"/>
      <c r="XAL267" s="35"/>
      <c r="XAM267" s="35"/>
      <c r="XAN267" s="35"/>
      <c r="XAO267" s="35"/>
      <c r="XAP267" s="35"/>
      <c r="XAQ267" s="35"/>
      <c r="XAR267" s="35"/>
      <c r="XAS267" s="35"/>
      <c r="XAT267" s="35"/>
      <c r="XAU267" s="35"/>
      <c r="XAV267" s="35"/>
      <c r="XAW267" s="35"/>
      <c r="XAX267" s="35"/>
      <c r="XAY267" s="35"/>
      <c r="XAZ267" s="35"/>
      <c r="XBA267" s="35"/>
      <c r="XBB267" s="35"/>
      <c r="XBC267" s="35"/>
      <c r="XBD267" s="35"/>
      <c r="XBE267" s="35"/>
      <c r="XBF267" s="35"/>
      <c r="XBG267" s="35"/>
      <c r="XBH267" s="35"/>
      <c r="XBI267" s="35"/>
      <c r="XBJ267" s="35"/>
      <c r="XBK267" s="35"/>
      <c r="XBL267" s="35"/>
      <c r="XBM267" s="35"/>
      <c r="XBN267" s="35"/>
      <c r="XBO267" s="35"/>
      <c r="XBP267" s="35"/>
      <c r="XBQ267" s="35"/>
      <c r="XBR267" s="35"/>
      <c r="XBS267" s="35"/>
      <c r="XBT267" s="35"/>
      <c r="XBU267" s="35"/>
      <c r="XBV267" s="35"/>
      <c r="XBW267" s="35"/>
      <c r="XBX267" s="35"/>
      <c r="XBY267" s="35"/>
      <c r="XBZ267" s="35"/>
      <c r="XCA267" s="35"/>
      <c r="XCB267" s="35"/>
      <c r="XCC267" s="35"/>
      <c r="XCD267" s="35"/>
      <c r="XCE267" s="35"/>
      <c r="XCF267" s="35"/>
      <c r="XCG267" s="35"/>
      <c r="XCH267" s="35"/>
      <c r="XCI267" s="35"/>
      <c r="XCJ267" s="35"/>
      <c r="XCK267" s="35"/>
      <c r="XCL267" s="35"/>
      <c r="XCM267" s="35"/>
      <c r="XCN267" s="35"/>
      <c r="XCO267" s="35"/>
      <c r="XCP267" s="35"/>
      <c r="XCQ267" s="35"/>
      <c r="XCR267" s="35"/>
      <c r="XCS267" s="35"/>
      <c r="XCT267" s="35"/>
      <c r="XCU267" s="35"/>
      <c r="XCV267" s="35"/>
      <c r="XCW267" s="35"/>
      <c r="XCX267" s="35"/>
      <c r="XCY267" s="35"/>
      <c r="XCZ267" s="35"/>
      <c r="XDA267" s="35"/>
      <c r="XDB267" s="35"/>
      <c r="XDC267" s="35"/>
      <c r="XDD267" s="35"/>
      <c r="XDE267" s="35"/>
      <c r="XDF267" s="35"/>
      <c r="XDG267" s="35"/>
      <c r="XDH267" s="35"/>
      <c r="XDI267" s="35"/>
      <c r="XDJ267" s="35"/>
      <c r="XDK267" s="35"/>
      <c r="XDL267" s="35"/>
      <c r="XDM267" s="35"/>
      <c r="XDN267" s="35"/>
      <c r="XDO267" s="35"/>
      <c r="XDP267" s="35"/>
      <c r="XDQ267" s="35"/>
      <c r="XDR267" s="35"/>
      <c r="XDS267" s="35"/>
      <c r="XDT267" s="35"/>
      <c r="XDU267" s="35"/>
      <c r="XDV267" s="35"/>
      <c r="XDW267" s="35"/>
      <c r="XDX267" s="35"/>
      <c r="XDY267" s="35"/>
      <c r="XDZ267" s="35"/>
      <c r="XEA267" s="35"/>
      <c r="XEB267" s="35"/>
      <c r="XEC267" s="35"/>
      <c r="XED267" s="35"/>
      <c r="XEE267" s="35"/>
      <c r="XEF267" s="35"/>
      <c r="XEG267" s="35"/>
      <c r="XEH267" s="35"/>
      <c r="XEI267" s="35"/>
      <c r="XEJ267" s="35"/>
      <c r="XEK267" s="35"/>
      <c r="XEL267" s="35"/>
      <c r="XEM267" s="35"/>
      <c r="XEN267" s="35"/>
      <c r="XEO267" s="35"/>
      <c r="XEP267" s="35"/>
      <c r="XEQ267" s="35"/>
      <c r="XER267" s="35"/>
      <c r="XES267" s="35"/>
      <c r="XET267" s="35"/>
      <c r="XEU267" s="35"/>
      <c r="XEV267" s="35"/>
      <c r="XEW267" s="35"/>
      <c r="XEX267" s="35"/>
      <c r="XEY267" s="35"/>
      <c r="XEZ267" s="35"/>
      <c r="XFA267" s="35"/>
      <c r="XFB267" s="35"/>
      <c r="XFC267" s="35"/>
      <c r="XFD267" s="35"/>
    </row>
    <row r="268" spans="1:151 16227:16384" s="12" customFormat="1" ht="20.25" customHeight="1" x14ac:dyDescent="0.25">
      <c r="A268" s="112" t="str">
        <f>A267</f>
        <v>14th Floor (Part Refuge Area)</v>
      </c>
      <c r="B268" s="113"/>
      <c r="C268" s="118">
        <v>1</v>
      </c>
      <c r="D268" s="119"/>
      <c r="E268" s="58" t="s">
        <v>208</v>
      </c>
      <c r="F268" s="118">
        <f>(65.17)*(10.764)</f>
        <v>701.48987999999997</v>
      </c>
      <c r="G268" s="119"/>
      <c r="H268" s="58">
        <v>0</v>
      </c>
      <c r="I268" s="58">
        <f t="shared" ref="I268:I271" si="69">F268*(($I$151)+1)+H268</f>
        <v>1122.383808</v>
      </c>
      <c r="J268" s="35"/>
      <c r="K268" s="35"/>
      <c r="L268" s="35"/>
      <c r="M268" s="35"/>
      <c r="N268" s="35"/>
      <c r="O268" s="35"/>
      <c r="P268" s="35"/>
      <c r="Q268" s="35"/>
      <c r="R268" s="35"/>
      <c r="S268" s="35"/>
      <c r="T268" s="35"/>
      <c r="U268" s="42" t="str">
        <f t="shared" ref="U268:U272" ca="1" si="70">V268&amp;""&amp;",..,"&amp;""&amp;W268</f>
        <v>101,..,1401</v>
      </c>
      <c r="V268" s="42">
        <f ca="1">(SUMPRODUCT(MID(0&amp;(LEFT(A267,SUM(LEN(A267)-LEN(SUBSTITUTE(A267,{"0","1","2","3"},""))))), LARGE(INDEX(ISNUMBER(--MID((LEFT(A267,SUM(LEN(A267)-LEN(SUBSTITUTE(A267,{"0","1","2","3"},""))))), ROW(INDIRECT("1:"&amp;LEN((LEFT(A267,SUM(LEN(A267)-LEN(SUBSTITUTE(A267,{"0","1","2","3"},"")))))))), 1)) * ROW(INDIRECT("1:"&amp;LEN((LEFT(A267,SUM(LEN(A267)-LEN(SUBSTITUTE(A267,{"0","1","2","3"},"")))))))), 0), ROW(INDIRECT("1:"&amp;LEN((LEFT(A267,SUM(LEN(A267)-LEN(SUBSTITUTE(A267,{"0","1","2","3"},"")))))))))+1, 1) * 10^ROW(INDIRECT("1:"&amp;LEN((LEFT(A267,SUM(LEN(A267)-LEN(SUBSTITUTE(A267,{"0","1","2","3"},""))))))))/10))*100+1</f>
        <v>101</v>
      </c>
      <c r="W268" s="42">
        <f ca="1">(SUMPRODUCT(MID(0&amp;(--TRIM(RIGHT(SUBSTITUTE(LEFT(A267,_xlfn.AGGREGATE(16,6,FIND({0,1,2,3,4,5,6,7,8,9},A267,ROW(INDIRECT("1:"&amp;LEN(A267)))),1))," ",REPT(" ",LEN(A267))),LEN(A267)))), LARGE(INDEX(ISNUMBER(--MID((--TRIM(RIGHT(SUBSTITUTE(LEFT(A267,_xlfn.AGGREGATE(16,6,FIND({0,1,2,3,4,5,6,7,8,9},A267,ROW(INDIRECT("1:"&amp;LEN(A267)))),1))," ",REPT(" ",LEN(A267))),LEN(A267)))), ROW(INDIRECT("1:"&amp;LEN((--TRIM(RIGHT(SUBSTITUTE(LEFT(A267,_xlfn.AGGREGATE(16,6,FIND({0,1,2,3,4,5,6,7,8,9},A267,ROW(INDIRECT("1:"&amp;LEN(A267)))),1))," ",REPT(" ",LEN(A267))),LEN(A267))))))), 1)) * ROW(INDIRECT("1:"&amp;LEN((--TRIM(RIGHT(SUBSTITUTE(LEFT(A267,_xlfn.AGGREGATE(16,6,FIND({0,1,2,3,4,5,6,7,8,9},A267,ROW(INDIRECT("1:"&amp;LEN(A267)))),1))," ",REPT(" ",LEN(A267))),LEN(A267))))))), 0), ROW(INDIRECT("1:"&amp;LEN((--TRIM(RIGHT(SUBSTITUTE(LEFT(A267,_xlfn.AGGREGATE(16,6,FIND({0,1,2,3,4,5,6,7,8,9},A267,ROW(INDIRECT("1:"&amp;LEN(A267)))),1))," ",REPT(" ",LEN(A267))),LEN(A267))))))))+1, 1) * 10^ROW(INDIRECT("1:"&amp;LEN((--TRIM(RIGHT(SUBSTITUTE(LEFT(A267,_xlfn.AGGREGATE(16,6,FIND({0,1,2,3,4,5,6,7,8,9},A267,ROW(INDIRECT("1:"&amp;LEN(A267)))),1))," ",REPT(" ",LEN(A267))),LEN(A267)))))))/10))*100+1</f>
        <v>1401</v>
      </c>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WZC268" s="35"/>
      <c r="WZD268" s="35"/>
      <c r="WZE268" s="35"/>
      <c r="WZF268" s="35"/>
      <c r="WZG268" s="35"/>
      <c r="WZH268" s="35"/>
      <c r="WZI268" s="35"/>
      <c r="WZJ268" s="35"/>
      <c r="WZK268" s="35"/>
      <c r="WZL268" s="35"/>
      <c r="WZM268" s="35"/>
      <c r="WZN268" s="35"/>
      <c r="WZO268" s="35"/>
      <c r="WZP268" s="35"/>
      <c r="WZQ268" s="35"/>
      <c r="WZR268" s="35"/>
      <c r="WZS268" s="35"/>
      <c r="WZT268" s="35"/>
      <c r="WZU268" s="35"/>
      <c r="WZV268" s="35"/>
      <c r="WZW268" s="35"/>
      <c r="WZX268" s="35"/>
      <c r="WZY268" s="35"/>
      <c r="WZZ268" s="35"/>
      <c r="XAA268" s="35"/>
      <c r="XAB268" s="35"/>
      <c r="XAC268" s="35"/>
      <c r="XAD268" s="35"/>
      <c r="XAE268" s="35"/>
      <c r="XAF268" s="35"/>
      <c r="XAG268" s="35"/>
      <c r="XAH268" s="35"/>
      <c r="XAI268" s="35"/>
      <c r="XAJ268" s="35"/>
      <c r="XAK268" s="35"/>
      <c r="XAL268" s="35"/>
      <c r="XAM268" s="35"/>
      <c r="XAN268" s="35"/>
      <c r="XAO268" s="35"/>
      <c r="XAP268" s="35"/>
      <c r="XAQ268" s="35"/>
      <c r="XAR268" s="35"/>
      <c r="XAS268" s="35"/>
      <c r="XAT268" s="35"/>
      <c r="XAU268" s="35"/>
      <c r="XAV268" s="35"/>
      <c r="XAW268" s="35"/>
      <c r="XAX268" s="35"/>
      <c r="XAY268" s="35"/>
      <c r="XAZ268" s="35"/>
      <c r="XBA268" s="35"/>
      <c r="XBB268" s="35"/>
      <c r="XBC268" s="35"/>
      <c r="XBD268" s="35"/>
      <c r="XBE268" s="35"/>
      <c r="XBF268" s="35"/>
      <c r="XBG268" s="35"/>
      <c r="XBH268" s="35"/>
      <c r="XBI268" s="35"/>
      <c r="XBJ268" s="35"/>
      <c r="XBK268" s="35"/>
      <c r="XBL268" s="35"/>
      <c r="XBM268" s="35"/>
      <c r="XBN268" s="35"/>
      <c r="XBO268" s="35"/>
      <c r="XBP268" s="35"/>
      <c r="XBQ268" s="35"/>
      <c r="XBR268" s="35"/>
      <c r="XBS268" s="35"/>
      <c r="XBT268" s="35"/>
      <c r="XBU268" s="35"/>
      <c r="XBV268" s="35"/>
      <c r="XBW268" s="35"/>
      <c r="XBX268" s="35"/>
      <c r="XBY268" s="35"/>
      <c r="XBZ268" s="35"/>
      <c r="XCA268" s="35"/>
      <c r="XCB268" s="35"/>
      <c r="XCC268" s="35"/>
      <c r="XCD268" s="35"/>
      <c r="XCE268" s="35"/>
      <c r="XCF268" s="35"/>
      <c r="XCG268" s="35"/>
      <c r="XCH268" s="35"/>
      <c r="XCI268" s="35"/>
      <c r="XCJ268" s="35"/>
      <c r="XCK268" s="35"/>
      <c r="XCL268" s="35"/>
      <c r="XCM268" s="35"/>
      <c r="XCN268" s="35"/>
      <c r="XCO268" s="35"/>
      <c r="XCP268" s="35"/>
      <c r="XCQ268" s="35"/>
      <c r="XCR268" s="35"/>
      <c r="XCS268" s="35"/>
      <c r="XCT268" s="35"/>
      <c r="XCU268" s="35"/>
      <c r="XCV268" s="35"/>
      <c r="XCW268" s="35"/>
      <c r="XCX268" s="35"/>
      <c r="XCY268" s="35"/>
      <c r="XCZ268" s="35"/>
      <c r="XDA268" s="35"/>
      <c r="XDB268" s="35"/>
      <c r="XDC268" s="35"/>
      <c r="XDD268" s="35"/>
      <c r="XDE268" s="35"/>
      <c r="XDF268" s="35"/>
      <c r="XDG268" s="35"/>
      <c r="XDH268" s="35"/>
      <c r="XDI268" s="35"/>
      <c r="XDJ268" s="35"/>
      <c r="XDK268" s="35"/>
      <c r="XDL268" s="35"/>
      <c r="XDM268" s="35"/>
      <c r="XDN268" s="35"/>
      <c r="XDO268" s="35"/>
      <c r="XDP268" s="35"/>
      <c r="XDQ268" s="35"/>
      <c r="XDR268" s="35"/>
      <c r="XDS268" s="35"/>
      <c r="XDT268" s="35"/>
      <c r="XDU268" s="35"/>
      <c r="XDV268" s="35"/>
      <c r="XDW268" s="35"/>
      <c r="XDX268" s="35"/>
      <c r="XDY268" s="35"/>
      <c r="XDZ268" s="35"/>
      <c r="XEA268" s="35"/>
      <c r="XEB268" s="35"/>
      <c r="XEC268" s="35"/>
      <c r="XED268" s="35"/>
      <c r="XEE268" s="35"/>
      <c r="XEF268" s="35"/>
      <c r="XEG268" s="35"/>
      <c r="XEH268" s="35"/>
      <c r="XEI268" s="35"/>
      <c r="XEJ268" s="35"/>
      <c r="XEK268" s="35"/>
      <c r="XEL268" s="35"/>
      <c r="XEM268" s="35"/>
      <c r="XEN268" s="35"/>
      <c r="XEO268" s="35"/>
      <c r="XEP268" s="35"/>
      <c r="XEQ268" s="35"/>
      <c r="XER268" s="35"/>
      <c r="XES268" s="35"/>
      <c r="XET268" s="35"/>
      <c r="XEU268" s="35"/>
      <c r="XEV268" s="35"/>
      <c r="XEW268" s="35"/>
      <c r="XEX268" s="35"/>
      <c r="XEY268" s="35"/>
      <c r="XEZ268" s="35"/>
      <c r="XFA268" s="35"/>
      <c r="XFB268" s="35"/>
      <c r="XFC268" s="35"/>
      <c r="XFD268" s="35"/>
    </row>
    <row r="269" spans="1:151 16227:16384" s="12" customFormat="1" ht="20.25" customHeight="1" x14ac:dyDescent="0.25">
      <c r="A269" s="114"/>
      <c r="B269" s="115"/>
      <c r="C269" s="118">
        <v>2</v>
      </c>
      <c r="D269" s="119"/>
      <c r="E269" s="58" t="s">
        <v>208</v>
      </c>
      <c r="F269" s="118">
        <f>(61.23)*(10.764)</f>
        <v>659.07971999999995</v>
      </c>
      <c r="G269" s="119"/>
      <c r="H269" s="58">
        <v>0</v>
      </c>
      <c r="I269" s="58">
        <f t="shared" si="69"/>
        <v>1054.527552</v>
      </c>
      <c r="J269" s="35"/>
      <c r="K269" s="35"/>
      <c r="L269" s="35"/>
      <c r="M269" s="35"/>
      <c r="N269" s="35"/>
      <c r="O269" s="35"/>
      <c r="P269" s="35"/>
      <c r="Q269" s="35"/>
      <c r="R269" s="35"/>
      <c r="S269" s="35"/>
      <c r="T269" s="35"/>
      <c r="U269" s="42" t="str">
        <f t="shared" ca="1" si="70"/>
        <v>102,..,1402</v>
      </c>
      <c r="V269" s="42">
        <f ca="1">V268+1</f>
        <v>102</v>
      </c>
      <c r="W269" s="42">
        <f ca="1">W268+1</f>
        <v>1402</v>
      </c>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WZC269" s="35"/>
      <c r="WZD269" s="35"/>
      <c r="WZE269" s="35"/>
      <c r="WZF269" s="35"/>
      <c r="WZG269" s="35"/>
      <c r="WZH269" s="35"/>
      <c r="WZI269" s="35"/>
      <c r="WZJ269" s="35"/>
      <c r="WZK269" s="35"/>
      <c r="WZL269" s="35"/>
      <c r="WZM269" s="35"/>
      <c r="WZN269" s="35"/>
      <c r="WZO269" s="35"/>
      <c r="WZP269" s="35"/>
      <c r="WZQ269" s="35"/>
      <c r="WZR269" s="35"/>
      <c r="WZS269" s="35"/>
      <c r="WZT269" s="35"/>
      <c r="WZU269" s="35"/>
      <c r="WZV269" s="35"/>
      <c r="WZW269" s="35"/>
      <c r="WZX269" s="35"/>
      <c r="WZY269" s="35"/>
      <c r="WZZ269" s="35"/>
      <c r="XAA269" s="35"/>
      <c r="XAB269" s="35"/>
      <c r="XAC269" s="35"/>
      <c r="XAD269" s="35"/>
      <c r="XAE269" s="35"/>
      <c r="XAF269" s="35"/>
      <c r="XAG269" s="35"/>
      <c r="XAH269" s="35"/>
      <c r="XAI269" s="35"/>
      <c r="XAJ269" s="35"/>
      <c r="XAK269" s="35"/>
      <c r="XAL269" s="35"/>
      <c r="XAM269" s="35"/>
      <c r="XAN269" s="35"/>
      <c r="XAO269" s="35"/>
      <c r="XAP269" s="35"/>
      <c r="XAQ269" s="35"/>
      <c r="XAR269" s="35"/>
      <c r="XAS269" s="35"/>
      <c r="XAT269" s="35"/>
      <c r="XAU269" s="35"/>
      <c r="XAV269" s="35"/>
      <c r="XAW269" s="35"/>
      <c r="XAX269" s="35"/>
      <c r="XAY269" s="35"/>
      <c r="XAZ269" s="35"/>
      <c r="XBA269" s="35"/>
      <c r="XBB269" s="35"/>
      <c r="XBC269" s="35"/>
      <c r="XBD269" s="35"/>
      <c r="XBE269" s="35"/>
      <c r="XBF269" s="35"/>
      <c r="XBG269" s="35"/>
      <c r="XBH269" s="35"/>
      <c r="XBI269" s="35"/>
      <c r="XBJ269" s="35"/>
      <c r="XBK269" s="35"/>
      <c r="XBL269" s="35"/>
      <c r="XBM269" s="35"/>
      <c r="XBN269" s="35"/>
      <c r="XBO269" s="35"/>
      <c r="XBP269" s="35"/>
      <c r="XBQ269" s="35"/>
      <c r="XBR269" s="35"/>
      <c r="XBS269" s="35"/>
      <c r="XBT269" s="35"/>
      <c r="XBU269" s="35"/>
      <c r="XBV269" s="35"/>
      <c r="XBW269" s="35"/>
      <c r="XBX269" s="35"/>
      <c r="XBY269" s="35"/>
      <c r="XBZ269" s="35"/>
      <c r="XCA269" s="35"/>
      <c r="XCB269" s="35"/>
      <c r="XCC269" s="35"/>
      <c r="XCD269" s="35"/>
      <c r="XCE269" s="35"/>
      <c r="XCF269" s="35"/>
      <c r="XCG269" s="35"/>
      <c r="XCH269" s="35"/>
      <c r="XCI269" s="35"/>
      <c r="XCJ269" s="35"/>
      <c r="XCK269" s="35"/>
      <c r="XCL269" s="35"/>
      <c r="XCM269" s="35"/>
      <c r="XCN269" s="35"/>
      <c r="XCO269" s="35"/>
      <c r="XCP269" s="35"/>
      <c r="XCQ269" s="35"/>
      <c r="XCR269" s="35"/>
      <c r="XCS269" s="35"/>
      <c r="XCT269" s="35"/>
      <c r="XCU269" s="35"/>
      <c r="XCV269" s="35"/>
      <c r="XCW269" s="35"/>
      <c r="XCX269" s="35"/>
      <c r="XCY269" s="35"/>
      <c r="XCZ269" s="35"/>
      <c r="XDA269" s="35"/>
      <c r="XDB269" s="35"/>
      <c r="XDC269" s="35"/>
      <c r="XDD269" s="35"/>
      <c r="XDE269" s="35"/>
      <c r="XDF269" s="35"/>
      <c r="XDG269" s="35"/>
      <c r="XDH269" s="35"/>
      <c r="XDI269" s="35"/>
      <c r="XDJ269" s="35"/>
      <c r="XDK269" s="35"/>
      <c r="XDL269" s="35"/>
      <c r="XDM269" s="35"/>
      <c r="XDN269" s="35"/>
      <c r="XDO269" s="35"/>
      <c r="XDP269" s="35"/>
      <c r="XDQ269" s="35"/>
      <c r="XDR269" s="35"/>
      <c r="XDS269" s="35"/>
      <c r="XDT269" s="35"/>
      <c r="XDU269" s="35"/>
      <c r="XDV269" s="35"/>
      <c r="XDW269" s="35"/>
      <c r="XDX269" s="35"/>
      <c r="XDY269" s="35"/>
      <c r="XDZ269" s="35"/>
      <c r="XEA269" s="35"/>
      <c r="XEB269" s="35"/>
      <c r="XEC269" s="35"/>
      <c r="XED269" s="35"/>
      <c r="XEE269" s="35"/>
      <c r="XEF269" s="35"/>
      <c r="XEG269" s="35"/>
      <c r="XEH269" s="35"/>
      <c r="XEI269" s="35"/>
      <c r="XEJ269" s="35"/>
      <c r="XEK269" s="35"/>
      <c r="XEL269" s="35"/>
      <c r="XEM269" s="35"/>
      <c r="XEN269" s="35"/>
      <c r="XEO269" s="35"/>
      <c r="XEP269" s="35"/>
      <c r="XEQ269" s="35"/>
      <c r="XER269" s="35"/>
      <c r="XES269" s="35"/>
      <c r="XET269" s="35"/>
      <c r="XEU269" s="35"/>
      <c r="XEV269" s="35"/>
      <c r="XEW269" s="35"/>
      <c r="XEX269" s="35"/>
      <c r="XEY269" s="35"/>
      <c r="XEZ269" s="35"/>
      <c r="XFA269" s="35"/>
      <c r="XFB269" s="35"/>
      <c r="XFC269" s="35"/>
      <c r="XFD269" s="35"/>
    </row>
    <row r="270" spans="1:151 16227:16384" s="12" customFormat="1" ht="20.25" customHeight="1" x14ac:dyDescent="0.25">
      <c r="A270" s="114"/>
      <c r="B270" s="115"/>
      <c r="C270" s="118">
        <v>3</v>
      </c>
      <c r="D270" s="119"/>
      <c r="E270" s="58" t="s">
        <v>208</v>
      </c>
      <c r="F270" s="118">
        <f>(64.62)*(10.764)</f>
        <v>695.56968000000006</v>
      </c>
      <c r="G270" s="119"/>
      <c r="H270" s="58">
        <v>0</v>
      </c>
      <c r="I270" s="58">
        <f t="shared" si="69"/>
        <v>1112.9114880000002</v>
      </c>
      <c r="J270" s="35"/>
      <c r="K270" s="35"/>
      <c r="L270" s="35"/>
      <c r="M270" s="35"/>
      <c r="N270" s="35"/>
      <c r="O270" s="35"/>
      <c r="P270" s="35"/>
      <c r="Q270" s="35"/>
      <c r="R270" s="35"/>
      <c r="S270" s="35"/>
      <c r="T270" s="35"/>
      <c r="U270" s="42" t="str">
        <f t="shared" ca="1" si="70"/>
        <v>103,..,1403</v>
      </c>
      <c r="V270" s="42">
        <f t="shared" ref="V270:W270" ca="1" si="71">V269+1</f>
        <v>103</v>
      </c>
      <c r="W270" s="42">
        <f t="shared" ca="1" si="71"/>
        <v>1403</v>
      </c>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WZC270" s="35"/>
      <c r="WZD270" s="35"/>
      <c r="WZE270" s="35"/>
      <c r="WZF270" s="35"/>
      <c r="WZG270" s="35"/>
      <c r="WZH270" s="35"/>
      <c r="WZI270" s="35"/>
      <c r="WZJ270" s="35"/>
      <c r="WZK270" s="35"/>
      <c r="WZL270" s="35"/>
      <c r="WZM270" s="35"/>
      <c r="WZN270" s="35"/>
      <c r="WZO270" s="35"/>
      <c r="WZP270" s="35"/>
      <c r="WZQ270" s="35"/>
      <c r="WZR270" s="35"/>
      <c r="WZS270" s="35"/>
      <c r="WZT270" s="35"/>
      <c r="WZU270" s="35"/>
      <c r="WZV270" s="35"/>
      <c r="WZW270" s="35"/>
      <c r="WZX270" s="35"/>
      <c r="WZY270" s="35"/>
      <c r="WZZ270" s="35"/>
      <c r="XAA270" s="35"/>
      <c r="XAB270" s="35"/>
      <c r="XAC270" s="35"/>
      <c r="XAD270" s="35"/>
      <c r="XAE270" s="35"/>
      <c r="XAF270" s="35"/>
      <c r="XAG270" s="35"/>
      <c r="XAH270" s="35"/>
      <c r="XAI270" s="35"/>
      <c r="XAJ270" s="35"/>
      <c r="XAK270" s="35"/>
      <c r="XAL270" s="35"/>
      <c r="XAM270" s="35"/>
      <c r="XAN270" s="35"/>
      <c r="XAO270" s="35"/>
      <c r="XAP270" s="35"/>
      <c r="XAQ270" s="35"/>
      <c r="XAR270" s="35"/>
      <c r="XAS270" s="35"/>
      <c r="XAT270" s="35"/>
      <c r="XAU270" s="35"/>
      <c r="XAV270" s="35"/>
      <c r="XAW270" s="35"/>
      <c r="XAX270" s="35"/>
      <c r="XAY270" s="35"/>
      <c r="XAZ270" s="35"/>
      <c r="XBA270" s="35"/>
      <c r="XBB270" s="35"/>
      <c r="XBC270" s="35"/>
      <c r="XBD270" s="35"/>
      <c r="XBE270" s="35"/>
      <c r="XBF270" s="35"/>
      <c r="XBG270" s="35"/>
      <c r="XBH270" s="35"/>
      <c r="XBI270" s="35"/>
      <c r="XBJ270" s="35"/>
      <c r="XBK270" s="35"/>
      <c r="XBL270" s="35"/>
      <c r="XBM270" s="35"/>
      <c r="XBN270" s="35"/>
      <c r="XBO270" s="35"/>
      <c r="XBP270" s="35"/>
      <c r="XBQ270" s="35"/>
      <c r="XBR270" s="35"/>
      <c r="XBS270" s="35"/>
      <c r="XBT270" s="35"/>
      <c r="XBU270" s="35"/>
      <c r="XBV270" s="35"/>
      <c r="XBW270" s="35"/>
      <c r="XBX270" s="35"/>
      <c r="XBY270" s="35"/>
      <c r="XBZ270" s="35"/>
      <c r="XCA270" s="35"/>
      <c r="XCB270" s="35"/>
      <c r="XCC270" s="35"/>
      <c r="XCD270" s="35"/>
      <c r="XCE270" s="35"/>
      <c r="XCF270" s="35"/>
      <c r="XCG270" s="35"/>
      <c r="XCH270" s="35"/>
      <c r="XCI270" s="35"/>
      <c r="XCJ270" s="35"/>
      <c r="XCK270" s="35"/>
      <c r="XCL270" s="35"/>
      <c r="XCM270" s="35"/>
      <c r="XCN270" s="35"/>
      <c r="XCO270" s="35"/>
      <c r="XCP270" s="35"/>
      <c r="XCQ270" s="35"/>
      <c r="XCR270" s="35"/>
      <c r="XCS270" s="35"/>
      <c r="XCT270" s="35"/>
      <c r="XCU270" s="35"/>
      <c r="XCV270" s="35"/>
      <c r="XCW270" s="35"/>
      <c r="XCX270" s="35"/>
      <c r="XCY270" s="35"/>
      <c r="XCZ270" s="35"/>
      <c r="XDA270" s="35"/>
      <c r="XDB270" s="35"/>
      <c r="XDC270" s="35"/>
      <c r="XDD270" s="35"/>
      <c r="XDE270" s="35"/>
      <c r="XDF270" s="35"/>
      <c r="XDG270" s="35"/>
      <c r="XDH270" s="35"/>
      <c r="XDI270" s="35"/>
      <c r="XDJ270" s="35"/>
      <c r="XDK270" s="35"/>
      <c r="XDL270" s="35"/>
      <c r="XDM270" s="35"/>
      <c r="XDN270" s="35"/>
      <c r="XDO270" s="35"/>
      <c r="XDP270" s="35"/>
      <c r="XDQ270" s="35"/>
      <c r="XDR270" s="35"/>
      <c r="XDS270" s="35"/>
      <c r="XDT270" s="35"/>
      <c r="XDU270" s="35"/>
      <c r="XDV270" s="35"/>
      <c r="XDW270" s="35"/>
      <c r="XDX270" s="35"/>
      <c r="XDY270" s="35"/>
      <c r="XDZ270" s="35"/>
      <c r="XEA270" s="35"/>
      <c r="XEB270" s="35"/>
      <c r="XEC270" s="35"/>
      <c r="XED270" s="35"/>
      <c r="XEE270" s="35"/>
      <c r="XEF270" s="35"/>
      <c r="XEG270" s="35"/>
      <c r="XEH270" s="35"/>
      <c r="XEI270" s="35"/>
      <c r="XEJ270" s="35"/>
      <c r="XEK270" s="35"/>
      <c r="XEL270" s="35"/>
      <c r="XEM270" s="35"/>
      <c r="XEN270" s="35"/>
      <c r="XEO270" s="35"/>
      <c r="XEP270" s="35"/>
      <c r="XEQ270" s="35"/>
      <c r="XER270" s="35"/>
      <c r="XES270" s="35"/>
      <c r="XET270" s="35"/>
      <c r="XEU270" s="35"/>
      <c r="XEV270" s="35"/>
      <c r="XEW270" s="35"/>
      <c r="XEX270" s="35"/>
      <c r="XEY270" s="35"/>
      <c r="XEZ270" s="35"/>
      <c r="XFA270" s="35"/>
      <c r="XFB270" s="35"/>
      <c r="XFC270" s="35"/>
      <c r="XFD270" s="35"/>
    </row>
    <row r="271" spans="1:151 16227:16384" s="12" customFormat="1" ht="20.25" customHeight="1" x14ac:dyDescent="0.25">
      <c r="A271" s="114"/>
      <c r="B271" s="115"/>
      <c r="C271" s="118">
        <v>4</v>
      </c>
      <c r="D271" s="119"/>
      <c r="E271" s="58" t="s">
        <v>209</v>
      </c>
      <c r="F271" s="118">
        <f>(93.63)*(10.764)</f>
        <v>1007.8333199999998</v>
      </c>
      <c r="G271" s="119"/>
      <c r="H271" s="58">
        <v>0</v>
      </c>
      <c r="I271" s="58">
        <f t="shared" si="69"/>
        <v>1612.5333119999998</v>
      </c>
      <c r="J271" s="35"/>
      <c r="K271" s="35"/>
      <c r="L271" s="35"/>
      <c r="M271" s="35"/>
      <c r="N271" s="35"/>
      <c r="O271" s="35"/>
      <c r="P271" s="35"/>
      <c r="Q271" s="35"/>
      <c r="R271" s="35"/>
      <c r="S271" s="35"/>
      <c r="T271" s="35"/>
      <c r="U271" s="42" t="str">
        <f t="shared" ca="1" si="70"/>
        <v>104,..,1404</v>
      </c>
      <c r="V271" s="42">
        <f t="shared" ref="V271:W271" ca="1" si="72">V270+1</f>
        <v>104</v>
      </c>
      <c r="W271" s="42">
        <f t="shared" ca="1" si="72"/>
        <v>1404</v>
      </c>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WZC271" s="35"/>
      <c r="WZD271" s="35"/>
      <c r="WZE271" s="35"/>
      <c r="WZF271" s="35"/>
      <c r="WZG271" s="35"/>
      <c r="WZH271" s="35"/>
      <c r="WZI271" s="35"/>
      <c r="WZJ271" s="35"/>
      <c r="WZK271" s="35"/>
      <c r="WZL271" s="35"/>
      <c r="WZM271" s="35"/>
      <c r="WZN271" s="35"/>
      <c r="WZO271" s="35"/>
      <c r="WZP271" s="35"/>
      <c r="WZQ271" s="35"/>
      <c r="WZR271" s="35"/>
      <c r="WZS271" s="35"/>
      <c r="WZT271" s="35"/>
      <c r="WZU271" s="35"/>
      <c r="WZV271" s="35"/>
      <c r="WZW271" s="35"/>
      <c r="WZX271" s="35"/>
      <c r="WZY271" s="35"/>
      <c r="WZZ271" s="35"/>
      <c r="XAA271" s="35"/>
      <c r="XAB271" s="35"/>
      <c r="XAC271" s="35"/>
      <c r="XAD271" s="35"/>
      <c r="XAE271" s="35"/>
      <c r="XAF271" s="35"/>
      <c r="XAG271" s="35"/>
      <c r="XAH271" s="35"/>
      <c r="XAI271" s="35"/>
      <c r="XAJ271" s="35"/>
      <c r="XAK271" s="35"/>
      <c r="XAL271" s="35"/>
      <c r="XAM271" s="35"/>
      <c r="XAN271" s="35"/>
      <c r="XAO271" s="35"/>
      <c r="XAP271" s="35"/>
      <c r="XAQ271" s="35"/>
      <c r="XAR271" s="35"/>
      <c r="XAS271" s="35"/>
      <c r="XAT271" s="35"/>
      <c r="XAU271" s="35"/>
      <c r="XAV271" s="35"/>
      <c r="XAW271" s="35"/>
      <c r="XAX271" s="35"/>
      <c r="XAY271" s="35"/>
      <c r="XAZ271" s="35"/>
      <c r="XBA271" s="35"/>
      <c r="XBB271" s="35"/>
      <c r="XBC271" s="35"/>
      <c r="XBD271" s="35"/>
      <c r="XBE271" s="35"/>
      <c r="XBF271" s="35"/>
      <c r="XBG271" s="35"/>
      <c r="XBH271" s="35"/>
      <c r="XBI271" s="35"/>
      <c r="XBJ271" s="35"/>
      <c r="XBK271" s="35"/>
      <c r="XBL271" s="35"/>
      <c r="XBM271" s="35"/>
      <c r="XBN271" s="35"/>
      <c r="XBO271" s="35"/>
      <c r="XBP271" s="35"/>
      <c r="XBQ271" s="35"/>
      <c r="XBR271" s="35"/>
      <c r="XBS271" s="35"/>
      <c r="XBT271" s="35"/>
      <c r="XBU271" s="35"/>
      <c r="XBV271" s="35"/>
      <c r="XBW271" s="35"/>
      <c r="XBX271" s="35"/>
      <c r="XBY271" s="35"/>
      <c r="XBZ271" s="35"/>
      <c r="XCA271" s="35"/>
      <c r="XCB271" s="35"/>
      <c r="XCC271" s="35"/>
      <c r="XCD271" s="35"/>
      <c r="XCE271" s="35"/>
      <c r="XCF271" s="35"/>
      <c r="XCG271" s="35"/>
      <c r="XCH271" s="35"/>
      <c r="XCI271" s="35"/>
      <c r="XCJ271" s="35"/>
      <c r="XCK271" s="35"/>
      <c r="XCL271" s="35"/>
      <c r="XCM271" s="35"/>
      <c r="XCN271" s="35"/>
      <c r="XCO271" s="35"/>
      <c r="XCP271" s="35"/>
      <c r="XCQ271" s="35"/>
      <c r="XCR271" s="35"/>
      <c r="XCS271" s="35"/>
      <c r="XCT271" s="35"/>
      <c r="XCU271" s="35"/>
      <c r="XCV271" s="35"/>
      <c r="XCW271" s="35"/>
      <c r="XCX271" s="35"/>
      <c r="XCY271" s="35"/>
      <c r="XCZ271" s="35"/>
      <c r="XDA271" s="35"/>
      <c r="XDB271" s="35"/>
      <c r="XDC271" s="35"/>
      <c r="XDD271" s="35"/>
      <c r="XDE271" s="35"/>
      <c r="XDF271" s="35"/>
      <c r="XDG271" s="35"/>
      <c r="XDH271" s="35"/>
      <c r="XDI271" s="35"/>
      <c r="XDJ271" s="35"/>
      <c r="XDK271" s="35"/>
      <c r="XDL271" s="35"/>
      <c r="XDM271" s="35"/>
      <c r="XDN271" s="35"/>
      <c r="XDO271" s="35"/>
      <c r="XDP271" s="35"/>
      <c r="XDQ271" s="35"/>
      <c r="XDR271" s="35"/>
      <c r="XDS271" s="35"/>
      <c r="XDT271" s="35"/>
      <c r="XDU271" s="35"/>
      <c r="XDV271" s="35"/>
      <c r="XDW271" s="35"/>
      <c r="XDX271" s="35"/>
      <c r="XDY271" s="35"/>
      <c r="XDZ271" s="35"/>
      <c r="XEA271" s="35"/>
      <c r="XEB271" s="35"/>
      <c r="XEC271" s="35"/>
      <c r="XED271" s="35"/>
      <c r="XEE271" s="35"/>
      <c r="XEF271" s="35"/>
      <c r="XEG271" s="35"/>
      <c r="XEH271" s="35"/>
      <c r="XEI271" s="35"/>
      <c r="XEJ271" s="35"/>
      <c r="XEK271" s="35"/>
      <c r="XEL271" s="35"/>
      <c r="XEM271" s="35"/>
      <c r="XEN271" s="35"/>
      <c r="XEO271" s="35"/>
      <c r="XEP271" s="35"/>
      <c r="XEQ271" s="35"/>
      <c r="XER271" s="35"/>
      <c r="XES271" s="35"/>
      <c r="XET271" s="35"/>
      <c r="XEU271" s="35"/>
      <c r="XEV271" s="35"/>
      <c r="XEW271" s="35"/>
      <c r="XEX271" s="35"/>
      <c r="XEY271" s="35"/>
      <c r="XEZ271" s="35"/>
      <c r="XFA271" s="35"/>
      <c r="XFB271" s="35"/>
      <c r="XFC271" s="35"/>
      <c r="XFD271" s="35"/>
    </row>
    <row r="272" spans="1:151 16227:16384" s="12" customFormat="1" ht="20.25" customHeight="1" x14ac:dyDescent="0.25">
      <c r="A272" s="116"/>
      <c r="B272" s="117"/>
      <c r="C272" s="118">
        <v>5</v>
      </c>
      <c r="D272" s="119"/>
      <c r="E272" s="118" t="s">
        <v>221</v>
      </c>
      <c r="F272" s="120"/>
      <c r="G272" s="120"/>
      <c r="H272" s="120"/>
      <c r="I272" s="119"/>
      <c r="J272" s="35"/>
      <c r="K272" s="35"/>
      <c r="L272" s="35"/>
      <c r="M272" s="35"/>
      <c r="N272" s="35"/>
      <c r="O272" s="35"/>
      <c r="P272" s="35"/>
      <c r="Q272" s="35"/>
      <c r="R272" s="35"/>
      <c r="S272" s="35"/>
      <c r="T272" s="35"/>
      <c r="U272" s="42" t="str">
        <f t="shared" ca="1" si="70"/>
        <v>105,..,1405</v>
      </c>
      <c r="V272" s="42">
        <f t="shared" ref="V272:W272" ca="1" si="73">V271+1</f>
        <v>105</v>
      </c>
      <c r="W272" s="42">
        <f t="shared" ca="1" si="73"/>
        <v>1405</v>
      </c>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WZC272" s="35"/>
      <c r="WZD272" s="35"/>
      <c r="WZE272" s="35"/>
      <c r="WZF272" s="35"/>
      <c r="WZG272" s="35"/>
      <c r="WZH272" s="35"/>
      <c r="WZI272" s="35"/>
      <c r="WZJ272" s="35"/>
      <c r="WZK272" s="35"/>
      <c r="WZL272" s="35"/>
      <c r="WZM272" s="35"/>
      <c r="WZN272" s="35"/>
      <c r="WZO272" s="35"/>
      <c r="WZP272" s="35"/>
      <c r="WZQ272" s="35"/>
      <c r="WZR272" s="35"/>
      <c r="WZS272" s="35"/>
      <c r="WZT272" s="35"/>
      <c r="WZU272" s="35"/>
      <c r="WZV272" s="35"/>
      <c r="WZW272" s="35"/>
      <c r="WZX272" s="35"/>
      <c r="WZY272" s="35"/>
      <c r="WZZ272" s="35"/>
      <c r="XAA272" s="35"/>
      <c r="XAB272" s="35"/>
      <c r="XAC272" s="35"/>
      <c r="XAD272" s="35"/>
      <c r="XAE272" s="35"/>
      <c r="XAF272" s="35"/>
      <c r="XAG272" s="35"/>
      <c r="XAH272" s="35"/>
      <c r="XAI272" s="35"/>
      <c r="XAJ272" s="35"/>
      <c r="XAK272" s="35"/>
      <c r="XAL272" s="35"/>
      <c r="XAM272" s="35"/>
      <c r="XAN272" s="35"/>
      <c r="XAO272" s="35"/>
      <c r="XAP272" s="35"/>
      <c r="XAQ272" s="35"/>
      <c r="XAR272" s="35"/>
      <c r="XAS272" s="35"/>
      <c r="XAT272" s="35"/>
      <c r="XAU272" s="35"/>
      <c r="XAV272" s="35"/>
      <c r="XAW272" s="35"/>
      <c r="XAX272" s="35"/>
      <c r="XAY272" s="35"/>
      <c r="XAZ272" s="35"/>
      <c r="XBA272" s="35"/>
      <c r="XBB272" s="35"/>
      <c r="XBC272" s="35"/>
      <c r="XBD272" s="35"/>
      <c r="XBE272" s="35"/>
      <c r="XBF272" s="35"/>
      <c r="XBG272" s="35"/>
      <c r="XBH272" s="35"/>
      <c r="XBI272" s="35"/>
      <c r="XBJ272" s="35"/>
      <c r="XBK272" s="35"/>
      <c r="XBL272" s="35"/>
      <c r="XBM272" s="35"/>
      <c r="XBN272" s="35"/>
      <c r="XBO272" s="35"/>
      <c r="XBP272" s="35"/>
      <c r="XBQ272" s="35"/>
      <c r="XBR272" s="35"/>
      <c r="XBS272" s="35"/>
      <c r="XBT272" s="35"/>
      <c r="XBU272" s="35"/>
      <c r="XBV272" s="35"/>
      <c r="XBW272" s="35"/>
      <c r="XBX272" s="35"/>
      <c r="XBY272" s="35"/>
      <c r="XBZ272" s="35"/>
      <c r="XCA272" s="35"/>
      <c r="XCB272" s="35"/>
      <c r="XCC272" s="35"/>
      <c r="XCD272" s="35"/>
      <c r="XCE272" s="35"/>
      <c r="XCF272" s="35"/>
      <c r="XCG272" s="35"/>
      <c r="XCH272" s="35"/>
      <c r="XCI272" s="35"/>
      <c r="XCJ272" s="35"/>
      <c r="XCK272" s="35"/>
      <c r="XCL272" s="35"/>
      <c r="XCM272" s="35"/>
      <c r="XCN272" s="35"/>
      <c r="XCO272" s="35"/>
      <c r="XCP272" s="35"/>
      <c r="XCQ272" s="35"/>
      <c r="XCR272" s="35"/>
      <c r="XCS272" s="35"/>
      <c r="XCT272" s="35"/>
      <c r="XCU272" s="35"/>
      <c r="XCV272" s="35"/>
      <c r="XCW272" s="35"/>
      <c r="XCX272" s="35"/>
      <c r="XCY272" s="35"/>
      <c r="XCZ272" s="35"/>
      <c r="XDA272" s="35"/>
      <c r="XDB272" s="35"/>
      <c r="XDC272" s="35"/>
      <c r="XDD272" s="35"/>
      <c r="XDE272" s="35"/>
      <c r="XDF272" s="35"/>
      <c r="XDG272" s="35"/>
      <c r="XDH272" s="35"/>
      <c r="XDI272" s="35"/>
      <c r="XDJ272" s="35"/>
      <c r="XDK272" s="35"/>
      <c r="XDL272" s="35"/>
      <c r="XDM272" s="35"/>
      <c r="XDN272" s="35"/>
      <c r="XDO272" s="35"/>
      <c r="XDP272" s="35"/>
      <c r="XDQ272" s="35"/>
      <c r="XDR272" s="35"/>
      <c r="XDS272" s="35"/>
      <c r="XDT272" s="35"/>
      <c r="XDU272" s="35"/>
      <c r="XDV272" s="35"/>
      <c r="XDW272" s="35"/>
      <c r="XDX272" s="35"/>
      <c r="XDY272" s="35"/>
      <c r="XDZ272" s="35"/>
      <c r="XEA272" s="35"/>
      <c r="XEB272" s="35"/>
      <c r="XEC272" s="35"/>
      <c r="XED272" s="35"/>
      <c r="XEE272" s="35"/>
      <c r="XEF272" s="35"/>
      <c r="XEG272" s="35"/>
      <c r="XEH272" s="35"/>
      <c r="XEI272" s="35"/>
      <c r="XEJ272" s="35"/>
      <c r="XEK272" s="35"/>
      <c r="XEL272" s="35"/>
      <c r="XEM272" s="35"/>
      <c r="XEN272" s="35"/>
      <c r="XEO272" s="35"/>
      <c r="XEP272" s="35"/>
      <c r="XEQ272" s="35"/>
      <c r="XER272" s="35"/>
      <c r="XES272" s="35"/>
      <c r="XET272" s="35"/>
      <c r="XEU272" s="35"/>
      <c r="XEV272" s="35"/>
      <c r="XEW272" s="35"/>
      <c r="XEX272" s="35"/>
      <c r="XEY272" s="35"/>
      <c r="XEZ272" s="35"/>
      <c r="XFA272" s="35"/>
      <c r="XFB272" s="35"/>
      <c r="XFC272" s="35"/>
      <c r="XFD272" s="35"/>
    </row>
    <row r="273" spans="1:151 16227:16384" s="12" customFormat="1" ht="20.25" x14ac:dyDescent="0.25">
      <c r="A273" s="109" t="s">
        <v>253</v>
      </c>
      <c r="B273" s="110"/>
      <c r="C273" s="110"/>
      <c r="D273" s="110"/>
      <c r="E273" s="110"/>
      <c r="F273" s="110"/>
      <c r="G273" s="110"/>
      <c r="H273" s="110"/>
      <c r="I273" s="111"/>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WZC273" s="35"/>
      <c r="WZD273" s="35"/>
      <c r="WZE273" s="35"/>
      <c r="WZF273" s="35"/>
      <c r="WZG273" s="35"/>
      <c r="WZH273" s="35"/>
      <c r="WZI273" s="35"/>
      <c r="WZJ273" s="35"/>
      <c r="WZK273" s="35"/>
      <c r="WZL273" s="35"/>
      <c r="WZM273" s="35"/>
      <c r="WZN273" s="35"/>
      <c r="WZO273" s="35"/>
      <c r="WZP273" s="35"/>
      <c r="WZQ273" s="35"/>
      <c r="WZR273" s="35"/>
      <c r="WZS273" s="35"/>
      <c r="WZT273" s="35"/>
      <c r="WZU273" s="35"/>
      <c r="WZV273" s="35"/>
      <c r="WZW273" s="35"/>
      <c r="WZX273" s="35"/>
      <c r="WZY273" s="35"/>
      <c r="WZZ273" s="35"/>
      <c r="XAA273" s="35"/>
      <c r="XAB273" s="35"/>
      <c r="XAC273" s="35"/>
      <c r="XAD273" s="35"/>
      <c r="XAE273" s="35"/>
      <c r="XAF273" s="35"/>
      <c r="XAG273" s="35"/>
      <c r="XAH273" s="35"/>
      <c r="XAI273" s="35"/>
      <c r="XAJ273" s="35"/>
      <c r="XAK273" s="35"/>
      <c r="XAL273" s="35"/>
      <c r="XAM273" s="35"/>
      <c r="XAN273" s="35"/>
      <c r="XAO273" s="35"/>
      <c r="XAP273" s="35"/>
      <c r="XAQ273" s="35"/>
      <c r="XAR273" s="35"/>
      <c r="XAS273" s="35"/>
      <c r="XAT273" s="35"/>
      <c r="XAU273" s="35"/>
      <c r="XAV273" s="35"/>
      <c r="XAW273" s="35"/>
      <c r="XAX273" s="35"/>
      <c r="XAY273" s="35"/>
      <c r="XAZ273" s="35"/>
      <c r="XBA273" s="35"/>
      <c r="XBB273" s="35"/>
      <c r="XBC273" s="35"/>
      <c r="XBD273" s="35"/>
      <c r="XBE273" s="35"/>
      <c r="XBF273" s="35"/>
      <c r="XBG273" s="35"/>
      <c r="XBH273" s="35"/>
      <c r="XBI273" s="35"/>
      <c r="XBJ273" s="35"/>
      <c r="XBK273" s="35"/>
      <c r="XBL273" s="35"/>
      <c r="XBM273" s="35"/>
      <c r="XBN273" s="35"/>
      <c r="XBO273" s="35"/>
      <c r="XBP273" s="35"/>
      <c r="XBQ273" s="35"/>
      <c r="XBR273" s="35"/>
      <c r="XBS273" s="35"/>
      <c r="XBT273" s="35"/>
      <c r="XBU273" s="35"/>
      <c r="XBV273" s="35"/>
      <c r="XBW273" s="35"/>
      <c r="XBX273" s="35"/>
      <c r="XBY273" s="35"/>
      <c r="XBZ273" s="35"/>
      <c r="XCA273" s="35"/>
      <c r="XCB273" s="35"/>
      <c r="XCC273" s="35"/>
      <c r="XCD273" s="35"/>
      <c r="XCE273" s="35"/>
      <c r="XCF273" s="35"/>
      <c r="XCG273" s="35"/>
      <c r="XCH273" s="35"/>
      <c r="XCI273" s="35"/>
      <c r="XCJ273" s="35"/>
      <c r="XCK273" s="35"/>
      <c r="XCL273" s="35"/>
      <c r="XCM273" s="35"/>
      <c r="XCN273" s="35"/>
      <c r="XCO273" s="35"/>
      <c r="XCP273" s="35"/>
      <c r="XCQ273" s="35"/>
      <c r="XCR273" s="35"/>
      <c r="XCS273" s="35"/>
      <c r="XCT273" s="35"/>
      <c r="XCU273" s="35"/>
      <c r="XCV273" s="35"/>
      <c r="XCW273" s="35"/>
      <c r="XCX273" s="35"/>
      <c r="XCY273" s="35"/>
      <c r="XCZ273" s="35"/>
      <c r="XDA273" s="35"/>
      <c r="XDB273" s="35"/>
      <c r="XDC273" s="35"/>
      <c r="XDD273" s="35"/>
      <c r="XDE273" s="35"/>
      <c r="XDF273" s="35"/>
      <c r="XDG273" s="35"/>
      <c r="XDH273" s="35"/>
      <c r="XDI273" s="35"/>
      <c r="XDJ273" s="35"/>
      <c r="XDK273" s="35"/>
      <c r="XDL273" s="35"/>
      <c r="XDM273" s="35"/>
      <c r="XDN273" s="35"/>
      <c r="XDO273" s="35"/>
      <c r="XDP273" s="35"/>
      <c r="XDQ273" s="35"/>
      <c r="XDR273" s="35"/>
      <c r="XDS273" s="35"/>
      <c r="XDT273" s="35"/>
      <c r="XDU273" s="35"/>
      <c r="XDV273" s="35"/>
      <c r="XDW273" s="35"/>
      <c r="XDX273" s="35"/>
      <c r="XDY273" s="35"/>
      <c r="XDZ273" s="35"/>
      <c r="XEA273" s="35"/>
      <c r="XEB273" s="35"/>
      <c r="XEC273" s="35"/>
      <c r="XED273" s="35"/>
      <c r="XEE273" s="35"/>
      <c r="XEF273" s="35"/>
      <c r="XEG273" s="35"/>
      <c r="XEH273" s="35"/>
      <c r="XEI273" s="35"/>
      <c r="XEJ273" s="35"/>
      <c r="XEK273" s="35"/>
      <c r="XEL273" s="35"/>
      <c r="XEM273" s="35"/>
      <c r="XEN273" s="35"/>
      <c r="XEO273" s="35"/>
      <c r="XEP273" s="35"/>
      <c r="XEQ273" s="35"/>
      <c r="XER273" s="35"/>
      <c r="XES273" s="35"/>
      <c r="XET273" s="35"/>
      <c r="XEU273" s="35"/>
      <c r="XEV273" s="35"/>
      <c r="XEW273" s="35"/>
      <c r="XEX273" s="35"/>
      <c r="XEY273" s="35"/>
      <c r="XEZ273" s="35"/>
      <c r="XFA273" s="35"/>
      <c r="XFB273" s="35"/>
      <c r="XFC273" s="35"/>
      <c r="XFD273" s="35"/>
    </row>
    <row r="274" spans="1:151 16227:16384" s="12" customFormat="1" ht="20.25" customHeight="1" x14ac:dyDescent="0.25">
      <c r="A274" s="112" t="str">
        <f>A273</f>
        <v>21st Floor (Part Refuge Area)</v>
      </c>
      <c r="B274" s="113"/>
      <c r="C274" s="118">
        <v>1</v>
      </c>
      <c r="D274" s="119"/>
      <c r="E274" s="58" t="s">
        <v>208</v>
      </c>
      <c r="F274" s="118">
        <f>(65.17)*(10.764)</f>
        <v>701.48987999999997</v>
      </c>
      <c r="G274" s="119"/>
      <c r="H274" s="58">
        <v>0</v>
      </c>
      <c r="I274" s="58">
        <f>F274*(($I$151)+1)+H274</f>
        <v>1122.383808</v>
      </c>
      <c r="J274" s="35"/>
      <c r="K274" s="35"/>
      <c r="L274" s="35"/>
      <c r="M274" s="35"/>
      <c r="N274" s="35"/>
      <c r="O274" s="35"/>
      <c r="P274" s="35"/>
      <c r="Q274" s="35"/>
      <c r="R274" s="35"/>
      <c r="S274" s="35"/>
      <c r="T274" s="35"/>
      <c r="U274" s="42" t="str">
        <f t="shared" ref="U274:U278" ca="1" si="74">V274&amp;""&amp;",..,"&amp;""&amp;W274</f>
        <v>2101,..,2101</v>
      </c>
      <c r="V274" s="42">
        <f ca="1">(SUMPRODUCT(MID(0&amp;(LEFT(A273,SUM(LEN(A273)-LEN(SUBSTITUTE(A273,{"0","1","2","3"},""))))), LARGE(INDEX(ISNUMBER(--MID((LEFT(A273,SUM(LEN(A273)-LEN(SUBSTITUTE(A273,{"0","1","2","3"},""))))), ROW(INDIRECT("1:"&amp;LEN((LEFT(A273,SUM(LEN(A273)-LEN(SUBSTITUTE(A273,{"0","1","2","3"},"")))))))), 1)) * ROW(INDIRECT("1:"&amp;LEN((LEFT(A273,SUM(LEN(A273)-LEN(SUBSTITUTE(A273,{"0","1","2","3"},"")))))))), 0), ROW(INDIRECT("1:"&amp;LEN((LEFT(A273,SUM(LEN(A273)-LEN(SUBSTITUTE(A273,{"0","1","2","3"},"")))))))))+1, 1) * 10^ROW(INDIRECT("1:"&amp;LEN((LEFT(A273,SUM(LEN(A273)-LEN(SUBSTITUTE(A273,{"0","1","2","3"},""))))))))/10))*100+1</f>
        <v>2101</v>
      </c>
      <c r="W274" s="42">
        <f ca="1">(SUMPRODUCT(MID(0&amp;(--TRIM(RIGHT(SUBSTITUTE(LEFT(A273,_xlfn.AGGREGATE(16,6,FIND({0,1,2,3,4,5,6,7,8,9},A273,ROW(INDIRECT("1:"&amp;LEN(A273)))),1))," ",REPT(" ",LEN(A273))),LEN(A273)))), LARGE(INDEX(ISNUMBER(--MID((--TRIM(RIGHT(SUBSTITUTE(LEFT(A273,_xlfn.AGGREGATE(16,6,FIND({0,1,2,3,4,5,6,7,8,9},A273,ROW(INDIRECT("1:"&amp;LEN(A273)))),1))," ",REPT(" ",LEN(A273))),LEN(A273)))), ROW(INDIRECT("1:"&amp;LEN((--TRIM(RIGHT(SUBSTITUTE(LEFT(A273,_xlfn.AGGREGATE(16,6,FIND({0,1,2,3,4,5,6,7,8,9},A273,ROW(INDIRECT("1:"&amp;LEN(A273)))),1))," ",REPT(" ",LEN(A273))),LEN(A273))))))), 1)) * ROW(INDIRECT("1:"&amp;LEN((--TRIM(RIGHT(SUBSTITUTE(LEFT(A273,_xlfn.AGGREGATE(16,6,FIND({0,1,2,3,4,5,6,7,8,9},A273,ROW(INDIRECT("1:"&amp;LEN(A273)))),1))," ",REPT(" ",LEN(A273))),LEN(A273))))))), 0), ROW(INDIRECT("1:"&amp;LEN((--TRIM(RIGHT(SUBSTITUTE(LEFT(A273,_xlfn.AGGREGATE(16,6,FIND({0,1,2,3,4,5,6,7,8,9},A273,ROW(INDIRECT("1:"&amp;LEN(A273)))),1))," ",REPT(" ",LEN(A273))),LEN(A273))))))))+1, 1) * 10^ROW(INDIRECT("1:"&amp;LEN((--TRIM(RIGHT(SUBSTITUTE(LEFT(A273,_xlfn.AGGREGATE(16,6,FIND({0,1,2,3,4,5,6,7,8,9},A273,ROW(INDIRECT("1:"&amp;LEN(A273)))),1))," ",REPT(" ",LEN(A273))),LEN(A273)))))))/10))*100+1</f>
        <v>2101</v>
      </c>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WZC274" s="35"/>
      <c r="WZD274" s="35"/>
      <c r="WZE274" s="35"/>
      <c r="WZF274" s="35"/>
      <c r="WZG274" s="35"/>
      <c r="WZH274" s="35"/>
      <c r="WZI274" s="35"/>
      <c r="WZJ274" s="35"/>
      <c r="WZK274" s="35"/>
      <c r="WZL274" s="35"/>
      <c r="WZM274" s="35"/>
      <c r="WZN274" s="35"/>
      <c r="WZO274" s="35"/>
      <c r="WZP274" s="35"/>
      <c r="WZQ274" s="35"/>
      <c r="WZR274" s="35"/>
      <c r="WZS274" s="35"/>
      <c r="WZT274" s="35"/>
      <c r="WZU274" s="35"/>
      <c r="WZV274" s="35"/>
      <c r="WZW274" s="35"/>
      <c r="WZX274" s="35"/>
      <c r="WZY274" s="35"/>
      <c r="WZZ274" s="35"/>
      <c r="XAA274" s="35"/>
      <c r="XAB274" s="35"/>
      <c r="XAC274" s="35"/>
      <c r="XAD274" s="35"/>
      <c r="XAE274" s="35"/>
      <c r="XAF274" s="35"/>
      <c r="XAG274" s="35"/>
      <c r="XAH274" s="35"/>
      <c r="XAI274" s="35"/>
      <c r="XAJ274" s="35"/>
      <c r="XAK274" s="35"/>
      <c r="XAL274" s="35"/>
      <c r="XAM274" s="35"/>
      <c r="XAN274" s="35"/>
      <c r="XAO274" s="35"/>
      <c r="XAP274" s="35"/>
      <c r="XAQ274" s="35"/>
      <c r="XAR274" s="35"/>
      <c r="XAS274" s="35"/>
      <c r="XAT274" s="35"/>
      <c r="XAU274" s="35"/>
      <c r="XAV274" s="35"/>
      <c r="XAW274" s="35"/>
      <c r="XAX274" s="35"/>
      <c r="XAY274" s="35"/>
      <c r="XAZ274" s="35"/>
      <c r="XBA274" s="35"/>
      <c r="XBB274" s="35"/>
      <c r="XBC274" s="35"/>
      <c r="XBD274" s="35"/>
      <c r="XBE274" s="35"/>
      <c r="XBF274" s="35"/>
      <c r="XBG274" s="35"/>
      <c r="XBH274" s="35"/>
      <c r="XBI274" s="35"/>
      <c r="XBJ274" s="35"/>
      <c r="XBK274" s="35"/>
      <c r="XBL274" s="35"/>
      <c r="XBM274" s="35"/>
      <c r="XBN274" s="35"/>
      <c r="XBO274" s="35"/>
      <c r="XBP274" s="35"/>
      <c r="XBQ274" s="35"/>
      <c r="XBR274" s="35"/>
      <c r="XBS274" s="35"/>
      <c r="XBT274" s="35"/>
      <c r="XBU274" s="35"/>
      <c r="XBV274" s="35"/>
      <c r="XBW274" s="35"/>
      <c r="XBX274" s="35"/>
      <c r="XBY274" s="35"/>
      <c r="XBZ274" s="35"/>
      <c r="XCA274" s="35"/>
      <c r="XCB274" s="35"/>
      <c r="XCC274" s="35"/>
      <c r="XCD274" s="35"/>
      <c r="XCE274" s="35"/>
      <c r="XCF274" s="35"/>
      <c r="XCG274" s="35"/>
      <c r="XCH274" s="35"/>
      <c r="XCI274" s="35"/>
      <c r="XCJ274" s="35"/>
      <c r="XCK274" s="35"/>
      <c r="XCL274" s="35"/>
      <c r="XCM274" s="35"/>
      <c r="XCN274" s="35"/>
      <c r="XCO274" s="35"/>
      <c r="XCP274" s="35"/>
      <c r="XCQ274" s="35"/>
      <c r="XCR274" s="35"/>
      <c r="XCS274" s="35"/>
      <c r="XCT274" s="35"/>
      <c r="XCU274" s="35"/>
      <c r="XCV274" s="35"/>
      <c r="XCW274" s="35"/>
      <c r="XCX274" s="35"/>
      <c r="XCY274" s="35"/>
      <c r="XCZ274" s="35"/>
      <c r="XDA274" s="35"/>
      <c r="XDB274" s="35"/>
      <c r="XDC274" s="35"/>
      <c r="XDD274" s="35"/>
      <c r="XDE274" s="35"/>
      <c r="XDF274" s="35"/>
      <c r="XDG274" s="35"/>
      <c r="XDH274" s="35"/>
      <c r="XDI274" s="35"/>
      <c r="XDJ274" s="35"/>
      <c r="XDK274" s="35"/>
      <c r="XDL274" s="35"/>
      <c r="XDM274" s="35"/>
      <c r="XDN274" s="35"/>
      <c r="XDO274" s="35"/>
      <c r="XDP274" s="35"/>
      <c r="XDQ274" s="35"/>
      <c r="XDR274" s="35"/>
      <c r="XDS274" s="35"/>
      <c r="XDT274" s="35"/>
      <c r="XDU274" s="35"/>
      <c r="XDV274" s="35"/>
      <c r="XDW274" s="35"/>
      <c r="XDX274" s="35"/>
      <c r="XDY274" s="35"/>
      <c r="XDZ274" s="35"/>
      <c r="XEA274" s="35"/>
      <c r="XEB274" s="35"/>
      <c r="XEC274" s="35"/>
      <c r="XED274" s="35"/>
      <c r="XEE274" s="35"/>
      <c r="XEF274" s="35"/>
      <c r="XEG274" s="35"/>
      <c r="XEH274" s="35"/>
      <c r="XEI274" s="35"/>
      <c r="XEJ274" s="35"/>
      <c r="XEK274" s="35"/>
      <c r="XEL274" s="35"/>
      <c r="XEM274" s="35"/>
      <c r="XEN274" s="35"/>
      <c r="XEO274" s="35"/>
      <c r="XEP274" s="35"/>
      <c r="XEQ274" s="35"/>
      <c r="XER274" s="35"/>
      <c r="XES274" s="35"/>
      <c r="XET274" s="35"/>
      <c r="XEU274" s="35"/>
      <c r="XEV274" s="35"/>
      <c r="XEW274" s="35"/>
      <c r="XEX274" s="35"/>
      <c r="XEY274" s="35"/>
      <c r="XEZ274" s="35"/>
      <c r="XFA274" s="35"/>
      <c r="XFB274" s="35"/>
      <c r="XFC274" s="35"/>
      <c r="XFD274" s="35"/>
    </row>
    <row r="275" spans="1:151 16227:16384" s="12" customFormat="1" ht="20.25" customHeight="1" x14ac:dyDescent="0.25">
      <c r="A275" s="114"/>
      <c r="B275" s="115"/>
      <c r="C275" s="118">
        <v>2</v>
      </c>
      <c r="D275" s="119"/>
      <c r="E275" s="58" t="s">
        <v>208</v>
      </c>
      <c r="F275" s="118">
        <f>(61.38)*(10.764)</f>
        <v>660.69431999999995</v>
      </c>
      <c r="G275" s="119"/>
      <c r="H275" s="58">
        <v>0</v>
      </c>
      <c r="I275" s="58">
        <f>F275*(($I$151)+1)+H275</f>
        <v>1057.1109119999999</v>
      </c>
      <c r="J275" s="35"/>
      <c r="K275" s="35"/>
      <c r="L275" s="35"/>
      <c r="M275" s="35"/>
      <c r="N275" s="35"/>
      <c r="O275" s="35"/>
      <c r="P275" s="35"/>
      <c r="Q275" s="35"/>
      <c r="R275" s="35"/>
      <c r="S275" s="35"/>
      <c r="T275" s="35"/>
      <c r="U275" s="42" t="str">
        <f t="shared" ca="1" si="74"/>
        <v>2102,..,2102</v>
      </c>
      <c r="V275" s="42">
        <f ca="1">V274+1</f>
        <v>2102</v>
      </c>
      <c r="W275" s="42">
        <f ca="1">W274+1</f>
        <v>2102</v>
      </c>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WZC275" s="35"/>
      <c r="WZD275" s="35"/>
      <c r="WZE275" s="35"/>
      <c r="WZF275" s="35"/>
      <c r="WZG275" s="35"/>
      <c r="WZH275" s="35"/>
      <c r="WZI275" s="35"/>
      <c r="WZJ275" s="35"/>
      <c r="WZK275" s="35"/>
      <c r="WZL275" s="35"/>
      <c r="WZM275" s="35"/>
      <c r="WZN275" s="35"/>
      <c r="WZO275" s="35"/>
      <c r="WZP275" s="35"/>
      <c r="WZQ275" s="35"/>
      <c r="WZR275" s="35"/>
      <c r="WZS275" s="35"/>
      <c r="WZT275" s="35"/>
      <c r="WZU275" s="35"/>
      <c r="WZV275" s="35"/>
      <c r="WZW275" s="35"/>
      <c r="WZX275" s="35"/>
      <c r="WZY275" s="35"/>
      <c r="WZZ275" s="35"/>
      <c r="XAA275" s="35"/>
      <c r="XAB275" s="35"/>
      <c r="XAC275" s="35"/>
      <c r="XAD275" s="35"/>
      <c r="XAE275" s="35"/>
      <c r="XAF275" s="35"/>
      <c r="XAG275" s="35"/>
      <c r="XAH275" s="35"/>
      <c r="XAI275" s="35"/>
      <c r="XAJ275" s="35"/>
      <c r="XAK275" s="35"/>
      <c r="XAL275" s="35"/>
      <c r="XAM275" s="35"/>
      <c r="XAN275" s="35"/>
      <c r="XAO275" s="35"/>
      <c r="XAP275" s="35"/>
      <c r="XAQ275" s="35"/>
      <c r="XAR275" s="35"/>
      <c r="XAS275" s="35"/>
      <c r="XAT275" s="35"/>
      <c r="XAU275" s="35"/>
      <c r="XAV275" s="35"/>
      <c r="XAW275" s="35"/>
      <c r="XAX275" s="35"/>
      <c r="XAY275" s="35"/>
      <c r="XAZ275" s="35"/>
      <c r="XBA275" s="35"/>
      <c r="XBB275" s="35"/>
      <c r="XBC275" s="35"/>
      <c r="XBD275" s="35"/>
      <c r="XBE275" s="35"/>
      <c r="XBF275" s="35"/>
      <c r="XBG275" s="35"/>
      <c r="XBH275" s="35"/>
      <c r="XBI275" s="35"/>
      <c r="XBJ275" s="35"/>
      <c r="XBK275" s="35"/>
      <c r="XBL275" s="35"/>
      <c r="XBM275" s="35"/>
      <c r="XBN275" s="35"/>
      <c r="XBO275" s="35"/>
      <c r="XBP275" s="35"/>
      <c r="XBQ275" s="35"/>
      <c r="XBR275" s="35"/>
      <c r="XBS275" s="35"/>
      <c r="XBT275" s="35"/>
      <c r="XBU275" s="35"/>
      <c r="XBV275" s="35"/>
      <c r="XBW275" s="35"/>
      <c r="XBX275" s="35"/>
      <c r="XBY275" s="35"/>
      <c r="XBZ275" s="35"/>
      <c r="XCA275" s="35"/>
      <c r="XCB275" s="35"/>
      <c r="XCC275" s="35"/>
      <c r="XCD275" s="35"/>
      <c r="XCE275" s="35"/>
      <c r="XCF275" s="35"/>
      <c r="XCG275" s="35"/>
      <c r="XCH275" s="35"/>
      <c r="XCI275" s="35"/>
      <c r="XCJ275" s="35"/>
      <c r="XCK275" s="35"/>
      <c r="XCL275" s="35"/>
      <c r="XCM275" s="35"/>
      <c r="XCN275" s="35"/>
      <c r="XCO275" s="35"/>
      <c r="XCP275" s="35"/>
      <c r="XCQ275" s="35"/>
      <c r="XCR275" s="35"/>
      <c r="XCS275" s="35"/>
      <c r="XCT275" s="35"/>
      <c r="XCU275" s="35"/>
      <c r="XCV275" s="35"/>
      <c r="XCW275" s="35"/>
      <c r="XCX275" s="35"/>
      <c r="XCY275" s="35"/>
      <c r="XCZ275" s="35"/>
      <c r="XDA275" s="35"/>
      <c r="XDB275" s="35"/>
      <c r="XDC275" s="35"/>
      <c r="XDD275" s="35"/>
      <c r="XDE275" s="35"/>
      <c r="XDF275" s="35"/>
      <c r="XDG275" s="35"/>
      <c r="XDH275" s="35"/>
      <c r="XDI275" s="35"/>
      <c r="XDJ275" s="35"/>
      <c r="XDK275" s="35"/>
      <c r="XDL275" s="35"/>
      <c r="XDM275" s="35"/>
      <c r="XDN275" s="35"/>
      <c r="XDO275" s="35"/>
      <c r="XDP275" s="35"/>
      <c r="XDQ275" s="35"/>
      <c r="XDR275" s="35"/>
      <c r="XDS275" s="35"/>
      <c r="XDT275" s="35"/>
      <c r="XDU275" s="35"/>
      <c r="XDV275" s="35"/>
      <c r="XDW275" s="35"/>
      <c r="XDX275" s="35"/>
      <c r="XDY275" s="35"/>
      <c r="XDZ275" s="35"/>
      <c r="XEA275" s="35"/>
      <c r="XEB275" s="35"/>
      <c r="XEC275" s="35"/>
      <c r="XED275" s="35"/>
      <c r="XEE275" s="35"/>
      <c r="XEF275" s="35"/>
      <c r="XEG275" s="35"/>
      <c r="XEH275" s="35"/>
      <c r="XEI275" s="35"/>
      <c r="XEJ275" s="35"/>
      <c r="XEK275" s="35"/>
      <c r="XEL275" s="35"/>
      <c r="XEM275" s="35"/>
      <c r="XEN275" s="35"/>
      <c r="XEO275" s="35"/>
      <c r="XEP275" s="35"/>
      <c r="XEQ275" s="35"/>
      <c r="XER275" s="35"/>
      <c r="XES275" s="35"/>
      <c r="XET275" s="35"/>
      <c r="XEU275" s="35"/>
      <c r="XEV275" s="35"/>
      <c r="XEW275" s="35"/>
      <c r="XEX275" s="35"/>
      <c r="XEY275" s="35"/>
      <c r="XEZ275" s="35"/>
      <c r="XFA275" s="35"/>
      <c r="XFB275" s="35"/>
      <c r="XFC275" s="35"/>
      <c r="XFD275" s="35"/>
    </row>
    <row r="276" spans="1:151 16227:16384" s="12" customFormat="1" ht="20.25" customHeight="1" x14ac:dyDescent="0.25">
      <c r="A276" s="114"/>
      <c r="B276" s="115"/>
      <c r="C276" s="118">
        <v>3</v>
      </c>
      <c r="D276" s="119"/>
      <c r="E276" s="58" t="s">
        <v>208</v>
      </c>
      <c r="F276" s="118">
        <f>(64.77)*(10.764)</f>
        <v>697.18427999999994</v>
      </c>
      <c r="G276" s="119"/>
      <c r="H276" s="58">
        <v>0</v>
      </c>
      <c r="I276" s="58">
        <f>F276*(($I$151)+1)+H276</f>
        <v>1115.494848</v>
      </c>
      <c r="J276" s="35"/>
      <c r="K276" s="35"/>
      <c r="L276" s="35"/>
      <c r="M276" s="35"/>
      <c r="N276" s="35"/>
      <c r="O276" s="35"/>
      <c r="P276" s="35"/>
      <c r="Q276" s="35"/>
      <c r="R276" s="35"/>
      <c r="S276" s="35"/>
      <c r="T276" s="35"/>
      <c r="U276" s="42" t="str">
        <f t="shared" ca="1" si="74"/>
        <v>2103,..,2103</v>
      </c>
      <c r="V276" s="42">
        <f t="shared" ref="V276:W277" ca="1" si="75">V275+1</f>
        <v>2103</v>
      </c>
      <c r="W276" s="42">
        <f t="shared" ca="1" si="75"/>
        <v>2103</v>
      </c>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WZC276" s="35"/>
      <c r="WZD276" s="35"/>
      <c r="WZE276" s="35"/>
      <c r="WZF276" s="35"/>
      <c r="WZG276" s="35"/>
      <c r="WZH276" s="35"/>
      <c r="WZI276" s="35"/>
      <c r="WZJ276" s="35"/>
      <c r="WZK276" s="35"/>
      <c r="WZL276" s="35"/>
      <c r="WZM276" s="35"/>
      <c r="WZN276" s="35"/>
      <c r="WZO276" s="35"/>
      <c r="WZP276" s="35"/>
      <c r="WZQ276" s="35"/>
      <c r="WZR276" s="35"/>
      <c r="WZS276" s="35"/>
      <c r="WZT276" s="35"/>
      <c r="WZU276" s="35"/>
      <c r="WZV276" s="35"/>
      <c r="WZW276" s="35"/>
      <c r="WZX276" s="35"/>
      <c r="WZY276" s="35"/>
      <c r="WZZ276" s="35"/>
      <c r="XAA276" s="35"/>
      <c r="XAB276" s="35"/>
      <c r="XAC276" s="35"/>
      <c r="XAD276" s="35"/>
      <c r="XAE276" s="35"/>
      <c r="XAF276" s="35"/>
      <c r="XAG276" s="35"/>
      <c r="XAH276" s="35"/>
      <c r="XAI276" s="35"/>
      <c r="XAJ276" s="35"/>
      <c r="XAK276" s="35"/>
      <c r="XAL276" s="35"/>
      <c r="XAM276" s="35"/>
      <c r="XAN276" s="35"/>
      <c r="XAO276" s="35"/>
      <c r="XAP276" s="35"/>
      <c r="XAQ276" s="35"/>
      <c r="XAR276" s="35"/>
      <c r="XAS276" s="35"/>
      <c r="XAT276" s="35"/>
      <c r="XAU276" s="35"/>
      <c r="XAV276" s="35"/>
      <c r="XAW276" s="35"/>
      <c r="XAX276" s="35"/>
      <c r="XAY276" s="35"/>
      <c r="XAZ276" s="35"/>
      <c r="XBA276" s="35"/>
      <c r="XBB276" s="35"/>
      <c r="XBC276" s="35"/>
      <c r="XBD276" s="35"/>
      <c r="XBE276" s="35"/>
      <c r="XBF276" s="35"/>
      <c r="XBG276" s="35"/>
      <c r="XBH276" s="35"/>
      <c r="XBI276" s="35"/>
      <c r="XBJ276" s="35"/>
      <c r="XBK276" s="35"/>
      <c r="XBL276" s="35"/>
      <c r="XBM276" s="35"/>
      <c r="XBN276" s="35"/>
      <c r="XBO276" s="35"/>
      <c r="XBP276" s="35"/>
      <c r="XBQ276" s="35"/>
      <c r="XBR276" s="35"/>
      <c r="XBS276" s="35"/>
      <c r="XBT276" s="35"/>
      <c r="XBU276" s="35"/>
      <c r="XBV276" s="35"/>
      <c r="XBW276" s="35"/>
      <c r="XBX276" s="35"/>
      <c r="XBY276" s="35"/>
      <c r="XBZ276" s="35"/>
      <c r="XCA276" s="35"/>
      <c r="XCB276" s="35"/>
      <c r="XCC276" s="35"/>
      <c r="XCD276" s="35"/>
      <c r="XCE276" s="35"/>
      <c r="XCF276" s="35"/>
      <c r="XCG276" s="35"/>
      <c r="XCH276" s="35"/>
      <c r="XCI276" s="35"/>
      <c r="XCJ276" s="35"/>
      <c r="XCK276" s="35"/>
      <c r="XCL276" s="35"/>
      <c r="XCM276" s="35"/>
      <c r="XCN276" s="35"/>
      <c r="XCO276" s="35"/>
      <c r="XCP276" s="35"/>
      <c r="XCQ276" s="35"/>
      <c r="XCR276" s="35"/>
      <c r="XCS276" s="35"/>
      <c r="XCT276" s="35"/>
      <c r="XCU276" s="35"/>
      <c r="XCV276" s="35"/>
      <c r="XCW276" s="35"/>
      <c r="XCX276" s="35"/>
      <c r="XCY276" s="35"/>
      <c r="XCZ276" s="35"/>
      <c r="XDA276" s="35"/>
      <c r="XDB276" s="35"/>
      <c r="XDC276" s="35"/>
      <c r="XDD276" s="35"/>
      <c r="XDE276" s="35"/>
      <c r="XDF276" s="35"/>
      <c r="XDG276" s="35"/>
      <c r="XDH276" s="35"/>
      <c r="XDI276" s="35"/>
      <c r="XDJ276" s="35"/>
      <c r="XDK276" s="35"/>
      <c r="XDL276" s="35"/>
      <c r="XDM276" s="35"/>
      <c r="XDN276" s="35"/>
      <c r="XDO276" s="35"/>
      <c r="XDP276" s="35"/>
      <c r="XDQ276" s="35"/>
      <c r="XDR276" s="35"/>
      <c r="XDS276" s="35"/>
      <c r="XDT276" s="35"/>
      <c r="XDU276" s="35"/>
      <c r="XDV276" s="35"/>
      <c r="XDW276" s="35"/>
      <c r="XDX276" s="35"/>
      <c r="XDY276" s="35"/>
      <c r="XDZ276" s="35"/>
      <c r="XEA276" s="35"/>
      <c r="XEB276" s="35"/>
      <c r="XEC276" s="35"/>
      <c r="XED276" s="35"/>
      <c r="XEE276" s="35"/>
      <c r="XEF276" s="35"/>
      <c r="XEG276" s="35"/>
      <c r="XEH276" s="35"/>
      <c r="XEI276" s="35"/>
      <c r="XEJ276" s="35"/>
      <c r="XEK276" s="35"/>
      <c r="XEL276" s="35"/>
      <c r="XEM276" s="35"/>
      <c r="XEN276" s="35"/>
      <c r="XEO276" s="35"/>
      <c r="XEP276" s="35"/>
      <c r="XEQ276" s="35"/>
      <c r="XER276" s="35"/>
      <c r="XES276" s="35"/>
      <c r="XET276" s="35"/>
      <c r="XEU276" s="35"/>
      <c r="XEV276" s="35"/>
      <c r="XEW276" s="35"/>
      <c r="XEX276" s="35"/>
      <c r="XEY276" s="35"/>
      <c r="XEZ276" s="35"/>
      <c r="XFA276" s="35"/>
      <c r="XFB276" s="35"/>
      <c r="XFC276" s="35"/>
      <c r="XFD276" s="35"/>
    </row>
    <row r="277" spans="1:151 16227:16384" s="12" customFormat="1" ht="20.25" customHeight="1" x14ac:dyDescent="0.25">
      <c r="A277" s="114"/>
      <c r="B277" s="115"/>
      <c r="C277" s="118">
        <v>4</v>
      </c>
      <c r="D277" s="119"/>
      <c r="E277" s="58" t="s">
        <v>209</v>
      </c>
      <c r="F277" s="118">
        <f>(93.94)*(10.764)</f>
        <v>1011.1701599999999</v>
      </c>
      <c r="G277" s="119"/>
      <c r="H277" s="58">
        <v>0</v>
      </c>
      <c r="I277" s="58">
        <f>F277*(($I$151)+1)+H277</f>
        <v>1617.8722559999999</v>
      </c>
      <c r="J277" s="35"/>
      <c r="K277" s="35"/>
      <c r="L277" s="35"/>
      <c r="M277" s="35"/>
      <c r="N277" s="35"/>
      <c r="O277" s="35"/>
      <c r="P277" s="35"/>
      <c r="Q277" s="35"/>
      <c r="R277" s="35"/>
      <c r="S277" s="35"/>
      <c r="T277" s="35"/>
      <c r="U277" s="42" t="str">
        <f t="shared" ca="1" si="74"/>
        <v>2104,..,2104</v>
      </c>
      <c r="V277" s="42">
        <f t="shared" ca="1" si="75"/>
        <v>2104</v>
      </c>
      <c r="W277" s="42">
        <f t="shared" ca="1" si="75"/>
        <v>2104</v>
      </c>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WZC277" s="35"/>
      <c r="WZD277" s="35"/>
      <c r="WZE277" s="35"/>
      <c r="WZF277" s="35"/>
      <c r="WZG277" s="35"/>
      <c r="WZH277" s="35"/>
      <c r="WZI277" s="35"/>
      <c r="WZJ277" s="35"/>
      <c r="WZK277" s="35"/>
      <c r="WZL277" s="35"/>
      <c r="WZM277" s="35"/>
      <c r="WZN277" s="35"/>
      <c r="WZO277" s="35"/>
      <c r="WZP277" s="35"/>
      <c r="WZQ277" s="35"/>
      <c r="WZR277" s="35"/>
      <c r="WZS277" s="35"/>
      <c r="WZT277" s="35"/>
      <c r="WZU277" s="35"/>
      <c r="WZV277" s="35"/>
      <c r="WZW277" s="35"/>
      <c r="WZX277" s="35"/>
      <c r="WZY277" s="35"/>
      <c r="WZZ277" s="35"/>
      <c r="XAA277" s="35"/>
      <c r="XAB277" s="35"/>
      <c r="XAC277" s="35"/>
      <c r="XAD277" s="35"/>
      <c r="XAE277" s="35"/>
      <c r="XAF277" s="35"/>
      <c r="XAG277" s="35"/>
      <c r="XAH277" s="35"/>
      <c r="XAI277" s="35"/>
      <c r="XAJ277" s="35"/>
      <c r="XAK277" s="35"/>
      <c r="XAL277" s="35"/>
      <c r="XAM277" s="35"/>
      <c r="XAN277" s="35"/>
      <c r="XAO277" s="35"/>
      <c r="XAP277" s="35"/>
      <c r="XAQ277" s="35"/>
      <c r="XAR277" s="35"/>
      <c r="XAS277" s="35"/>
      <c r="XAT277" s="35"/>
      <c r="XAU277" s="35"/>
      <c r="XAV277" s="35"/>
      <c r="XAW277" s="35"/>
      <c r="XAX277" s="35"/>
      <c r="XAY277" s="35"/>
      <c r="XAZ277" s="35"/>
      <c r="XBA277" s="35"/>
      <c r="XBB277" s="35"/>
      <c r="XBC277" s="35"/>
      <c r="XBD277" s="35"/>
      <c r="XBE277" s="35"/>
      <c r="XBF277" s="35"/>
      <c r="XBG277" s="35"/>
      <c r="XBH277" s="35"/>
      <c r="XBI277" s="35"/>
      <c r="XBJ277" s="35"/>
      <c r="XBK277" s="35"/>
      <c r="XBL277" s="35"/>
      <c r="XBM277" s="35"/>
      <c r="XBN277" s="35"/>
      <c r="XBO277" s="35"/>
      <c r="XBP277" s="35"/>
      <c r="XBQ277" s="35"/>
      <c r="XBR277" s="35"/>
      <c r="XBS277" s="35"/>
      <c r="XBT277" s="35"/>
      <c r="XBU277" s="35"/>
      <c r="XBV277" s="35"/>
      <c r="XBW277" s="35"/>
      <c r="XBX277" s="35"/>
      <c r="XBY277" s="35"/>
      <c r="XBZ277" s="35"/>
      <c r="XCA277" s="35"/>
      <c r="XCB277" s="35"/>
      <c r="XCC277" s="35"/>
      <c r="XCD277" s="35"/>
      <c r="XCE277" s="35"/>
      <c r="XCF277" s="35"/>
      <c r="XCG277" s="35"/>
      <c r="XCH277" s="35"/>
      <c r="XCI277" s="35"/>
      <c r="XCJ277" s="35"/>
      <c r="XCK277" s="35"/>
      <c r="XCL277" s="35"/>
      <c r="XCM277" s="35"/>
      <c r="XCN277" s="35"/>
      <c r="XCO277" s="35"/>
      <c r="XCP277" s="35"/>
      <c r="XCQ277" s="35"/>
      <c r="XCR277" s="35"/>
      <c r="XCS277" s="35"/>
      <c r="XCT277" s="35"/>
      <c r="XCU277" s="35"/>
      <c r="XCV277" s="35"/>
      <c r="XCW277" s="35"/>
      <c r="XCX277" s="35"/>
      <c r="XCY277" s="35"/>
      <c r="XCZ277" s="35"/>
      <c r="XDA277" s="35"/>
      <c r="XDB277" s="35"/>
      <c r="XDC277" s="35"/>
      <c r="XDD277" s="35"/>
      <c r="XDE277" s="35"/>
      <c r="XDF277" s="35"/>
      <c r="XDG277" s="35"/>
      <c r="XDH277" s="35"/>
      <c r="XDI277" s="35"/>
      <c r="XDJ277" s="35"/>
      <c r="XDK277" s="35"/>
      <c r="XDL277" s="35"/>
      <c r="XDM277" s="35"/>
      <c r="XDN277" s="35"/>
      <c r="XDO277" s="35"/>
      <c r="XDP277" s="35"/>
      <c r="XDQ277" s="35"/>
      <c r="XDR277" s="35"/>
      <c r="XDS277" s="35"/>
      <c r="XDT277" s="35"/>
      <c r="XDU277" s="35"/>
      <c r="XDV277" s="35"/>
      <c r="XDW277" s="35"/>
      <c r="XDX277" s="35"/>
      <c r="XDY277" s="35"/>
      <c r="XDZ277" s="35"/>
      <c r="XEA277" s="35"/>
      <c r="XEB277" s="35"/>
      <c r="XEC277" s="35"/>
      <c r="XED277" s="35"/>
      <c r="XEE277" s="35"/>
      <c r="XEF277" s="35"/>
      <c r="XEG277" s="35"/>
      <c r="XEH277" s="35"/>
      <c r="XEI277" s="35"/>
      <c r="XEJ277" s="35"/>
      <c r="XEK277" s="35"/>
      <c r="XEL277" s="35"/>
      <c r="XEM277" s="35"/>
      <c r="XEN277" s="35"/>
      <c r="XEO277" s="35"/>
      <c r="XEP277" s="35"/>
      <c r="XEQ277" s="35"/>
      <c r="XER277" s="35"/>
      <c r="XES277" s="35"/>
      <c r="XET277" s="35"/>
      <c r="XEU277" s="35"/>
      <c r="XEV277" s="35"/>
      <c r="XEW277" s="35"/>
      <c r="XEX277" s="35"/>
      <c r="XEY277" s="35"/>
      <c r="XEZ277" s="35"/>
      <c r="XFA277" s="35"/>
      <c r="XFB277" s="35"/>
      <c r="XFC277" s="35"/>
      <c r="XFD277" s="35"/>
    </row>
    <row r="278" spans="1:151 16227:16384" s="12" customFormat="1" ht="20.25" customHeight="1" x14ac:dyDescent="0.25">
      <c r="A278" s="116"/>
      <c r="B278" s="117"/>
      <c r="C278" s="118">
        <v>5</v>
      </c>
      <c r="D278" s="119"/>
      <c r="E278" s="118" t="s">
        <v>221</v>
      </c>
      <c r="F278" s="120"/>
      <c r="G278" s="120"/>
      <c r="H278" s="120"/>
      <c r="I278" s="119"/>
      <c r="J278" s="35"/>
      <c r="K278" s="35"/>
      <c r="L278" s="35"/>
      <c r="M278" s="35"/>
      <c r="N278" s="35"/>
      <c r="O278" s="35"/>
      <c r="P278" s="35"/>
      <c r="Q278" s="35"/>
      <c r="R278" s="35"/>
      <c r="S278" s="35"/>
      <c r="T278" s="35"/>
      <c r="U278" s="42" t="str">
        <f t="shared" ca="1" si="74"/>
        <v>2105,..,2105</v>
      </c>
      <c r="V278" s="42">
        <f t="shared" ref="V278:W278" ca="1" si="76">V277+1</f>
        <v>2105</v>
      </c>
      <c r="W278" s="42">
        <f t="shared" ca="1" si="76"/>
        <v>2105</v>
      </c>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WZC278" s="35"/>
      <c r="WZD278" s="35"/>
      <c r="WZE278" s="35"/>
      <c r="WZF278" s="35"/>
      <c r="WZG278" s="35"/>
      <c r="WZH278" s="35"/>
      <c r="WZI278" s="35"/>
      <c r="WZJ278" s="35"/>
      <c r="WZK278" s="35"/>
      <c r="WZL278" s="35"/>
      <c r="WZM278" s="35"/>
      <c r="WZN278" s="35"/>
      <c r="WZO278" s="35"/>
      <c r="WZP278" s="35"/>
      <c r="WZQ278" s="35"/>
      <c r="WZR278" s="35"/>
      <c r="WZS278" s="35"/>
      <c r="WZT278" s="35"/>
      <c r="WZU278" s="35"/>
      <c r="WZV278" s="35"/>
      <c r="WZW278" s="35"/>
      <c r="WZX278" s="35"/>
      <c r="WZY278" s="35"/>
      <c r="WZZ278" s="35"/>
      <c r="XAA278" s="35"/>
      <c r="XAB278" s="35"/>
      <c r="XAC278" s="35"/>
      <c r="XAD278" s="35"/>
      <c r="XAE278" s="35"/>
      <c r="XAF278" s="35"/>
      <c r="XAG278" s="35"/>
      <c r="XAH278" s="35"/>
      <c r="XAI278" s="35"/>
      <c r="XAJ278" s="35"/>
      <c r="XAK278" s="35"/>
      <c r="XAL278" s="35"/>
      <c r="XAM278" s="35"/>
      <c r="XAN278" s="35"/>
      <c r="XAO278" s="35"/>
      <c r="XAP278" s="35"/>
      <c r="XAQ278" s="35"/>
      <c r="XAR278" s="35"/>
      <c r="XAS278" s="35"/>
      <c r="XAT278" s="35"/>
      <c r="XAU278" s="35"/>
      <c r="XAV278" s="35"/>
      <c r="XAW278" s="35"/>
      <c r="XAX278" s="35"/>
      <c r="XAY278" s="35"/>
      <c r="XAZ278" s="35"/>
      <c r="XBA278" s="35"/>
      <c r="XBB278" s="35"/>
      <c r="XBC278" s="35"/>
      <c r="XBD278" s="35"/>
      <c r="XBE278" s="35"/>
      <c r="XBF278" s="35"/>
      <c r="XBG278" s="35"/>
      <c r="XBH278" s="35"/>
      <c r="XBI278" s="35"/>
      <c r="XBJ278" s="35"/>
      <c r="XBK278" s="35"/>
      <c r="XBL278" s="35"/>
      <c r="XBM278" s="35"/>
      <c r="XBN278" s="35"/>
      <c r="XBO278" s="35"/>
      <c r="XBP278" s="35"/>
      <c r="XBQ278" s="35"/>
      <c r="XBR278" s="35"/>
      <c r="XBS278" s="35"/>
      <c r="XBT278" s="35"/>
      <c r="XBU278" s="35"/>
      <c r="XBV278" s="35"/>
      <c r="XBW278" s="35"/>
      <c r="XBX278" s="35"/>
      <c r="XBY278" s="35"/>
      <c r="XBZ278" s="35"/>
      <c r="XCA278" s="35"/>
      <c r="XCB278" s="35"/>
      <c r="XCC278" s="35"/>
      <c r="XCD278" s="35"/>
      <c r="XCE278" s="35"/>
      <c r="XCF278" s="35"/>
      <c r="XCG278" s="35"/>
      <c r="XCH278" s="35"/>
      <c r="XCI278" s="35"/>
      <c r="XCJ278" s="35"/>
      <c r="XCK278" s="35"/>
      <c r="XCL278" s="35"/>
      <c r="XCM278" s="35"/>
      <c r="XCN278" s="35"/>
      <c r="XCO278" s="35"/>
      <c r="XCP278" s="35"/>
      <c r="XCQ278" s="35"/>
      <c r="XCR278" s="35"/>
      <c r="XCS278" s="35"/>
      <c r="XCT278" s="35"/>
      <c r="XCU278" s="35"/>
      <c r="XCV278" s="35"/>
      <c r="XCW278" s="35"/>
      <c r="XCX278" s="35"/>
      <c r="XCY278" s="35"/>
      <c r="XCZ278" s="35"/>
      <c r="XDA278" s="35"/>
      <c r="XDB278" s="35"/>
      <c r="XDC278" s="35"/>
      <c r="XDD278" s="35"/>
      <c r="XDE278" s="35"/>
      <c r="XDF278" s="35"/>
      <c r="XDG278" s="35"/>
      <c r="XDH278" s="35"/>
      <c r="XDI278" s="35"/>
      <c r="XDJ278" s="35"/>
      <c r="XDK278" s="35"/>
      <c r="XDL278" s="35"/>
      <c r="XDM278" s="35"/>
      <c r="XDN278" s="35"/>
      <c r="XDO278" s="35"/>
      <c r="XDP278" s="35"/>
      <c r="XDQ278" s="35"/>
      <c r="XDR278" s="35"/>
      <c r="XDS278" s="35"/>
      <c r="XDT278" s="35"/>
      <c r="XDU278" s="35"/>
      <c r="XDV278" s="35"/>
      <c r="XDW278" s="35"/>
      <c r="XDX278" s="35"/>
      <c r="XDY278" s="35"/>
      <c r="XDZ278" s="35"/>
      <c r="XEA278" s="35"/>
      <c r="XEB278" s="35"/>
      <c r="XEC278" s="35"/>
      <c r="XED278" s="35"/>
      <c r="XEE278" s="35"/>
      <c r="XEF278" s="35"/>
      <c r="XEG278" s="35"/>
      <c r="XEH278" s="35"/>
      <c r="XEI278" s="35"/>
      <c r="XEJ278" s="35"/>
      <c r="XEK278" s="35"/>
      <c r="XEL278" s="35"/>
      <c r="XEM278" s="35"/>
      <c r="XEN278" s="35"/>
      <c r="XEO278" s="35"/>
      <c r="XEP278" s="35"/>
      <c r="XEQ278" s="35"/>
      <c r="XER278" s="35"/>
      <c r="XES278" s="35"/>
      <c r="XET278" s="35"/>
      <c r="XEU278" s="35"/>
      <c r="XEV278" s="35"/>
      <c r="XEW278" s="35"/>
      <c r="XEX278" s="35"/>
      <c r="XEY278" s="35"/>
      <c r="XEZ278" s="35"/>
      <c r="XFA278" s="35"/>
      <c r="XFB278" s="35"/>
      <c r="XFC278" s="35"/>
      <c r="XFD278" s="35"/>
    </row>
    <row r="279" spans="1:151 16227:16384" s="12" customFormat="1" ht="20.25" x14ac:dyDescent="0.25">
      <c r="A279" s="109" t="s">
        <v>255</v>
      </c>
      <c r="B279" s="110"/>
      <c r="C279" s="110"/>
      <c r="D279" s="110"/>
      <c r="E279" s="110"/>
      <c r="F279" s="110"/>
      <c r="G279" s="110"/>
      <c r="H279" s="110"/>
      <c r="I279" s="111"/>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WZC279" s="35"/>
      <c r="WZD279" s="35"/>
      <c r="WZE279" s="35"/>
      <c r="WZF279" s="35"/>
      <c r="WZG279" s="35"/>
      <c r="WZH279" s="35"/>
      <c r="WZI279" s="35"/>
      <c r="WZJ279" s="35"/>
      <c r="WZK279" s="35"/>
      <c r="WZL279" s="35"/>
      <c r="WZM279" s="35"/>
      <c r="WZN279" s="35"/>
      <c r="WZO279" s="35"/>
      <c r="WZP279" s="35"/>
      <c r="WZQ279" s="35"/>
      <c r="WZR279" s="35"/>
      <c r="WZS279" s="35"/>
      <c r="WZT279" s="35"/>
      <c r="WZU279" s="35"/>
      <c r="WZV279" s="35"/>
      <c r="WZW279" s="35"/>
      <c r="WZX279" s="35"/>
      <c r="WZY279" s="35"/>
      <c r="WZZ279" s="35"/>
      <c r="XAA279" s="35"/>
      <c r="XAB279" s="35"/>
      <c r="XAC279" s="35"/>
      <c r="XAD279" s="35"/>
      <c r="XAE279" s="35"/>
      <c r="XAF279" s="35"/>
      <c r="XAG279" s="35"/>
      <c r="XAH279" s="35"/>
      <c r="XAI279" s="35"/>
      <c r="XAJ279" s="35"/>
      <c r="XAK279" s="35"/>
      <c r="XAL279" s="35"/>
      <c r="XAM279" s="35"/>
      <c r="XAN279" s="35"/>
      <c r="XAO279" s="35"/>
      <c r="XAP279" s="35"/>
      <c r="XAQ279" s="35"/>
      <c r="XAR279" s="35"/>
      <c r="XAS279" s="35"/>
      <c r="XAT279" s="35"/>
      <c r="XAU279" s="35"/>
      <c r="XAV279" s="35"/>
      <c r="XAW279" s="35"/>
      <c r="XAX279" s="35"/>
      <c r="XAY279" s="35"/>
      <c r="XAZ279" s="35"/>
      <c r="XBA279" s="35"/>
      <c r="XBB279" s="35"/>
      <c r="XBC279" s="35"/>
      <c r="XBD279" s="35"/>
      <c r="XBE279" s="35"/>
      <c r="XBF279" s="35"/>
      <c r="XBG279" s="35"/>
      <c r="XBH279" s="35"/>
      <c r="XBI279" s="35"/>
      <c r="XBJ279" s="35"/>
      <c r="XBK279" s="35"/>
      <c r="XBL279" s="35"/>
      <c r="XBM279" s="35"/>
      <c r="XBN279" s="35"/>
      <c r="XBO279" s="35"/>
      <c r="XBP279" s="35"/>
      <c r="XBQ279" s="35"/>
      <c r="XBR279" s="35"/>
      <c r="XBS279" s="35"/>
      <c r="XBT279" s="35"/>
      <c r="XBU279" s="35"/>
      <c r="XBV279" s="35"/>
      <c r="XBW279" s="35"/>
      <c r="XBX279" s="35"/>
      <c r="XBY279" s="35"/>
      <c r="XBZ279" s="35"/>
      <c r="XCA279" s="35"/>
      <c r="XCB279" s="35"/>
      <c r="XCC279" s="35"/>
      <c r="XCD279" s="35"/>
      <c r="XCE279" s="35"/>
      <c r="XCF279" s="35"/>
      <c r="XCG279" s="35"/>
      <c r="XCH279" s="35"/>
      <c r="XCI279" s="35"/>
      <c r="XCJ279" s="35"/>
      <c r="XCK279" s="35"/>
      <c r="XCL279" s="35"/>
      <c r="XCM279" s="35"/>
      <c r="XCN279" s="35"/>
      <c r="XCO279" s="35"/>
      <c r="XCP279" s="35"/>
      <c r="XCQ279" s="35"/>
      <c r="XCR279" s="35"/>
      <c r="XCS279" s="35"/>
      <c r="XCT279" s="35"/>
      <c r="XCU279" s="35"/>
      <c r="XCV279" s="35"/>
      <c r="XCW279" s="35"/>
      <c r="XCX279" s="35"/>
      <c r="XCY279" s="35"/>
      <c r="XCZ279" s="35"/>
      <c r="XDA279" s="35"/>
      <c r="XDB279" s="35"/>
      <c r="XDC279" s="35"/>
      <c r="XDD279" s="35"/>
      <c r="XDE279" s="35"/>
      <c r="XDF279" s="35"/>
      <c r="XDG279" s="35"/>
      <c r="XDH279" s="35"/>
      <c r="XDI279" s="35"/>
      <c r="XDJ279" s="35"/>
      <c r="XDK279" s="35"/>
      <c r="XDL279" s="35"/>
      <c r="XDM279" s="35"/>
      <c r="XDN279" s="35"/>
      <c r="XDO279" s="35"/>
      <c r="XDP279" s="35"/>
      <c r="XDQ279" s="35"/>
      <c r="XDR279" s="35"/>
      <c r="XDS279" s="35"/>
      <c r="XDT279" s="35"/>
      <c r="XDU279" s="35"/>
      <c r="XDV279" s="35"/>
      <c r="XDW279" s="35"/>
      <c r="XDX279" s="35"/>
      <c r="XDY279" s="35"/>
      <c r="XDZ279" s="35"/>
      <c r="XEA279" s="35"/>
      <c r="XEB279" s="35"/>
      <c r="XEC279" s="35"/>
      <c r="XED279" s="35"/>
      <c r="XEE279" s="35"/>
      <c r="XEF279" s="35"/>
      <c r="XEG279" s="35"/>
      <c r="XEH279" s="35"/>
      <c r="XEI279" s="35"/>
      <c r="XEJ279" s="35"/>
      <c r="XEK279" s="35"/>
      <c r="XEL279" s="35"/>
      <c r="XEM279" s="35"/>
      <c r="XEN279" s="35"/>
      <c r="XEO279" s="35"/>
      <c r="XEP279" s="35"/>
      <c r="XEQ279" s="35"/>
      <c r="XER279" s="35"/>
      <c r="XES279" s="35"/>
      <c r="XET279" s="35"/>
      <c r="XEU279" s="35"/>
      <c r="XEV279" s="35"/>
      <c r="XEW279" s="35"/>
      <c r="XEX279" s="35"/>
      <c r="XEY279" s="35"/>
      <c r="XEZ279" s="35"/>
      <c r="XFA279" s="35"/>
      <c r="XFB279" s="35"/>
      <c r="XFC279" s="35"/>
      <c r="XFD279" s="35"/>
    </row>
    <row r="280" spans="1:151 16227:16384" s="12" customFormat="1" ht="20.25" customHeight="1" x14ac:dyDescent="0.25">
      <c r="A280" s="112" t="str">
        <f>A279</f>
        <v>22nd to 24th Floor</v>
      </c>
      <c r="B280" s="113"/>
      <c r="C280" s="118">
        <v>1</v>
      </c>
      <c r="D280" s="119"/>
      <c r="E280" s="58" t="s">
        <v>208</v>
      </c>
      <c r="F280" s="118">
        <f>(65.17)*(10.764)</f>
        <v>701.48987999999997</v>
      </c>
      <c r="G280" s="119"/>
      <c r="H280" s="58">
        <v>0</v>
      </c>
      <c r="I280" s="58">
        <f t="shared" ref="I280:I284" si="77">F280*(($I$151)+1)+H280</f>
        <v>1122.383808</v>
      </c>
      <c r="J280" s="35"/>
      <c r="K280" s="35"/>
      <c r="L280" s="35"/>
      <c r="M280" s="35"/>
      <c r="N280" s="35"/>
      <c r="O280" s="35"/>
      <c r="P280" s="35"/>
      <c r="Q280" s="35"/>
      <c r="R280" s="35"/>
      <c r="S280" s="35"/>
      <c r="T280" s="35"/>
      <c r="U280" s="42" t="str">
        <f t="shared" ref="U280:U284" ca="1" si="78">V280&amp;""&amp;",..,"&amp;""&amp;W280</f>
        <v>2201,..,2401</v>
      </c>
      <c r="V280" s="42">
        <f ca="1">(SUMPRODUCT(MID(0&amp;(LEFT(A279,SUM(LEN(A279)-LEN(SUBSTITUTE(A279,{"0","1","2","3"},""))))), LARGE(INDEX(ISNUMBER(--MID((LEFT(A279,SUM(LEN(A279)-LEN(SUBSTITUTE(A279,{"0","1","2","3"},""))))), ROW(INDIRECT("1:"&amp;LEN((LEFT(A279,SUM(LEN(A279)-LEN(SUBSTITUTE(A279,{"0","1","2","3"},"")))))))), 1)) * ROW(INDIRECT("1:"&amp;LEN((LEFT(A279,SUM(LEN(A279)-LEN(SUBSTITUTE(A279,{"0","1","2","3"},"")))))))), 0), ROW(INDIRECT("1:"&amp;LEN((LEFT(A279,SUM(LEN(A279)-LEN(SUBSTITUTE(A279,{"0","1","2","3"},"")))))))))+1, 1) * 10^ROW(INDIRECT("1:"&amp;LEN((LEFT(A279,SUM(LEN(A279)-LEN(SUBSTITUTE(A279,{"0","1","2","3"},""))))))))/10))*100+1</f>
        <v>2201</v>
      </c>
      <c r="W280" s="42">
        <f ca="1">(SUMPRODUCT(MID(0&amp;(--TRIM(RIGHT(SUBSTITUTE(LEFT(A279,_xlfn.AGGREGATE(16,6,FIND({0,1,2,3,4,5,6,7,8,9},A279,ROW(INDIRECT("1:"&amp;LEN(A279)))),1))," ",REPT(" ",LEN(A279))),LEN(A279)))), LARGE(INDEX(ISNUMBER(--MID((--TRIM(RIGHT(SUBSTITUTE(LEFT(A279,_xlfn.AGGREGATE(16,6,FIND({0,1,2,3,4,5,6,7,8,9},A279,ROW(INDIRECT("1:"&amp;LEN(A279)))),1))," ",REPT(" ",LEN(A279))),LEN(A279)))), ROW(INDIRECT("1:"&amp;LEN((--TRIM(RIGHT(SUBSTITUTE(LEFT(A279,_xlfn.AGGREGATE(16,6,FIND({0,1,2,3,4,5,6,7,8,9},A279,ROW(INDIRECT("1:"&amp;LEN(A279)))),1))," ",REPT(" ",LEN(A279))),LEN(A279))))))), 1)) * ROW(INDIRECT("1:"&amp;LEN((--TRIM(RIGHT(SUBSTITUTE(LEFT(A279,_xlfn.AGGREGATE(16,6,FIND({0,1,2,3,4,5,6,7,8,9},A279,ROW(INDIRECT("1:"&amp;LEN(A279)))),1))," ",REPT(" ",LEN(A279))),LEN(A279))))))), 0), ROW(INDIRECT("1:"&amp;LEN((--TRIM(RIGHT(SUBSTITUTE(LEFT(A279,_xlfn.AGGREGATE(16,6,FIND({0,1,2,3,4,5,6,7,8,9},A279,ROW(INDIRECT("1:"&amp;LEN(A279)))),1))," ",REPT(" ",LEN(A279))),LEN(A279))))))))+1, 1) * 10^ROW(INDIRECT("1:"&amp;LEN((--TRIM(RIGHT(SUBSTITUTE(LEFT(A279,_xlfn.AGGREGATE(16,6,FIND({0,1,2,3,4,5,6,7,8,9},A279,ROW(INDIRECT("1:"&amp;LEN(A279)))),1))," ",REPT(" ",LEN(A279))),LEN(A279)))))))/10))*100+1</f>
        <v>2401</v>
      </c>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WZC280" s="35"/>
      <c r="WZD280" s="35"/>
      <c r="WZE280" s="35"/>
      <c r="WZF280" s="35"/>
      <c r="WZG280" s="35"/>
      <c r="WZH280" s="35"/>
      <c r="WZI280" s="35"/>
      <c r="WZJ280" s="35"/>
      <c r="WZK280" s="35"/>
      <c r="WZL280" s="35"/>
      <c r="WZM280" s="35"/>
      <c r="WZN280" s="35"/>
      <c r="WZO280" s="35"/>
      <c r="WZP280" s="35"/>
      <c r="WZQ280" s="35"/>
      <c r="WZR280" s="35"/>
      <c r="WZS280" s="35"/>
      <c r="WZT280" s="35"/>
      <c r="WZU280" s="35"/>
      <c r="WZV280" s="35"/>
      <c r="WZW280" s="35"/>
      <c r="WZX280" s="35"/>
      <c r="WZY280" s="35"/>
      <c r="WZZ280" s="35"/>
      <c r="XAA280" s="35"/>
      <c r="XAB280" s="35"/>
      <c r="XAC280" s="35"/>
      <c r="XAD280" s="35"/>
      <c r="XAE280" s="35"/>
      <c r="XAF280" s="35"/>
      <c r="XAG280" s="35"/>
      <c r="XAH280" s="35"/>
      <c r="XAI280" s="35"/>
      <c r="XAJ280" s="35"/>
      <c r="XAK280" s="35"/>
      <c r="XAL280" s="35"/>
      <c r="XAM280" s="35"/>
      <c r="XAN280" s="35"/>
      <c r="XAO280" s="35"/>
      <c r="XAP280" s="35"/>
      <c r="XAQ280" s="35"/>
      <c r="XAR280" s="35"/>
      <c r="XAS280" s="35"/>
      <c r="XAT280" s="35"/>
      <c r="XAU280" s="35"/>
      <c r="XAV280" s="35"/>
      <c r="XAW280" s="35"/>
      <c r="XAX280" s="35"/>
      <c r="XAY280" s="35"/>
      <c r="XAZ280" s="35"/>
      <c r="XBA280" s="35"/>
      <c r="XBB280" s="35"/>
      <c r="XBC280" s="35"/>
      <c r="XBD280" s="35"/>
      <c r="XBE280" s="35"/>
      <c r="XBF280" s="35"/>
      <c r="XBG280" s="35"/>
      <c r="XBH280" s="35"/>
      <c r="XBI280" s="35"/>
      <c r="XBJ280" s="35"/>
      <c r="XBK280" s="35"/>
      <c r="XBL280" s="35"/>
      <c r="XBM280" s="35"/>
      <c r="XBN280" s="35"/>
      <c r="XBO280" s="35"/>
      <c r="XBP280" s="35"/>
      <c r="XBQ280" s="35"/>
      <c r="XBR280" s="35"/>
      <c r="XBS280" s="35"/>
      <c r="XBT280" s="35"/>
      <c r="XBU280" s="35"/>
      <c r="XBV280" s="35"/>
      <c r="XBW280" s="35"/>
      <c r="XBX280" s="35"/>
      <c r="XBY280" s="35"/>
      <c r="XBZ280" s="35"/>
      <c r="XCA280" s="35"/>
      <c r="XCB280" s="35"/>
      <c r="XCC280" s="35"/>
      <c r="XCD280" s="35"/>
      <c r="XCE280" s="35"/>
      <c r="XCF280" s="35"/>
      <c r="XCG280" s="35"/>
      <c r="XCH280" s="35"/>
      <c r="XCI280" s="35"/>
      <c r="XCJ280" s="35"/>
      <c r="XCK280" s="35"/>
      <c r="XCL280" s="35"/>
      <c r="XCM280" s="35"/>
      <c r="XCN280" s="35"/>
      <c r="XCO280" s="35"/>
      <c r="XCP280" s="35"/>
      <c r="XCQ280" s="35"/>
      <c r="XCR280" s="35"/>
      <c r="XCS280" s="35"/>
      <c r="XCT280" s="35"/>
      <c r="XCU280" s="35"/>
      <c r="XCV280" s="35"/>
      <c r="XCW280" s="35"/>
      <c r="XCX280" s="35"/>
      <c r="XCY280" s="35"/>
      <c r="XCZ280" s="35"/>
      <c r="XDA280" s="35"/>
      <c r="XDB280" s="35"/>
      <c r="XDC280" s="35"/>
      <c r="XDD280" s="35"/>
      <c r="XDE280" s="35"/>
      <c r="XDF280" s="35"/>
      <c r="XDG280" s="35"/>
      <c r="XDH280" s="35"/>
      <c r="XDI280" s="35"/>
      <c r="XDJ280" s="35"/>
      <c r="XDK280" s="35"/>
      <c r="XDL280" s="35"/>
      <c r="XDM280" s="35"/>
      <c r="XDN280" s="35"/>
      <c r="XDO280" s="35"/>
      <c r="XDP280" s="35"/>
      <c r="XDQ280" s="35"/>
      <c r="XDR280" s="35"/>
      <c r="XDS280" s="35"/>
      <c r="XDT280" s="35"/>
      <c r="XDU280" s="35"/>
      <c r="XDV280" s="35"/>
      <c r="XDW280" s="35"/>
      <c r="XDX280" s="35"/>
      <c r="XDY280" s="35"/>
      <c r="XDZ280" s="35"/>
      <c r="XEA280" s="35"/>
      <c r="XEB280" s="35"/>
      <c r="XEC280" s="35"/>
      <c r="XED280" s="35"/>
      <c r="XEE280" s="35"/>
      <c r="XEF280" s="35"/>
      <c r="XEG280" s="35"/>
      <c r="XEH280" s="35"/>
      <c r="XEI280" s="35"/>
      <c r="XEJ280" s="35"/>
      <c r="XEK280" s="35"/>
      <c r="XEL280" s="35"/>
      <c r="XEM280" s="35"/>
      <c r="XEN280" s="35"/>
      <c r="XEO280" s="35"/>
      <c r="XEP280" s="35"/>
      <c r="XEQ280" s="35"/>
      <c r="XER280" s="35"/>
      <c r="XES280" s="35"/>
      <c r="XET280" s="35"/>
      <c r="XEU280" s="35"/>
      <c r="XEV280" s="35"/>
      <c r="XEW280" s="35"/>
      <c r="XEX280" s="35"/>
      <c r="XEY280" s="35"/>
      <c r="XEZ280" s="35"/>
      <c r="XFA280" s="35"/>
      <c r="XFB280" s="35"/>
      <c r="XFC280" s="35"/>
      <c r="XFD280" s="35"/>
    </row>
    <row r="281" spans="1:151 16227:16384" s="12" customFormat="1" ht="20.25" customHeight="1" x14ac:dyDescent="0.25">
      <c r="A281" s="114"/>
      <c r="B281" s="115"/>
      <c r="C281" s="118">
        <v>2</v>
      </c>
      <c r="D281" s="119"/>
      <c r="E281" s="58" t="s">
        <v>208</v>
      </c>
      <c r="F281" s="118">
        <f>(61.38)*(10.764)</f>
        <v>660.69431999999995</v>
      </c>
      <c r="G281" s="119"/>
      <c r="H281" s="58">
        <v>0</v>
      </c>
      <c r="I281" s="58">
        <f t="shared" si="77"/>
        <v>1057.1109119999999</v>
      </c>
      <c r="J281" s="35"/>
      <c r="K281" s="35"/>
      <c r="L281" s="35"/>
      <c r="M281" s="35"/>
      <c r="N281" s="35"/>
      <c r="O281" s="35"/>
      <c r="P281" s="35"/>
      <c r="Q281" s="35"/>
      <c r="R281" s="35"/>
      <c r="S281" s="35"/>
      <c r="T281" s="35"/>
      <c r="U281" s="42" t="str">
        <f t="shared" ca="1" si="78"/>
        <v>2202,..,2402</v>
      </c>
      <c r="V281" s="42">
        <f ca="1">V280+1</f>
        <v>2202</v>
      </c>
      <c r="W281" s="42">
        <f ca="1">W280+1</f>
        <v>2402</v>
      </c>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WZC281" s="35"/>
      <c r="WZD281" s="35"/>
      <c r="WZE281" s="35"/>
      <c r="WZF281" s="35"/>
      <c r="WZG281" s="35"/>
      <c r="WZH281" s="35"/>
      <c r="WZI281" s="35"/>
      <c r="WZJ281" s="35"/>
      <c r="WZK281" s="35"/>
      <c r="WZL281" s="35"/>
      <c r="WZM281" s="35"/>
      <c r="WZN281" s="35"/>
      <c r="WZO281" s="35"/>
      <c r="WZP281" s="35"/>
      <c r="WZQ281" s="35"/>
      <c r="WZR281" s="35"/>
      <c r="WZS281" s="35"/>
      <c r="WZT281" s="35"/>
      <c r="WZU281" s="35"/>
      <c r="WZV281" s="35"/>
      <c r="WZW281" s="35"/>
      <c r="WZX281" s="35"/>
      <c r="WZY281" s="35"/>
      <c r="WZZ281" s="35"/>
      <c r="XAA281" s="35"/>
      <c r="XAB281" s="35"/>
      <c r="XAC281" s="35"/>
      <c r="XAD281" s="35"/>
      <c r="XAE281" s="35"/>
      <c r="XAF281" s="35"/>
      <c r="XAG281" s="35"/>
      <c r="XAH281" s="35"/>
      <c r="XAI281" s="35"/>
      <c r="XAJ281" s="35"/>
      <c r="XAK281" s="35"/>
      <c r="XAL281" s="35"/>
      <c r="XAM281" s="35"/>
      <c r="XAN281" s="35"/>
      <c r="XAO281" s="35"/>
      <c r="XAP281" s="35"/>
      <c r="XAQ281" s="35"/>
      <c r="XAR281" s="35"/>
      <c r="XAS281" s="35"/>
      <c r="XAT281" s="35"/>
      <c r="XAU281" s="35"/>
      <c r="XAV281" s="35"/>
      <c r="XAW281" s="35"/>
      <c r="XAX281" s="35"/>
      <c r="XAY281" s="35"/>
      <c r="XAZ281" s="35"/>
      <c r="XBA281" s="35"/>
      <c r="XBB281" s="35"/>
      <c r="XBC281" s="35"/>
      <c r="XBD281" s="35"/>
      <c r="XBE281" s="35"/>
      <c r="XBF281" s="35"/>
      <c r="XBG281" s="35"/>
      <c r="XBH281" s="35"/>
      <c r="XBI281" s="35"/>
      <c r="XBJ281" s="35"/>
      <c r="XBK281" s="35"/>
      <c r="XBL281" s="35"/>
      <c r="XBM281" s="35"/>
      <c r="XBN281" s="35"/>
      <c r="XBO281" s="35"/>
      <c r="XBP281" s="35"/>
      <c r="XBQ281" s="35"/>
      <c r="XBR281" s="35"/>
      <c r="XBS281" s="35"/>
      <c r="XBT281" s="35"/>
      <c r="XBU281" s="35"/>
      <c r="XBV281" s="35"/>
      <c r="XBW281" s="35"/>
      <c r="XBX281" s="35"/>
      <c r="XBY281" s="35"/>
      <c r="XBZ281" s="35"/>
      <c r="XCA281" s="35"/>
      <c r="XCB281" s="35"/>
      <c r="XCC281" s="35"/>
      <c r="XCD281" s="35"/>
      <c r="XCE281" s="35"/>
      <c r="XCF281" s="35"/>
      <c r="XCG281" s="35"/>
      <c r="XCH281" s="35"/>
      <c r="XCI281" s="35"/>
      <c r="XCJ281" s="35"/>
      <c r="XCK281" s="35"/>
      <c r="XCL281" s="35"/>
      <c r="XCM281" s="35"/>
      <c r="XCN281" s="35"/>
      <c r="XCO281" s="35"/>
      <c r="XCP281" s="35"/>
      <c r="XCQ281" s="35"/>
      <c r="XCR281" s="35"/>
      <c r="XCS281" s="35"/>
      <c r="XCT281" s="35"/>
      <c r="XCU281" s="35"/>
      <c r="XCV281" s="35"/>
      <c r="XCW281" s="35"/>
      <c r="XCX281" s="35"/>
      <c r="XCY281" s="35"/>
      <c r="XCZ281" s="35"/>
      <c r="XDA281" s="35"/>
      <c r="XDB281" s="35"/>
      <c r="XDC281" s="35"/>
      <c r="XDD281" s="35"/>
      <c r="XDE281" s="35"/>
      <c r="XDF281" s="35"/>
      <c r="XDG281" s="35"/>
      <c r="XDH281" s="35"/>
      <c r="XDI281" s="35"/>
      <c r="XDJ281" s="35"/>
      <c r="XDK281" s="35"/>
      <c r="XDL281" s="35"/>
      <c r="XDM281" s="35"/>
      <c r="XDN281" s="35"/>
      <c r="XDO281" s="35"/>
      <c r="XDP281" s="35"/>
      <c r="XDQ281" s="35"/>
      <c r="XDR281" s="35"/>
      <c r="XDS281" s="35"/>
      <c r="XDT281" s="35"/>
      <c r="XDU281" s="35"/>
      <c r="XDV281" s="35"/>
      <c r="XDW281" s="35"/>
      <c r="XDX281" s="35"/>
      <c r="XDY281" s="35"/>
      <c r="XDZ281" s="35"/>
      <c r="XEA281" s="35"/>
      <c r="XEB281" s="35"/>
      <c r="XEC281" s="35"/>
      <c r="XED281" s="35"/>
      <c r="XEE281" s="35"/>
      <c r="XEF281" s="35"/>
      <c r="XEG281" s="35"/>
      <c r="XEH281" s="35"/>
      <c r="XEI281" s="35"/>
      <c r="XEJ281" s="35"/>
      <c r="XEK281" s="35"/>
      <c r="XEL281" s="35"/>
      <c r="XEM281" s="35"/>
      <c r="XEN281" s="35"/>
      <c r="XEO281" s="35"/>
      <c r="XEP281" s="35"/>
      <c r="XEQ281" s="35"/>
      <c r="XER281" s="35"/>
      <c r="XES281" s="35"/>
      <c r="XET281" s="35"/>
      <c r="XEU281" s="35"/>
      <c r="XEV281" s="35"/>
      <c r="XEW281" s="35"/>
      <c r="XEX281" s="35"/>
      <c r="XEY281" s="35"/>
      <c r="XEZ281" s="35"/>
      <c r="XFA281" s="35"/>
      <c r="XFB281" s="35"/>
      <c r="XFC281" s="35"/>
      <c r="XFD281" s="35"/>
    </row>
    <row r="282" spans="1:151 16227:16384" s="12" customFormat="1" ht="20.25" customHeight="1" x14ac:dyDescent="0.25">
      <c r="A282" s="114"/>
      <c r="B282" s="115"/>
      <c r="C282" s="118">
        <v>3</v>
      </c>
      <c r="D282" s="119"/>
      <c r="E282" s="58" t="s">
        <v>208</v>
      </c>
      <c r="F282" s="118">
        <f>64.77*10.764</f>
        <v>697.18427999999994</v>
      </c>
      <c r="G282" s="119"/>
      <c r="H282" s="58">
        <v>0</v>
      </c>
      <c r="I282" s="58">
        <f t="shared" si="77"/>
        <v>1115.494848</v>
      </c>
      <c r="J282" s="35"/>
      <c r="K282" s="35"/>
      <c r="L282" s="35"/>
      <c r="M282" s="35"/>
      <c r="N282" s="35"/>
      <c r="O282" s="35"/>
      <c r="P282" s="35"/>
      <c r="Q282" s="35"/>
      <c r="R282" s="35"/>
      <c r="S282" s="35"/>
      <c r="T282" s="35"/>
      <c r="U282" s="42" t="str">
        <f t="shared" ca="1" si="78"/>
        <v>2203,..,2403</v>
      </c>
      <c r="V282" s="42">
        <f t="shared" ref="V282:W282" ca="1" si="79">V281+1</f>
        <v>2203</v>
      </c>
      <c r="W282" s="42">
        <f t="shared" ca="1" si="79"/>
        <v>2403</v>
      </c>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WZC282" s="35"/>
      <c r="WZD282" s="35"/>
      <c r="WZE282" s="35"/>
      <c r="WZF282" s="35"/>
      <c r="WZG282" s="35"/>
      <c r="WZH282" s="35"/>
      <c r="WZI282" s="35"/>
      <c r="WZJ282" s="35"/>
      <c r="WZK282" s="35"/>
      <c r="WZL282" s="35"/>
      <c r="WZM282" s="35"/>
      <c r="WZN282" s="35"/>
      <c r="WZO282" s="35"/>
      <c r="WZP282" s="35"/>
      <c r="WZQ282" s="35"/>
      <c r="WZR282" s="35"/>
      <c r="WZS282" s="35"/>
      <c r="WZT282" s="35"/>
      <c r="WZU282" s="35"/>
      <c r="WZV282" s="35"/>
      <c r="WZW282" s="35"/>
      <c r="WZX282" s="35"/>
      <c r="WZY282" s="35"/>
      <c r="WZZ282" s="35"/>
      <c r="XAA282" s="35"/>
      <c r="XAB282" s="35"/>
      <c r="XAC282" s="35"/>
      <c r="XAD282" s="35"/>
      <c r="XAE282" s="35"/>
      <c r="XAF282" s="35"/>
      <c r="XAG282" s="35"/>
      <c r="XAH282" s="35"/>
      <c r="XAI282" s="35"/>
      <c r="XAJ282" s="35"/>
      <c r="XAK282" s="35"/>
      <c r="XAL282" s="35"/>
      <c r="XAM282" s="35"/>
      <c r="XAN282" s="35"/>
      <c r="XAO282" s="35"/>
      <c r="XAP282" s="35"/>
      <c r="XAQ282" s="35"/>
      <c r="XAR282" s="35"/>
      <c r="XAS282" s="35"/>
      <c r="XAT282" s="35"/>
      <c r="XAU282" s="35"/>
      <c r="XAV282" s="35"/>
      <c r="XAW282" s="35"/>
      <c r="XAX282" s="35"/>
      <c r="XAY282" s="35"/>
      <c r="XAZ282" s="35"/>
      <c r="XBA282" s="35"/>
      <c r="XBB282" s="35"/>
      <c r="XBC282" s="35"/>
      <c r="XBD282" s="35"/>
      <c r="XBE282" s="35"/>
      <c r="XBF282" s="35"/>
      <c r="XBG282" s="35"/>
      <c r="XBH282" s="35"/>
      <c r="XBI282" s="35"/>
      <c r="XBJ282" s="35"/>
      <c r="XBK282" s="35"/>
      <c r="XBL282" s="35"/>
      <c r="XBM282" s="35"/>
      <c r="XBN282" s="35"/>
      <c r="XBO282" s="35"/>
      <c r="XBP282" s="35"/>
      <c r="XBQ282" s="35"/>
      <c r="XBR282" s="35"/>
      <c r="XBS282" s="35"/>
      <c r="XBT282" s="35"/>
      <c r="XBU282" s="35"/>
      <c r="XBV282" s="35"/>
      <c r="XBW282" s="35"/>
      <c r="XBX282" s="35"/>
      <c r="XBY282" s="35"/>
      <c r="XBZ282" s="35"/>
      <c r="XCA282" s="35"/>
      <c r="XCB282" s="35"/>
      <c r="XCC282" s="35"/>
      <c r="XCD282" s="35"/>
      <c r="XCE282" s="35"/>
      <c r="XCF282" s="35"/>
      <c r="XCG282" s="35"/>
      <c r="XCH282" s="35"/>
      <c r="XCI282" s="35"/>
      <c r="XCJ282" s="35"/>
      <c r="XCK282" s="35"/>
      <c r="XCL282" s="35"/>
      <c r="XCM282" s="35"/>
      <c r="XCN282" s="35"/>
      <c r="XCO282" s="35"/>
      <c r="XCP282" s="35"/>
      <c r="XCQ282" s="35"/>
      <c r="XCR282" s="35"/>
      <c r="XCS282" s="35"/>
      <c r="XCT282" s="35"/>
      <c r="XCU282" s="35"/>
      <c r="XCV282" s="35"/>
      <c r="XCW282" s="35"/>
      <c r="XCX282" s="35"/>
      <c r="XCY282" s="35"/>
      <c r="XCZ282" s="35"/>
      <c r="XDA282" s="35"/>
      <c r="XDB282" s="35"/>
      <c r="XDC282" s="35"/>
      <c r="XDD282" s="35"/>
      <c r="XDE282" s="35"/>
      <c r="XDF282" s="35"/>
      <c r="XDG282" s="35"/>
      <c r="XDH282" s="35"/>
      <c r="XDI282" s="35"/>
      <c r="XDJ282" s="35"/>
      <c r="XDK282" s="35"/>
      <c r="XDL282" s="35"/>
      <c r="XDM282" s="35"/>
      <c r="XDN282" s="35"/>
      <c r="XDO282" s="35"/>
      <c r="XDP282" s="35"/>
      <c r="XDQ282" s="35"/>
      <c r="XDR282" s="35"/>
      <c r="XDS282" s="35"/>
      <c r="XDT282" s="35"/>
      <c r="XDU282" s="35"/>
      <c r="XDV282" s="35"/>
      <c r="XDW282" s="35"/>
      <c r="XDX282" s="35"/>
      <c r="XDY282" s="35"/>
      <c r="XDZ282" s="35"/>
      <c r="XEA282" s="35"/>
      <c r="XEB282" s="35"/>
      <c r="XEC282" s="35"/>
      <c r="XED282" s="35"/>
      <c r="XEE282" s="35"/>
      <c r="XEF282" s="35"/>
      <c r="XEG282" s="35"/>
      <c r="XEH282" s="35"/>
      <c r="XEI282" s="35"/>
      <c r="XEJ282" s="35"/>
      <c r="XEK282" s="35"/>
      <c r="XEL282" s="35"/>
      <c r="XEM282" s="35"/>
      <c r="XEN282" s="35"/>
      <c r="XEO282" s="35"/>
      <c r="XEP282" s="35"/>
      <c r="XEQ282" s="35"/>
      <c r="XER282" s="35"/>
      <c r="XES282" s="35"/>
      <c r="XET282" s="35"/>
      <c r="XEU282" s="35"/>
      <c r="XEV282" s="35"/>
      <c r="XEW282" s="35"/>
      <c r="XEX282" s="35"/>
      <c r="XEY282" s="35"/>
      <c r="XEZ282" s="35"/>
      <c r="XFA282" s="35"/>
      <c r="XFB282" s="35"/>
      <c r="XFC282" s="35"/>
      <c r="XFD282" s="35"/>
    </row>
    <row r="283" spans="1:151 16227:16384" s="12" customFormat="1" ht="20.25" customHeight="1" x14ac:dyDescent="0.25">
      <c r="A283" s="114"/>
      <c r="B283" s="115"/>
      <c r="C283" s="118">
        <v>4</v>
      </c>
      <c r="D283" s="119"/>
      <c r="E283" s="58" t="s">
        <v>209</v>
      </c>
      <c r="F283" s="118">
        <f>(93.94)*(10.764)</f>
        <v>1011.1701599999999</v>
      </c>
      <c r="G283" s="119"/>
      <c r="H283" s="58">
        <v>0</v>
      </c>
      <c r="I283" s="58">
        <f t="shared" si="77"/>
        <v>1617.8722559999999</v>
      </c>
      <c r="J283" s="35"/>
      <c r="K283" s="35"/>
      <c r="L283" s="35"/>
      <c r="M283" s="35"/>
      <c r="N283" s="35"/>
      <c r="O283" s="35"/>
      <c r="P283" s="35"/>
      <c r="Q283" s="35"/>
      <c r="R283" s="35"/>
      <c r="S283" s="35"/>
      <c r="T283" s="35"/>
      <c r="U283" s="42" t="str">
        <f t="shared" ca="1" si="78"/>
        <v>2204,..,2404</v>
      </c>
      <c r="V283" s="42">
        <f t="shared" ref="V283:W283" ca="1" si="80">V282+1</f>
        <v>2204</v>
      </c>
      <c r="W283" s="42">
        <f t="shared" ca="1" si="80"/>
        <v>2404</v>
      </c>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WZC283" s="35"/>
      <c r="WZD283" s="35"/>
      <c r="WZE283" s="35"/>
      <c r="WZF283" s="35"/>
      <c r="WZG283" s="35"/>
      <c r="WZH283" s="35"/>
      <c r="WZI283" s="35"/>
      <c r="WZJ283" s="35"/>
      <c r="WZK283" s="35"/>
      <c r="WZL283" s="35"/>
      <c r="WZM283" s="35"/>
      <c r="WZN283" s="35"/>
      <c r="WZO283" s="35"/>
      <c r="WZP283" s="35"/>
      <c r="WZQ283" s="35"/>
      <c r="WZR283" s="35"/>
      <c r="WZS283" s="35"/>
      <c r="WZT283" s="35"/>
      <c r="WZU283" s="35"/>
      <c r="WZV283" s="35"/>
      <c r="WZW283" s="35"/>
      <c r="WZX283" s="35"/>
      <c r="WZY283" s="35"/>
      <c r="WZZ283" s="35"/>
      <c r="XAA283" s="35"/>
      <c r="XAB283" s="35"/>
      <c r="XAC283" s="35"/>
      <c r="XAD283" s="35"/>
      <c r="XAE283" s="35"/>
      <c r="XAF283" s="35"/>
      <c r="XAG283" s="35"/>
      <c r="XAH283" s="35"/>
      <c r="XAI283" s="35"/>
      <c r="XAJ283" s="35"/>
      <c r="XAK283" s="35"/>
      <c r="XAL283" s="35"/>
      <c r="XAM283" s="35"/>
      <c r="XAN283" s="35"/>
      <c r="XAO283" s="35"/>
      <c r="XAP283" s="35"/>
      <c r="XAQ283" s="35"/>
      <c r="XAR283" s="35"/>
      <c r="XAS283" s="35"/>
      <c r="XAT283" s="35"/>
      <c r="XAU283" s="35"/>
      <c r="XAV283" s="35"/>
      <c r="XAW283" s="35"/>
      <c r="XAX283" s="35"/>
      <c r="XAY283" s="35"/>
      <c r="XAZ283" s="35"/>
      <c r="XBA283" s="35"/>
      <c r="XBB283" s="35"/>
      <c r="XBC283" s="35"/>
      <c r="XBD283" s="35"/>
      <c r="XBE283" s="35"/>
      <c r="XBF283" s="35"/>
      <c r="XBG283" s="35"/>
      <c r="XBH283" s="35"/>
      <c r="XBI283" s="35"/>
      <c r="XBJ283" s="35"/>
      <c r="XBK283" s="35"/>
      <c r="XBL283" s="35"/>
      <c r="XBM283" s="35"/>
      <c r="XBN283" s="35"/>
      <c r="XBO283" s="35"/>
      <c r="XBP283" s="35"/>
      <c r="XBQ283" s="35"/>
      <c r="XBR283" s="35"/>
      <c r="XBS283" s="35"/>
      <c r="XBT283" s="35"/>
      <c r="XBU283" s="35"/>
      <c r="XBV283" s="35"/>
      <c r="XBW283" s="35"/>
      <c r="XBX283" s="35"/>
      <c r="XBY283" s="35"/>
      <c r="XBZ283" s="35"/>
      <c r="XCA283" s="35"/>
      <c r="XCB283" s="35"/>
      <c r="XCC283" s="35"/>
      <c r="XCD283" s="35"/>
      <c r="XCE283" s="35"/>
      <c r="XCF283" s="35"/>
      <c r="XCG283" s="35"/>
      <c r="XCH283" s="35"/>
      <c r="XCI283" s="35"/>
      <c r="XCJ283" s="35"/>
      <c r="XCK283" s="35"/>
      <c r="XCL283" s="35"/>
      <c r="XCM283" s="35"/>
      <c r="XCN283" s="35"/>
      <c r="XCO283" s="35"/>
      <c r="XCP283" s="35"/>
      <c r="XCQ283" s="35"/>
      <c r="XCR283" s="35"/>
      <c r="XCS283" s="35"/>
      <c r="XCT283" s="35"/>
      <c r="XCU283" s="35"/>
      <c r="XCV283" s="35"/>
      <c r="XCW283" s="35"/>
      <c r="XCX283" s="35"/>
      <c r="XCY283" s="35"/>
      <c r="XCZ283" s="35"/>
      <c r="XDA283" s="35"/>
      <c r="XDB283" s="35"/>
      <c r="XDC283" s="35"/>
      <c r="XDD283" s="35"/>
      <c r="XDE283" s="35"/>
      <c r="XDF283" s="35"/>
      <c r="XDG283" s="35"/>
      <c r="XDH283" s="35"/>
      <c r="XDI283" s="35"/>
      <c r="XDJ283" s="35"/>
      <c r="XDK283" s="35"/>
      <c r="XDL283" s="35"/>
      <c r="XDM283" s="35"/>
      <c r="XDN283" s="35"/>
      <c r="XDO283" s="35"/>
      <c r="XDP283" s="35"/>
      <c r="XDQ283" s="35"/>
      <c r="XDR283" s="35"/>
      <c r="XDS283" s="35"/>
      <c r="XDT283" s="35"/>
      <c r="XDU283" s="35"/>
      <c r="XDV283" s="35"/>
      <c r="XDW283" s="35"/>
      <c r="XDX283" s="35"/>
      <c r="XDY283" s="35"/>
      <c r="XDZ283" s="35"/>
      <c r="XEA283" s="35"/>
      <c r="XEB283" s="35"/>
      <c r="XEC283" s="35"/>
      <c r="XED283" s="35"/>
      <c r="XEE283" s="35"/>
      <c r="XEF283" s="35"/>
      <c r="XEG283" s="35"/>
      <c r="XEH283" s="35"/>
      <c r="XEI283" s="35"/>
      <c r="XEJ283" s="35"/>
      <c r="XEK283" s="35"/>
      <c r="XEL283" s="35"/>
      <c r="XEM283" s="35"/>
      <c r="XEN283" s="35"/>
      <c r="XEO283" s="35"/>
      <c r="XEP283" s="35"/>
      <c r="XEQ283" s="35"/>
      <c r="XER283" s="35"/>
      <c r="XES283" s="35"/>
      <c r="XET283" s="35"/>
      <c r="XEU283" s="35"/>
      <c r="XEV283" s="35"/>
      <c r="XEW283" s="35"/>
      <c r="XEX283" s="35"/>
      <c r="XEY283" s="35"/>
      <c r="XEZ283" s="35"/>
      <c r="XFA283" s="35"/>
      <c r="XFB283" s="35"/>
      <c r="XFC283" s="35"/>
      <c r="XFD283" s="35"/>
    </row>
    <row r="284" spans="1:151 16227:16384" s="12" customFormat="1" ht="20.25" customHeight="1" x14ac:dyDescent="0.25">
      <c r="A284" s="116"/>
      <c r="B284" s="117"/>
      <c r="C284" s="118">
        <v>5</v>
      </c>
      <c r="D284" s="119"/>
      <c r="E284" s="58" t="s">
        <v>209</v>
      </c>
      <c r="F284" s="118">
        <f>108.58*10.764</f>
        <v>1168.7551199999998</v>
      </c>
      <c r="G284" s="119"/>
      <c r="H284" s="58">
        <v>0</v>
      </c>
      <c r="I284" s="58">
        <f t="shared" si="77"/>
        <v>1870.0081919999998</v>
      </c>
      <c r="J284" s="35"/>
      <c r="K284" s="35"/>
      <c r="L284" s="35"/>
      <c r="M284" s="35"/>
      <c r="N284" s="35"/>
      <c r="O284" s="35"/>
      <c r="P284" s="35"/>
      <c r="Q284" s="35"/>
      <c r="R284" s="35"/>
      <c r="S284" s="35"/>
      <c r="T284" s="35"/>
      <c r="U284" s="42" t="str">
        <f t="shared" ca="1" si="78"/>
        <v>2205,..,2405</v>
      </c>
      <c r="V284" s="42">
        <f t="shared" ref="V284:W284" ca="1" si="81">V283+1</f>
        <v>2205</v>
      </c>
      <c r="W284" s="42">
        <f t="shared" ca="1" si="81"/>
        <v>2405</v>
      </c>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WZC284" s="35"/>
      <c r="WZD284" s="35"/>
      <c r="WZE284" s="35"/>
      <c r="WZF284" s="35"/>
      <c r="WZG284" s="35"/>
      <c r="WZH284" s="35"/>
      <c r="WZI284" s="35"/>
      <c r="WZJ284" s="35"/>
      <c r="WZK284" s="35"/>
      <c r="WZL284" s="35"/>
      <c r="WZM284" s="35"/>
      <c r="WZN284" s="35"/>
      <c r="WZO284" s="35"/>
      <c r="WZP284" s="35"/>
      <c r="WZQ284" s="35"/>
      <c r="WZR284" s="35"/>
      <c r="WZS284" s="35"/>
      <c r="WZT284" s="35"/>
      <c r="WZU284" s="35"/>
      <c r="WZV284" s="35"/>
      <c r="WZW284" s="35"/>
      <c r="WZX284" s="35"/>
      <c r="WZY284" s="35"/>
      <c r="WZZ284" s="35"/>
      <c r="XAA284" s="35"/>
      <c r="XAB284" s="35"/>
      <c r="XAC284" s="35"/>
      <c r="XAD284" s="35"/>
      <c r="XAE284" s="35"/>
      <c r="XAF284" s="35"/>
      <c r="XAG284" s="35"/>
      <c r="XAH284" s="35"/>
      <c r="XAI284" s="35"/>
      <c r="XAJ284" s="35"/>
      <c r="XAK284" s="35"/>
      <c r="XAL284" s="35"/>
      <c r="XAM284" s="35"/>
      <c r="XAN284" s="35"/>
      <c r="XAO284" s="35"/>
      <c r="XAP284" s="35"/>
      <c r="XAQ284" s="35"/>
      <c r="XAR284" s="35"/>
      <c r="XAS284" s="35"/>
      <c r="XAT284" s="35"/>
      <c r="XAU284" s="35"/>
      <c r="XAV284" s="35"/>
      <c r="XAW284" s="35"/>
      <c r="XAX284" s="35"/>
      <c r="XAY284" s="35"/>
      <c r="XAZ284" s="35"/>
      <c r="XBA284" s="35"/>
      <c r="XBB284" s="35"/>
      <c r="XBC284" s="35"/>
      <c r="XBD284" s="35"/>
      <c r="XBE284" s="35"/>
      <c r="XBF284" s="35"/>
      <c r="XBG284" s="35"/>
      <c r="XBH284" s="35"/>
      <c r="XBI284" s="35"/>
      <c r="XBJ284" s="35"/>
      <c r="XBK284" s="35"/>
      <c r="XBL284" s="35"/>
      <c r="XBM284" s="35"/>
      <c r="XBN284" s="35"/>
      <c r="XBO284" s="35"/>
      <c r="XBP284" s="35"/>
      <c r="XBQ284" s="35"/>
      <c r="XBR284" s="35"/>
      <c r="XBS284" s="35"/>
      <c r="XBT284" s="35"/>
      <c r="XBU284" s="35"/>
      <c r="XBV284" s="35"/>
      <c r="XBW284" s="35"/>
      <c r="XBX284" s="35"/>
      <c r="XBY284" s="35"/>
      <c r="XBZ284" s="35"/>
      <c r="XCA284" s="35"/>
      <c r="XCB284" s="35"/>
      <c r="XCC284" s="35"/>
      <c r="XCD284" s="35"/>
      <c r="XCE284" s="35"/>
      <c r="XCF284" s="35"/>
      <c r="XCG284" s="35"/>
      <c r="XCH284" s="35"/>
      <c r="XCI284" s="35"/>
      <c r="XCJ284" s="35"/>
      <c r="XCK284" s="35"/>
      <c r="XCL284" s="35"/>
      <c r="XCM284" s="35"/>
      <c r="XCN284" s="35"/>
      <c r="XCO284" s="35"/>
      <c r="XCP284" s="35"/>
      <c r="XCQ284" s="35"/>
      <c r="XCR284" s="35"/>
      <c r="XCS284" s="35"/>
      <c r="XCT284" s="35"/>
      <c r="XCU284" s="35"/>
      <c r="XCV284" s="35"/>
      <c r="XCW284" s="35"/>
      <c r="XCX284" s="35"/>
      <c r="XCY284" s="35"/>
      <c r="XCZ284" s="35"/>
      <c r="XDA284" s="35"/>
      <c r="XDB284" s="35"/>
      <c r="XDC284" s="35"/>
      <c r="XDD284" s="35"/>
      <c r="XDE284" s="35"/>
      <c r="XDF284" s="35"/>
      <c r="XDG284" s="35"/>
      <c r="XDH284" s="35"/>
      <c r="XDI284" s="35"/>
      <c r="XDJ284" s="35"/>
      <c r="XDK284" s="35"/>
      <c r="XDL284" s="35"/>
      <c r="XDM284" s="35"/>
      <c r="XDN284" s="35"/>
      <c r="XDO284" s="35"/>
      <c r="XDP284" s="35"/>
      <c r="XDQ284" s="35"/>
      <c r="XDR284" s="35"/>
      <c r="XDS284" s="35"/>
      <c r="XDT284" s="35"/>
      <c r="XDU284" s="35"/>
      <c r="XDV284" s="35"/>
      <c r="XDW284" s="35"/>
      <c r="XDX284" s="35"/>
      <c r="XDY284" s="35"/>
      <c r="XDZ284" s="35"/>
      <c r="XEA284" s="35"/>
      <c r="XEB284" s="35"/>
      <c r="XEC284" s="35"/>
      <c r="XED284" s="35"/>
      <c r="XEE284" s="35"/>
      <c r="XEF284" s="35"/>
      <c r="XEG284" s="35"/>
      <c r="XEH284" s="35"/>
      <c r="XEI284" s="35"/>
      <c r="XEJ284" s="35"/>
      <c r="XEK284" s="35"/>
      <c r="XEL284" s="35"/>
      <c r="XEM284" s="35"/>
      <c r="XEN284" s="35"/>
      <c r="XEO284" s="35"/>
      <c r="XEP284" s="35"/>
      <c r="XEQ284" s="35"/>
      <c r="XER284" s="35"/>
      <c r="XES284" s="35"/>
      <c r="XET284" s="35"/>
      <c r="XEU284" s="35"/>
      <c r="XEV284" s="35"/>
      <c r="XEW284" s="35"/>
      <c r="XEX284" s="35"/>
      <c r="XEY284" s="35"/>
      <c r="XEZ284" s="35"/>
      <c r="XFA284" s="35"/>
      <c r="XFB284" s="35"/>
      <c r="XFC284" s="35"/>
      <c r="XFD284" s="35"/>
    </row>
    <row r="285" spans="1:151 16227:16384" s="12" customFormat="1" ht="20.25" x14ac:dyDescent="0.25">
      <c r="A285" s="109" t="s">
        <v>256</v>
      </c>
      <c r="B285" s="110"/>
      <c r="C285" s="110"/>
      <c r="D285" s="110"/>
      <c r="E285" s="110"/>
      <c r="F285" s="110"/>
      <c r="G285" s="110"/>
      <c r="H285" s="110"/>
      <c r="I285" s="111"/>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WZC285" s="35"/>
      <c r="WZD285" s="35"/>
      <c r="WZE285" s="35"/>
      <c r="WZF285" s="35"/>
      <c r="WZG285" s="35"/>
      <c r="WZH285" s="35"/>
      <c r="WZI285" s="35"/>
      <c r="WZJ285" s="35"/>
      <c r="WZK285" s="35"/>
      <c r="WZL285" s="35"/>
      <c r="WZM285" s="35"/>
      <c r="WZN285" s="35"/>
      <c r="WZO285" s="35"/>
      <c r="WZP285" s="35"/>
      <c r="WZQ285" s="35"/>
      <c r="WZR285" s="35"/>
      <c r="WZS285" s="35"/>
      <c r="WZT285" s="35"/>
      <c r="WZU285" s="35"/>
      <c r="WZV285" s="35"/>
      <c r="WZW285" s="35"/>
      <c r="WZX285" s="35"/>
      <c r="WZY285" s="35"/>
      <c r="WZZ285" s="35"/>
      <c r="XAA285" s="35"/>
      <c r="XAB285" s="35"/>
      <c r="XAC285" s="35"/>
      <c r="XAD285" s="35"/>
      <c r="XAE285" s="35"/>
      <c r="XAF285" s="35"/>
      <c r="XAG285" s="35"/>
      <c r="XAH285" s="35"/>
      <c r="XAI285" s="35"/>
      <c r="XAJ285" s="35"/>
      <c r="XAK285" s="35"/>
      <c r="XAL285" s="35"/>
      <c r="XAM285" s="35"/>
      <c r="XAN285" s="35"/>
      <c r="XAO285" s="35"/>
      <c r="XAP285" s="35"/>
      <c r="XAQ285" s="35"/>
      <c r="XAR285" s="35"/>
      <c r="XAS285" s="35"/>
      <c r="XAT285" s="35"/>
      <c r="XAU285" s="35"/>
      <c r="XAV285" s="35"/>
      <c r="XAW285" s="35"/>
      <c r="XAX285" s="35"/>
      <c r="XAY285" s="35"/>
      <c r="XAZ285" s="35"/>
      <c r="XBA285" s="35"/>
      <c r="XBB285" s="35"/>
      <c r="XBC285" s="35"/>
      <c r="XBD285" s="35"/>
      <c r="XBE285" s="35"/>
      <c r="XBF285" s="35"/>
      <c r="XBG285" s="35"/>
      <c r="XBH285" s="35"/>
      <c r="XBI285" s="35"/>
      <c r="XBJ285" s="35"/>
      <c r="XBK285" s="35"/>
      <c r="XBL285" s="35"/>
      <c r="XBM285" s="35"/>
      <c r="XBN285" s="35"/>
      <c r="XBO285" s="35"/>
      <c r="XBP285" s="35"/>
      <c r="XBQ285" s="35"/>
      <c r="XBR285" s="35"/>
      <c r="XBS285" s="35"/>
      <c r="XBT285" s="35"/>
      <c r="XBU285" s="35"/>
      <c r="XBV285" s="35"/>
      <c r="XBW285" s="35"/>
      <c r="XBX285" s="35"/>
      <c r="XBY285" s="35"/>
      <c r="XBZ285" s="35"/>
      <c r="XCA285" s="35"/>
      <c r="XCB285" s="35"/>
      <c r="XCC285" s="35"/>
      <c r="XCD285" s="35"/>
      <c r="XCE285" s="35"/>
      <c r="XCF285" s="35"/>
      <c r="XCG285" s="35"/>
      <c r="XCH285" s="35"/>
      <c r="XCI285" s="35"/>
      <c r="XCJ285" s="35"/>
      <c r="XCK285" s="35"/>
      <c r="XCL285" s="35"/>
      <c r="XCM285" s="35"/>
      <c r="XCN285" s="35"/>
      <c r="XCO285" s="35"/>
      <c r="XCP285" s="35"/>
      <c r="XCQ285" s="35"/>
      <c r="XCR285" s="35"/>
      <c r="XCS285" s="35"/>
      <c r="XCT285" s="35"/>
      <c r="XCU285" s="35"/>
      <c r="XCV285" s="35"/>
      <c r="XCW285" s="35"/>
      <c r="XCX285" s="35"/>
      <c r="XCY285" s="35"/>
      <c r="XCZ285" s="35"/>
      <c r="XDA285" s="35"/>
      <c r="XDB285" s="35"/>
      <c r="XDC285" s="35"/>
      <c r="XDD285" s="35"/>
      <c r="XDE285" s="35"/>
      <c r="XDF285" s="35"/>
      <c r="XDG285" s="35"/>
      <c r="XDH285" s="35"/>
      <c r="XDI285" s="35"/>
      <c r="XDJ285" s="35"/>
      <c r="XDK285" s="35"/>
      <c r="XDL285" s="35"/>
      <c r="XDM285" s="35"/>
      <c r="XDN285" s="35"/>
      <c r="XDO285" s="35"/>
      <c r="XDP285" s="35"/>
      <c r="XDQ285" s="35"/>
      <c r="XDR285" s="35"/>
      <c r="XDS285" s="35"/>
      <c r="XDT285" s="35"/>
      <c r="XDU285" s="35"/>
      <c r="XDV285" s="35"/>
      <c r="XDW285" s="35"/>
      <c r="XDX285" s="35"/>
      <c r="XDY285" s="35"/>
      <c r="XDZ285" s="35"/>
      <c r="XEA285" s="35"/>
      <c r="XEB285" s="35"/>
      <c r="XEC285" s="35"/>
      <c r="XED285" s="35"/>
      <c r="XEE285" s="35"/>
      <c r="XEF285" s="35"/>
      <c r="XEG285" s="35"/>
      <c r="XEH285" s="35"/>
      <c r="XEI285" s="35"/>
      <c r="XEJ285" s="35"/>
      <c r="XEK285" s="35"/>
      <c r="XEL285" s="35"/>
      <c r="XEM285" s="35"/>
      <c r="XEN285" s="35"/>
      <c r="XEO285" s="35"/>
      <c r="XEP285" s="35"/>
      <c r="XEQ285" s="35"/>
      <c r="XER285" s="35"/>
      <c r="XES285" s="35"/>
      <c r="XET285" s="35"/>
      <c r="XEU285" s="35"/>
      <c r="XEV285" s="35"/>
      <c r="XEW285" s="35"/>
      <c r="XEX285" s="35"/>
      <c r="XEY285" s="35"/>
      <c r="XEZ285" s="35"/>
      <c r="XFA285" s="35"/>
      <c r="XFB285" s="35"/>
      <c r="XFC285" s="35"/>
      <c r="XFD285" s="35"/>
    </row>
    <row r="286" spans="1:151 16227:16384" s="12" customFormat="1" ht="20.25" customHeight="1" x14ac:dyDescent="0.25">
      <c r="A286" s="112" t="str">
        <f>A285</f>
        <v>25th to 27th, 29th &amp; 30th Floor</v>
      </c>
      <c r="B286" s="113"/>
      <c r="C286" s="118">
        <v>1</v>
      </c>
      <c r="D286" s="119"/>
      <c r="E286" s="58" t="s">
        <v>208</v>
      </c>
      <c r="F286" s="118">
        <f>(65.17)*(10.764)</f>
        <v>701.48987999999997</v>
      </c>
      <c r="G286" s="119"/>
      <c r="H286" s="58">
        <v>0</v>
      </c>
      <c r="I286" s="58">
        <f t="shared" ref="I286:I290" si="82">F286*(($I$151)+1)+H286</f>
        <v>1122.383808</v>
      </c>
      <c r="J286" s="35"/>
      <c r="K286" s="35"/>
      <c r="L286" s="35"/>
      <c r="M286" s="35"/>
      <c r="N286" s="35"/>
      <c r="O286" s="35"/>
      <c r="P286" s="35"/>
      <c r="Q286" s="35"/>
      <c r="R286" s="35"/>
      <c r="S286" s="35"/>
      <c r="T286" s="35"/>
      <c r="U286" s="42" t="str">
        <f t="shared" ref="U286:U290" ca="1" si="83">V286&amp;""&amp;",..,"&amp;""&amp;W286</f>
        <v>2501,..,3001</v>
      </c>
      <c r="V286" s="42">
        <f ca="1">(SUMPRODUCT(MID(0&amp;(LEFT(A285,SUM(LEN(A285)-LEN(SUBSTITUTE(A285,{"0","1","2","3"},""))))), LARGE(INDEX(ISNUMBER(--MID((LEFT(A285,SUM(LEN(A285)-LEN(SUBSTITUTE(A285,{"0","1","2","3"},""))))), ROW(INDIRECT("1:"&amp;LEN((LEFT(A285,SUM(LEN(A285)-LEN(SUBSTITUTE(A285,{"0","1","2","3"},"")))))))), 1)) * ROW(INDIRECT("1:"&amp;LEN((LEFT(A285,SUM(LEN(A285)-LEN(SUBSTITUTE(A285,{"0","1","2","3"},"")))))))), 0), ROW(INDIRECT("1:"&amp;LEN((LEFT(A285,SUM(LEN(A285)-LEN(SUBSTITUTE(A285,{"0","1","2","3"},"")))))))))+1, 1) * 10^ROW(INDIRECT("1:"&amp;LEN((LEFT(A285,SUM(LEN(A285)-LEN(SUBSTITUTE(A285,{"0","1","2","3"},""))))))))/10))*100+1</f>
        <v>2501</v>
      </c>
      <c r="W286" s="42">
        <f ca="1">(SUMPRODUCT(MID(0&amp;(--TRIM(RIGHT(SUBSTITUTE(LEFT(A285,_xlfn.AGGREGATE(16,6,FIND({0,1,2,3,4,5,6,7,8,9},A285,ROW(INDIRECT("1:"&amp;LEN(A285)))),1))," ",REPT(" ",LEN(A285))),LEN(A285)))), LARGE(INDEX(ISNUMBER(--MID((--TRIM(RIGHT(SUBSTITUTE(LEFT(A285,_xlfn.AGGREGATE(16,6,FIND({0,1,2,3,4,5,6,7,8,9},A285,ROW(INDIRECT("1:"&amp;LEN(A285)))),1))," ",REPT(" ",LEN(A285))),LEN(A285)))), ROW(INDIRECT("1:"&amp;LEN((--TRIM(RIGHT(SUBSTITUTE(LEFT(A285,_xlfn.AGGREGATE(16,6,FIND({0,1,2,3,4,5,6,7,8,9},A285,ROW(INDIRECT("1:"&amp;LEN(A285)))),1))," ",REPT(" ",LEN(A285))),LEN(A285))))))), 1)) * ROW(INDIRECT("1:"&amp;LEN((--TRIM(RIGHT(SUBSTITUTE(LEFT(A285,_xlfn.AGGREGATE(16,6,FIND({0,1,2,3,4,5,6,7,8,9},A285,ROW(INDIRECT("1:"&amp;LEN(A285)))),1))," ",REPT(" ",LEN(A285))),LEN(A285))))))), 0), ROW(INDIRECT("1:"&amp;LEN((--TRIM(RIGHT(SUBSTITUTE(LEFT(A285,_xlfn.AGGREGATE(16,6,FIND({0,1,2,3,4,5,6,7,8,9},A285,ROW(INDIRECT("1:"&amp;LEN(A285)))),1))," ",REPT(" ",LEN(A285))),LEN(A285))))))))+1, 1) * 10^ROW(INDIRECT("1:"&amp;LEN((--TRIM(RIGHT(SUBSTITUTE(LEFT(A285,_xlfn.AGGREGATE(16,6,FIND({0,1,2,3,4,5,6,7,8,9},A285,ROW(INDIRECT("1:"&amp;LEN(A285)))),1))," ",REPT(" ",LEN(A285))),LEN(A285)))))))/10))*100+1</f>
        <v>3001</v>
      </c>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WZC286" s="35"/>
      <c r="WZD286" s="35"/>
      <c r="WZE286" s="35"/>
      <c r="WZF286" s="35"/>
      <c r="WZG286" s="35"/>
      <c r="WZH286" s="35"/>
      <c r="WZI286" s="35"/>
      <c r="WZJ286" s="35"/>
      <c r="WZK286" s="35"/>
      <c r="WZL286" s="35"/>
      <c r="WZM286" s="35"/>
      <c r="WZN286" s="35"/>
      <c r="WZO286" s="35"/>
      <c r="WZP286" s="35"/>
      <c r="WZQ286" s="35"/>
      <c r="WZR286" s="35"/>
      <c r="WZS286" s="35"/>
      <c r="WZT286" s="35"/>
      <c r="WZU286" s="35"/>
      <c r="WZV286" s="35"/>
      <c r="WZW286" s="35"/>
      <c r="WZX286" s="35"/>
      <c r="WZY286" s="35"/>
      <c r="WZZ286" s="35"/>
      <c r="XAA286" s="35"/>
      <c r="XAB286" s="35"/>
      <c r="XAC286" s="35"/>
      <c r="XAD286" s="35"/>
      <c r="XAE286" s="35"/>
      <c r="XAF286" s="35"/>
      <c r="XAG286" s="35"/>
      <c r="XAH286" s="35"/>
      <c r="XAI286" s="35"/>
      <c r="XAJ286" s="35"/>
      <c r="XAK286" s="35"/>
      <c r="XAL286" s="35"/>
      <c r="XAM286" s="35"/>
      <c r="XAN286" s="35"/>
      <c r="XAO286" s="35"/>
      <c r="XAP286" s="35"/>
      <c r="XAQ286" s="35"/>
      <c r="XAR286" s="35"/>
      <c r="XAS286" s="35"/>
      <c r="XAT286" s="35"/>
      <c r="XAU286" s="35"/>
      <c r="XAV286" s="35"/>
      <c r="XAW286" s="35"/>
      <c r="XAX286" s="35"/>
      <c r="XAY286" s="35"/>
      <c r="XAZ286" s="35"/>
      <c r="XBA286" s="35"/>
      <c r="XBB286" s="35"/>
      <c r="XBC286" s="35"/>
      <c r="XBD286" s="35"/>
      <c r="XBE286" s="35"/>
      <c r="XBF286" s="35"/>
      <c r="XBG286" s="35"/>
      <c r="XBH286" s="35"/>
      <c r="XBI286" s="35"/>
      <c r="XBJ286" s="35"/>
      <c r="XBK286" s="35"/>
      <c r="XBL286" s="35"/>
      <c r="XBM286" s="35"/>
      <c r="XBN286" s="35"/>
      <c r="XBO286" s="35"/>
      <c r="XBP286" s="35"/>
      <c r="XBQ286" s="35"/>
      <c r="XBR286" s="35"/>
      <c r="XBS286" s="35"/>
      <c r="XBT286" s="35"/>
      <c r="XBU286" s="35"/>
      <c r="XBV286" s="35"/>
      <c r="XBW286" s="35"/>
      <c r="XBX286" s="35"/>
      <c r="XBY286" s="35"/>
      <c r="XBZ286" s="35"/>
      <c r="XCA286" s="35"/>
      <c r="XCB286" s="35"/>
      <c r="XCC286" s="35"/>
      <c r="XCD286" s="35"/>
      <c r="XCE286" s="35"/>
      <c r="XCF286" s="35"/>
      <c r="XCG286" s="35"/>
      <c r="XCH286" s="35"/>
      <c r="XCI286" s="35"/>
      <c r="XCJ286" s="35"/>
      <c r="XCK286" s="35"/>
      <c r="XCL286" s="35"/>
      <c r="XCM286" s="35"/>
      <c r="XCN286" s="35"/>
      <c r="XCO286" s="35"/>
      <c r="XCP286" s="35"/>
      <c r="XCQ286" s="35"/>
      <c r="XCR286" s="35"/>
      <c r="XCS286" s="35"/>
      <c r="XCT286" s="35"/>
      <c r="XCU286" s="35"/>
      <c r="XCV286" s="35"/>
      <c r="XCW286" s="35"/>
      <c r="XCX286" s="35"/>
      <c r="XCY286" s="35"/>
      <c r="XCZ286" s="35"/>
      <c r="XDA286" s="35"/>
      <c r="XDB286" s="35"/>
      <c r="XDC286" s="35"/>
      <c r="XDD286" s="35"/>
      <c r="XDE286" s="35"/>
      <c r="XDF286" s="35"/>
      <c r="XDG286" s="35"/>
      <c r="XDH286" s="35"/>
      <c r="XDI286" s="35"/>
      <c r="XDJ286" s="35"/>
      <c r="XDK286" s="35"/>
      <c r="XDL286" s="35"/>
      <c r="XDM286" s="35"/>
      <c r="XDN286" s="35"/>
      <c r="XDO286" s="35"/>
      <c r="XDP286" s="35"/>
      <c r="XDQ286" s="35"/>
      <c r="XDR286" s="35"/>
      <c r="XDS286" s="35"/>
      <c r="XDT286" s="35"/>
      <c r="XDU286" s="35"/>
      <c r="XDV286" s="35"/>
      <c r="XDW286" s="35"/>
      <c r="XDX286" s="35"/>
      <c r="XDY286" s="35"/>
      <c r="XDZ286" s="35"/>
      <c r="XEA286" s="35"/>
      <c r="XEB286" s="35"/>
      <c r="XEC286" s="35"/>
      <c r="XED286" s="35"/>
      <c r="XEE286" s="35"/>
      <c r="XEF286" s="35"/>
      <c r="XEG286" s="35"/>
      <c r="XEH286" s="35"/>
      <c r="XEI286" s="35"/>
      <c r="XEJ286" s="35"/>
      <c r="XEK286" s="35"/>
      <c r="XEL286" s="35"/>
      <c r="XEM286" s="35"/>
      <c r="XEN286" s="35"/>
      <c r="XEO286" s="35"/>
      <c r="XEP286" s="35"/>
      <c r="XEQ286" s="35"/>
      <c r="XER286" s="35"/>
      <c r="XES286" s="35"/>
      <c r="XET286" s="35"/>
      <c r="XEU286" s="35"/>
      <c r="XEV286" s="35"/>
      <c r="XEW286" s="35"/>
      <c r="XEX286" s="35"/>
      <c r="XEY286" s="35"/>
      <c r="XEZ286" s="35"/>
      <c r="XFA286" s="35"/>
      <c r="XFB286" s="35"/>
      <c r="XFC286" s="35"/>
      <c r="XFD286" s="35"/>
    </row>
    <row r="287" spans="1:151 16227:16384" s="12" customFormat="1" ht="20.25" customHeight="1" x14ac:dyDescent="0.25">
      <c r="A287" s="114"/>
      <c r="B287" s="115"/>
      <c r="C287" s="118">
        <v>2</v>
      </c>
      <c r="D287" s="119"/>
      <c r="E287" s="58" t="s">
        <v>208</v>
      </c>
      <c r="F287" s="118">
        <f>(64.74)*(10.764)</f>
        <v>696.86135999999988</v>
      </c>
      <c r="G287" s="119"/>
      <c r="H287" s="58">
        <v>0</v>
      </c>
      <c r="I287" s="58">
        <f t="shared" si="82"/>
        <v>1114.9781759999998</v>
      </c>
      <c r="J287" s="35"/>
      <c r="K287" s="35"/>
      <c r="L287" s="35"/>
      <c r="M287" s="35"/>
      <c r="N287" s="35"/>
      <c r="O287" s="35"/>
      <c r="P287" s="35"/>
      <c r="Q287" s="35"/>
      <c r="R287" s="35"/>
      <c r="S287" s="35"/>
      <c r="T287" s="35"/>
      <c r="U287" s="42" t="str">
        <f t="shared" ca="1" si="83"/>
        <v>2502,..,3002</v>
      </c>
      <c r="V287" s="42">
        <f ca="1">V286+1</f>
        <v>2502</v>
      </c>
      <c r="W287" s="42">
        <f ca="1">W286+1</f>
        <v>3002</v>
      </c>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WZC287" s="35"/>
      <c r="WZD287" s="35"/>
      <c r="WZE287" s="35"/>
      <c r="WZF287" s="35"/>
      <c r="WZG287" s="35"/>
      <c r="WZH287" s="35"/>
      <c r="WZI287" s="35"/>
      <c r="WZJ287" s="35"/>
      <c r="WZK287" s="35"/>
      <c r="WZL287" s="35"/>
      <c r="WZM287" s="35"/>
      <c r="WZN287" s="35"/>
      <c r="WZO287" s="35"/>
      <c r="WZP287" s="35"/>
      <c r="WZQ287" s="35"/>
      <c r="WZR287" s="35"/>
      <c r="WZS287" s="35"/>
      <c r="WZT287" s="35"/>
      <c r="WZU287" s="35"/>
      <c r="WZV287" s="35"/>
      <c r="WZW287" s="35"/>
      <c r="WZX287" s="35"/>
      <c r="WZY287" s="35"/>
      <c r="WZZ287" s="35"/>
      <c r="XAA287" s="35"/>
      <c r="XAB287" s="35"/>
      <c r="XAC287" s="35"/>
      <c r="XAD287" s="35"/>
      <c r="XAE287" s="35"/>
      <c r="XAF287" s="35"/>
      <c r="XAG287" s="35"/>
      <c r="XAH287" s="35"/>
      <c r="XAI287" s="35"/>
      <c r="XAJ287" s="35"/>
      <c r="XAK287" s="35"/>
      <c r="XAL287" s="35"/>
      <c r="XAM287" s="35"/>
      <c r="XAN287" s="35"/>
      <c r="XAO287" s="35"/>
      <c r="XAP287" s="35"/>
      <c r="XAQ287" s="35"/>
      <c r="XAR287" s="35"/>
      <c r="XAS287" s="35"/>
      <c r="XAT287" s="35"/>
      <c r="XAU287" s="35"/>
      <c r="XAV287" s="35"/>
      <c r="XAW287" s="35"/>
      <c r="XAX287" s="35"/>
      <c r="XAY287" s="35"/>
      <c r="XAZ287" s="35"/>
      <c r="XBA287" s="35"/>
      <c r="XBB287" s="35"/>
      <c r="XBC287" s="35"/>
      <c r="XBD287" s="35"/>
      <c r="XBE287" s="35"/>
      <c r="XBF287" s="35"/>
      <c r="XBG287" s="35"/>
      <c r="XBH287" s="35"/>
      <c r="XBI287" s="35"/>
      <c r="XBJ287" s="35"/>
      <c r="XBK287" s="35"/>
      <c r="XBL287" s="35"/>
      <c r="XBM287" s="35"/>
      <c r="XBN287" s="35"/>
      <c r="XBO287" s="35"/>
      <c r="XBP287" s="35"/>
      <c r="XBQ287" s="35"/>
      <c r="XBR287" s="35"/>
      <c r="XBS287" s="35"/>
      <c r="XBT287" s="35"/>
      <c r="XBU287" s="35"/>
      <c r="XBV287" s="35"/>
      <c r="XBW287" s="35"/>
      <c r="XBX287" s="35"/>
      <c r="XBY287" s="35"/>
      <c r="XBZ287" s="35"/>
      <c r="XCA287" s="35"/>
      <c r="XCB287" s="35"/>
      <c r="XCC287" s="35"/>
      <c r="XCD287" s="35"/>
      <c r="XCE287" s="35"/>
      <c r="XCF287" s="35"/>
      <c r="XCG287" s="35"/>
      <c r="XCH287" s="35"/>
      <c r="XCI287" s="35"/>
      <c r="XCJ287" s="35"/>
      <c r="XCK287" s="35"/>
      <c r="XCL287" s="35"/>
      <c r="XCM287" s="35"/>
      <c r="XCN287" s="35"/>
      <c r="XCO287" s="35"/>
      <c r="XCP287" s="35"/>
      <c r="XCQ287" s="35"/>
      <c r="XCR287" s="35"/>
      <c r="XCS287" s="35"/>
      <c r="XCT287" s="35"/>
      <c r="XCU287" s="35"/>
      <c r="XCV287" s="35"/>
      <c r="XCW287" s="35"/>
      <c r="XCX287" s="35"/>
      <c r="XCY287" s="35"/>
      <c r="XCZ287" s="35"/>
      <c r="XDA287" s="35"/>
      <c r="XDB287" s="35"/>
      <c r="XDC287" s="35"/>
      <c r="XDD287" s="35"/>
      <c r="XDE287" s="35"/>
      <c r="XDF287" s="35"/>
      <c r="XDG287" s="35"/>
      <c r="XDH287" s="35"/>
      <c r="XDI287" s="35"/>
      <c r="XDJ287" s="35"/>
      <c r="XDK287" s="35"/>
      <c r="XDL287" s="35"/>
      <c r="XDM287" s="35"/>
      <c r="XDN287" s="35"/>
      <c r="XDO287" s="35"/>
      <c r="XDP287" s="35"/>
      <c r="XDQ287" s="35"/>
      <c r="XDR287" s="35"/>
      <c r="XDS287" s="35"/>
      <c r="XDT287" s="35"/>
      <c r="XDU287" s="35"/>
      <c r="XDV287" s="35"/>
      <c r="XDW287" s="35"/>
      <c r="XDX287" s="35"/>
      <c r="XDY287" s="35"/>
      <c r="XDZ287" s="35"/>
      <c r="XEA287" s="35"/>
      <c r="XEB287" s="35"/>
      <c r="XEC287" s="35"/>
      <c r="XED287" s="35"/>
      <c r="XEE287" s="35"/>
      <c r="XEF287" s="35"/>
      <c r="XEG287" s="35"/>
      <c r="XEH287" s="35"/>
      <c r="XEI287" s="35"/>
      <c r="XEJ287" s="35"/>
      <c r="XEK287" s="35"/>
      <c r="XEL287" s="35"/>
      <c r="XEM287" s="35"/>
      <c r="XEN287" s="35"/>
      <c r="XEO287" s="35"/>
      <c r="XEP287" s="35"/>
      <c r="XEQ287" s="35"/>
      <c r="XER287" s="35"/>
      <c r="XES287" s="35"/>
      <c r="XET287" s="35"/>
      <c r="XEU287" s="35"/>
      <c r="XEV287" s="35"/>
      <c r="XEW287" s="35"/>
      <c r="XEX287" s="35"/>
      <c r="XEY287" s="35"/>
      <c r="XEZ287" s="35"/>
      <c r="XFA287" s="35"/>
      <c r="XFB287" s="35"/>
      <c r="XFC287" s="35"/>
      <c r="XFD287" s="35"/>
    </row>
    <row r="288" spans="1:151 16227:16384" s="12" customFormat="1" ht="20.25" customHeight="1" x14ac:dyDescent="0.25">
      <c r="A288" s="114"/>
      <c r="B288" s="115"/>
      <c r="C288" s="118">
        <v>3</v>
      </c>
      <c r="D288" s="119"/>
      <c r="E288" s="58" t="s">
        <v>208</v>
      </c>
      <c r="F288" s="118">
        <f>64.77*10.764</f>
        <v>697.18427999999994</v>
      </c>
      <c r="G288" s="119"/>
      <c r="H288" s="58">
        <v>0</v>
      </c>
      <c r="I288" s="58">
        <f t="shared" si="82"/>
        <v>1115.494848</v>
      </c>
      <c r="J288" s="35"/>
      <c r="K288" s="35"/>
      <c r="L288" s="35"/>
      <c r="M288" s="35"/>
      <c r="N288" s="35"/>
      <c r="O288" s="35"/>
      <c r="P288" s="35"/>
      <c r="Q288" s="35"/>
      <c r="R288" s="35"/>
      <c r="S288" s="35"/>
      <c r="T288" s="35"/>
      <c r="U288" s="42" t="str">
        <f t="shared" ca="1" si="83"/>
        <v>2503,..,3003</v>
      </c>
      <c r="V288" s="42">
        <f t="shared" ref="V288:W288" ca="1" si="84">V287+1</f>
        <v>2503</v>
      </c>
      <c r="W288" s="42">
        <f t="shared" ca="1" si="84"/>
        <v>3003</v>
      </c>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WZC288" s="35"/>
      <c r="WZD288" s="35"/>
      <c r="WZE288" s="35"/>
      <c r="WZF288" s="35"/>
      <c r="WZG288" s="35"/>
      <c r="WZH288" s="35"/>
      <c r="WZI288" s="35"/>
      <c r="WZJ288" s="35"/>
      <c r="WZK288" s="35"/>
      <c r="WZL288" s="35"/>
      <c r="WZM288" s="35"/>
      <c r="WZN288" s="35"/>
      <c r="WZO288" s="35"/>
      <c r="WZP288" s="35"/>
      <c r="WZQ288" s="35"/>
      <c r="WZR288" s="35"/>
      <c r="WZS288" s="35"/>
      <c r="WZT288" s="35"/>
      <c r="WZU288" s="35"/>
      <c r="WZV288" s="35"/>
      <c r="WZW288" s="35"/>
      <c r="WZX288" s="35"/>
      <c r="WZY288" s="35"/>
      <c r="WZZ288" s="35"/>
      <c r="XAA288" s="35"/>
      <c r="XAB288" s="35"/>
      <c r="XAC288" s="35"/>
      <c r="XAD288" s="35"/>
      <c r="XAE288" s="35"/>
      <c r="XAF288" s="35"/>
      <c r="XAG288" s="35"/>
      <c r="XAH288" s="35"/>
      <c r="XAI288" s="35"/>
      <c r="XAJ288" s="35"/>
      <c r="XAK288" s="35"/>
      <c r="XAL288" s="35"/>
      <c r="XAM288" s="35"/>
      <c r="XAN288" s="35"/>
      <c r="XAO288" s="35"/>
      <c r="XAP288" s="35"/>
      <c r="XAQ288" s="35"/>
      <c r="XAR288" s="35"/>
      <c r="XAS288" s="35"/>
      <c r="XAT288" s="35"/>
      <c r="XAU288" s="35"/>
      <c r="XAV288" s="35"/>
      <c r="XAW288" s="35"/>
      <c r="XAX288" s="35"/>
      <c r="XAY288" s="35"/>
      <c r="XAZ288" s="35"/>
      <c r="XBA288" s="35"/>
      <c r="XBB288" s="35"/>
      <c r="XBC288" s="35"/>
      <c r="XBD288" s="35"/>
      <c r="XBE288" s="35"/>
      <c r="XBF288" s="35"/>
      <c r="XBG288" s="35"/>
      <c r="XBH288" s="35"/>
      <c r="XBI288" s="35"/>
      <c r="XBJ288" s="35"/>
      <c r="XBK288" s="35"/>
      <c r="XBL288" s="35"/>
      <c r="XBM288" s="35"/>
      <c r="XBN288" s="35"/>
      <c r="XBO288" s="35"/>
      <c r="XBP288" s="35"/>
      <c r="XBQ288" s="35"/>
      <c r="XBR288" s="35"/>
      <c r="XBS288" s="35"/>
      <c r="XBT288" s="35"/>
      <c r="XBU288" s="35"/>
      <c r="XBV288" s="35"/>
      <c r="XBW288" s="35"/>
      <c r="XBX288" s="35"/>
      <c r="XBY288" s="35"/>
      <c r="XBZ288" s="35"/>
      <c r="XCA288" s="35"/>
      <c r="XCB288" s="35"/>
      <c r="XCC288" s="35"/>
      <c r="XCD288" s="35"/>
      <c r="XCE288" s="35"/>
      <c r="XCF288" s="35"/>
      <c r="XCG288" s="35"/>
      <c r="XCH288" s="35"/>
      <c r="XCI288" s="35"/>
      <c r="XCJ288" s="35"/>
      <c r="XCK288" s="35"/>
      <c r="XCL288" s="35"/>
      <c r="XCM288" s="35"/>
      <c r="XCN288" s="35"/>
      <c r="XCO288" s="35"/>
      <c r="XCP288" s="35"/>
      <c r="XCQ288" s="35"/>
      <c r="XCR288" s="35"/>
      <c r="XCS288" s="35"/>
      <c r="XCT288" s="35"/>
      <c r="XCU288" s="35"/>
      <c r="XCV288" s="35"/>
      <c r="XCW288" s="35"/>
      <c r="XCX288" s="35"/>
      <c r="XCY288" s="35"/>
      <c r="XCZ288" s="35"/>
      <c r="XDA288" s="35"/>
      <c r="XDB288" s="35"/>
      <c r="XDC288" s="35"/>
      <c r="XDD288" s="35"/>
      <c r="XDE288" s="35"/>
      <c r="XDF288" s="35"/>
      <c r="XDG288" s="35"/>
      <c r="XDH288" s="35"/>
      <c r="XDI288" s="35"/>
      <c r="XDJ288" s="35"/>
      <c r="XDK288" s="35"/>
      <c r="XDL288" s="35"/>
      <c r="XDM288" s="35"/>
      <c r="XDN288" s="35"/>
      <c r="XDO288" s="35"/>
      <c r="XDP288" s="35"/>
      <c r="XDQ288" s="35"/>
      <c r="XDR288" s="35"/>
      <c r="XDS288" s="35"/>
      <c r="XDT288" s="35"/>
      <c r="XDU288" s="35"/>
      <c r="XDV288" s="35"/>
      <c r="XDW288" s="35"/>
      <c r="XDX288" s="35"/>
      <c r="XDY288" s="35"/>
      <c r="XDZ288" s="35"/>
      <c r="XEA288" s="35"/>
      <c r="XEB288" s="35"/>
      <c r="XEC288" s="35"/>
      <c r="XED288" s="35"/>
      <c r="XEE288" s="35"/>
      <c r="XEF288" s="35"/>
      <c r="XEG288" s="35"/>
      <c r="XEH288" s="35"/>
      <c r="XEI288" s="35"/>
      <c r="XEJ288" s="35"/>
      <c r="XEK288" s="35"/>
      <c r="XEL288" s="35"/>
      <c r="XEM288" s="35"/>
      <c r="XEN288" s="35"/>
      <c r="XEO288" s="35"/>
      <c r="XEP288" s="35"/>
      <c r="XEQ288" s="35"/>
      <c r="XER288" s="35"/>
      <c r="XES288" s="35"/>
      <c r="XET288" s="35"/>
      <c r="XEU288" s="35"/>
      <c r="XEV288" s="35"/>
      <c r="XEW288" s="35"/>
      <c r="XEX288" s="35"/>
      <c r="XEY288" s="35"/>
      <c r="XEZ288" s="35"/>
      <c r="XFA288" s="35"/>
      <c r="XFB288" s="35"/>
      <c r="XFC288" s="35"/>
      <c r="XFD288" s="35"/>
    </row>
    <row r="289" spans="1:151 16227:16384" s="12" customFormat="1" ht="20.25" customHeight="1" x14ac:dyDescent="0.25">
      <c r="A289" s="114"/>
      <c r="B289" s="115"/>
      <c r="C289" s="118">
        <v>4</v>
      </c>
      <c r="D289" s="119"/>
      <c r="E289" s="58" t="s">
        <v>209</v>
      </c>
      <c r="F289" s="118">
        <f>(93.94)*(10.764)</f>
        <v>1011.1701599999999</v>
      </c>
      <c r="G289" s="119"/>
      <c r="H289" s="58">
        <v>0</v>
      </c>
      <c r="I289" s="58">
        <f t="shared" si="82"/>
        <v>1617.8722559999999</v>
      </c>
      <c r="J289" s="35"/>
      <c r="K289" s="35"/>
      <c r="L289" s="35"/>
      <c r="M289" s="35"/>
      <c r="N289" s="35"/>
      <c r="O289" s="35"/>
      <c r="P289" s="35"/>
      <c r="Q289" s="35"/>
      <c r="R289" s="35"/>
      <c r="S289" s="35"/>
      <c r="T289" s="35"/>
      <c r="U289" s="42" t="str">
        <f t="shared" ca="1" si="83"/>
        <v>2504,..,3004</v>
      </c>
      <c r="V289" s="42">
        <f t="shared" ref="V289:W289" ca="1" si="85">V288+1</f>
        <v>2504</v>
      </c>
      <c r="W289" s="42">
        <f t="shared" ca="1" si="85"/>
        <v>3004</v>
      </c>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WZC289" s="35"/>
      <c r="WZD289" s="35"/>
      <c r="WZE289" s="35"/>
      <c r="WZF289" s="35"/>
      <c r="WZG289" s="35"/>
      <c r="WZH289" s="35"/>
      <c r="WZI289" s="35"/>
      <c r="WZJ289" s="35"/>
      <c r="WZK289" s="35"/>
      <c r="WZL289" s="35"/>
      <c r="WZM289" s="35"/>
      <c r="WZN289" s="35"/>
      <c r="WZO289" s="35"/>
      <c r="WZP289" s="35"/>
      <c r="WZQ289" s="35"/>
      <c r="WZR289" s="35"/>
      <c r="WZS289" s="35"/>
      <c r="WZT289" s="35"/>
      <c r="WZU289" s="35"/>
      <c r="WZV289" s="35"/>
      <c r="WZW289" s="35"/>
      <c r="WZX289" s="35"/>
      <c r="WZY289" s="35"/>
      <c r="WZZ289" s="35"/>
      <c r="XAA289" s="35"/>
      <c r="XAB289" s="35"/>
      <c r="XAC289" s="35"/>
      <c r="XAD289" s="35"/>
      <c r="XAE289" s="35"/>
      <c r="XAF289" s="35"/>
      <c r="XAG289" s="35"/>
      <c r="XAH289" s="35"/>
      <c r="XAI289" s="35"/>
      <c r="XAJ289" s="35"/>
      <c r="XAK289" s="35"/>
      <c r="XAL289" s="35"/>
      <c r="XAM289" s="35"/>
      <c r="XAN289" s="35"/>
      <c r="XAO289" s="35"/>
      <c r="XAP289" s="35"/>
      <c r="XAQ289" s="35"/>
      <c r="XAR289" s="35"/>
      <c r="XAS289" s="35"/>
      <c r="XAT289" s="35"/>
      <c r="XAU289" s="35"/>
      <c r="XAV289" s="35"/>
      <c r="XAW289" s="35"/>
      <c r="XAX289" s="35"/>
      <c r="XAY289" s="35"/>
      <c r="XAZ289" s="35"/>
      <c r="XBA289" s="35"/>
      <c r="XBB289" s="35"/>
      <c r="XBC289" s="35"/>
      <c r="XBD289" s="35"/>
      <c r="XBE289" s="35"/>
      <c r="XBF289" s="35"/>
      <c r="XBG289" s="35"/>
      <c r="XBH289" s="35"/>
      <c r="XBI289" s="35"/>
      <c r="XBJ289" s="35"/>
      <c r="XBK289" s="35"/>
      <c r="XBL289" s="35"/>
      <c r="XBM289" s="35"/>
      <c r="XBN289" s="35"/>
      <c r="XBO289" s="35"/>
      <c r="XBP289" s="35"/>
      <c r="XBQ289" s="35"/>
      <c r="XBR289" s="35"/>
      <c r="XBS289" s="35"/>
      <c r="XBT289" s="35"/>
      <c r="XBU289" s="35"/>
      <c r="XBV289" s="35"/>
      <c r="XBW289" s="35"/>
      <c r="XBX289" s="35"/>
      <c r="XBY289" s="35"/>
      <c r="XBZ289" s="35"/>
      <c r="XCA289" s="35"/>
      <c r="XCB289" s="35"/>
      <c r="XCC289" s="35"/>
      <c r="XCD289" s="35"/>
      <c r="XCE289" s="35"/>
      <c r="XCF289" s="35"/>
      <c r="XCG289" s="35"/>
      <c r="XCH289" s="35"/>
      <c r="XCI289" s="35"/>
      <c r="XCJ289" s="35"/>
      <c r="XCK289" s="35"/>
      <c r="XCL289" s="35"/>
      <c r="XCM289" s="35"/>
      <c r="XCN289" s="35"/>
      <c r="XCO289" s="35"/>
      <c r="XCP289" s="35"/>
      <c r="XCQ289" s="35"/>
      <c r="XCR289" s="35"/>
      <c r="XCS289" s="35"/>
      <c r="XCT289" s="35"/>
      <c r="XCU289" s="35"/>
      <c r="XCV289" s="35"/>
      <c r="XCW289" s="35"/>
      <c r="XCX289" s="35"/>
      <c r="XCY289" s="35"/>
      <c r="XCZ289" s="35"/>
      <c r="XDA289" s="35"/>
      <c r="XDB289" s="35"/>
      <c r="XDC289" s="35"/>
      <c r="XDD289" s="35"/>
      <c r="XDE289" s="35"/>
      <c r="XDF289" s="35"/>
      <c r="XDG289" s="35"/>
      <c r="XDH289" s="35"/>
      <c r="XDI289" s="35"/>
      <c r="XDJ289" s="35"/>
      <c r="XDK289" s="35"/>
      <c r="XDL289" s="35"/>
      <c r="XDM289" s="35"/>
      <c r="XDN289" s="35"/>
      <c r="XDO289" s="35"/>
      <c r="XDP289" s="35"/>
      <c r="XDQ289" s="35"/>
      <c r="XDR289" s="35"/>
      <c r="XDS289" s="35"/>
      <c r="XDT289" s="35"/>
      <c r="XDU289" s="35"/>
      <c r="XDV289" s="35"/>
      <c r="XDW289" s="35"/>
      <c r="XDX289" s="35"/>
      <c r="XDY289" s="35"/>
      <c r="XDZ289" s="35"/>
      <c r="XEA289" s="35"/>
      <c r="XEB289" s="35"/>
      <c r="XEC289" s="35"/>
      <c r="XED289" s="35"/>
      <c r="XEE289" s="35"/>
      <c r="XEF289" s="35"/>
      <c r="XEG289" s="35"/>
      <c r="XEH289" s="35"/>
      <c r="XEI289" s="35"/>
      <c r="XEJ289" s="35"/>
      <c r="XEK289" s="35"/>
      <c r="XEL289" s="35"/>
      <c r="XEM289" s="35"/>
      <c r="XEN289" s="35"/>
      <c r="XEO289" s="35"/>
      <c r="XEP289" s="35"/>
      <c r="XEQ289" s="35"/>
      <c r="XER289" s="35"/>
      <c r="XES289" s="35"/>
      <c r="XET289" s="35"/>
      <c r="XEU289" s="35"/>
      <c r="XEV289" s="35"/>
      <c r="XEW289" s="35"/>
      <c r="XEX289" s="35"/>
      <c r="XEY289" s="35"/>
      <c r="XEZ289" s="35"/>
      <c r="XFA289" s="35"/>
      <c r="XFB289" s="35"/>
      <c r="XFC289" s="35"/>
      <c r="XFD289" s="35"/>
    </row>
    <row r="290" spans="1:151 16227:16384" s="12" customFormat="1" ht="20.25" customHeight="1" x14ac:dyDescent="0.25">
      <c r="A290" s="116"/>
      <c r="B290" s="117"/>
      <c r="C290" s="118">
        <v>5</v>
      </c>
      <c r="D290" s="119"/>
      <c r="E290" s="58" t="s">
        <v>209</v>
      </c>
      <c r="F290" s="118">
        <f>108.58*10.764</f>
        <v>1168.7551199999998</v>
      </c>
      <c r="G290" s="119"/>
      <c r="H290" s="58">
        <v>0</v>
      </c>
      <c r="I290" s="58">
        <f t="shared" si="82"/>
        <v>1870.0081919999998</v>
      </c>
      <c r="J290" s="35"/>
      <c r="K290" s="35"/>
      <c r="L290" s="35"/>
      <c r="M290" s="35"/>
      <c r="N290" s="35"/>
      <c r="O290" s="35"/>
      <c r="P290" s="35"/>
      <c r="Q290" s="35"/>
      <c r="R290" s="35"/>
      <c r="S290" s="35"/>
      <c r="T290" s="35"/>
      <c r="U290" s="42" t="str">
        <f t="shared" ca="1" si="83"/>
        <v>2505,..,3005</v>
      </c>
      <c r="V290" s="42">
        <f t="shared" ref="V290:W290" ca="1" si="86">V289+1</f>
        <v>2505</v>
      </c>
      <c r="W290" s="42">
        <f t="shared" ca="1" si="86"/>
        <v>3005</v>
      </c>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WZC290" s="35"/>
      <c r="WZD290" s="35"/>
      <c r="WZE290" s="35"/>
      <c r="WZF290" s="35"/>
      <c r="WZG290" s="35"/>
      <c r="WZH290" s="35"/>
      <c r="WZI290" s="35"/>
      <c r="WZJ290" s="35"/>
      <c r="WZK290" s="35"/>
      <c r="WZL290" s="35"/>
      <c r="WZM290" s="35"/>
      <c r="WZN290" s="35"/>
      <c r="WZO290" s="35"/>
      <c r="WZP290" s="35"/>
      <c r="WZQ290" s="35"/>
      <c r="WZR290" s="35"/>
      <c r="WZS290" s="35"/>
      <c r="WZT290" s="35"/>
      <c r="WZU290" s="35"/>
      <c r="WZV290" s="35"/>
      <c r="WZW290" s="35"/>
      <c r="WZX290" s="35"/>
      <c r="WZY290" s="35"/>
      <c r="WZZ290" s="35"/>
      <c r="XAA290" s="35"/>
      <c r="XAB290" s="35"/>
      <c r="XAC290" s="35"/>
      <c r="XAD290" s="35"/>
      <c r="XAE290" s="35"/>
      <c r="XAF290" s="35"/>
      <c r="XAG290" s="35"/>
      <c r="XAH290" s="35"/>
      <c r="XAI290" s="35"/>
      <c r="XAJ290" s="35"/>
      <c r="XAK290" s="35"/>
      <c r="XAL290" s="35"/>
      <c r="XAM290" s="35"/>
      <c r="XAN290" s="35"/>
      <c r="XAO290" s="35"/>
      <c r="XAP290" s="35"/>
      <c r="XAQ290" s="35"/>
      <c r="XAR290" s="35"/>
      <c r="XAS290" s="35"/>
      <c r="XAT290" s="35"/>
      <c r="XAU290" s="35"/>
      <c r="XAV290" s="35"/>
      <c r="XAW290" s="35"/>
      <c r="XAX290" s="35"/>
      <c r="XAY290" s="35"/>
      <c r="XAZ290" s="35"/>
      <c r="XBA290" s="35"/>
      <c r="XBB290" s="35"/>
      <c r="XBC290" s="35"/>
      <c r="XBD290" s="35"/>
      <c r="XBE290" s="35"/>
      <c r="XBF290" s="35"/>
      <c r="XBG290" s="35"/>
      <c r="XBH290" s="35"/>
      <c r="XBI290" s="35"/>
      <c r="XBJ290" s="35"/>
      <c r="XBK290" s="35"/>
      <c r="XBL290" s="35"/>
      <c r="XBM290" s="35"/>
      <c r="XBN290" s="35"/>
      <c r="XBO290" s="35"/>
      <c r="XBP290" s="35"/>
      <c r="XBQ290" s="35"/>
      <c r="XBR290" s="35"/>
      <c r="XBS290" s="35"/>
      <c r="XBT290" s="35"/>
      <c r="XBU290" s="35"/>
      <c r="XBV290" s="35"/>
      <c r="XBW290" s="35"/>
      <c r="XBX290" s="35"/>
      <c r="XBY290" s="35"/>
      <c r="XBZ290" s="35"/>
      <c r="XCA290" s="35"/>
      <c r="XCB290" s="35"/>
      <c r="XCC290" s="35"/>
      <c r="XCD290" s="35"/>
      <c r="XCE290" s="35"/>
      <c r="XCF290" s="35"/>
      <c r="XCG290" s="35"/>
      <c r="XCH290" s="35"/>
      <c r="XCI290" s="35"/>
      <c r="XCJ290" s="35"/>
      <c r="XCK290" s="35"/>
      <c r="XCL290" s="35"/>
      <c r="XCM290" s="35"/>
      <c r="XCN290" s="35"/>
      <c r="XCO290" s="35"/>
      <c r="XCP290" s="35"/>
      <c r="XCQ290" s="35"/>
      <c r="XCR290" s="35"/>
      <c r="XCS290" s="35"/>
      <c r="XCT290" s="35"/>
      <c r="XCU290" s="35"/>
      <c r="XCV290" s="35"/>
      <c r="XCW290" s="35"/>
      <c r="XCX290" s="35"/>
      <c r="XCY290" s="35"/>
      <c r="XCZ290" s="35"/>
      <c r="XDA290" s="35"/>
      <c r="XDB290" s="35"/>
      <c r="XDC290" s="35"/>
      <c r="XDD290" s="35"/>
      <c r="XDE290" s="35"/>
      <c r="XDF290" s="35"/>
      <c r="XDG290" s="35"/>
      <c r="XDH290" s="35"/>
      <c r="XDI290" s="35"/>
      <c r="XDJ290" s="35"/>
      <c r="XDK290" s="35"/>
      <c r="XDL290" s="35"/>
      <c r="XDM290" s="35"/>
      <c r="XDN290" s="35"/>
      <c r="XDO290" s="35"/>
      <c r="XDP290" s="35"/>
      <c r="XDQ290" s="35"/>
      <c r="XDR290" s="35"/>
      <c r="XDS290" s="35"/>
      <c r="XDT290" s="35"/>
      <c r="XDU290" s="35"/>
      <c r="XDV290" s="35"/>
      <c r="XDW290" s="35"/>
      <c r="XDX290" s="35"/>
      <c r="XDY290" s="35"/>
      <c r="XDZ290" s="35"/>
      <c r="XEA290" s="35"/>
      <c r="XEB290" s="35"/>
      <c r="XEC290" s="35"/>
      <c r="XED290" s="35"/>
      <c r="XEE290" s="35"/>
      <c r="XEF290" s="35"/>
      <c r="XEG290" s="35"/>
      <c r="XEH290" s="35"/>
      <c r="XEI290" s="35"/>
      <c r="XEJ290" s="35"/>
      <c r="XEK290" s="35"/>
      <c r="XEL290" s="35"/>
      <c r="XEM290" s="35"/>
      <c r="XEN290" s="35"/>
      <c r="XEO290" s="35"/>
      <c r="XEP290" s="35"/>
      <c r="XEQ290" s="35"/>
      <c r="XER290" s="35"/>
      <c r="XES290" s="35"/>
      <c r="XET290" s="35"/>
      <c r="XEU290" s="35"/>
      <c r="XEV290" s="35"/>
      <c r="XEW290" s="35"/>
      <c r="XEX290" s="35"/>
      <c r="XEY290" s="35"/>
      <c r="XEZ290" s="35"/>
      <c r="XFA290" s="35"/>
      <c r="XFB290" s="35"/>
      <c r="XFC290" s="35"/>
      <c r="XFD290" s="35"/>
    </row>
    <row r="291" spans="1:151 16227:16384" s="12" customFormat="1" ht="20.25" x14ac:dyDescent="0.25">
      <c r="A291" s="109" t="s">
        <v>254</v>
      </c>
      <c r="B291" s="110"/>
      <c r="C291" s="110"/>
      <c r="D291" s="110"/>
      <c r="E291" s="110"/>
      <c r="F291" s="110"/>
      <c r="G291" s="110"/>
      <c r="H291" s="110"/>
      <c r="I291" s="111"/>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WZC291" s="35"/>
      <c r="WZD291" s="35"/>
      <c r="WZE291" s="35"/>
      <c r="WZF291" s="35"/>
      <c r="WZG291" s="35"/>
      <c r="WZH291" s="35"/>
      <c r="WZI291" s="35"/>
      <c r="WZJ291" s="35"/>
      <c r="WZK291" s="35"/>
      <c r="WZL291" s="35"/>
      <c r="WZM291" s="35"/>
      <c r="WZN291" s="35"/>
      <c r="WZO291" s="35"/>
      <c r="WZP291" s="35"/>
      <c r="WZQ291" s="35"/>
      <c r="WZR291" s="35"/>
      <c r="WZS291" s="35"/>
      <c r="WZT291" s="35"/>
      <c r="WZU291" s="35"/>
      <c r="WZV291" s="35"/>
      <c r="WZW291" s="35"/>
      <c r="WZX291" s="35"/>
      <c r="WZY291" s="35"/>
      <c r="WZZ291" s="35"/>
      <c r="XAA291" s="35"/>
      <c r="XAB291" s="35"/>
      <c r="XAC291" s="35"/>
      <c r="XAD291" s="35"/>
      <c r="XAE291" s="35"/>
      <c r="XAF291" s="35"/>
      <c r="XAG291" s="35"/>
      <c r="XAH291" s="35"/>
      <c r="XAI291" s="35"/>
      <c r="XAJ291" s="35"/>
      <c r="XAK291" s="35"/>
      <c r="XAL291" s="35"/>
      <c r="XAM291" s="35"/>
      <c r="XAN291" s="35"/>
      <c r="XAO291" s="35"/>
      <c r="XAP291" s="35"/>
      <c r="XAQ291" s="35"/>
      <c r="XAR291" s="35"/>
      <c r="XAS291" s="35"/>
      <c r="XAT291" s="35"/>
      <c r="XAU291" s="35"/>
      <c r="XAV291" s="35"/>
      <c r="XAW291" s="35"/>
      <c r="XAX291" s="35"/>
      <c r="XAY291" s="35"/>
      <c r="XAZ291" s="35"/>
      <c r="XBA291" s="35"/>
      <c r="XBB291" s="35"/>
      <c r="XBC291" s="35"/>
      <c r="XBD291" s="35"/>
      <c r="XBE291" s="35"/>
      <c r="XBF291" s="35"/>
      <c r="XBG291" s="35"/>
      <c r="XBH291" s="35"/>
      <c r="XBI291" s="35"/>
      <c r="XBJ291" s="35"/>
      <c r="XBK291" s="35"/>
      <c r="XBL291" s="35"/>
      <c r="XBM291" s="35"/>
      <c r="XBN291" s="35"/>
      <c r="XBO291" s="35"/>
      <c r="XBP291" s="35"/>
      <c r="XBQ291" s="35"/>
      <c r="XBR291" s="35"/>
      <c r="XBS291" s="35"/>
      <c r="XBT291" s="35"/>
      <c r="XBU291" s="35"/>
      <c r="XBV291" s="35"/>
      <c r="XBW291" s="35"/>
      <c r="XBX291" s="35"/>
      <c r="XBY291" s="35"/>
      <c r="XBZ291" s="35"/>
      <c r="XCA291" s="35"/>
      <c r="XCB291" s="35"/>
      <c r="XCC291" s="35"/>
      <c r="XCD291" s="35"/>
      <c r="XCE291" s="35"/>
      <c r="XCF291" s="35"/>
      <c r="XCG291" s="35"/>
      <c r="XCH291" s="35"/>
      <c r="XCI291" s="35"/>
      <c r="XCJ291" s="35"/>
      <c r="XCK291" s="35"/>
      <c r="XCL291" s="35"/>
      <c r="XCM291" s="35"/>
      <c r="XCN291" s="35"/>
      <c r="XCO291" s="35"/>
      <c r="XCP291" s="35"/>
      <c r="XCQ291" s="35"/>
      <c r="XCR291" s="35"/>
      <c r="XCS291" s="35"/>
      <c r="XCT291" s="35"/>
      <c r="XCU291" s="35"/>
      <c r="XCV291" s="35"/>
      <c r="XCW291" s="35"/>
      <c r="XCX291" s="35"/>
      <c r="XCY291" s="35"/>
      <c r="XCZ291" s="35"/>
      <c r="XDA291" s="35"/>
      <c r="XDB291" s="35"/>
      <c r="XDC291" s="35"/>
      <c r="XDD291" s="35"/>
      <c r="XDE291" s="35"/>
      <c r="XDF291" s="35"/>
      <c r="XDG291" s="35"/>
      <c r="XDH291" s="35"/>
      <c r="XDI291" s="35"/>
      <c r="XDJ291" s="35"/>
      <c r="XDK291" s="35"/>
      <c r="XDL291" s="35"/>
      <c r="XDM291" s="35"/>
      <c r="XDN291" s="35"/>
      <c r="XDO291" s="35"/>
      <c r="XDP291" s="35"/>
      <c r="XDQ291" s="35"/>
      <c r="XDR291" s="35"/>
      <c r="XDS291" s="35"/>
      <c r="XDT291" s="35"/>
      <c r="XDU291" s="35"/>
      <c r="XDV291" s="35"/>
      <c r="XDW291" s="35"/>
      <c r="XDX291" s="35"/>
      <c r="XDY291" s="35"/>
      <c r="XDZ291" s="35"/>
      <c r="XEA291" s="35"/>
      <c r="XEB291" s="35"/>
      <c r="XEC291" s="35"/>
      <c r="XED291" s="35"/>
      <c r="XEE291" s="35"/>
      <c r="XEF291" s="35"/>
      <c r="XEG291" s="35"/>
      <c r="XEH291" s="35"/>
      <c r="XEI291" s="35"/>
      <c r="XEJ291" s="35"/>
      <c r="XEK291" s="35"/>
      <c r="XEL291" s="35"/>
      <c r="XEM291" s="35"/>
      <c r="XEN291" s="35"/>
      <c r="XEO291" s="35"/>
      <c r="XEP291" s="35"/>
      <c r="XEQ291" s="35"/>
      <c r="XER291" s="35"/>
      <c r="XES291" s="35"/>
      <c r="XET291" s="35"/>
      <c r="XEU291" s="35"/>
      <c r="XEV291" s="35"/>
      <c r="XEW291" s="35"/>
      <c r="XEX291" s="35"/>
      <c r="XEY291" s="35"/>
      <c r="XEZ291" s="35"/>
      <c r="XFA291" s="35"/>
      <c r="XFB291" s="35"/>
      <c r="XFC291" s="35"/>
      <c r="XFD291" s="35"/>
    </row>
    <row r="292" spans="1:151 16227:16384" s="12" customFormat="1" ht="20.25" customHeight="1" x14ac:dyDescent="0.25">
      <c r="A292" s="112" t="str">
        <f>A291</f>
        <v>28th Floor (Part Refuge Area)</v>
      </c>
      <c r="B292" s="113"/>
      <c r="C292" s="118">
        <v>1</v>
      </c>
      <c r="D292" s="119"/>
      <c r="E292" s="58" t="s">
        <v>208</v>
      </c>
      <c r="F292" s="118">
        <f>(65.17)*(10.764)</f>
        <v>701.48987999999997</v>
      </c>
      <c r="G292" s="119"/>
      <c r="H292" s="58">
        <v>0</v>
      </c>
      <c r="I292" s="58">
        <f>F292*(($I$151)+1)+H292</f>
        <v>1122.383808</v>
      </c>
      <c r="J292" s="35"/>
      <c r="K292" s="35"/>
      <c r="L292" s="35"/>
      <c r="M292" s="35"/>
      <c r="N292" s="35"/>
      <c r="O292" s="35"/>
      <c r="P292" s="35"/>
      <c r="Q292" s="35"/>
      <c r="R292" s="35"/>
      <c r="S292" s="35"/>
      <c r="T292" s="35"/>
      <c r="U292" s="42" t="str">
        <f t="shared" ref="U292:U296" ca="1" si="87">V292&amp;""&amp;",..,"&amp;""&amp;W292</f>
        <v>201,..,2801</v>
      </c>
      <c r="V292" s="42">
        <f ca="1">(SUMPRODUCT(MID(0&amp;(LEFT(A291,SUM(LEN(A291)-LEN(SUBSTITUTE(A291,{"0","1","2","3"},""))))), LARGE(INDEX(ISNUMBER(--MID((LEFT(A291,SUM(LEN(A291)-LEN(SUBSTITUTE(A291,{"0","1","2","3"},""))))), ROW(INDIRECT("1:"&amp;LEN((LEFT(A291,SUM(LEN(A291)-LEN(SUBSTITUTE(A291,{"0","1","2","3"},"")))))))), 1)) * ROW(INDIRECT("1:"&amp;LEN((LEFT(A291,SUM(LEN(A291)-LEN(SUBSTITUTE(A291,{"0","1","2","3"},"")))))))), 0), ROW(INDIRECT("1:"&amp;LEN((LEFT(A291,SUM(LEN(A291)-LEN(SUBSTITUTE(A291,{"0","1","2","3"},"")))))))))+1, 1) * 10^ROW(INDIRECT("1:"&amp;LEN((LEFT(A291,SUM(LEN(A291)-LEN(SUBSTITUTE(A291,{"0","1","2","3"},""))))))))/10))*100+1</f>
        <v>201</v>
      </c>
      <c r="W292" s="42">
        <f ca="1">(SUMPRODUCT(MID(0&amp;(--TRIM(RIGHT(SUBSTITUTE(LEFT(A291,_xlfn.AGGREGATE(16,6,FIND({0,1,2,3,4,5,6,7,8,9},A291,ROW(INDIRECT("1:"&amp;LEN(A291)))),1))," ",REPT(" ",LEN(A291))),LEN(A291)))), LARGE(INDEX(ISNUMBER(--MID((--TRIM(RIGHT(SUBSTITUTE(LEFT(A291,_xlfn.AGGREGATE(16,6,FIND({0,1,2,3,4,5,6,7,8,9},A291,ROW(INDIRECT("1:"&amp;LEN(A291)))),1))," ",REPT(" ",LEN(A291))),LEN(A291)))), ROW(INDIRECT("1:"&amp;LEN((--TRIM(RIGHT(SUBSTITUTE(LEFT(A291,_xlfn.AGGREGATE(16,6,FIND({0,1,2,3,4,5,6,7,8,9},A291,ROW(INDIRECT("1:"&amp;LEN(A291)))),1))," ",REPT(" ",LEN(A291))),LEN(A291))))))), 1)) * ROW(INDIRECT("1:"&amp;LEN((--TRIM(RIGHT(SUBSTITUTE(LEFT(A291,_xlfn.AGGREGATE(16,6,FIND({0,1,2,3,4,5,6,7,8,9},A291,ROW(INDIRECT("1:"&amp;LEN(A291)))),1))," ",REPT(" ",LEN(A291))),LEN(A291))))))), 0), ROW(INDIRECT("1:"&amp;LEN((--TRIM(RIGHT(SUBSTITUTE(LEFT(A291,_xlfn.AGGREGATE(16,6,FIND({0,1,2,3,4,5,6,7,8,9},A291,ROW(INDIRECT("1:"&amp;LEN(A291)))),1))," ",REPT(" ",LEN(A291))),LEN(A291))))))))+1, 1) * 10^ROW(INDIRECT("1:"&amp;LEN((--TRIM(RIGHT(SUBSTITUTE(LEFT(A291,_xlfn.AGGREGATE(16,6,FIND({0,1,2,3,4,5,6,7,8,9},A291,ROW(INDIRECT("1:"&amp;LEN(A291)))),1))," ",REPT(" ",LEN(A291))),LEN(A291)))))))/10))*100+1</f>
        <v>2801</v>
      </c>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WZC292" s="35"/>
      <c r="WZD292" s="35"/>
      <c r="WZE292" s="35"/>
      <c r="WZF292" s="35"/>
      <c r="WZG292" s="35"/>
      <c r="WZH292" s="35"/>
      <c r="WZI292" s="35"/>
      <c r="WZJ292" s="35"/>
      <c r="WZK292" s="35"/>
      <c r="WZL292" s="35"/>
      <c r="WZM292" s="35"/>
      <c r="WZN292" s="35"/>
      <c r="WZO292" s="35"/>
      <c r="WZP292" s="35"/>
      <c r="WZQ292" s="35"/>
      <c r="WZR292" s="35"/>
      <c r="WZS292" s="35"/>
      <c r="WZT292" s="35"/>
      <c r="WZU292" s="35"/>
      <c r="WZV292" s="35"/>
      <c r="WZW292" s="35"/>
      <c r="WZX292" s="35"/>
      <c r="WZY292" s="35"/>
      <c r="WZZ292" s="35"/>
      <c r="XAA292" s="35"/>
      <c r="XAB292" s="35"/>
      <c r="XAC292" s="35"/>
      <c r="XAD292" s="35"/>
      <c r="XAE292" s="35"/>
      <c r="XAF292" s="35"/>
      <c r="XAG292" s="35"/>
      <c r="XAH292" s="35"/>
      <c r="XAI292" s="35"/>
      <c r="XAJ292" s="35"/>
      <c r="XAK292" s="35"/>
      <c r="XAL292" s="35"/>
      <c r="XAM292" s="35"/>
      <c r="XAN292" s="35"/>
      <c r="XAO292" s="35"/>
      <c r="XAP292" s="35"/>
      <c r="XAQ292" s="35"/>
      <c r="XAR292" s="35"/>
      <c r="XAS292" s="35"/>
      <c r="XAT292" s="35"/>
      <c r="XAU292" s="35"/>
      <c r="XAV292" s="35"/>
      <c r="XAW292" s="35"/>
      <c r="XAX292" s="35"/>
      <c r="XAY292" s="35"/>
      <c r="XAZ292" s="35"/>
      <c r="XBA292" s="35"/>
      <c r="XBB292" s="35"/>
      <c r="XBC292" s="35"/>
      <c r="XBD292" s="35"/>
      <c r="XBE292" s="35"/>
      <c r="XBF292" s="35"/>
      <c r="XBG292" s="35"/>
      <c r="XBH292" s="35"/>
      <c r="XBI292" s="35"/>
      <c r="XBJ292" s="35"/>
      <c r="XBK292" s="35"/>
      <c r="XBL292" s="35"/>
      <c r="XBM292" s="35"/>
      <c r="XBN292" s="35"/>
      <c r="XBO292" s="35"/>
      <c r="XBP292" s="35"/>
      <c r="XBQ292" s="35"/>
      <c r="XBR292" s="35"/>
      <c r="XBS292" s="35"/>
      <c r="XBT292" s="35"/>
      <c r="XBU292" s="35"/>
      <c r="XBV292" s="35"/>
      <c r="XBW292" s="35"/>
      <c r="XBX292" s="35"/>
      <c r="XBY292" s="35"/>
      <c r="XBZ292" s="35"/>
      <c r="XCA292" s="35"/>
      <c r="XCB292" s="35"/>
      <c r="XCC292" s="35"/>
      <c r="XCD292" s="35"/>
      <c r="XCE292" s="35"/>
      <c r="XCF292" s="35"/>
      <c r="XCG292" s="35"/>
      <c r="XCH292" s="35"/>
      <c r="XCI292" s="35"/>
      <c r="XCJ292" s="35"/>
      <c r="XCK292" s="35"/>
      <c r="XCL292" s="35"/>
      <c r="XCM292" s="35"/>
      <c r="XCN292" s="35"/>
      <c r="XCO292" s="35"/>
      <c r="XCP292" s="35"/>
      <c r="XCQ292" s="35"/>
      <c r="XCR292" s="35"/>
      <c r="XCS292" s="35"/>
      <c r="XCT292" s="35"/>
      <c r="XCU292" s="35"/>
      <c r="XCV292" s="35"/>
      <c r="XCW292" s="35"/>
      <c r="XCX292" s="35"/>
      <c r="XCY292" s="35"/>
      <c r="XCZ292" s="35"/>
      <c r="XDA292" s="35"/>
      <c r="XDB292" s="35"/>
      <c r="XDC292" s="35"/>
      <c r="XDD292" s="35"/>
      <c r="XDE292" s="35"/>
      <c r="XDF292" s="35"/>
      <c r="XDG292" s="35"/>
      <c r="XDH292" s="35"/>
      <c r="XDI292" s="35"/>
      <c r="XDJ292" s="35"/>
      <c r="XDK292" s="35"/>
      <c r="XDL292" s="35"/>
      <c r="XDM292" s="35"/>
      <c r="XDN292" s="35"/>
      <c r="XDO292" s="35"/>
      <c r="XDP292" s="35"/>
      <c r="XDQ292" s="35"/>
      <c r="XDR292" s="35"/>
      <c r="XDS292" s="35"/>
      <c r="XDT292" s="35"/>
      <c r="XDU292" s="35"/>
      <c r="XDV292" s="35"/>
      <c r="XDW292" s="35"/>
      <c r="XDX292" s="35"/>
      <c r="XDY292" s="35"/>
      <c r="XDZ292" s="35"/>
      <c r="XEA292" s="35"/>
      <c r="XEB292" s="35"/>
      <c r="XEC292" s="35"/>
      <c r="XED292" s="35"/>
      <c r="XEE292" s="35"/>
      <c r="XEF292" s="35"/>
      <c r="XEG292" s="35"/>
      <c r="XEH292" s="35"/>
      <c r="XEI292" s="35"/>
      <c r="XEJ292" s="35"/>
      <c r="XEK292" s="35"/>
      <c r="XEL292" s="35"/>
      <c r="XEM292" s="35"/>
      <c r="XEN292" s="35"/>
      <c r="XEO292" s="35"/>
      <c r="XEP292" s="35"/>
      <c r="XEQ292" s="35"/>
      <c r="XER292" s="35"/>
      <c r="XES292" s="35"/>
      <c r="XET292" s="35"/>
      <c r="XEU292" s="35"/>
      <c r="XEV292" s="35"/>
      <c r="XEW292" s="35"/>
      <c r="XEX292" s="35"/>
      <c r="XEY292" s="35"/>
      <c r="XEZ292" s="35"/>
      <c r="XFA292" s="35"/>
      <c r="XFB292" s="35"/>
      <c r="XFC292" s="35"/>
      <c r="XFD292" s="35"/>
    </row>
    <row r="293" spans="1:151 16227:16384" s="12" customFormat="1" ht="20.25" customHeight="1" x14ac:dyDescent="0.25">
      <c r="A293" s="114"/>
      <c r="B293" s="115"/>
      <c r="C293" s="118">
        <v>2</v>
      </c>
      <c r="D293" s="119"/>
      <c r="E293" s="58" t="s">
        <v>208</v>
      </c>
      <c r="F293" s="118">
        <f>(64.74)*(10.764)</f>
        <v>696.86135999999988</v>
      </c>
      <c r="G293" s="119"/>
      <c r="H293" s="58">
        <v>0</v>
      </c>
      <c r="I293" s="58">
        <f>F293*(($I$151)+1)+H293</f>
        <v>1114.9781759999998</v>
      </c>
      <c r="J293" s="35"/>
      <c r="K293" s="35"/>
      <c r="L293" s="35"/>
      <c r="M293" s="35"/>
      <c r="N293" s="35"/>
      <c r="O293" s="35"/>
      <c r="P293" s="35"/>
      <c r="Q293" s="35"/>
      <c r="R293" s="35"/>
      <c r="S293" s="35"/>
      <c r="T293" s="35"/>
      <c r="U293" s="42" t="str">
        <f t="shared" ca="1" si="87"/>
        <v>202,..,2802</v>
      </c>
      <c r="V293" s="42">
        <f ca="1">V292+1</f>
        <v>202</v>
      </c>
      <c r="W293" s="42">
        <f ca="1">W292+1</f>
        <v>2802</v>
      </c>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WZC293" s="35"/>
      <c r="WZD293" s="35"/>
      <c r="WZE293" s="35"/>
      <c r="WZF293" s="35"/>
      <c r="WZG293" s="35"/>
      <c r="WZH293" s="35"/>
      <c r="WZI293" s="35"/>
      <c r="WZJ293" s="35"/>
      <c r="WZK293" s="35"/>
      <c r="WZL293" s="35"/>
      <c r="WZM293" s="35"/>
      <c r="WZN293" s="35"/>
      <c r="WZO293" s="35"/>
      <c r="WZP293" s="35"/>
      <c r="WZQ293" s="35"/>
      <c r="WZR293" s="35"/>
      <c r="WZS293" s="35"/>
      <c r="WZT293" s="35"/>
      <c r="WZU293" s="35"/>
      <c r="WZV293" s="35"/>
      <c r="WZW293" s="35"/>
      <c r="WZX293" s="35"/>
      <c r="WZY293" s="35"/>
      <c r="WZZ293" s="35"/>
      <c r="XAA293" s="35"/>
      <c r="XAB293" s="35"/>
      <c r="XAC293" s="35"/>
      <c r="XAD293" s="35"/>
      <c r="XAE293" s="35"/>
      <c r="XAF293" s="35"/>
      <c r="XAG293" s="35"/>
      <c r="XAH293" s="35"/>
      <c r="XAI293" s="35"/>
      <c r="XAJ293" s="35"/>
      <c r="XAK293" s="35"/>
      <c r="XAL293" s="35"/>
      <c r="XAM293" s="35"/>
      <c r="XAN293" s="35"/>
      <c r="XAO293" s="35"/>
      <c r="XAP293" s="35"/>
      <c r="XAQ293" s="35"/>
      <c r="XAR293" s="35"/>
      <c r="XAS293" s="35"/>
      <c r="XAT293" s="35"/>
      <c r="XAU293" s="35"/>
      <c r="XAV293" s="35"/>
      <c r="XAW293" s="35"/>
      <c r="XAX293" s="35"/>
      <c r="XAY293" s="35"/>
      <c r="XAZ293" s="35"/>
      <c r="XBA293" s="35"/>
      <c r="XBB293" s="35"/>
      <c r="XBC293" s="35"/>
      <c r="XBD293" s="35"/>
      <c r="XBE293" s="35"/>
      <c r="XBF293" s="35"/>
      <c r="XBG293" s="35"/>
      <c r="XBH293" s="35"/>
      <c r="XBI293" s="35"/>
      <c r="XBJ293" s="35"/>
      <c r="XBK293" s="35"/>
      <c r="XBL293" s="35"/>
      <c r="XBM293" s="35"/>
      <c r="XBN293" s="35"/>
      <c r="XBO293" s="35"/>
      <c r="XBP293" s="35"/>
      <c r="XBQ293" s="35"/>
      <c r="XBR293" s="35"/>
      <c r="XBS293" s="35"/>
      <c r="XBT293" s="35"/>
      <c r="XBU293" s="35"/>
      <c r="XBV293" s="35"/>
      <c r="XBW293" s="35"/>
      <c r="XBX293" s="35"/>
      <c r="XBY293" s="35"/>
      <c r="XBZ293" s="35"/>
      <c r="XCA293" s="35"/>
      <c r="XCB293" s="35"/>
      <c r="XCC293" s="35"/>
      <c r="XCD293" s="35"/>
      <c r="XCE293" s="35"/>
      <c r="XCF293" s="35"/>
      <c r="XCG293" s="35"/>
      <c r="XCH293" s="35"/>
      <c r="XCI293" s="35"/>
      <c r="XCJ293" s="35"/>
      <c r="XCK293" s="35"/>
      <c r="XCL293" s="35"/>
      <c r="XCM293" s="35"/>
      <c r="XCN293" s="35"/>
      <c r="XCO293" s="35"/>
      <c r="XCP293" s="35"/>
      <c r="XCQ293" s="35"/>
      <c r="XCR293" s="35"/>
      <c r="XCS293" s="35"/>
      <c r="XCT293" s="35"/>
      <c r="XCU293" s="35"/>
      <c r="XCV293" s="35"/>
      <c r="XCW293" s="35"/>
      <c r="XCX293" s="35"/>
      <c r="XCY293" s="35"/>
      <c r="XCZ293" s="35"/>
      <c r="XDA293" s="35"/>
      <c r="XDB293" s="35"/>
      <c r="XDC293" s="35"/>
      <c r="XDD293" s="35"/>
      <c r="XDE293" s="35"/>
      <c r="XDF293" s="35"/>
      <c r="XDG293" s="35"/>
      <c r="XDH293" s="35"/>
      <c r="XDI293" s="35"/>
      <c r="XDJ293" s="35"/>
      <c r="XDK293" s="35"/>
      <c r="XDL293" s="35"/>
      <c r="XDM293" s="35"/>
      <c r="XDN293" s="35"/>
      <c r="XDO293" s="35"/>
      <c r="XDP293" s="35"/>
      <c r="XDQ293" s="35"/>
      <c r="XDR293" s="35"/>
      <c r="XDS293" s="35"/>
      <c r="XDT293" s="35"/>
      <c r="XDU293" s="35"/>
      <c r="XDV293" s="35"/>
      <c r="XDW293" s="35"/>
      <c r="XDX293" s="35"/>
      <c r="XDY293" s="35"/>
      <c r="XDZ293" s="35"/>
      <c r="XEA293" s="35"/>
      <c r="XEB293" s="35"/>
      <c r="XEC293" s="35"/>
      <c r="XED293" s="35"/>
      <c r="XEE293" s="35"/>
      <c r="XEF293" s="35"/>
      <c r="XEG293" s="35"/>
      <c r="XEH293" s="35"/>
      <c r="XEI293" s="35"/>
      <c r="XEJ293" s="35"/>
      <c r="XEK293" s="35"/>
      <c r="XEL293" s="35"/>
      <c r="XEM293" s="35"/>
      <c r="XEN293" s="35"/>
      <c r="XEO293" s="35"/>
      <c r="XEP293" s="35"/>
      <c r="XEQ293" s="35"/>
      <c r="XER293" s="35"/>
      <c r="XES293" s="35"/>
      <c r="XET293" s="35"/>
      <c r="XEU293" s="35"/>
      <c r="XEV293" s="35"/>
      <c r="XEW293" s="35"/>
      <c r="XEX293" s="35"/>
      <c r="XEY293" s="35"/>
      <c r="XEZ293" s="35"/>
      <c r="XFA293" s="35"/>
      <c r="XFB293" s="35"/>
      <c r="XFC293" s="35"/>
      <c r="XFD293" s="35"/>
    </row>
    <row r="294" spans="1:151 16227:16384" s="12" customFormat="1" ht="20.25" customHeight="1" x14ac:dyDescent="0.25">
      <c r="A294" s="114"/>
      <c r="B294" s="115"/>
      <c r="C294" s="118">
        <v>3</v>
      </c>
      <c r="D294" s="119"/>
      <c r="E294" s="58" t="s">
        <v>208</v>
      </c>
      <c r="F294" s="118">
        <f>64.77*10.764</f>
        <v>697.18427999999994</v>
      </c>
      <c r="G294" s="119"/>
      <c r="H294" s="58">
        <v>0</v>
      </c>
      <c r="I294" s="58">
        <f>F294*(($I$151)+1)+H294</f>
        <v>1115.494848</v>
      </c>
      <c r="J294" s="35"/>
      <c r="K294" s="35"/>
      <c r="L294" s="35"/>
      <c r="M294" s="35"/>
      <c r="N294" s="35"/>
      <c r="O294" s="35"/>
      <c r="P294" s="35"/>
      <c r="Q294" s="35"/>
      <c r="R294" s="35"/>
      <c r="S294" s="35"/>
      <c r="T294" s="35"/>
      <c r="U294" s="42" t="str">
        <f t="shared" ca="1" si="87"/>
        <v>203,..,2803</v>
      </c>
      <c r="V294" s="42">
        <f t="shared" ref="V294:W295" ca="1" si="88">V293+1</f>
        <v>203</v>
      </c>
      <c r="W294" s="42">
        <f t="shared" ca="1" si="88"/>
        <v>2803</v>
      </c>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WZC294" s="35"/>
      <c r="WZD294" s="35"/>
      <c r="WZE294" s="35"/>
      <c r="WZF294" s="35"/>
      <c r="WZG294" s="35"/>
      <c r="WZH294" s="35"/>
      <c r="WZI294" s="35"/>
      <c r="WZJ294" s="35"/>
      <c r="WZK294" s="35"/>
      <c r="WZL294" s="35"/>
      <c r="WZM294" s="35"/>
      <c r="WZN294" s="35"/>
      <c r="WZO294" s="35"/>
      <c r="WZP294" s="35"/>
      <c r="WZQ294" s="35"/>
      <c r="WZR294" s="35"/>
      <c r="WZS294" s="35"/>
      <c r="WZT294" s="35"/>
      <c r="WZU294" s="35"/>
      <c r="WZV294" s="35"/>
      <c r="WZW294" s="35"/>
      <c r="WZX294" s="35"/>
      <c r="WZY294" s="35"/>
      <c r="WZZ294" s="35"/>
      <c r="XAA294" s="35"/>
      <c r="XAB294" s="35"/>
      <c r="XAC294" s="35"/>
      <c r="XAD294" s="35"/>
      <c r="XAE294" s="35"/>
      <c r="XAF294" s="35"/>
      <c r="XAG294" s="35"/>
      <c r="XAH294" s="35"/>
      <c r="XAI294" s="35"/>
      <c r="XAJ294" s="35"/>
      <c r="XAK294" s="35"/>
      <c r="XAL294" s="35"/>
      <c r="XAM294" s="35"/>
      <c r="XAN294" s="35"/>
      <c r="XAO294" s="35"/>
      <c r="XAP294" s="35"/>
      <c r="XAQ294" s="35"/>
      <c r="XAR294" s="35"/>
      <c r="XAS294" s="35"/>
      <c r="XAT294" s="35"/>
      <c r="XAU294" s="35"/>
      <c r="XAV294" s="35"/>
      <c r="XAW294" s="35"/>
      <c r="XAX294" s="35"/>
      <c r="XAY294" s="35"/>
      <c r="XAZ294" s="35"/>
      <c r="XBA294" s="35"/>
      <c r="XBB294" s="35"/>
      <c r="XBC294" s="35"/>
      <c r="XBD294" s="35"/>
      <c r="XBE294" s="35"/>
      <c r="XBF294" s="35"/>
      <c r="XBG294" s="35"/>
      <c r="XBH294" s="35"/>
      <c r="XBI294" s="35"/>
      <c r="XBJ294" s="35"/>
      <c r="XBK294" s="35"/>
      <c r="XBL294" s="35"/>
      <c r="XBM294" s="35"/>
      <c r="XBN294" s="35"/>
      <c r="XBO294" s="35"/>
      <c r="XBP294" s="35"/>
      <c r="XBQ294" s="35"/>
      <c r="XBR294" s="35"/>
      <c r="XBS294" s="35"/>
      <c r="XBT294" s="35"/>
      <c r="XBU294" s="35"/>
      <c r="XBV294" s="35"/>
      <c r="XBW294" s="35"/>
      <c r="XBX294" s="35"/>
      <c r="XBY294" s="35"/>
      <c r="XBZ294" s="35"/>
      <c r="XCA294" s="35"/>
      <c r="XCB294" s="35"/>
      <c r="XCC294" s="35"/>
      <c r="XCD294" s="35"/>
      <c r="XCE294" s="35"/>
      <c r="XCF294" s="35"/>
      <c r="XCG294" s="35"/>
      <c r="XCH294" s="35"/>
      <c r="XCI294" s="35"/>
      <c r="XCJ294" s="35"/>
      <c r="XCK294" s="35"/>
      <c r="XCL294" s="35"/>
      <c r="XCM294" s="35"/>
      <c r="XCN294" s="35"/>
      <c r="XCO294" s="35"/>
      <c r="XCP294" s="35"/>
      <c r="XCQ294" s="35"/>
      <c r="XCR294" s="35"/>
      <c r="XCS294" s="35"/>
      <c r="XCT294" s="35"/>
      <c r="XCU294" s="35"/>
      <c r="XCV294" s="35"/>
      <c r="XCW294" s="35"/>
      <c r="XCX294" s="35"/>
      <c r="XCY294" s="35"/>
      <c r="XCZ294" s="35"/>
      <c r="XDA294" s="35"/>
      <c r="XDB294" s="35"/>
      <c r="XDC294" s="35"/>
      <c r="XDD294" s="35"/>
      <c r="XDE294" s="35"/>
      <c r="XDF294" s="35"/>
      <c r="XDG294" s="35"/>
      <c r="XDH294" s="35"/>
      <c r="XDI294" s="35"/>
      <c r="XDJ294" s="35"/>
      <c r="XDK294" s="35"/>
      <c r="XDL294" s="35"/>
      <c r="XDM294" s="35"/>
      <c r="XDN294" s="35"/>
      <c r="XDO294" s="35"/>
      <c r="XDP294" s="35"/>
      <c r="XDQ294" s="35"/>
      <c r="XDR294" s="35"/>
      <c r="XDS294" s="35"/>
      <c r="XDT294" s="35"/>
      <c r="XDU294" s="35"/>
      <c r="XDV294" s="35"/>
      <c r="XDW294" s="35"/>
      <c r="XDX294" s="35"/>
      <c r="XDY294" s="35"/>
      <c r="XDZ294" s="35"/>
      <c r="XEA294" s="35"/>
      <c r="XEB294" s="35"/>
      <c r="XEC294" s="35"/>
      <c r="XED294" s="35"/>
      <c r="XEE294" s="35"/>
      <c r="XEF294" s="35"/>
      <c r="XEG294" s="35"/>
      <c r="XEH294" s="35"/>
      <c r="XEI294" s="35"/>
      <c r="XEJ294" s="35"/>
      <c r="XEK294" s="35"/>
      <c r="XEL294" s="35"/>
      <c r="XEM294" s="35"/>
      <c r="XEN294" s="35"/>
      <c r="XEO294" s="35"/>
      <c r="XEP294" s="35"/>
      <c r="XEQ294" s="35"/>
      <c r="XER294" s="35"/>
      <c r="XES294" s="35"/>
      <c r="XET294" s="35"/>
      <c r="XEU294" s="35"/>
      <c r="XEV294" s="35"/>
      <c r="XEW294" s="35"/>
      <c r="XEX294" s="35"/>
      <c r="XEY294" s="35"/>
      <c r="XEZ294" s="35"/>
      <c r="XFA294" s="35"/>
      <c r="XFB294" s="35"/>
      <c r="XFC294" s="35"/>
      <c r="XFD294" s="35"/>
    </row>
    <row r="295" spans="1:151 16227:16384" s="12" customFormat="1" ht="20.25" customHeight="1" x14ac:dyDescent="0.25">
      <c r="A295" s="114"/>
      <c r="B295" s="115"/>
      <c r="C295" s="118">
        <v>4</v>
      </c>
      <c r="D295" s="119"/>
      <c r="E295" s="58" t="s">
        <v>209</v>
      </c>
      <c r="F295" s="118">
        <f>(93.94)*(10.764)</f>
        <v>1011.1701599999999</v>
      </c>
      <c r="G295" s="119"/>
      <c r="H295" s="58">
        <v>0</v>
      </c>
      <c r="I295" s="58">
        <f>F295*(($I$151)+1)+H295</f>
        <v>1617.8722559999999</v>
      </c>
      <c r="J295" s="35"/>
      <c r="K295" s="35"/>
      <c r="L295" s="35"/>
      <c r="M295" s="35"/>
      <c r="N295" s="35"/>
      <c r="O295" s="35"/>
      <c r="P295" s="35"/>
      <c r="Q295" s="35"/>
      <c r="R295" s="35"/>
      <c r="S295" s="35"/>
      <c r="T295" s="35"/>
      <c r="U295" s="42" t="str">
        <f t="shared" ca="1" si="87"/>
        <v>204,..,2804</v>
      </c>
      <c r="V295" s="42">
        <f t="shared" ref="V295" ca="1" si="89">V294+1</f>
        <v>204</v>
      </c>
      <c r="W295" s="42">
        <f t="shared" ca="1" si="88"/>
        <v>2804</v>
      </c>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WZC295" s="35"/>
      <c r="WZD295" s="35"/>
      <c r="WZE295" s="35"/>
      <c r="WZF295" s="35"/>
      <c r="WZG295" s="35"/>
      <c r="WZH295" s="35"/>
      <c r="WZI295" s="35"/>
      <c r="WZJ295" s="35"/>
      <c r="WZK295" s="35"/>
      <c r="WZL295" s="35"/>
      <c r="WZM295" s="35"/>
      <c r="WZN295" s="35"/>
      <c r="WZO295" s="35"/>
      <c r="WZP295" s="35"/>
      <c r="WZQ295" s="35"/>
      <c r="WZR295" s="35"/>
      <c r="WZS295" s="35"/>
      <c r="WZT295" s="35"/>
      <c r="WZU295" s="35"/>
      <c r="WZV295" s="35"/>
      <c r="WZW295" s="35"/>
      <c r="WZX295" s="35"/>
      <c r="WZY295" s="35"/>
      <c r="WZZ295" s="35"/>
      <c r="XAA295" s="35"/>
      <c r="XAB295" s="35"/>
      <c r="XAC295" s="35"/>
      <c r="XAD295" s="35"/>
      <c r="XAE295" s="35"/>
      <c r="XAF295" s="35"/>
      <c r="XAG295" s="35"/>
      <c r="XAH295" s="35"/>
      <c r="XAI295" s="35"/>
      <c r="XAJ295" s="35"/>
      <c r="XAK295" s="35"/>
      <c r="XAL295" s="35"/>
      <c r="XAM295" s="35"/>
      <c r="XAN295" s="35"/>
      <c r="XAO295" s="35"/>
      <c r="XAP295" s="35"/>
      <c r="XAQ295" s="35"/>
      <c r="XAR295" s="35"/>
      <c r="XAS295" s="35"/>
      <c r="XAT295" s="35"/>
      <c r="XAU295" s="35"/>
      <c r="XAV295" s="35"/>
      <c r="XAW295" s="35"/>
      <c r="XAX295" s="35"/>
      <c r="XAY295" s="35"/>
      <c r="XAZ295" s="35"/>
      <c r="XBA295" s="35"/>
      <c r="XBB295" s="35"/>
      <c r="XBC295" s="35"/>
      <c r="XBD295" s="35"/>
      <c r="XBE295" s="35"/>
      <c r="XBF295" s="35"/>
      <c r="XBG295" s="35"/>
      <c r="XBH295" s="35"/>
      <c r="XBI295" s="35"/>
      <c r="XBJ295" s="35"/>
      <c r="XBK295" s="35"/>
      <c r="XBL295" s="35"/>
      <c r="XBM295" s="35"/>
      <c r="XBN295" s="35"/>
      <c r="XBO295" s="35"/>
      <c r="XBP295" s="35"/>
      <c r="XBQ295" s="35"/>
      <c r="XBR295" s="35"/>
      <c r="XBS295" s="35"/>
      <c r="XBT295" s="35"/>
      <c r="XBU295" s="35"/>
      <c r="XBV295" s="35"/>
      <c r="XBW295" s="35"/>
      <c r="XBX295" s="35"/>
      <c r="XBY295" s="35"/>
      <c r="XBZ295" s="35"/>
      <c r="XCA295" s="35"/>
      <c r="XCB295" s="35"/>
      <c r="XCC295" s="35"/>
      <c r="XCD295" s="35"/>
      <c r="XCE295" s="35"/>
      <c r="XCF295" s="35"/>
      <c r="XCG295" s="35"/>
      <c r="XCH295" s="35"/>
      <c r="XCI295" s="35"/>
      <c r="XCJ295" s="35"/>
      <c r="XCK295" s="35"/>
      <c r="XCL295" s="35"/>
      <c r="XCM295" s="35"/>
      <c r="XCN295" s="35"/>
      <c r="XCO295" s="35"/>
      <c r="XCP295" s="35"/>
      <c r="XCQ295" s="35"/>
      <c r="XCR295" s="35"/>
      <c r="XCS295" s="35"/>
      <c r="XCT295" s="35"/>
      <c r="XCU295" s="35"/>
      <c r="XCV295" s="35"/>
      <c r="XCW295" s="35"/>
      <c r="XCX295" s="35"/>
      <c r="XCY295" s="35"/>
      <c r="XCZ295" s="35"/>
      <c r="XDA295" s="35"/>
      <c r="XDB295" s="35"/>
      <c r="XDC295" s="35"/>
      <c r="XDD295" s="35"/>
      <c r="XDE295" s="35"/>
      <c r="XDF295" s="35"/>
      <c r="XDG295" s="35"/>
      <c r="XDH295" s="35"/>
      <c r="XDI295" s="35"/>
      <c r="XDJ295" s="35"/>
      <c r="XDK295" s="35"/>
      <c r="XDL295" s="35"/>
      <c r="XDM295" s="35"/>
      <c r="XDN295" s="35"/>
      <c r="XDO295" s="35"/>
      <c r="XDP295" s="35"/>
      <c r="XDQ295" s="35"/>
      <c r="XDR295" s="35"/>
      <c r="XDS295" s="35"/>
      <c r="XDT295" s="35"/>
      <c r="XDU295" s="35"/>
      <c r="XDV295" s="35"/>
      <c r="XDW295" s="35"/>
      <c r="XDX295" s="35"/>
      <c r="XDY295" s="35"/>
      <c r="XDZ295" s="35"/>
      <c r="XEA295" s="35"/>
      <c r="XEB295" s="35"/>
      <c r="XEC295" s="35"/>
      <c r="XED295" s="35"/>
      <c r="XEE295" s="35"/>
      <c r="XEF295" s="35"/>
      <c r="XEG295" s="35"/>
      <c r="XEH295" s="35"/>
      <c r="XEI295" s="35"/>
      <c r="XEJ295" s="35"/>
      <c r="XEK295" s="35"/>
      <c r="XEL295" s="35"/>
      <c r="XEM295" s="35"/>
      <c r="XEN295" s="35"/>
      <c r="XEO295" s="35"/>
      <c r="XEP295" s="35"/>
      <c r="XEQ295" s="35"/>
      <c r="XER295" s="35"/>
      <c r="XES295" s="35"/>
      <c r="XET295" s="35"/>
      <c r="XEU295" s="35"/>
      <c r="XEV295" s="35"/>
      <c r="XEW295" s="35"/>
      <c r="XEX295" s="35"/>
      <c r="XEY295" s="35"/>
      <c r="XEZ295" s="35"/>
      <c r="XFA295" s="35"/>
      <c r="XFB295" s="35"/>
      <c r="XFC295" s="35"/>
      <c r="XFD295" s="35"/>
    </row>
    <row r="296" spans="1:151 16227:16384" s="12" customFormat="1" ht="20.25" customHeight="1" x14ac:dyDescent="0.25">
      <c r="A296" s="116"/>
      <c r="B296" s="117"/>
      <c r="C296" s="118">
        <v>5</v>
      </c>
      <c r="D296" s="119"/>
      <c r="E296" s="118" t="s">
        <v>221</v>
      </c>
      <c r="F296" s="120"/>
      <c r="G296" s="120"/>
      <c r="H296" s="120"/>
      <c r="I296" s="119"/>
      <c r="J296" s="35"/>
      <c r="K296" s="35"/>
      <c r="L296" s="35"/>
      <c r="M296" s="35"/>
      <c r="N296" s="35"/>
      <c r="O296" s="35"/>
      <c r="P296" s="35"/>
      <c r="Q296" s="35"/>
      <c r="R296" s="35"/>
      <c r="S296" s="35"/>
      <c r="T296" s="35"/>
      <c r="U296" s="42" t="str">
        <f t="shared" ca="1" si="87"/>
        <v>205,..,2805</v>
      </c>
      <c r="V296" s="42">
        <f t="shared" ref="V296:W296" ca="1" si="90">V295+1</f>
        <v>205</v>
      </c>
      <c r="W296" s="42">
        <f t="shared" ca="1" si="90"/>
        <v>2805</v>
      </c>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WZC296" s="35"/>
      <c r="WZD296" s="35"/>
      <c r="WZE296" s="35"/>
      <c r="WZF296" s="35"/>
      <c r="WZG296" s="35"/>
      <c r="WZH296" s="35"/>
      <c r="WZI296" s="35"/>
      <c r="WZJ296" s="35"/>
      <c r="WZK296" s="35"/>
      <c r="WZL296" s="35"/>
      <c r="WZM296" s="35"/>
      <c r="WZN296" s="35"/>
      <c r="WZO296" s="35"/>
      <c r="WZP296" s="35"/>
      <c r="WZQ296" s="35"/>
      <c r="WZR296" s="35"/>
      <c r="WZS296" s="35"/>
      <c r="WZT296" s="35"/>
      <c r="WZU296" s="35"/>
      <c r="WZV296" s="35"/>
      <c r="WZW296" s="35"/>
      <c r="WZX296" s="35"/>
      <c r="WZY296" s="35"/>
      <c r="WZZ296" s="35"/>
      <c r="XAA296" s="35"/>
      <c r="XAB296" s="35"/>
      <c r="XAC296" s="35"/>
      <c r="XAD296" s="35"/>
      <c r="XAE296" s="35"/>
      <c r="XAF296" s="35"/>
      <c r="XAG296" s="35"/>
      <c r="XAH296" s="35"/>
      <c r="XAI296" s="35"/>
      <c r="XAJ296" s="35"/>
      <c r="XAK296" s="35"/>
      <c r="XAL296" s="35"/>
      <c r="XAM296" s="35"/>
      <c r="XAN296" s="35"/>
      <c r="XAO296" s="35"/>
      <c r="XAP296" s="35"/>
      <c r="XAQ296" s="35"/>
      <c r="XAR296" s="35"/>
      <c r="XAS296" s="35"/>
      <c r="XAT296" s="35"/>
      <c r="XAU296" s="35"/>
      <c r="XAV296" s="35"/>
      <c r="XAW296" s="35"/>
      <c r="XAX296" s="35"/>
      <c r="XAY296" s="35"/>
      <c r="XAZ296" s="35"/>
      <c r="XBA296" s="35"/>
      <c r="XBB296" s="35"/>
      <c r="XBC296" s="35"/>
      <c r="XBD296" s="35"/>
      <c r="XBE296" s="35"/>
      <c r="XBF296" s="35"/>
      <c r="XBG296" s="35"/>
      <c r="XBH296" s="35"/>
      <c r="XBI296" s="35"/>
      <c r="XBJ296" s="35"/>
      <c r="XBK296" s="35"/>
      <c r="XBL296" s="35"/>
      <c r="XBM296" s="35"/>
      <c r="XBN296" s="35"/>
      <c r="XBO296" s="35"/>
      <c r="XBP296" s="35"/>
      <c r="XBQ296" s="35"/>
      <c r="XBR296" s="35"/>
      <c r="XBS296" s="35"/>
      <c r="XBT296" s="35"/>
      <c r="XBU296" s="35"/>
      <c r="XBV296" s="35"/>
      <c r="XBW296" s="35"/>
      <c r="XBX296" s="35"/>
      <c r="XBY296" s="35"/>
      <c r="XBZ296" s="35"/>
      <c r="XCA296" s="35"/>
      <c r="XCB296" s="35"/>
      <c r="XCC296" s="35"/>
      <c r="XCD296" s="35"/>
      <c r="XCE296" s="35"/>
      <c r="XCF296" s="35"/>
      <c r="XCG296" s="35"/>
      <c r="XCH296" s="35"/>
      <c r="XCI296" s="35"/>
      <c r="XCJ296" s="35"/>
      <c r="XCK296" s="35"/>
      <c r="XCL296" s="35"/>
      <c r="XCM296" s="35"/>
      <c r="XCN296" s="35"/>
      <c r="XCO296" s="35"/>
      <c r="XCP296" s="35"/>
      <c r="XCQ296" s="35"/>
      <c r="XCR296" s="35"/>
      <c r="XCS296" s="35"/>
      <c r="XCT296" s="35"/>
      <c r="XCU296" s="35"/>
      <c r="XCV296" s="35"/>
      <c r="XCW296" s="35"/>
      <c r="XCX296" s="35"/>
      <c r="XCY296" s="35"/>
      <c r="XCZ296" s="35"/>
      <c r="XDA296" s="35"/>
      <c r="XDB296" s="35"/>
      <c r="XDC296" s="35"/>
      <c r="XDD296" s="35"/>
      <c r="XDE296" s="35"/>
      <c r="XDF296" s="35"/>
      <c r="XDG296" s="35"/>
      <c r="XDH296" s="35"/>
      <c r="XDI296" s="35"/>
      <c r="XDJ296" s="35"/>
      <c r="XDK296" s="35"/>
      <c r="XDL296" s="35"/>
      <c r="XDM296" s="35"/>
      <c r="XDN296" s="35"/>
      <c r="XDO296" s="35"/>
      <c r="XDP296" s="35"/>
      <c r="XDQ296" s="35"/>
      <c r="XDR296" s="35"/>
      <c r="XDS296" s="35"/>
      <c r="XDT296" s="35"/>
      <c r="XDU296" s="35"/>
      <c r="XDV296" s="35"/>
      <c r="XDW296" s="35"/>
      <c r="XDX296" s="35"/>
      <c r="XDY296" s="35"/>
      <c r="XDZ296" s="35"/>
      <c r="XEA296" s="35"/>
      <c r="XEB296" s="35"/>
      <c r="XEC296" s="35"/>
      <c r="XED296" s="35"/>
      <c r="XEE296" s="35"/>
      <c r="XEF296" s="35"/>
      <c r="XEG296" s="35"/>
      <c r="XEH296" s="35"/>
      <c r="XEI296" s="35"/>
      <c r="XEJ296" s="35"/>
      <c r="XEK296" s="35"/>
      <c r="XEL296" s="35"/>
      <c r="XEM296" s="35"/>
      <c r="XEN296" s="35"/>
      <c r="XEO296" s="35"/>
      <c r="XEP296" s="35"/>
      <c r="XEQ296" s="35"/>
      <c r="XER296" s="35"/>
      <c r="XES296" s="35"/>
      <c r="XET296" s="35"/>
      <c r="XEU296" s="35"/>
      <c r="XEV296" s="35"/>
      <c r="XEW296" s="35"/>
      <c r="XEX296" s="35"/>
      <c r="XEY296" s="35"/>
      <c r="XEZ296" s="35"/>
      <c r="XFA296" s="35"/>
      <c r="XFB296" s="35"/>
      <c r="XFC296" s="35"/>
      <c r="XFD296" s="35"/>
    </row>
    <row r="297" spans="1:151 16227:16384" s="12" customFormat="1" ht="20.25" x14ac:dyDescent="0.25">
      <c r="A297" s="109" t="s">
        <v>217</v>
      </c>
      <c r="B297" s="110"/>
      <c r="C297" s="110"/>
      <c r="D297" s="110"/>
      <c r="E297" s="110"/>
      <c r="F297" s="110"/>
      <c r="G297" s="110"/>
      <c r="H297" s="110"/>
      <c r="I297" s="111"/>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WZC297" s="35"/>
      <c r="WZD297" s="35"/>
      <c r="WZE297" s="35"/>
      <c r="WZF297" s="35"/>
      <c r="WZG297" s="35"/>
      <c r="WZH297" s="35"/>
      <c r="WZI297" s="35"/>
      <c r="WZJ297" s="35"/>
      <c r="WZK297" s="35"/>
      <c r="WZL297" s="35"/>
      <c r="WZM297" s="35"/>
      <c r="WZN297" s="35"/>
      <c r="WZO297" s="35"/>
      <c r="WZP297" s="35"/>
      <c r="WZQ297" s="35"/>
      <c r="WZR297" s="35"/>
      <c r="WZS297" s="35"/>
      <c r="WZT297" s="35"/>
      <c r="WZU297" s="35"/>
      <c r="WZV297" s="35"/>
      <c r="WZW297" s="35"/>
      <c r="WZX297" s="35"/>
      <c r="WZY297" s="35"/>
      <c r="WZZ297" s="35"/>
      <c r="XAA297" s="35"/>
      <c r="XAB297" s="35"/>
      <c r="XAC297" s="35"/>
      <c r="XAD297" s="35"/>
      <c r="XAE297" s="35"/>
      <c r="XAF297" s="35"/>
      <c r="XAG297" s="35"/>
      <c r="XAH297" s="35"/>
      <c r="XAI297" s="35"/>
      <c r="XAJ297" s="35"/>
      <c r="XAK297" s="35"/>
      <c r="XAL297" s="35"/>
      <c r="XAM297" s="35"/>
      <c r="XAN297" s="35"/>
      <c r="XAO297" s="35"/>
      <c r="XAP297" s="35"/>
      <c r="XAQ297" s="35"/>
      <c r="XAR297" s="35"/>
      <c r="XAS297" s="35"/>
      <c r="XAT297" s="35"/>
      <c r="XAU297" s="35"/>
      <c r="XAV297" s="35"/>
      <c r="XAW297" s="35"/>
      <c r="XAX297" s="35"/>
      <c r="XAY297" s="35"/>
      <c r="XAZ297" s="35"/>
      <c r="XBA297" s="35"/>
      <c r="XBB297" s="35"/>
      <c r="XBC297" s="35"/>
      <c r="XBD297" s="35"/>
      <c r="XBE297" s="35"/>
      <c r="XBF297" s="35"/>
      <c r="XBG297" s="35"/>
      <c r="XBH297" s="35"/>
      <c r="XBI297" s="35"/>
      <c r="XBJ297" s="35"/>
      <c r="XBK297" s="35"/>
      <c r="XBL297" s="35"/>
      <c r="XBM297" s="35"/>
      <c r="XBN297" s="35"/>
      <c r="XBO297" s="35"/>
      <c r="XBP297" s="35"/>
      <c r="XBQ297" s="35"/>
      <c r="XBR297" s="35"/>
      <c r="XBS297" s="35"/>
      <c r="XBT297" s="35"/>
      <c r="XBU297" s="35"/>
      <c r="XBV297" s="35"/>
      <c r="XBW297" s="35"/>
      <c r="XBX297" s="35"/>
      <c r="XBY297" s="35"/>
      <c r="XBZ297" s="35"/>
      <c r="XCA297" s="35"/>
      <c r="XCB297" s="35"/>
      <c r="XCC297" s="35"/>
      <c r="XCD297" s="35"/>
      <c r="XCE297" s="35"/>
      <c r="XCF297" s="35"/>
      <c r="XCG297" s="35"/>
      <c r="XCH297" s="35"/>
      <c r="XCI297" s="35"/>
      <c r="XCJ297" s="35"/>
      <c r="XCK297" s="35"/>
      <c r="XCL297" s="35"/>
      <c r="XCM297" s="35"/>
      <c r="XCN297" s="35"/>
      <c r="XCO297" s="35"/>
      <c r="XCP297" s="35"/>
      <c r="XCQ297" s="35"/>
      <c r="XCR297" s="35"/>
      <c r="XCS297" s="35"/>
      <c r="XCT297" s="35"/>
      <c r="XCU297" s="35"/>
      <c r="XCV297" s="35"/>
      <c r="XCW297" s="35"/>
      <c r="XCX297" s="35"/>
      <c r="XCY297" s="35"/>
      <c r="XCZ297" s="35"/>
      <c r="XDA297" s="35"/>
      <c r="XDB297" s="35"/>
      <c r="XDC297" s="35"/>
      <c r="XDD297" s="35"/>
      <c r="XDE297" s="35"/>
      <c r="XDF297" s="35"/>
      <c r="XDG297" s="35"/>
      <c r="XDH297" s="35"/>
      <c r="XDI297" s="35"/>
      <c r="XDJ297" s="35"/>
      <c r="XDK297" s="35"/>
      <c r="XDL297" s="35"/>
      <c r="XDM297" s="35"/>
      <c r="XDN297" s="35"/>
      <c r="XDO297" s="35"/>
      <c r="XDP297" s="35"/>
      <c r="XDQ297" s="35"/>
      <c r="XDR297" s="35"/>
      <c r="XDS297" s="35"/>
      <c r="XDT297" s="35"/>
      <c r="XDU297" s="35"/>
      <c r="XDV297" s="35"/>
      <c r="XDW297" s="35"/>
      <c r="XDX297" s="35"/>
      <c r="XDY297" s="35"/>
      <c r="XDZ297" s="35"/>
      <c r="XEA297" s="35"/>
      <c r="XEB297" s="35"/>
      <c r="XEC297" s="35"/>
      <c r="XED297" s="35"/>
      <c r="XEE297" s="35"/>
      <c r="XEF297" s="35"/>
      <c r="XEG297" s="35"/>
      <c r="XEH297" s="35"/>
      <c r="XEI297" s="35"/>
      <c r="XEJ297" s="35"/>
      <c r="XEK297" s="35"/>
      <c r="XEL297" s="35"/>
      <c r="XEM297" s="35"/>
      <c r="XEN297" s="35"/>
      <c r="XEO297" s="35"/>
      <c r="XEP297" s="35"/>
      <c r="XEQ297" s="35"/>
      <c r="XER297" s="35"/>
      <c r="XES297" s="35"/>
      <c r="XET297" s="35"/>
      <c r="XEU297" s="35"/>
      <c r="XEV297" s="35"/>
      <c r="XEW297" s="35"/>
      <c r="XEX297" s="35"/>
      <c r="XEY297" s="35"/>
      <c r="XEZ297" s="35"/>
      <c r="XFA297" s="35"/>
      <c r="XFB297" s="35"/>
      <c r="XFC297" s="35"/>
      <c r="XFD297" s="35"/>
    </row>
    <row r="298" spans="1:151 16227:16384" s="12" customFormat="1" ht="20.25" customHeight="1" x14ac:dyDescent="0.25">
      <c r="A298" s="112" t="str">
        <f>A297</f>
        <v>31st to 34th, 36th to 41st, 43rd &amp; 44th Floor</v>
      </c>
      <c r="B298" s="113"/>
      <c r="C298" s="118">
        <v>1</v>
      </c>
      <c r="D298" s="119"/>
      <c r="E298" s="58" t="s">
        <v>208</v>
      </c>
      <c r="F298" s="118">
        <f>(65.17)*(10.764)</f>
        <v>701.48987999999997</v>
      </c>
      <c r="G298" s="119"/>
      <c r="H298" s="58">
        <v>0</v>
      </c>
      <c r="I298" s="58">
        <f t="shared" ref="I298:I302" si="91">F298*(($I$151)+1)+H298</f>
        <v>1122.383808</v>
      </c>
      <c r="J298" s="35"/>
      <c r="K298" s="35"/>
      <c r="L298" s="35"/>
      <c r="M298" s="35"/>
      <c r="N298" s="35"/>
      <c r="O298" s="35"/>
      <c r="P298" s="35"/>
      <c r="Q298" s="35"/>
      <c r="R298" s="35"/>
      <c r="S298" s="35"/>
      <c r="T298" s="35"/>
      <c r="U298" s="42" t="str">
        <f t="shared" ref="U298:U302" ca="1" si="92">V298&amp;""&amp;",..,"&amp;""&amp;W298</f>
        <v>3101,..,4401</v>
      </c>
      <c r="V298" s="42">
        <f ca="1">(SUMPRODUCT(MID(0&amp;(LEFT(A297,SUM(LEN(A297)-LEN(SUBSTITUTE(A297,{"0","1","2","3"},""))))), LARGE(INDEX(ISNUMBER(--MID((LEFT(A297,SUM(LEN(A297)-LEN(SUBSTITUTE(A297,{"0","1","2","3"},""))))), ROW(INDIRECT("1:"&amp;LEN((LEFT(A297,SUM(LEN(A297)-LEN(SUBSTITUTE(A297,{"0","1","2","3"},"")))))))), 1)) * ROW(INDIRECT("1:"&amp;LEN((LEFT(A297,SUM(LEN(A297)-LEN(SUBSTITUTE(A297,{"0","1","2","3"},"")))))))), 0), ROW(INDIRECT("1:"&amp;LEN((LEFT(A297,SUM(LEN(A297)-LEN(SUBSTITUTE(A297,{"0","1","2","3"},"")))))))))+1, 1) * 10^ROW(INDIRECT("1:"&amp;LEN((LEFT(A297,SUM(LEN(A297)-LEN(SUBSTITUTE(A297,{"0","1","2","3"},""))))))))/10))*100+1</f>
        <v>3101</v>
      </c>
      <c r="W298" s="42">
        <f ca="1">(SUMPRODUCT(MID(0&amp;(--TRIM(RIGHT(SUBSTITUTE(LEFT(A297,_xlfn.AGGREGATE(16,6,FIND({0,1,2,3,4,5,6,7,8,9},A297,ROW(INDIRECT("1:"&amp;LEN(A297)))),1))," ",REPT(" ",LEN(A297))),LEN(A297)))), LARGE(INDEX(ISNUMBER(--MID((--TRIM(RIGHT(SUBSTITUTE(LEFT(A297,_xlfn.AGGREGATE(16,6,FIND({0,1,2,3,4,5,6,7,8,9},A297,ROW(INDIRECT("1:"&amp;LEN(A297)))),1))," ",REPT(" ",LEN(A297))),LEN(A297)))), ROW(INDIRECT("1:"&amp;LEN((--TRIM(RIGHT(SUBSTITUTE(LEFT(A297,_xlfn.AGGREGATE(16,6,FIND({0,1,2,3,4,5,6,7,8,9},A297,ROW(INDIRECT("1:"&amp;LEN(A297)))),1))," ",REPT(" ",LEN(A297))),LEN(A297))))))), 1)) * ROW(INDIRECT("1:"&amp;LEN((--TRIM(RIGHT(SUBSTITUTE(LEFT(A297,_xlfn.AGGREGATE(16,6,FIND({0,1,2,3,4,5,6,7,8,9},A297,ROW(INDIRECT("1:"&amp;LEN(A297)))),1))," ",REPT(" ",LEN(A297))),LEN(A297))))))), 0), ROW(INDIRECT("1:"&amp;LEN((--TRIM(RIGHT(SUBSTITUTE(LEFT(A297,_xlfn.AGGREGATE(16,6,FIND({0,1,2,3,4,5,6,7,8,9},A297,ROW(INDIRECT("1:"&amp;LEN(A297)))),1))," ",REPT(" ",LEN(A297))),LEN(A297))))))))+1, 1) * 10^ROW(INDIRECT("1:"&amp;LEN((--TRIM(RIGHT(SUBSTITUTE(LEFT(A297,_xlfn.AGGREGATE(16,6,FIND({0,1,2,3,4,5,6,7,8,9},A297,ROW(INDIRECT("1:"&amp;LEN(A297)))),1))," ",REPT(" ",LEN(A297))),LEN(A297)))))))/10))*100+1</f>
        <v>4401</v>
      </c>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WZC298" s="35"/>
      <c r="WZD298" s="35"/>
      <c r="WZE298" s="35"/>
      <c r="WZF298" s="35"/>
      <c r="WZG298" s="35"/>
      <c r="WZH298" s="35"/>
      <c r="WZI298" s="35"/>
      <c r="WZJ298" s="35"/>
      <c r="WZK298" s="35"/>
      <c r="WZL298" s="35"/>
      <c r="WZM298" s="35"/>
      <c r="WZN298" s="35"/>
      <c r="WZO298" s="35"/>
      <c r="WZP298" s="35"/>
      <c r="WZQ298" s="35"/>
      <c r="WZR298" s="35"/>
      <c r="WZS298" s="35"/>
      <c r="WZT298" s="35"/>
      <c r="WZU298" s="35"/>
      <c r="WZV298" s="35"/>
      <c r="WZW298" s="35"/>
      <c r="WZX298" s="35"/>
      <c r="WZY298" s="35"/>
      <c r="WZZ298" s="35"/>
      <c r="XAA298" s="35"/>
      <c r="XAB298" s="35"/>
      <c r="XAC298" s="35"/>
      <c r="XAD298" s="35"/>
      <c r="XAE298" s="35"/>
      <c r="XAF298" s="35"/>
      <c r="XAG298" s="35"/>
      <c r="XAH298" s="35"/>
      <c r="XAI298" s="35"/>
      <c r="XAJ298" s="35"/>
      <c r="XAK298" s="35"/>
      <c r="XAL298" s="35"/>
      <c r="XAM298" s="35"/>
      <c r="XAN298" s="35"/>
      <c r="XAO298" s="35"/>
      <c r="XAP298" s="35"/>
      <c r="XAQ298" s="35"/>
      <c r="XAR298" s="35"/>
      <c r="XAS298" s="35"/>
      <c r="XAT298" s="35"/>
      <c r="XAU298" s="35"/>
      <c r="XAV298" s="35"/>
      <c r="XAW298" s="35"/>
      <c r="XAX298" s="35"/>
      <c r="XAY298" s="35"/>
      <c r="XAZ298" s="35"/>
      <c r="XBA298" s="35"/>
      <c r="XBB298" s="35"/>
      <c r="XBC298" s="35"/>
      <c r="XBD298" s="35"/>
      <c r="XBE298" s="35"/>
      <c r="XBF298" s="35"/>
      <c r="XBG298" s="35"/>
      <c r="XBH298" s="35"/>
      <c r="XBI298" s="35"/>
      <c r="XBJ298" s="35"/>
      <c r="XBK298" s="35"/>
      <c r="XBL298" s="35"/>
      <c r="XBM298" s="35"/>
      <c r="XBN298" s="35"/>
      <c r="XBO298" s="35"/>
      <c r="XBP298" s="35"/>
      <c r="XBQ298" s="35"/>
      <c r="XBR298" s="35"/>
      <c r="XBS298" s="35"/>
      <c r="XBT298" s="35"/>
      <c r="XBU298" s="35"/>
      <c r="XBV298" s="35"/>
      <c r="XBW298" s="35"/>
      <c r="XBX298" s="35"/>
      <c r="XBY298" s="35"/>
      <c r="XBZ298" s="35"/>
      <c r="XCA298" s="35"/>
      <c r="XCB298" s="35"/>
      <c r="XCC298" s="35"/>
      <c r="XCD298" s="35"/>
      <c r="XCE298" s="35"/>
      <c r="XCF298" s="35"/>
      <c r="XCG298" s="35"/>
      <c r="XCH298" s="35"/>
      <c r="XCI298" s="35"/>
      <c r="XCJ298" s="35"/>
      <c r="XCK298" s="35"/>
      <c r="XCL298" s="35"/>
      <c r="XCM298" s="35"/>
      <c r="XCN298" s="35"/>
      <c r="XCO298" s="35"/>
      <c r="XCP298" s="35"/>
      <c r="XCQ298" s="35"/>
      <c r="XCR298" s="35"/>
      <c r="XCS298" s="35"/>
      <c r="XCT298" s="35"/>
      <c r="XCU298" s="35"/>
      <c r="XCV298" s="35"/>
      <c r="XCW298" s="35"/>
      <c r="XCX298" s="35"/>
      <c r="XCY298" s="35"/>
      <c r="XCZ298" s="35"/>
      <c r="XDA298" s="35"/>
      <c r="XDB298" s="35"/>
      <c r="XDC298" s="35"/>
      <c r="XDD298" s="35"/>
      <c r="XDE298" s="35"/>
      <c r="XDF298" s="35"/>
      <c r="XDG298" s="35"/>
      <c r="XDH298" s="35"/>
      <c r="XDI298" s="35"/>
      <c r="XDJ298" s="35"/>
      <c r="XDK298" s="35"/>
      <c r="XDL298" s="35"/>
      <c r="XDM298" s="35"/>
      <c r="XDN298" s="35"/>
      <c r="XDO298" s="35"/>
      <c r="XDP298" s="35"/>
      <c r="XDQ298" s="35"/>
      <c r="XDR298" s="35"/>
      <c r="XDS298" s="35"/>
      <c r="XDT298" s="35"/>
      <c r="XDU298" s="35"/>
      <c r="XDV298" s="35"/>
      <c r="XDW298" s="35"/>
      <c r="XDX298" s="35"/>
      <c r="XDY298" s="35"/>
      <c r="XDZ298" s="35"/>
      <c r="XEA298" s="35"/>
      <c r="XEB298" s="35"/>
      <c r="XEC298" s="35"/>
      <c r="XED298" s="35"/>
      <c r="XEE298" s="35"/>
      <c r="XEF298" s="35"/>
      <c r="XEG298" s="35"/>
      <c r="XEH298" s="35"/>
      <c r="XEI298" s="35"/>
      <c r="XEJ298" s="35"/>
      <c r="XEK298" s="35"/>
      <c r="XEL298" s="35"/>
      <c r="XEM298" s="35"/>
      <c r="XEN298" s="35"/>
      <c r="XEO298" s="35"/>
      <c r="XEP298" s="35"/>
      <c r="XEQ298" s="35"/>
      <c r="XER298" s="35"/>
      <c r="XES298" s="35"/>
      <c r="XET298" s="35"/>
      <c r="XEU298" s="35"/>
      <c r="XEV298" s="35"/>
      <c r="XEW298" s="35"/>
      <c r="XEX298" s="35"/>
      <c r="XEY298" s="35"/>
      <c r="XEZ298" s="35"/>
      <c r="XFA298" s="35"/>
      <c r="XFB298" s="35"/>
      <c r="XFC298" s="35"/>
      <c r="XFD298" s="35"/>
    </row>
    <row r="299" spans="1:151 16227:16384" s="12" customFormat="1" ht="20.25" customHeight="1" x14ac:dyDescent="0.25">
      <c r="A299" s="114"/>
      <c r="B299" s="115"/>
      <c r="C299" s="118">
        <v>2</v>
      </c>
      <c r="D299" s="119"/>
      <c r="E299" s="58" t="s">
        <v>208</v>
      </c>
      <c r="F299" s="118">
        <f>(64.93)*(10.764)</f>
        <v>698.90652</v>
      </c>
      <c r="G299" s="119"/>
      <c r="H299" s="58">
        <v>0</v>
      </c>
      <c r="I299" s="58">
        <f t="shared" si="91"/>
        <v>1118.250432</v>
      </c>
      <c r="J299" s="35"/>
      <c r="K299" s="35"/>
      <c r="L299" s="35"/>
      <c r="M299" s="35"/>
      <c r="N299" s="35"/>
      <c r="O299" s="35"/>
      <c r="P299" s="35"/>
      <c r="Q299" s="35"/>
      <c r="R299" s="35"/>
      <c r="S299" s="35"/>
      <c r="T299" s="35"/>
      <c r="U299" s="42" t="str">
        <f t="shared" ca="1" si="92"/>
        <v>3102,..,4402</v>
      </c>
      <c r="V299" s="42">
        <f ca="1">V298+1</f>
        <v>3102</v>
      </c>
      <c r="W299" s="42">
        <f ca="1">W298+1</f>
        <v>4402</v>
      </c>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WZC299" s="35"/>
      <c r="WZD299" s="35"/>
      <c r="WZE299" s="35"/>
      <c r="WZF299" s="35"/>
      <c r="WZG299" s="35"/>
      <c r="WZH299" s="35"/>
      <c r="WZI299" s="35"/>
      <c r="WZJ299" s="35"/>
      <c r="WZK299" s="35"/>
      <c r="WZL299" s="35"/>
      <c r="WZM299" s="35"/>
      <c r="WZN299" s="35"/>
      <c r="WZO299" s="35"/>
      <c r="WZP299" s="35"/>
      <c r="WZQ299" s="35"/>
      <c r="WZR299" s="35"/>
      <c r="WZS299" s="35"/>
      <c r="WZT299" s="35"/>
      <c r="WZU299" s="35"/>
      <c r="WZV299" s="35"/>
      <c r="WZW299" s="35"/>
      <c r="WZX299" s="35"/>
      <c r="WZY299" s="35"/>
      <c r="WZZ299" s="35"/>
      <c r="XAA299" s="35"/>
      <c r="XAB299" s="35"/>
      <c r="XAC299" s="35"/>
      <c r="XAD299" s="35"/>
      <c r="XAE299" s="35"/>
      <c r="XAF299" s="35"/>
      <c r="XAG299" s="35"/>
      <c r="XAH299" s="35"/>
      <c r="XAI299" s="35"/>
      <c r="XAJ299" s="35"/>
      <c r="XAK299" s="35"/>
      <c r="XAL299" s="35"/>
      <c r="XAM299" s="35"/>
      <c r="XAN299" s="35"/>
      <c r="XAO299" s="35"/>
      <c r="XAP299" s="35"/>
      <c r="XAQ299" s="35"/>
      <c r="XAR299" s="35"/>
      <c r="XAS299" s="35"/>
      <c r="XAT299" s="35"/>
      <c r="XAU299" s="35"/>
      <c r="XAV299" s="35"/>
      <c r="XAW299" s="35"/>
      <c r="XAX299" s="35"/>
      <c r="XAY299" s="35"/>
      <c r="XAZ299" s="35"/>
      <c r="XBA299" s="35"/>
      <c r="XBB299" s="35"/>
      <c r="XBC299" s="35"/>
      <c r="XBD299" s="35"/>
      <c r="XBE299" s="35"/>
      <c r="XBF299" s="35"/>
      <c r="XBG299" s="35"/>
      <c r="XBH299" s="35"/>
      <c r="XBI299" s="35"/>
      <c r="XBJ299" s="35"/>
      <c r="XBK299" s="35"/>
      <c r="XBL299" s="35"/>
      <c r="XBM299" s="35"/>
      <c r="XBN299" s="35"/>
      <c r="XBO299" s="35"/>
      <c r="XBP299" s="35"/>
      <c r="XBQ299" s="35"/>
      <c r="XBR299" s="35"/>
      <c r="XBS299" s="35"/>
      <c r="XBT299" s="35"/>
      <c r="XBU299" s="35"/>
      <c r="XBV299" s="35"/>
      <c r="XBW299" s="35"/>
      <c r="XBX299" s="35"/>
      <c r="XBY299" s="35"/>
      <c r="XBZ299" s="35"/>
      <c r="XCA299" s="35"/>
      <c r="XCB299" s="35"/>
      <c r="XCC299" s="35"/>
      <c r="XCD299" s="35"/>
      <c r="XCE299" s="35"/>
      <c r="XCF299" s="35"/>
      <c r="XCG299" s="35"/>
      <c r="XCH299" s="35"/>
      <c r="XCI299" s="35"/>
      <c r="XCJ299" s="35"/>
      <c r="XCK299" s="35"/>
      <c r="XCL299" s="35"/>
      <c r="XCM299" s="35"/>
      <c r="XCN299" s="35"/>
      <c r="XCO299" s="35"/>
      <c r="XCP299" s="35"/>
      <c r="XCQ299" s="35"/>
      <c r="XCR299" s="35"/>
      <c r="XCS299" s="35"/>
      <c r="XCT299" s="35"/>
      <c r="XCU299" s="35"/>
      <c r="XCV299" s="35"/>
      <c r="XCW299" s="35"/>
      <c r="XCX299" s="35"/>
      <c r="XCY299" s="35"/>
      <c r="XCZ299" s="35"/>
      <c r="XDA299" s="35"/>
      <c r="XDB299" s="35"/>
      <c r="XDC299" s="35"/>
      <c r="XDD299" s="35"/>
      <c r="XDE299" s="35"/>
      <c r="XDF299" s="35"/>
      <c r="XDG299" s="35"/>
      <c r="XDH299" s="35"/>
      <c r="XDI299" s="35"/>
      <c r="XDJ299" s="35"/>
      <c r="XDK299" s="35"/>
      <c r="XDL299" s="35"/>
      <c r="XDM299" s="35"/>
      <c r="XDN299" s="35"/>
      <c r="XDO299" s="35"/>
      <c r="XDP299" s="35"/>
      <c r="XDQ299" s="35"/>
      <c r="XDR299" s="35"/>
      <c r="XDS299" s="35"/>
      <c r="XDT299" s="35"/>
      <c r="XDU299" s="35"/>
      <c r="XDV299" s="35"/>
      <c r="XDW299" s="35"/>
      <c r="XDX299" s="35"/>
      <c r="XDY299" s="35"/>
      <c r="XDZ299" s="35"/>
      <c r="XEA299" s="35"/>
      <c r="XEB299" s="35"/>
      <c r="XEC299" s="35"/>
      <c r="XED299" s="35"/>
      <c r="XEE299" s="35"/>
      <c r="XEF299" s="35"/>
      <c r="XEG299" s="35"/>
      <c r="XEH299" s="35"/>
      <c r="XEI299" s="35"/>
      <c r="XEJ299" s="35"/>
      <c r="XEK299" s="35"/>
      <c r="XEL299" s="35"/>
      <c r="XEM299" s="35"/>
      <c r="XEN299" s="35"/>
      <c r="XEO299" s="35"/>
      <c r="XEP299" s="35"/>
      <c r="XEQ299" s="35"/>
      <c r="XER299" s="35"/>
      <c r="XES299" s="35"/>
      <c r="XET299" s="35"/>
      <c r="XEU299" s="35"/>
      <c r="XEV299" s="35"/>
      <c r="XEW299" s="35"/>
      <c r="XEX299" s="35"/>
      <c r="XEY299" s="35"/>
      <c r="XEZ299" s="35"/>
      <c r="XFA299" s="35"/>
      <c r="XFB299" s="35"/>
      <c r="XFC299" s="35"/>
      <c r="XFD299" s="35"/>
    </row>
    <row r="300" spans="1:151 16227:16384" s="12" customFormat="1" ht="20.25" customHeight="1" x14ac:dyDescent="0.25">
      <c r="A300" s="114"/>
      <c r="B300" s="115"/>
      <c r="C300" s="118">
        <v>3</v>
      </c>
      <c r="D300" s="119"/>
      <c r="E300" s="58" t="s">
        <v>208</v>
      </c>
      <c r="F300" s="118">
        <f>(64.96)*(10.764)</f>
        <v>699.22943999999984</v>
      </c>
      <c r="G300" s="119"/>
      <c r="H300" s="58">
        <v>0</v>
      </c>
      <c r="I300" s="58">
        <f t="shared" si="91"/>
        <v>1118.7671039999998</v>
      </c>
      <c r="J300" s="35"/>
      <c r="K300" s="35"/>
      <c r="L300" s="35"/>
      <c r="M300" s="35"/>
      <c r="N300" s="35"/>
      <c r="O300" s="35"/>
      <c r="P300" s="35"/>
      <c r="Q300" s="35"/>
      <c r="R300" s="35"/>
      <c r="S300" s="35"/>
      <c r="T300" s="35"/>
      <c r="U300" s="42" t="str">
        <f t="shared" ca="1" si="92"/>
        <v>3103,..,4403</v>
      </c>
      <c r="V300" s="42">
        <f t="shared" ref="V300:W300" ca="1" si="93">V299+1</f>
        <v>3103</v>
      </c>
      <c r="W300" s="42">
        <f t="shared" ca="1" si="93"/>
        <v>4403</v>
      </c>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WZC300" s="35"/>
      <c r="WZD300" s="35"/>
      <c r="WZE300" s="35"/>
      <c r="WZF300" s="35"/>
      <c r="WZG300" s="35"/>
      <c r="WZH300" s="35"/>
      <c r="WZI300" s="35"/>
      <c r="WZJ300" s="35"/>
      <c r="WZK300" s="35"/>
      <c r="WZL300" s="35"/>
      <c r="WZM300" s="35"/>
      <c r="WZN300" s="35"/>
      <c r="WZO300" s="35"/>
      <c r="WZP300" s="35"/>
      <c r="WZQ300" s="35"/>
      <c r="WZR300" s="35"/>
      <c r="WZS300" s="35"/>
      <c r="WZT300" s="35"/>
      <c r="WZU300" s="35"/>
      <c r="WZV300" s="35"/>
      <c r="WZW300" s="35"/>
      <c r="WZX300" s="35"/>
      <c r="WZY300" s="35"/>
      <c r="WZZ300" s="35"/>
      <c r="XAA300" s="35"/>
      <c r="XAB300" s="35"/>
      <c r="XAC300" s="35"/>
      <c r="XAD300" s="35"/>
      <c r="XAE300" s="35"/>
      <c r="XAF300" s="35"/>
      <c r="XAG300" s="35"/>
      <c r="XAH300" s="35"/>
      <c r="XAI300" s="35"/>
      <c r="XAJ300" s="35"/>
      <c r="XAK300" s="35"/>
      <c r="XAL300" s="35"/>
      <c r="XAM300" s="35"/>
      <c r="XAN300" s="35"/>
      <c r="XAO300" s="35"/>
      <c r="XAP300" s="35"/>
      <c r="XAQ300" s="35"/>
      <c r="XAR300" s="35"/>
      <c r="XAS300" s="35"/>
      <c r="XAT300" s="35"/>
      <c r="XAU300" s="35"/>
      <c r="XAV300" s="35"/>
      <c r="XAW300" s="35"/>
      <c r="XAX300" s="35"/>
      <c r="XAY300" s="35"/>
      <c r="XAZ300" s="35"/>
      <c r="XBA300" s="35"/>
      <c r="XBB300" s="35"/>
      <c r="XBC300" s="35"/>
      <c r="XBD300" s="35"/>
      <c r="XBE300" s="35"/>
      <c r="XBF300" s="35"/>
      <c r="XBG300" s="35"/>
      <c r="XBH300" s="35"/>
      <c r="XBI300" s="35"/>
      <c r="XBJ300" s="35"/>
      <c r="XBK300" s="35"/>
      <c r="XBL300" s="35"/>
      <c r="XBM300" s="35"/>
      <c r="XBN300" s="35"/>
      <c r="XBO300" s="35"/>
      <c r="XBP300" s="35"/>
      <c r="XBQ300" s="35"/>
      <c r="XBR300" s="35"/>
      <c r="XBS300" s="35"/>
      <c r="XBT300" s="35"/>
      <c r="XBU300" s="35"/>
      <c r="XBV300" s="35"/>
      <c r="XBW300" s="35"/>
      <c r="XBX300" s="35"/>
      <c r="XBY300" s="35"/>
      <c r="XBZ300" s="35"/>
      <c r="XCA300" s="35"/>
      <c r="XCB300" s="35"/>
      <c r="XCC300" s="35"/>
      <c r="XCD300" s="35"/>
      <c r="XCE300" s="35"/>
      <c r="XCF300" s="35"/>
      <c r="XCG300" s="35"/>
      <c r="XCH300" s="35"/>
      <c r="XCI300" s="35"/>
      <c r="XCJ300" s="35"/>
      <c r="XCK300" s="35"/>
      <c r="XCL300" s="35"/>
      <c r="XCM300" s="35"/>
      <c r="XCN300" s="35"/>
      <c r="XCO300" s="35"/>
      <c r="XCP300" s="35"/>
      <c r="XCQ300" s="35"/>
      <c r="XCR300" s="35"/>
      <c r="XCS300" s="35"/>
      <c r="XCT300" s="35"/>
      <c r="XCU300" s="35"/>
      <c r="XCV300" s="35"/>
      <c r="XCW300" s="35"/>
      <c r="XCX300" s="35"/>
      <c r="XCY300" s="35"/>
      <c r="XCZ300" s="35"/>
      <c r="XDA300" s="35"/>
      <c r="XDB300" s="35"/>
      <c r="XDC300" s="35"/>
      <c r="XDD300" s="35"/>
      <c r="XDE300" s="35"/>
      <c r="XDF300" s="35"/>
      <c r="XDG300" s="35"/>
      <c r="XDH300" s="35"/>
      <c r="XDI300" s="35"/>
      <c r="XDJ300" s="35"/>
      <c r="XDK300" s="35"/>
      <c r="XDL300" s="35"/>
      <c r="XDM300" s="35"/>
      <c r="XDN300" s="35"/>
      <c r="XDO300" s="35"/>
      <c r="XDP300" s="35"/>
      <c r="XDQ300" s="35"/>
      <c r="XDR300" s="35"/>
      <c r="XDS300" s="35"/>
      <c r="XDT300" s="35"/>
      <c r="XDU300" s="35"/>
      <c r="XDV300" s="35"/>
      <c r="XDW300" s="35"/>
      <c r="XDX300" s="35"/>
      <c r="XDY300" s="35"/>
      <c r="XDZ300" s="35"/>
      <c r="XEA300" s="35"/>
      <c r="XEB300" s="35"/>
      <c r="XEC300" s="35"/>
      <c r="XED300" s="35"/>
      <c r="XEE300" s="35"/>
      <c r="XEF300" s="35"/>
      <c r="XEG300" s="35"/>
      <c r="XEH300" s="35"/>
      <c r="XEI300" s="35"/>
      <c r="XEJ300" s="35"/>
      <c r="XEK300" s="35"/>
      <c r="XEL300" s="35"/>
      <c r="XEM300" s="35"/>
      <c r="XEN300" s="35"/>
      <c r="XEO300" s="35"/>
      <c r="XEP300" s="35"/>
      <c r="XEQ300" s="35"/>
      <c r="XER300" s="35"/>
      <c r="XES300" s="35"/>
      <c r="XET300" s="35"/>
      <c r="XEU300" s="35"/>
      <c r="XEV300" s="35"/>
      <c r="XEW300" s="35"/>
      <c r="XEX300" s="35"/>
      <c r="XEY300" s="35"/>
      <c r="XEZ300" s="35"/>
      <c r="XFA300" s="35"/>
      <c r="XFB300" s="35"/>
      <c r="XFC300" s="35"/>
      <c r="XFD300" s="35"/>
    </row>
    <row r="301" spans="1:151 16227:16384" s="12" customFormat="1" ht="20.25" customHeight="1" x14ac:dyDescent="0.25">
      <c r="A301" s="114"/>
      <c r="B301" s="115"/>
      <c r="C301" s="118">
        <v>4</v>
      </c>
      <c r="D301" s="119"/>
      <c r="E301" s="58" t="s">
        <v>209</v>
      </c>
      <c r="F301" s="118">
        <f>(95.91)*(10.764)</f>
        <v>1032.3752399999998</v>
      </c>
      <c r="G301" s="119"/>
      <c r="H301" s="58">
        <v>0</v>
      </c>
      <c r="I301" s="58">
        <f t="shared" si="91"/>
        <v>1651.8003839999999</v>
      </c>
      <c r="J301" s="35"/>
      <c r="K301" s="118">
        <f>106.54*10.764</f>
        <v>1146.79656</v>
      </c>
      <c r="L301" s="119"/>
      <c r="M301" s="35"/>
      <c r="N301" s="35"/>
      <c r="O301" s="35"/>
      <c r="P301" s="35"/>
      <c r="Q301" s="35"/>
      <c r="R301" s="35"/>
      <c r="S301" s="35"/>
      <c r="T301" s="35"/>
      <c r="U301" s="42" t="str">
        <f t="shared" ca="1" si="92"/>
        <v>3104,..,4404</v>
      </c>
      <c r="V301" s="42">
        <f t="shared" ref="V301:W301" ca="1" si="94">V300+1</f>
        <v>3104</v>
      </c>
      <c r="W301" s="42">
        <f t="shared" ca="1" si="94"/>
        <v>4404</v>
      </c>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WZC301" s="35"/>
      <c r="WZD301" s="35"/>
      <c r="WZE301" s="35"/>
      <c r="WZF301" s="35"/>
      <c r="WZG301" s="35"/>
      <c r="WZH301" s="35"/>
      <c r="WZI301" s="35"/>
      <c r="WZJ301" s="35"/>
      <c r="WZK301" s="35"/>
      <c r="WZL301" s="35"/>
      <c r="WZM301" s="35"/>
      <c r="WZN301" s="35"/>
      <c r="WZO301" s="35"/>
      <c r="WZP301" s="35"/>
      <c r="WZQ301" s="35"/>
      <c r="WZR301" s="35"/>
      <c r="WZS301" s="35"/>
      <c r="WZT301" s="35"/>
      <c r="WZU301" s="35"/>
      <c r="WZV301" s="35"/>
      <c r="WZW301" s="35"/>
      <c r="WZX301" s="35"/>
      <c r="WZY301" s="35"/>
      <c r="WZZ301" s="35"/>
      <c r="XAA301" s="35"/>
      <c r="XAB301" s="35"/>
      <c r="XAC301" s="35"/>
      <c r="XAD301" s="35"/>
      <c r="XAE301" s="35"/>
      <c r="XAF301" s="35"/>
      <c r="XAG301" s="35"/>
      <c r="XAH301" s="35"/>
      <c r="XAI301" s="35"/>
      <c r="XAJ301" s="35"/>
      <c r="XAK301" s="35"/>
      <c r="XAL301" s="35"/>
      <c r="XAM301" s="35"/>
      <c r="XAN301" s="35"/>
      <c r="XAO301" s="35"/>
      <c r="XAP301" s="35"/>
      <c r="XAQ301" s="35"/>
      <c r="XAR301" s="35"/>
      <c r="XAS301" s="35"/>
      <c r="XAT301" s="35"/>
      <c r="XAU301" s="35"/>
      <c r="XAV301" s="35"/>
      <c r="XAW301" s="35"/>
      <c r="XAX301" s="35"/>
      <c r="XAY301" s="35"/>
      <c r="XAZ301" s="35"/>
      <c r="XBA301" s="35"/>
      <c r="XBB301" s="35"/>
      <c r="XBC301" s="35"/>
      <c r="XBD301" s="35"/>
      <c r="XBE301" s="35"/>
      <c r="XBF301" s="35"/>
      <c r="XBG301" s="35"/>
      <c r="XBH301" s="35"/>
      <c r="XBI301" s="35"/>
      <c r="XBJ301" s="35"/>
      <c r="XBK301" s="35"/>
      <c r="XBL301" s="35"/>
      <c r="XBM301" s="35"/>
      <c r="XBN301" s="35"/>
      <c r="XBO301" s="35"/>
      <c r="XBP301" s="35"/>
      <c r="XBQ301" s="35"/>
      <c r="XBR301" s="35"/>
      <c r="XBS301" s="35"/>
      <c r="XBT301" s="35"/>
      <c r="XBU301" s="35"/>
      <c r="XBV301" s="35"/>
      <c r="XBW301" s="35"/>
      <c r="XBX301" s="35"/>
      <c r="XBY301" s="35"/>
      <c r="XBZ301" s="35"/>
      <c r="XCA301" s="35"/>
      <c r="XCB301" s="35"/>
      <c r="XCC301" s="35"/>
      <c r="XCD301" s="35"/>
      <c r="XCE301" s="35"/>
      <c r="XCF301" s="35"/>
      <c r="XCG301" s="35"/>
      <c r="XCH301" s="35"/>
      <c r="XCI301" s="35"/>
      <c r="XCJ301" s="35"/>
      <c r="XCK301" s="35"/>
      <c r="XCL301" s="35"/>
      <c r="XCM301" s="35"/>
      <c r="XCN301" s="35"/>
      <c r="XCO301" s="35"/>
      <c r="XCP301" s="35"/>
      <c r="XCQ301" s="35"/>
      <c r="XCR301" s="35"/>
      <c r="XCS301" s="35"/>
      <c r="XCT301" s="35"/>
      <c r="XCU301" s="35"/>
      <c r="XCV301" s="35"/>
      <c r="XCW301" s="35"/>
      <c r="XCX301" s="35"/>
      <c r="XCY301" s="35"/>
      <c r="XCZ301" s="35"/>
      <c r="XDA301" s="35"/>
      <c r="XDB301" s="35"/>
      <c r="XDC301" s="35"/>
      <c r="XDD301" s="35"/>
      <c r="XDE301" s="35"/>
      <c r="XDF301" s="35"/>
      <c r="XDG301" s="35"/>
      <c r="XDH301" s="35"/>
      <c r="XDI301" s="35"/>
      <c r="XDJ301" s="35"/>
      <c r="XDK301" s="35"/>
      <c r="XDL301" s="35"/>
      <c r="XDM301" s="35"/>
      <c r="XDN301" s="35"/>
      <c r="XDO301" s="35"/>
      <c r="XDP301" s="35"/>
      <c r="XDQ301" s="35"/>
      <c r="XDR301" s="35"/>
      <c r="XDS301" s="35"/>
      <c r="XDT301" s="35"/>
      <c r="XDU301" s="35"/>
      <c r="XDV301" s="35"/>
      <c r="XDW301" s="35"/>
      <c r="XDX301" s="35"/>
      <c r="XDY301" s="35"/>
      <c r="XDZ301" s="35"/>
      <c r="XEA301" s="35"/>
      <c r="XEB301" s="35"/>
      <c r="XEC301" s="35"/>
      <c r="XED301" s="35"/>
      <c r="XEE301" s="35"/>
      <c r="XEF301" s="35"/>
      <c r="XEG301" s="35"/>
      <c r="XEH301" s="35"/>
      <c r="XEI301" s="35"/>
      <c r="XEJ301" s="35"/>
      <c r="XEK301" s="35"/>
      <c r="XEL301" s="35"/>
      <c r="XEM301" s="35"/>
      <c r="XEN301" s="35"/>
      <c r="XEO301" s="35"/>
      <c r="XEP301" s="35"/>
      <c r="XEQ301" s="35"/>
      <c r="XER301" s="35"/>
      <c r="XES301" s="35"/>
      <c r="XET301" s="35"/>
      <c r="XEU301" s="35"/>
      <c r="XEV301" s="35"/>
      <c r="XEW301" s="35"/>
      <c r="XEX301" s="35"/>
      <c r="XEY301" s="35"/>
      <c r="XEZ301" s="35"/>
      <c r="XFA301" s="35"/>
      <c r="XFB301" s="35"/>
      <c r="XFC301" s="35"/>
      <c r="XFD301" s="35"/>
    </row>
    <row r="302" spans="1:151 16227:16384" s="12" customFormat="1" ht="20.25" customHeight="1" x14ac:dyDescent="0.25">
      <c r="A302" s="116"/>
      <c r="B302" s="117"/>
      <c r="C302" s="118">
        <v>5</v>
      </c>
      <c r="D302" s="119"/>
      <c r="E302" s="58" t="s">
        <v>209</v>
      </c>
      <c r="F302" s="118">
        <f>(108.69)*(10.764)</f>
        <v>1169.9391599999999</v>
      </c>
      <c r="G302" s="119"/>
      <c r="H302" s="58">
        <v>0</v>
      </c>
      <c r="I302" s="58">
        <f t="shared" si="91"/>
        <v>1871.902656</v>
      </c>
      <c r="J302" s="35"/>
      <c r="K302" s="35"/>
      <c r="L302" s="35"/>
      <c r="M302" s="35"/>
      <c r="N302" s="35"/>
      <c r="O302" s="35"/>
      <c r="P302" s="35"/>
      <c r="Q302" s="35"/>
      <c r="R302" s="35"/>
      <c r="S302" s="35"/>
      <c r="T302" s="35"/>
      <c r="U302" s="42" t="str">
        <f t="shared" ca="1" si="92"/>
        <v>3105,..,4405</v>
      </c>
      <c r="V302" s="42">
        <f t="shared" ref="V302:W302" ca="1" si="95">V301+1</f>
        <v>3105</v>
      </c>
      <c r="W302" s="42">
        <f t="shared" ca="1" si="95"/>
        <v>4405</v>
      </c>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WZC302" s="35"/>
      <c r="WZD302" s="35"/>
      <c r="WZE302" s="35"/>
      <c r="WZF302" s="35"/>
      <c r="WZG302" s="35"/>
      <c r="WZH302" s="35"/>
      <c r="WZI302" s="35"/>
      <c r="WZJ302" s="35"/>
      <c r="WZK302" s="35"/>
      <c r="WZL302" s="35"/>
      <c r="WZM302" s="35"/>
      <c r="WZN302" s="35"/>
      <c r="WZO302" s="35"/>
      <c r="WZP302" s="35"/>
      <c r="WZQ302" s="35"/>
      <c r="WZR302" s="35"/>
      <c r="WZS302" s="35"/>
      <c r="WZT302" s="35"/>
      <c r="WZU302" s="35"/>
      <c r="WZV302" s="35"/>
      <c r="WZW302" s="35"/>
      <c r="WZX302" s="35"/>
      <c r="WZY302" s="35"/>
      <c r="WZZ302" s="35"/>
      <c r="XAA302" s="35"/>
      <c r="XAB302" s="35"/>
      <c r="XAC302" s="35"/>
      <c r="XAD302" s="35"/>
      <c r="XAE302" s="35"/>
      <c r="XAF302" s="35"/>
      <c r="XAG302" s="35"/>
      <c r="XAH302" s="35"/>
      <c r="XAI302" s="35"/>
      <c r="XAJ302" s="35"/>
      <c r="XAK302" s="35"/>
      <c r="XAL302" s="35"/>
      <c r="XAM302" s="35"/>
      <c r="XAN302" s="35"/>
      <c r="XAO302" s="35"/>
      <c r="XAP302" s="35"/>
      <c r="XAQ302" s="35"/>
      <c r="XAR302" s="35"/>
      <c r="XAS302" s="35"/>
      <c r="XAT302" s="35"/>
      <c r="XAU302" s="35"/>
      <c r="XAV302" s="35"/>
      <c r="XAW302" s="35"/>
      <c r="XAX302" s="35"/>
      <c r="XAY302" s="35"/>
      <c r="XAZ302" s="35"/>
      <c r="XBA302" s="35"/>
      <c r="XBB302" s="35"/>
      <c r="XBC302" s="35"/>
      <c r="XBD302" s="35"/>
      <c r="XBE302" s="35"/>
      <c r="XBF302" s="35"/>
      <c r="XBG302" s="35"/>
      <c r="XBH302" s="35"/>
      <c r="XBI302" s="35"/>
      <c r="XBJ302" s="35"/>
      <c r="XBK302" s="35"/>
      <c r="XBL302" s="35"/>
      <c r="XBM302" s="35"/>
      <c r="XBN302" s="35"/>
      <c r="XBO302" s="35"/>
      <c r="XBP302" s="35"/>
      <c r="XBQ302" s="35"/>
      <c r="XBR302" s="35"/>
      <c r="XBS302" s="35"/>
      <c r="XBT302" s="35"/>
      <c r="XBU302" s="35"/>
      <c r="XBV302" s="35"/>
      <c r="XBW302" s="35"/>
      <c r="XBX302" s="35"/>
      <c r="XBY302" s="35"/>
      <c r="XBZ302" s="35"/>
      <c r="XCA302" s="35"/>
      <c r="XCB302" s="35"/>
      <c r="XCC302" s="35"/>
      <c r="XCD302" s="35"/>
      <c r="XCE302" s="35"/>
      <c r="XCF302" s="35"/>
      <c r="XCG302" s="35"/>
      <c r="XCH302" s="35"/>
      <c r="XCI302" s="35"/>
      <c r="XCJ302" s="35"/>
      <c r="XCK302" s="35"/>
      <c r="XCL302" s="35"/>
      <c r="XCM302" s="35"/>
      <c r="XCN302" s="35"/>
      <c r="XCO302" s="35"/>
      <c r="XCP302" s="35"/>
      <c r="XCQ302" s="35"/>
      <c r="XCR302" s="35"/>
      <c r="XCS302" s="35"/>
      <c r="XCT302" s="35"/>
      <c r="XCU302" s="35"/>
      <c r="XCV302" s="35"/>
      <c r="XCW302" s="35"/>
      <c r="XCX302" s="35"/>
      <c r="XCY302" s="35"/>
      <c r="XCZ302" s="35"/>
      <c r="XDA302" s="35"/>
      <c r="XDB302" s="35"/>
      <c r="XDC302" s="35"/>
      <c r="XDD302" s="35"/>
      <c r="XDE302" s="35"/>
      <c r="XDF302" s="35"/>
      <c r="XDG302" s="35"/>
      <c r="XDH302" s="35"/>
      <c r="XDI302" s="35"/>
      <c r="XDJ302" s="35"/>
      <c r="XDK302" s="35"/>
      <c r="XDL302" s="35"/>
      <c r="XDM302" s="35"/>
      <c r="XDN302" s="35"/>
      <c r="XDO302" s="35"/>
      <c r="XDP302" s="35"/>
      <c r="XDQ302" s="35"/>
      <c r="XDR302" s="35"/>
      <c r="XDS302" s="35"/>
      <c r="XDT302" s="35"/>
      <c r="XDU302" s="35"/>
      <c r="XDV302" s="35"/>
      <c r="XDW302" s="35"/>
      <c r="XDX302" s="35"/>
      <c r="XDY302" s="35"/>
      <c r="XDZ302" s="35"/>
      <c r="XEA302" s="35"/>
      <c r="XEB302" s="35"/>
      <c r="XEC302" s="35"/>
      <c r="XED302" s="35"/>
      <c r="XEE302" s="35"/>
      <c r="XEF302" s="35"/>
      <c r="XEG302" s="35"/>
      <c r="XEH302" s="35"/>
      <c r="XEI302" s="35"/>
      <c r="XEJ302" s="35"/>
      <c r="XEK302" s="35"/>
      <c r="XEL302" s="35"/>
      <c r="XEM302" s="35"/>
      <c r="XEN302" s="35"/>
      <c r="XEO302" s="35"/>
      <c r="XEP302" s="35"/>
      <c r="XEQ302" s="35"/>
      <c r="XER302" s="35"/>
      <c r="XES302" s="35"/>
      <c r="XET302" s="35"/>
      <c r="XEU302" s="35"/>
      <c r="XEV302" s="35"/>
      <c r="XEW302" s="35"/>
      <c r="XEX302" s="35"/>
      <c r="XEY302" s="35"/>
      <c r="XEZ302" s="35"/>
      <c r="XFA302" s="35"/>
      <c r="XFB302" s="35"/>
      <c r="XFC302" s="35"/>
      <c r="XFD302" s="35"/>
    </row>
    <row r="303" spans="1:151 16227:16384" s="12" customFormat="1" ht="20.25" x14ac:dyDescent="0.25">
      <c r="A303" s="109" t="s">
        <v>219</v>
      </c>
      <c r="B303" s="110"/>
      <c r="C303" s="110"/>
      <c r="D303" s="110"/>
      <c r="E303" s="110"/>
      <c r="F303" s="110"/>
      <c r="G303" s="110"/>
      <c r="H303" s="110"/>
      <c r="I303" s="111"/>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WZC303" s="35"/>
      <c r="WZD303" s="35"/>
      <c r="WZE303" s="35"/>
      <c r="WZF303" s="35"/>
      <c r="WZG303" s="35"/>
      <c r="WZH303" s="35"/>
      <c r="WZI303" s="35"/>
      <c r="WZJ303" s="35"/>
      <c r="WZK303" s="35"/>
      <c r="WZL303" s="35"/>
      <c r="WZM303" s="35"/>
      <c r="WZN303" s="35"/>
      <c r="WZO303" s="35"/>
      <c r="WZP303" s="35"/>
      <c r="WZQ303" s="35"/>
      <c r="WZR303" s="35"/>
      <c r="WZS303" s="35"/>
      <c r="WZT303" s="35"/>
      <c r="WZU303" s="35"/>
      <c r="WZV303" s="35"/>
      <c r="WZW303" s="35"/>
      <c r="WZX303" s="35"/>
      <c r="WZY303" s="35"/>
      <c r="WZZ303" s="35"/>
      <c r="XAA303" s="35"/>
      <c r="XAB303" s="35"/>
      <c r="XAC303" s="35"/>
      <c r="XAD303" s="35"/>
      <c r="XAE303" s="35"/>
      <c r="XAF303" s="35"/>
      <c r="XAG303" s="35"/>
      <c r="XAH303" s="35"/>
      <c r="XAI303" s="35"/>
      <c r="XAJ303" s="35"/>
      <c r="XAK303" s="35"/>
      <c r="XAL303" s="35"/>
      <c r="XAM303" s="35"/>
      <c r="XAN303" s="35"/>
      <c r="XAO303" s="35"/>
      <c r="XAP303" s="35"/>
      <c r="XAQ303" s="35"/>
      <c r="XAR303" s="35"/>
      <c r="XAS303" s="35"/>
      <c r="XAT303" s="35"/>
      <c r="XAU303" s="35"/>
      <c r="XAV303" s="35"/>
      <c r="XAW303" s="35"/>
      <c r="XAX303" s="35"/>
      <c r="XAY303" s="35"/>
      <c r="XAZ303" s="35"/>
      <c r="XBA303" s="35"/>
      <c r="XBB303" s="35"/>
      <c r="XBC303" s="35"/>
      <c r="XBD303" s="35"/>
      <c r="XBE303" s="35"/>
      <c r="XBF303" s="35"/>
      <c r="XBG303" s="35"/>
      <c r="XBH303" s="35"/>
      <c r="XBI303" s="35"/>
      <c r="XBJ303" s="35"/>
      <c r="XBK303" s="35"/>
      <c r="XBL303" s="35"/>
      <c r="XBM303" s="35"/>
      <c r="XBN303" s="35"/>
      <c r="XBO303" s="35"/>
      <c r="XBP303" s="35"/>
      <c r="XBQ303" s="35"/>
      <c r="XBR303" s="35"/>
      <c r="XBS303" s="35"/>
      <c r="XBT303" s="35"/>
      <c r="XBU303" s="35"/>
      <c r="XBV303" s="35"/>
      <c r="XBW303" s="35"/>
      <c r="XBX303" s="35"/>
      <c r="XBY303" s="35"/>
      <c r="XBZ303" s="35"/>
      <c r="XCA303" s="35"/>
      <c r="XCB303" s="35"/>
      <c r="XCC303" s="35"/>
      <c r="XCD303" s="35"/>
      <c r="XCE303" s="35"/>
      <c r="XCF303" s="35"/>
      <c r="XCG303" s="35"/>
      <c r="XCH303" s="35"/>
      <c r="XCI303" s="35"/>
      <c r="XCJ303" s="35"/>
      <c r="XCK303" s="35"/>
      <c r="XCL303" s="35"/>
      <c r="XCM303" s="35"/>
      <c r="XCN303" s="35"/>
      <c r="XCO303" s="35"/>
      <c r="XCP303" s="35"/>
      <c r="XCQ303" s="35"/>
      <c r="XCR303" s="35"/>
      <c r="XCS303" s="35"/>
      <c r="XCT303" s="35"/>
      <c r="XCU303" s="35"/>
      <c r="XCV303" s="35"/>
      <c r="XCW303" s="35"/>
      <c r="XCX303" s="35"/>
      <c r="XCY303" s="35"/>
      <c r="XCZ303" s="35"/>
      <c r="XDA303" s="35"/>
      <c r="XDB303" s="35"/>
      <c r="XDC303" s="35"/>
      <c r="XDD303" s="35"/>
      <c r="XDE303" s="35"/>
      <c r="XDF303" s="35"/>
      <c r="XDG303" s="35"/>
      <c r="XDH303" s="35"/>
      <c r="XDI303" s="35"/>
      <c r="XDJ303" s="35"/>
      <c r="XDK303" s="35"/>
      <c r="XDL303" s="35"/>
      <c r="XDM303" s="35"/>
      <c r="XDN303" s="35"/>
      <c r="XDO303" s="35"/>
      <c r="XDP303" s="35"/>
      <c r="XDQ303" s="35"/>
      <c r="XDR303" s="35"/>
      <c r="XDS303" s="35"/>
      <c r="XDT303" s="35"/>
      <c r="XDU303" s="35"/>
      <c r="XDV303" s="35"/>
      <c r="XDW303" s="35"/>
      <c r="XDX303" s="35"/>
      <c r="XDY303" s="35"/>
      <c r="XDZ303" s="35"/>
      <c r="XEA303" s="35"/>
      <c r="XEB303" s="35"/>
      <c r="XEC303" s="35"/>
      <c r="XED303" s="35"/>
      <c r="XEE303" s="35"/>
      <c r="XEF303" s="35"/>
      <c r="XEG303" s="35"/>
      <c r="XEH303" s="35"/>
      <c r="XEI303" s="35"/>
      <c r="XEJ303" s="35"/>
      <c r="XEK303" s="35"/>
      <c r="XEL303" s="35"/>
      <c r="XEM303" s="35"/>
      <c r="XEN303" s="35"/>
      <c r="XEO303" s="35"/>
      <c r="XEP303" s="35"/>
      <c r="XEQ303" s="35"/>
      <c r="XER303" s="35"/>
      <c r="XES303" s="35"/>
      <c r="XET303" s="35"/>
      <c r="XEU303" s="35"/>
      <c r="XEV303" s="35"/>
      <c r="XEW303" s="35"/>
      <c r="XEX303" s="35"/>
      <c r="XEY303" s="35"/>
      <c r="XEZ303" s="35"/>
      <c r="XFA303" s="35"/>
      <c r="XFB303" s="35"/>
      <c r="XFC303" s="35"/>
      <c r="XFD303" s="35"/>
    </row>
    <row r="304" spans="1:151 16227:16384" s="12" customFormat="1" ht="20.25" customHeight="1" x14ac:dyDescent="0.25">
      <c r="A304" s="112" t="str">
        <f>A303</f>
        <v>35th Floor (Part Refuge Area)</v>
      </c>
      <c r="B304" s="113"/>
      <c r="C304" s="118">
        <v>1</v>
      </c>
      <c r="D304" s="119"/>
      <c r="E304" s="58" t="s">
        <v>208</v>
      </c>
      <c r="F304" s="118">
        <f>(65.17)*(10.764)</f>
        <v>701.48987999999997</v>
      </c>
      <c r="G304" s="119"/>
      <c r="H304" s="58">
        <v>0</v>
      </c>
      <c r="I304" s="58">
        <f t="shared" ref="I304:I307" si="96">F304*(($I$151)+1)+H304</f>
        <v>1122.383808</v>
      </c>
      <c r="J304" s="35"/>
      <c r="K304" s="35"/>
      <c r="L304" s="35"/>
      <c r="M304" s="35"/>
      <c r="N304" s="35"/>
      <c r="O304" s="35"/>
      <c r="P304" s="35"/>
      <c r="Q304" s="35"/>
      <c r="R304" s="35"/>
      <c r="S304" s="35"/>
      <c r="T304" s="35"/>
      <c r="U304" s="42" t="str">
        <f t="shared" ref="U304:U308" ca="1" si="97">V304&amp;""&amp;",..,"&amp;""&amp;W304</f>
        <v>301,..,3501</v>
      </c>
      <c r="V304" s="42">
        <f ca="1">(SUMPRODUCT(MID(0&amp;(LEFT(A303,SUM(LEN(A303)-LEN(SUBSTITUTE(A303,{"0","1","2","3"},""))))), LARGE(INDEX(ISNUMBER(--MID((LEFT(A303,SUM(LEN(A303)-LEN(SUBSTITUTE(A303,{"0","1","2","3"},""))))), ROW(INDIRECT("1:"&amp;LEN((LEFT(A303,SUM(LEN(A303)-LEN(SUBSTITUTE(A303,{"0","1","2","3"},"")))))))), 1)) * ROW(INDIRECT("1:"&amp;LEN((LEFT(A303,SUM(LEN(A303)-LEN(SUBSTITUTE(A303,{"0","1","2","3"},"")))))))), 0), ROW(INDIRECT("1:"&amp;LEN((LEFT(A303,SUM(LEN(A303)-LEN(SUBSTITUTE(A303,{"0","1","2","3"},"")))))))))+1, 1) * 10^ROW(INDIRECT("1:"&amp;LEN((LEFT(A303,SUM(LEN(A303)-LEN(SUBSTITUTE(A303,{"0","1","2","3"},""))))))))/10))*100+1</f>
        <v>301</v>
      </c>
      <c r="W304" s="42">
        <f ca="1">(SUMPRODUCT(MID(0&amp;(--TRIM(RIGHT(SUBSTITUTE(LEFT(A303,_xlfn.AGGREGATE(16,6,FIND({0,1,2,3,4,5,6,7,8,9},A303,ROW(INDIRECT("1:"&amp;LEN(A303)))),1))," ",REPT(" ",LEN(A303))),LEN(A303)))), LARGE(INDEX(ISNUMBER(--MID((--TRIM(RIGHT(SUBSTITUTE(LEFT(A303,_xlfn.AGGREGATE(16,6,FIND({0,1,2,3,4,5,6,7,8,9},A303,ROW(INDIRECT("1:"&amp;LEN(A303)))),1))," ",REPT(" ",LEN(A303))),LEN(A303)))), ROW(INDIRECT("1:"&amp;LEN((--TRIM(RIGHT(SUBSTITUTE(LEFT(A303,_xlfn.AGGREGATE(16,6,FIND({0,1,2,3,4,5,6,7,8,9},A303,ROW(INDIRECT("1:"&amp;LEN(A303)))),1))," ",REPT(" ",LEN(A303))),LEN(A303))))))), 1)) * ROW(INDIRECT("1:"&amp;LEN((--TRIM(RIGHT(SUBSTITUTE(LEFT(A303,_xlfn.AGGREGATE(16,6,FIND({0,1,2,3,4,5,6,7,8,9},A303,ROW(INDIRECT("1:"&amp;LEN(A303)))),1))," ",REPT(" ",LEN(A303))),LEN(A303))))))), 0), ROW(INDIRECT("1:"&amp;LEN((--TRIM(RIGHT(SUBSTITUTE(LEFT(A303,_xlfn.AGGREGATE(16,6,FIND({0,1,2,3,4,5,6,7,8,9},A303,ROW(INDIRECT("1:"&amp;LEN(A303)))),1))," ",REPT(" ",LEN(A303))),LEN(A303))))))))+1, 1) * 10^ROW(INDIRECT("1:"&amp;LEN((--TRIM(RIGHT(SUBSTITUTE(LEFT(A303,_xlfn.AGGREGATE(16,6,FIND({0,1,2,3,4,5,6,7,8,9},A303,ROW(INDIRECT("1:"&amp;LEN(A303)))),1))," ",REPT(" ",LEN(A303))),LEN(A303)))))))/10))*100+1</f>
        <v>3501</v>
      </c>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WZC304" s="35"/>
      <c r="WZD304" s="35"/>
      <c r="WZE304" s="35"/>
      <c r="WZF304" s="35"/>
      <c r="WZG304" s="35"/>
      <c r="WZH304" s="35"/>
      <c r="WZI304" s="35"/>
      <c r="WZJ304" s="35"/>
      <c r="WZK304" s="35"/>
      <c r="WZL304" s="35"/>
      <c r="WZM304" s="35"/>
      <c r="WZN304" s="35"/>
      <c r="WZO304" s="35"/>
      <c r="WZP304" s="35"/>
      <c r="WZQ304" s="35"/>
      <c r="WZR304" s="35"/>
      <c r="WZS304" s="35"/>
      <c r="WZT304" s="35"/>
      <c r="WZU304" s="35"/>
      <c r="WZV304" s="35"/>
      <c r="WZW304" s="35"/>
      <c r="WZX304" s="35"/>
      <c r="WZY304" s="35"/>
      <c r="WZZ304" s="35"/>
      <c r="XAA304" s="35"/>
      <c r="XAB304" s="35"/>
      <c r="XAC304" s="35"/>
      <c r="XAD304" s="35"/>
      <c r="XAE304" s="35"/>
      <c r="XAF304" s="35"/>
      <c r="XAG304" s="35"/>
      <c r="XAH304" s="35"/>
      <c r="XAI304" s="35"/>
      <c r="XAJ304" s="35"/>
      <c r="XAK304" s="35"/>
      <c r="XAL304" s="35"/>
      <c r="XAM304" s="35"/>
      <c r="XAN304" s="35"/>
      <c r="XAO304" s="35"/>
      <c r="XAP304" s="35"/>
      <c r="XAQ304" s="35"/>
      <c r="XAR304" s="35"/>
      <c r="XAS304" s="35"/>
      <c r="XAT304" s="35"/>
      <c r="XAU304" s="35"/>
      <c r="XAV304" s="35"/>
      <c r="XAW304" s="35"/>
      <c r="XAX304" s="35"/>
      <c r="XAY304" s="35"/>
      <c r="XAZ304" s="35"/>
      <c r="XBA304" s="35"/>
      <c r="XBB304" s="35"/>
      <c r="XBC304" s="35"/>
      <c r="XBD304" s="35"/>
      <c r="XBE304" s="35"/>
      <c r="XBF304" s="35"/>
      <c r="XBG304" s="35"/>
      <c r="XBH304" s="35"/>
      <c r="XBI304" s="35"/>
      <c r="XBJ304" s="35"/>
      <c r="XBK304" s="35"/>
      <c r="XBL304" s="35"/>
      <c r="XBM304" s="35"/>
      <c r="XBN304" s="35"/>
      <c r="XBO304" s="35"/>
      <c r="XBP304" s="35"/>
      <c r="XBQ304" s="35"/>
      <c r="XBR304" s="35"/>
      <c r="XBS304" s="35"/>
      <c r="XBT304" s="35"/>
      <c r="XBU304" s="35"/>
      <c r="XBV304" s="35"/>
      <c r="XBW304" s="35"/>
      <c r="XBX304" s="35"/>
      <c r="XBY304" s="35"/>
      <c r="XBZ304" s="35"/>
      <c r="XCA304" s="35"/>
      <c r="XCB304" s="35"/>
      <c r="XCC304" s="35"/>
      <c r="XCD304" s="35"/>
      <c r="XCE304" s="35"/>
      <c r="XCF304" s="35"/>
      <c r="XCG304" s="35"/>
      <c r="XCH304" s="35"/>
      <c r="XCI304" s="35"/>
      <c r="XCJ304" s="35"/>
      <c r="XCK304" s="35"/>
      <c r="XCL304" s="35"/>
      <c r="XCM304" s="35"/>
      <c r="XCN304" s="35"/>
      <c r="XCO304" s="35"/>
      <c r="XCP304" s="35"/>
      <c r="XCQ304" s="35"/>
      <c r="XCR304" s="35"/>
      <c r="XCS304" s="35"/>
      <c r="XCT304" s="35"/>
      <c r="XCU304" s="35"/>
      <c r="XCV304" s="35"/>
      <c r="XCW304" s="35"/>
      <c r="XCX304" s="35"/>
      <c r="XCY304" s="35"/>
      <c r="XCZ304" s="35"/>
      <c r="XDA304" s="35"/>
      <c r="XDB304" s="35"/>
      <c r="XDC304" s="35"/>
      <c r="XDD304" s="35"/>
      <c r="XDE304" s="35"/>
      <c r="XDF304" s="35"/>
      <c r="XDG304" s="35"/>
      <c r="XDH304" s="35"/>
      <c r="XDI304" s="35"/>
      <c r="XDJ304" s="35"/>
      <c r="XDK304" s="35"/>
      <c r="XDL304" s="35"/>
      <c r="XDM304" s="35"/>
      <c r="XDN304" s="35"/>
      <c r="XDO304" s="35"/>
      <c r="XDP304" s="35"/>
      <c r="XDQ304" s="35"/>
      <c r="XDR304" s="35"/>
      <c r="XDS304" s="35"/>
      <c r="XDT304" s="35"/>
      <c r="XDU304" s="35"/>
      <c r="XDV304" s="35"/>
      <c r="XDW304" s="35"/>
      <c r="XDX304" s="35"/>
      <c r="XDY304" s="35"/>
      <c r="XDZ304" s="35"/>
      <c r="XEA304" s="35"/>
      <c r="XEB304" s="35"/>
      <c r="XEC304" s="35"/>
      <c r="XED304" s="35"/>
      <c r="XEE304" s="35"/>
      <c r="XEF304" s="35"/>
      <c r="XEG304" s="35"/>
      <c r="XEH304" s="35"/>
      <c r="XEI304" s="35"/>
      <c r="XEJ304" s="35"/>
      <c r="XEK304" s="35"/>
      <c r="XEL304" s="35"/>
      <c r="XEM304" s="35"/>
      <c r="XEN304" s="35"/>
      <c r="XEO304" s="35"/>
      <c r="XEP304" s="35"/>
      <c r="XEQ304" s="35"/>
      <c r="XER304" s="35"/>
      <c r="XES304" s="35"/>
      <c r="XET304" s="35"/>
      <c r="XEU304" s="35"/>
      <c r="XEV304" s="35"/>
      <c r="XEW304" s="35"/>
      <c r="XEX304" s="35"/>
      <c r="XEY304" s="35"/>
      <c r="XEZ304" s="35"/>
      <c r="XFA304" s="35"/>
      <c r="XFB304" s="35"/>
      <c r="XFC304" s="35"/>
      <c r="XFD304" s="35"/>
    </row>
    <row r="305" spans="1:151 16227:16384" s="12" customFormat="1" ht="20.25" customHeight="1" x14ac:dyDescent="0.25">
      <c r="A305" s="114"/>
      <c r="B305" s="115"/>
      <c r="C305" s="118">
        <v>2</v>
      </c>
      <c r="D305" s="119"/>
      <c r="E305" s="58" t="s">
        <v>208</v>
      </c>
      <c r="F305" s="118">
        <f>(64.93)*(10.764)</f>
        <v>698.90652</v>
      </c>
      <c r="G305" s="119"/>
      <c r="H305" s="58">
        <v>0</v>
      </c>
      <c r="I305" s="58">
        <f t="shared" si="96"/>
        <v>1118.250432</v>
      </c>
      <c r="J305" s="35"/>
      <c r="K305" s="35"/>
      <c r="L305" s="35"/>
      <c r="M305" s="35"/>
      <c r="N305" s="35"/>
      <c r="O305" s="35"/>
      <c r="P305" s="35"/>
      <c r="Q305" s="35"/>
      <c r="R305" s="35"/>
      <c r="S305" s="35"/>
      <c r="T305" s="35"/>
      <c r="U305" s="42" t="str">
        <f t="shared" ca="1" si="97"/>
        <v>302,..,3502</v>
      </c>
      <c r="V305" s="42">
        <f ca="1">V304+1</f>
        <v>302</v>
      </c>
      <c r="W305" s="42">
        <f ca="1">W304+1</f>
        <v>3502</v>
      </c>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WZC305" s="35"/>
      <c r="WZD305" s="35"/>
      <c r="WZE305" s="35"/>
      <c r="WZF305" s="35"/>
      <c r="WZG305" s="35"/>
      <c r="WZH305" s="35"/>
      <c r="WZI305" s="35"/>
      <c r="WZJ305" s="35"/>
      <c r="WZK305" s="35"/>
      <c r="WZL305" s="35"/>
      <c r="WZM305" s="35"/>
      <c r="WZN305" s="35"/>
      <c r="WZO305" s="35"/>
      <c r="WZP305" s="35"/>
      <c r="WZQ305" s="35"/>
      <c r="WZR305" s="35"/>
      <c r="WZS305" s="35"/>
      <c r="WZT305" s="35"/>
      <c r="WZU305" s="35"/>
      <c r="WZV305" s="35"/>
      <c r="WZW305" s="35"/>
      <c r="WZX305" s="35"/>
      <c r="WZY305" s="35"/>
      <c r="WZZ305" s="35"/>
      <c r="XAA305" s="35"/>
      <c r="XAB305" s="35"/>
      <c r="XAC305" s="35"/>
      <c r="XAD305" s="35"/>
      <c r="XAE305" s="35"/>
      <c r="XAF305" s="35"/>
      <c r="XAG305" s="35"/>
      <c r="XAH305" s="35"/>
      <c r="XAI305" s="35"/>
      <c r="XAJ305" s="35"/>
      <c r="XAK305" s="35"/>
      <c r="XAL305" s="35"/>
      <c r="XAM305" s="35"/>
      <c r="XAN305" s="35"/>
      <c r="XAO305" s="35"/>
      <c r="XAP305" s="35"/>
      <c r="XAQ305" s="35"/>
      <c r="XAR305" s="35"/>
      <c r="XAS305" s="35"/>
      <c r="XAT305" s="35"/>
      <c r="XAU305" s="35"/>
      <c r="XAV305" s="35"/>
      <c r="XAW305" s="35"/>
      <c r="XAX305" s="35"/>
      <c r="XAY305" s="35"/>
      <c r="XAZ305" s="35"/>
      <c r="XBA305" s="35"/>
      <c r="XBB305" s="35"/>
      <c r="XBC305" s="35"/>
      <c r="XBD305" s="35"/>
      <c r="XBE305" s="35"/>
      <c r="XBF305" s="35"/>
      <c r="XBG305" s="35"/>
      <c r="XBH305" s="35"/>
      <c r="XBI305" s="35"/>
      <c r="XBJ305" s="35"/>
      <c r="XBK305" s="35"/>
      <c r="XBL305" s="35"/>
      <c r="XBM305" s="35"/>
      <c r="XBN305" s="35"/>
      <c r="XBO305" s="35"/>
      <c r="XBP305" s="35"/>
      <c r="XBQ305" s="35"/>
      <c r="XBR305" s="35"/>
      <c r="XBS305" s="35"/>
      <c r="XBT305" s="35"/>
      <c r="XBU305" s="35"/>
      <c r="XBV305" s="35"/>
      <c r="XBW305" s="35"/>
      <c r="XBX305" s="35"/>
      <c r="XBY305" s="35"/>
      <c r="XBZ305" s="35"/>
      <c r="XCA305" s="35"/>
      <c r="XCB305" s="35"/>
      <c r="XCC305" s="35"/>
      <c r="XCD305" s="35"/>
      <c r="XCE305" s="35"/>
      <c r="XCF305" s="35"/>
      <c r="XCG305" s="35"/>
      <c r="XCH305" s="35"/>
      <c r="XCI305" s="35"/>
      <c r="XCJ305" s="35"/>
      <c r="XCK305" s="35"/>
      <c r="XCL305" s="35"/>
      <c r="XCM305" s="35"/>
      <c r="XCN305" s="35"/>
      <c r="XCO305" s="35"/>
      <c r="XCP305" s="35"/>
      <c r="XCQ305" s="35"/>
      <c r="XCR305" s="35"/>
      <c r="XCS305" s="35"/>
      <c r="XCT305" s="35"/>
      <c r="XCU305" s="35"/>
      <c r="XCV305" s="35"/>
      <c r="XCW305" s="35"/>
      <c r="XCX305" s="35"/>
      <c r="XCY305" s="35"/>
      <c r="XCZ305" s="35"/>
      <c r="XDA305" s="35"/>
      <c r="XDB305" s="35"/>
      <c r="XDC305" s="35"/>
      <c r="XDD305" s="35"/>
      <c r="XDE305" s="35"/>
      <c r="XDF305" s="35"/>
      <c r="XDG305" s="35"/>
      <c r="XDH305" s="35"/>
      <c r="XDI305" s="35"/>
      <c r="XDJ305" s="35"/>
      <c r="XDK305" s="35"/>
      <c r="XDL305" s="35"/>
      <c r="XDM305" s="35"/>
      <c r="XDN305" s="35"/>
      <c r="XDO305" s="35"/>
      <c r="XDP305" s="35"/>
      <c r="XDQ305" s="35"/>
      <c r="XDR305" s="35"/>
      <c r="XDS305" s="35"/>
      <c r="XDT305" s="35"/>
      <c r="XDU305" s="35"/>
      <c r="XDV305" s="35"/>
      <c r="XDW305" s="35"/>
      <c r="XDX305" s="35"/>
      <c r="XDY305" s="35"/>
      <c r="XDZ305" s="35"/>
      <c r="XEA305" s="35"/>
      <c r="XEB305" s="35"/>
      <c r="XEC305" s="35"/>
      <c r="XED305" s="35"/>
      <c r="XEE305" s="35"/>
      <c r="XEF305" s="35"/>
      <c r="XEG305" s="35"/>
      <c r="XEH305" s="35"/>
      <c r="XEI305" s="35"/>
      <c r="XEJ305" s="35"/>
      <c r="XEK305" s="35"/>
      <c r="XEL305" s="35"/>
      <c r="XEM305" s="35"/>
      <c r="XEN305" s="35"/>
      <c r="XEO305" s="35"/>
      <c r="XEP305" s="35"/>
      <c r="XEQ305" s="35"/>
      <c r="XER305" s="35"/>
      <c r="XES305" s="35"/>
      <c r="XET305" s="35"/>
      <c r="XEU305" s="35"/>
      <c r="XEV305" s="35"/>
      <c r="XEW305" s="35"/>
      <c r="XEX305" s="35"/>
      <c r="XEY305" s="35"/>
      <c r="XEZ305" s="35"/>
      <c r="XFA305" s="35"/>
      <c r="XFB305" s="35"/>
      <c r="XFC305" s="35"/>
      <c r="XFD305" s="35"/>
    </row>
    <row r="306" spans="1:151 16227:16384" s="12" customFormat="1" ht="20.25" customHeight="1" x14ac:dyDescent="0.25">
      <c r="A306" s="114"/>
      <c r="B306" s="115"/>
      <c r="C306" s="118">
        <v>3</v>
      </c>
      <c r="D306" s="119"/>
      <c r="E306" s="58" t="s">
        <v>208</v>
      </c>
      <c r="F306" s="118">
        <f>(64.96)*(10.764)</f>
        <v>699.22943999999984</v>
      </c>
      <c r="G306" s="119"/>
      <c r="H306" s="58">
        <v>0</v>
      </c>
      <c r="I306" s="58">
        <f t="shared" si="96"/>
        <v>1118.7671039999998</v>
      </c>
      <c r="J306" s="35"/>
      <c r="K306" s="35"/>
      <c r="L306" s="35"/>
      <c r="M306" s="35"/>
      <c r="N306" s="35"/>
      <c r="O306" s="35"/>
      <c r="P306" s="35"/>
      <c r="Q306" s="35"/>
      <c r="R306" s="35"/>
      <c r="S306" s="35"/>
      <c r="T306" s="35"/>
      <c r="U306" s="42" t="str">
        <f t="shared" ca="1" si="97"/>
        <v>303,..,3503</v>
      </c>
      <c r="V306" s="42">
        <f t="shared" ref="V306:W306" ca="1" si="98">V305+1</f>
        <v>303</v>
      </c>
      <c r="W306" s="42">
        <f t="shared" ca="1" si="98"/>
        <v>3503</v>
      </c>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WZC306" s="35"/>
      <c r="WZD306" s="35"/>
      <c r="WZE306" s="35"/>
      <c r="WZF306" s="35"/>
      <c r="WZG306" s="35"/>
      <c r="WZH306" s="35"/>
      <c r="WZI306" s="35"/>
      <c r="WZJ306" s="35"/>
      <c r="WZK306" s="35"/>
      <c r="WZL306" s="35"/>
      <c r="WZM306" s="35"/>
      <c r="WZN306" s="35"/>
      <c r="WZO306" s="35"/>
      <c r="WZP306" s="35"/>
      <c r="WZQ306" s="35"/>
      <c r="WZR306" s="35"/>
      <c r="WZS306" s="35"/>
      <c r="WZT306" s="35"/>
      <c r="WZU306" s="35"/>
      <c r="WZV306" s="35"/>
      <c r="WZW306" s="35"/>
      <c r="WZX306" s="35"/>
      <c r="WZY306" s="35"/>
      <c r="WZZ306" s="35"/>
      <c r="XAA306" s="35"/>
      <c r="XAB306" s="35"/>
      <c r="XAC306" s="35"/>
      <c r="XAD306" s="35"/>
      <c r="XAE306" s="35"/>
      <c r="XAF306" s="35"/>
      <c r="XAG306" s="35"/>
      <c r="XAH306" s="35"/>
      <c r="XAI306" s="35"/>
      <c r="XAJ306" s="35"/>
      <c r="XAK306" s="35"/>
      <c r="XAL306" s="35"/>
      <c r="XAM306" s="35"/>
      <c r="XAN306" s="35"/>
      <c r="XAO306" s="35"/>
      <c r="XAP306" s="35"/>
      <c r="XAQ306" s="35"/>
      <c r="XAR306" s="35"/>
      <c r="XAS306" s="35"/>
      <c r="XAT306" s="35"/>
      <c r="XAU306" s="35"/>
      <c r="XAV306" s="35"/>
      <c r="XAW306" s="35"/>
      <c r="XAX306" s="35"/>
      <c r="XAY306" s="35"/>
      <c r="XAZ306" s="35"/>
      <c r="XBA306" s="35"/>
      <c r="XBB306" s="35"/>
      <c r="XBC306" s="35"/>
      <c r="XBD306" s="35"/>
      <c r="XBE306" s="35"/>
      <c r="XBF306" s="35"/>
      <c r="XBG306" s="35"/>
      <c r="XBH306" s="35"/>
      <c r="XBI306" s="35"/>
      <c r="XBJ306" s="35"/>
      <c r="XBK306" s="35"/>
      <c r="XBL306" s="35"/>
      <c r="XBM306" s="35"/>
      <c r="XBN306" s="35"/>
      <c r="XBO306" s="35"/>
      <c r="XBP306" s="35"/>
      <c r="XBQ306" s="35"/>
      <c r="XBR306" s="35"/>
      <c r="XBS306" s="35"/>
      <c r="XBT306" s="35"/>
      <c r="XBU306" s="35"/>
      <c r="XBV306" s="35"/>
      <c r="XBW306" s="35"/>
      <c r="XBX306" s="35"/>
      <c r="XBY306" s="35"/>
      <c r="XBZ306" s="35"/>
      <c r="XCA306" s="35"/>
      <c r="XCB306" s="35"/>
      <c r="XCC306" s="35"/>
      <c r="XCD306" s="35"/>
      <c r="XCE306" s="35"/>
      <c r="XCF306" s="35"/>
      <c r="XCG306" s="35"/>
      <c r="XCH306" s="35"/>
      <c r="XCI306" s="35"/>
      <c r="XCJ306" s="35"/>
      <c r="XCK306" s="35"/>
      <c r="XCL306" s="35"/>
      <c r="XCM306" s="35"/>
      <c r="XCN306" s="35"/>
      <c r="XCO306" s="35"/>
      <c r="XCP306" s="35"/>
      <c r="XCQ306" s="35"/>
      <c r="XCR306" s="35"/>
      <c r="XCS306" s="35"/>
      <c r="XCT306" s="35"/>
      <c r="XCU306" s="35"/>
      <c r="XCV306" s="35"/>
      <c r="XCW306" s="35"/>
      <c r="XCX306" s="35"/>
      <c r="XCY306" s="35"/>
      <c r="XCZ306" s="35"/>
      <c r="XDA306" s="35"/>
      <c r="XDB306" s="35"/>
      <c r="XDC306" s="35"/>
      <c r="XDD306" s="35"/>
      <c r="XDE306" s="35"/>
      <c r="XDF306" s="35"/>
      <c r="XDG306" s="35"/>
      <c r="XDH306" s="35"/>
      <c r="XDI306" s="35"/>
      <c r="XDJ306" s="35"/>
      <c r="XDK306" s="35"/>
      <c r="XDL306" s="35"/>
      <c r="XDM306" s="35"/>
      <c r="XDN306" s="35"/>
      <c r="XDO306" s="35"/>
      <c r="XDP306" s="35"/>
      <c r="XDQ306" s="35"/>
      <c r="XDR306" s="35"/>
      <c r="XDS306" s="35"/>
      <c r="XDT306" s="35"/>
      <c r="XDU306" s="35"/>
      <c r="XDV306" s="35"/>
      <c r="XDW306" s="35"/>
      <c r="XDX306" s="35"/>
      <c r="XDY306" s="35"/>
      <c r="XDZ306" s="35"/>
      <c r="XEA306" s="35"/>
      <c r="XEB306" s="35"/>
      <c r="XEC306" s="35"/>
      <c r="XED306" s="35"/>
      <c r="XEE306" s="35"/>
      <c r="XEF306" s="35"/>
      <c r="XEG306" s="35"/>
      <c r="XEH306" s="35"/>
      <c r="XEI306" s="35"/>
      <c r="XEJ306" s="35"/>
      <c r="XEK306" s="35"/>
      <c r="XEL306" s="35"/>
      <c r="XEM306" s="35"/>
      <c r="XEN306" s="35"/>
      <c r="XEO306" s="35"/>
      <c r="XEP306" s="35"/>
      <c r="XEQ306" s="35"/>
      <c r="XER306" s="35"/>
      <c r="XES306" s="35"/>
      <c r="XET306" s="35"/>
      <c r="XEU306" s="35"/>
      <c r="XEV306" s="35"/>
      <c r="XEW306" s="35"/>
      <c r="XEX306" s="35"/>
      <c r="XEY306" s="35"/>
      <c r="XEZ306" s="35"/>
      <c r="XFA306" s="35"/>
      <c r="XFB306" s="35"/>
      <c r="XFC306" s="35"/>
      <c r="XFD306" s="35"/>
    </row>
    <row r="307" spans="1:151 16227:16384" s="12" customFormat="1" ht="20.25" customHeight="1" x14ac:dyDescent="0.25">
      <c r="A307" s="114"/>
      <c r="B307" s="115"/>
      <c r="C307" s="118">
        <v>4</v>
      </c>
      <c r="D307" s="119"/>
      <c r="E307" s="58" t="s">
        <v>209</v>
      </c>
      <c r="F307" s="118">
        <f>(95.91)*(10.764)</f>
        <v>1032.3752399999998</v>
      </c>
      <c r="G307" s="119"/>
      <c r="H307" s="58">
        <v>0</v>
      </c>
      <c r="I307" s="58">
        <f t="shared" si="96"/>
        <v>1651.8003839999999</v>
      </c>
      <c r="J307" s="35"/>
      <c r="K307" s="35"/>
      <c r="L307" s="35"/>
      <c r="M307" s="35"/>
      <c r="N307" s="35"/>
      <c r="O307" s="35"/>
      <c r="P307" s="35"/>
      <c r="Q307" s="35"/>
      <c r="R307" s="35"/>
      <c r="S307" s="35"/>
      <c r="T307" s="35"/>
      <c r="U307" s="42" t="str">
        <f t="shared" ca="1" si="97"/>
        <v>304,..,3504</v>
      </c>
      <c r="V307" s="42">
        <f t="shared" ref="V307:W307" ca="1" si="99">V306+1</f>
        <v>304</v>
      </c>
      <c r="W307" s="42">
        <f t="shared" ca="1" si="99"/>
        <v>3504</v>
      </c>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WZC307" s="35"/>
      <c r="WZD307" s="35"/>
      <c r="WZE307" s="35"/>
      <c r="WZF307" s="35"/>
      <c r="WZG307" s="35"/>
      <c r="WZH307" s="35"/>
      <c r="WZI307" s="35"/>
      <c r="WZJ307" s="35"/>
      <c r="WZK307" s="35"/>
      <c r="WZL307" s="35"/>
      <c r="WZM307" s="35"/>
      <c r="WZN307" s="35"/>
      <c r="WZO307" s="35"/>
      <c r="WZP307" s="35"/>
      <c r="WZQ307" s="35"/>
      <c r="WZR307" s="35"/>
      <c r="WZS307" s="35"/>
      <c r="WZT307" s="35"/>
      <c r="WZU307" s="35"/>
      <c r="WZV307" s="35"/>
      <c r="WZW307" s="35"/>
      <c r="WZX307" s="35"/>
      <c r="WZY307" s="35"/>
      <c r="WZZ307" s="35"/>
      <c r="XAA307" s="35"/>
      <c r="XAB307" s="35"/>
      <c r="XAC307" s="35"/>
      <c r="XAD307" s="35"/>
      <c r="XAE307" s="35"/>
      <c r="XAF307" s="35"/>
      <c r="XAG307" s="35"/>
      <c r="XAH307" s="35"/>
      <c r="XAI307" s="35"/>
      <c r="XAJ307" s="35"/>
      <c r="XAK307" s="35"/>
      <c r="XAL307" s="35"/>
      <c r="XAM307" s="35"/>
      <c r="XAN307" s="35"/>
      <c r="XAO307" s="35"/>
      <c r="XAP307" s="35"/>
      <c r="XAQ307" s="35"/>
      <c r="XAR307" s="35"/>
      <c r="XAS307" s="35"/>
      <c r="XAT307" s="35"/>
      <c r="XAU307" s="35"/>
      <c r="XAV307" s="35"/>
      <c r="XAW307" s="35"/>
      <c r="XAX307" s="35"/>
      <c r="XAY307" s="35"/>
      <c r="XAZ307" s="35"/>
      <c r="XBA307" s="35"/>
      <c r="XBB307" s="35"/>
      <c r="XBC307" s="35"/>
      <c r="XBD307" s="35"/>
      <c r="XBE307" s="35"/>
      <c r="XBF307" s="35"/>
      <c r="XBG307" s="35"/>
      <c r="XBH307" s="35"/>
      <c r="XBI307" s="35"/>
      <c r="XBJ307" s="35"/>
      <c r="XBK307" s="35"/>
      <c r="XBL307" s="35"/>
      <c r="XBM307" s="35"/>
      <c r="XBN307" s="35"/>
      <c r="XBO307" s="35"/>
      <c r="XBP307" s="35"/>
      <c r="XBQ307" s="35"/>
      <c r="XBR307" s="35"/>
      <c r="XBS307" s="35"/>
      <c r="XBT307" s="35"/>
      <c r="XBU307" s="35"/>
      <c r="XBV307" s="35"/>
      <c r="XBW307" s="35"/>
      <c r="XBX307" s="35"/>
      <c r="XBY307" s="35"/>
      <c r="XBZ307" s="35"/>
      <c r="XCA307" s="35"/>
      <c r="XCB307" s="35"/>
      <c r="XCC307" s="35"/>
      <c r="XCD307" s="35"/>
      <c r="XCE307" s="35"/>
      <c r="XCF307" s="35"/>
      <c r="XCG307" s="35"/>
      <c r="XCH307" s="35"/>
      <c r="XCI307" s="35"/>
      <c r="XCJ307" s="35"/>
      <c r="XCK307" s="35"/>
      <c r="XCL307" s="35"/>
      <c r="XCM307" s="35"/>
      <c r="XCN307" s="35"/>
      <c r="XCO307" s="35"/>
      <c r="XCP307" s="35"/>
      <c r="XCQ307" s="35"/>
      <c r="XCR307" s="35"/>
      <c r="XCS307" s="35"/>
      <c r="XCT307" s="35"/>
      <c r="XCU307" s="35"/>
      <c r="XCV307" s="35"/>
      <c r="XCW307" s="35"/>
      <c r="XCX307" s="35"/>
      <c r="XCY307" s="35"/>
      <c r="XCZ307" s="35"/>
      <c r="XDA307" s="35"/>
      <c r="XDB307" s="35"/>
      <c r="XDC307" s="35"/>
      <c r="XDD307" s="35"/>
      <c r="XDE307" s="35"/>
      <c r="XDF307" s="35"/>
      <c r="XDG307" s="35"/>
      <c r="XDH307" s="35"/>
      <c r="XDI307" s="35"/>
      <c r="XDJ307" s="35"/>
      <c r="XDK307" s="35"/>
      <c r="XDL307" s="35"/>
      <c r="XDM307" s="35"/>
      <c r="XDN307" s="35"/>
      <c r="XDO307" s="35"/>
      <c r="XDP307" s="35"/>
      <c r="XDQ307" s="35"/>
      <c r="XDR307" s="35"/>
      <c r="XDS307" s="35"/>
      <c r="XDT307" s="35"/>
      <c r="XDU307" s="35"/>
      <c r="XDV307" s="35"/>
      <c r="XDW307" s="35"/>
      <c r="XDX307" s="35"/>
      <c r="XDY307" s="35"/>
      <c r="XDZ307" s="35"/>
      <c r="XEA307" s="35"/>
      <c r="XEB307" s="35"/>
      <c r="XEC307" s="35"/>
      <c r="XED307" s="35"/>
      <c r="XEE307" s="35"/>
      <c r="XEF307" s="35"/>
      <c r="XEG307" s="35"/>
      <c r="XEH307" s="35"/>
      <c r="XEI307" s="35"/>
      <c r="XEJ307" s="35"/>
      <c r="XEK307" s="35"/>
      <c r="XEL307" s="35"/>
      <c r="XEM307" s="35"/>
      <c r="XEN307" s="35"/>
      <c r="XEO307" s="35"/>
      <c r="XEP307" s="35"/>
      <c r="XEQ307" s="35"/>
      <c r="XER307" s="35"/>
      <c r="XES307" s="35"/>
      <c r="XET307" s="35"/>
      <c r="XEU307" s="35"/>
      <c r="XEV307" s="35"/>
      <c r="XEW307" s="35"/>
      <c r="XEX307" s="35"/>
      <c r="XEY307" s="35"/>
      <c r="XEZ307" s="35"/>
      <c r="XFA307" s="35"/>
      <c r="XFB307" s="35"/>
      <c r="XFC307" s="35"/>
      <c r="XFD307" s="35"/>
    </row>
    <row r="308" spans="1:151 16227:16384" s="12" customFormat="1" ht="20.25" customHeight="1" x14ac:dyDescent="0.25">
      <c r="A308" s="116"/>
      <c r="B308" s="117"/>
      <c r="C308" s="118">
        <v>5</v>
      </c>
      <c r="D308" s="119"/>
      <c r="E308" s="118" t="s">
        <v>221</v>
      </c>
      <c r="F308" s="120"/>
      <c r="G308" s="120"/>
      <c r="H308" s="120"/>
      <c r="I308" s="119"/>
      <c r="J308" s="35"/>
      <c r="K308" s="35"/>
      <c r="L308" s="35"/>
      <c r="M308" s="35"/>
      <c r="N308" s="35"/>
      <c r="O308" s="35"/>
      <c r="P308" s="35"/>
      <c r="Q308" s="35"/>
      <c r="R308" s="35"/>
      <c r="S308" s="35"/>
      <c r="T308" s="35"/>
      <c r="U308" s="42" t="str">
        <f t="shared" ca="1" si="97"/>
        <v>305,..,3505</v>
      </c>
      <c r="V308" s="42">
        <f t="shared" ref="V308:W308" ca="1" si="100">V307+1</f>
        <v>305</v>
      </c>
      <c r="W308" s="42">
        <f t="shared" ca="1" si="100"/>
        <v>3505</v>
      </c>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WZC308" s="35"/>
      <c r="WZD308" s="35"/>
      <c r="WZE308" s="35"/>
      <c r="WZF308" s="35"/>
      <c r="WZG308" s="35"/>
      <c r="WZH308" s="35"/>
      <c r="WZI308" s="35"/>
      <c r="WZJ308" s="35"/>
      <c r="WZK308" s="35"/>
      <c r="WZL308" s="35"/>
      <c r="WZM308" s="35"/>
      <c r="WZN308" s="35"/>
      <c r="WZO308" s="35"/>
      <c r="WZP308" s="35"/>
      <c r="WZQ308" s="35"/>
      <c r="WZR308" s="35"/>
      <c r="WZS308" s="35"/>
      <c r="WZT308" s="35"/>
      <c r="WZU308" s="35"/>
      <c r="WZV308" s="35"/>
      <c r="WZW308" s="35"/>
      <c r="WZX308" s="35"/>
      <c r="WZY308" s="35"/>
      <c r="WZZ308" s="35"/>
      <c r="XAA308" s="35"/>
      <c r="XAB308" s="35"/>
      <c r="XAC308" s="35"/>
      <c r="XAD308" s="35"/>
      <c r="XAE308" s="35"/>
      <c r="XAF308" s="35"/>
      <c r="XAG308" s="35"/>
      <c r="XAH308" s="35"/>
      <c r="XAI308" s="35"/>
      <c r="XAJ308" s="35"/>
      <c r="XAK308" s="35"/>
      <c r="XAL308" s="35"/>
      <c r="XAM308" s="35"/>
      <c r="XAN308" s="35"/>
      <c r="XAO308" s="35"/>
      <c r="XAP308" s="35"/>
      <c r="XAQ308" s="35"/>
      <c r="XAR308" s="35"/>
      <c r="XAS308" s="35"/>
      <c r="XAT308" s="35"/>
      <c r="XAU308" s="35"/>
      <c r="XAV308" s="35"/>
      <c r="XAW308" s="35"/>
      <c r="XAX308" s="35"/>
      <c r="XAY308" s="35"/>
      <c r="XAZ308" s="35"/>
      <c r="XBA308" s="35"/>
      <c r="XBB308" s="35"/>
      <c r="XBC308" s="35"/>
      <c r="XBD308" s="35"/>
      <c r="XBE308" s="35"/>
      <c r="XBF308" s="35"/>
      <c r="XBG308" s="35"/>
      <c r="XBH308" s="35"/>
      <c r="XBI308" s="35"/>
      <c r="XBJ308" s="35"/>
      <c r="XBK308" s="35"/>
      <c r="XBL308" s="35"/>
      <c r="XBM308" s="35"/>
      <c r="XBN308" s="35"/>
      <c r="XBO308" s="35"/>
      <c r="XBP308" s="35"/>
      <c r="XBQ308" s="35"/>
      <c r="XBR308" s="35"/>
      <c r="XBS308" s="35"/>
      <c r="XBT308" s="35"/>
      <c r="XBU308" s="35"/>
      <c r="XBV308" s="35"/>
      <c r="XBW308" s="35"/>
      <c r="XBX308" s="35"/>
      <c r="XBY308" s="35"/>
      <c r="XBZ308" s="35"/>
      <c r="XCA308" s="35"/>
      <c r="XCB308" s="35"/>
      <c r="XCC308" s="35"/>
      <c r="XCD308" s="35"/>
      <c r="XCE308" s="35"/>
      <c r="XCF308" s="35"/>
      <c r="XCG308" s="35"/>
      <c r="XCH308" s="35"/>
      <c r="XCI308" s="35"/>
      <c r="XCJ308" s="35"/>
      <c r="XCK308" s="35"/>
      <c r="XCL308" s="35"/>
      <c r="XCM308" s="35"/>
      <c r="XCN308" s="35"/>
      <c r="XCO308" s="35"/>
      <c r="XCP308" s="35"/>
      <c r="XCQ308" s="35"/>
      <c r="XCR308" s="35"/>
      <c r="XCS308" s="35"/>
      <c r="XCT308" s="35"/>
      <c r="XCU308" s="35"/>
      <c r="XCV308" s="35"/>
      <c r="XCW308" s="35"/>
      <c r="XCX308" s="35"/>
      <c r="XCY308" s="35"/>
      <c r="XCZ308" s="35"/>
      <c r="XDA308" s="35"/>
      <c r="XDB308" s="35"/>
      <c r="XDC308" s="35"/>
      <c r="XDD308" s="35"/>
      <c r="XDE308" s="35"/>
      <c r="XDF308" s="35"/>
      <c r="XDG308" s="35"/>
      <c r="XDH308" s="35"/>
      <c r="XDI308" s="35"/>
      <c r="XDJ308" s="35"/>
      <c r="XDK308" s="35"/>
      <c r="XDL308" s="35"/>
      <c r="XDM308" s="35"/>
      <c r="XDN308" s="35"/>
      <c r="XDO308" s="35"/>
      <c r="XDP308" s="35"/>
      <c r="XDQ308" s="35"/>
      <c r="XDR308" s="35"/>
      <c r="XDS308" s="35"/>
      <c r="XDT308" s="35"/>
      <c r="XDU308" s="35"/>
      <c r="XDV308" s="35"/>
      <c r="XDW308" s="35"/>
      <c r="XDX308" s="35"/>
      <c r="XDY308" s="35"/>
      <c r="XDZ308" s="35"/>
      <c r="XEA308" s="35"/>
      <c r="XEB308" s="35"/>
      <c r="XEC308" s="35"/>
      <c r="XED308" s="35"/>
      <c r="XEE308" s="35"/>
      <c r="XEF308" s="35"/>
      <c r="XEG308" s="35"/>
      <c r="XEH308" s="35"/>
      <c r="XEI308" s="35"/>
      <c r="XEJ308" s="35"/>
      <c r="XEK308" s="35"/>
      <c r="XEL308" s="35"/>
      <c r="XEM308" s="35"/>
      <c r="XEN308" s="35"/>
      <c r="XEO308" s="35"/>
      <c r="XEP308" s="35"/>
      <c r="XEQ308" s="35"/>
      <c r="XER308" s="35"/>
      <c r="XES308" s="35"/>
      <c r="XET308" s="35"/>
      <c r="XEU308" s="35"/>
      <c r="XEV308" s="35"/>
      <c r="XEW308" s="35"/>
      <c r="XEX308" s="35"/>
      <c r="XEY308" s="35"/>
      <c r="XEZ308" s="35"/>
      <c r="XFA308" s="35"/>
      <c r="XFB308" s="35"/>
      <c r="XFC308" s="35"/>
      <c r="XFD308" s="35"/>
    </row>
    <row r="309" spans="1:151 16227:16384" s="12" customFormat="1" ht="20.25" x14ac:dyDescent="0.25">
      <c r="A309" s="109" t="s">
        <v>218</v>
      </c>
      <c r="B309" s="110"/>
      <c r="C309" s="110"/>
      <c r="D309" s="110"/>
      <c r="E309" s="110"/>
      <c r="F309" s="110"/>
      <c r="G309" s="110"/>
      <c r="H309" s="110"/>
      <c r="I309" s="111"/>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WZC309" s="35"/>
      <c r="WZD309" s="35"/>
      <c r="WZE309" s="35"/>
      <c r="WZF309" s="35"/>
      <c r="WZG309" s="35"/>
      <c r="WZH309" s="35"/>
      <c r="WZI309" s="35"/>
      <c r="WZJ309" s="35"/>
      <c r="WZK309" s="35"/>
      <c r="WZL309" s="35"/>
      <c r="WZM309" s="35"/>
      <c r="WZN309" s="35"/>
      <c r="WZO309" s="35"/>
      <c r="WZP309" s="35"/>
      <c r="WZQ309" s="35"/>
      <c r="WZR309" s="35"/>
      <c r="WZS309" s="35"/>
      <c r="WZT309" s="35"/>
      <c r="WZU309" s="35"/>
      <c r="WZV309" s="35"/>
      <c r="WZW309" s="35"/>
      <c r="WZX309" s="35"/>
      <c r="WZY309" s="35"/>
      <c r="WZZ309" s="35"/>
      <c r="XAA309" s="35"/>
      <c r="XAB309" s="35"/>
      <c r="XAC309" s="35"/>
      <c r="XAD309" s="35"/>
      <c r="XAE309" s="35"/>
      <c r="XAF309" s="35"/>
      <c r="XAG309" s="35"/>
      <c r="XAH309" s="35"/>
      <c r="XAI309" s="35"/>
      <c r="XAJ309" s="35"/>
      <c r="XAK309" s="35"/>
      <c r="XAL309" s="35"/>
      <c r="XAM309" s="35"/>
      <c r="XAN309" s="35"/>
      <c r="XAO309" s="35"/>
      <c r="XAP309" s="35"/>
      <c r="XAQ309" s="35"/>
      <c r="XAR309" s="35"/>
      <c r="XAS309" s="35"/>
      <c r="XAT309" s="35"/>
      <c r="XAU309" s="35"/>
      <c r="XAV309" s="35"/>
      <c r="XAW309" s="35"/>
      <c r="XAX309" s="35"/>
      <c r="XAY309" s="35"/>
      <c r="XAZ309" s="35"/>
      <c r="XBA309" s="35"/>
      <c r="XBB309" s="35"/>
      <c r="XBC309" s="35"/>
      <c r="XBD309" s="35"/>
      <c r="XBE309" s="35"/>
      <c r="XBF309" s="35"/>
      <c r="XBG309" s="35"/>
      <c r="XBH309" s="35"/>
      <c r="XBI309" s="35"/>
      <c r="XBJ309" s="35"/>
      <c r="XBK309" s="35"/>
      <c r="XBL309" s="35"/>
      <c r="XBM309" s="35"/>
      <c r="XBN309" s="35"/>
      <c r="XBO309" s="35"/>
      <c r="XBP309" s="35"/>
      <c r="XBQ309" s="35"/>
      <c r="XBR309" s="35"/>
      <c r="XBS309" s="35"/>
      <c r="XBT309" s="35"/>
      <c r="XBU309" s="35"/>
      <c r="XBV309" s="35"/>
      <c r="XBW309" s="35"/>
      <c r="XBX309" s="35"/>
      <c r="XBY309" s="35"/>
      <c r="XBZ309" s="35"/>
      <c r="XCA309" s="35"/>
      <c r="XCB309" s="35"/>
      <c r="XCC309" s="35"/>
      <c r="XCD309" s="35"/>
      <c r="XCE309" s="35"/>
      <c r="XCF309" s="35"/>
      <c r="XCG309" s="35"/>
      <c r="XCH309" s="35"/>
      <c r="XCI309" s="35"/>
      <c r="XCJ309" s="35"/>
      <c r="XCK309" s="35"/>
      <c r="XCL309" s="35"/>
      <c r="XCM309" s="35"/>
      <c r="XCN309" s="35"/>
      <c r="XCO309" s="35"/>
      <c r="XCP309" s="35"/>
      <c r="XCQ309" s="35"/>
      <c r="XCR309" s="35"/>
      <c r="XCS309" s="35"/>
      <c r="XCT309" s="35"/>
      <c r="XCU309" s="35"/>
      <c r="XCV309" s="35"/>
      <c r="XCW309" s="35"/>
      <c r="XCX309" s="35"/>
      <c r="XCY309" s="35"/>
      <c r="XCZ309" s="35"/>
      <c r="XDA309" s="35"/>
      <c r="XDB309" s="35"/>
      <c r="XDC309" s="35"/>
      <c r="XDD309" s="35"/>
      <c r="XDE309" s="35"/>
      <c r="XDF309" s="35"/>
      <c r="XDG309" s="35"/>
      <c r="XDH309" s="35"/>
      <c r="XDI309" s="35"/>
      <c r="XDJ309" s="35"/>
      <c r="XDK309" s="35"/>
      <c r="XDL309" s="35"/>
      <c r="XDM309" s="35"/>
      <c r="XDN309" s="35"/>
      <c r="XDO309" s="35"/>
      <c r="XDP309" s="35"/>
      <c r="XDQ309" s="35"/>
      <c r="XDR309" s="35"/>
      <c r="XDS309" s="35"/>
      <c r="XDT309" s="35"/>
      <c r="XDU309" s="35"/>
      <c r="XDV309" s="35"/>
      <c r="XDW309" s="35"/>
      <c r="XDX309" s="35"/>
      <c r="XDY309" s="35"/>
      <c r="XDZ309" s="35"/>
      <c r="XEA309" s="35"/>
      <c r="XEB309" s="35"/>
      <c r="XEC309" s="35"/>
      <c r="XED309" s="35"/>
      <c r="XEE309" s="35"/>
      <c r="XEF309" s="35"/>
      <c r="XEG309" s="35"/>
      <c r="XEH309" s="35"/>
      <c r="XEI309" s="35"/>
      <c r="XEJ309" s="35"/>
      <c r="XEK309" s="35"/>
      <c r="XEL309" s="35"/>
      <c r="XEM309" s="35"/>
      <c r="XEN309" s="35"/>
      <c r="XEO309" s="35"/>
      <c r="XEP309" s="35"/>
      <c r="XEQ309" s="35"/>
      <c r="XER309" s="35"/>
      <c r="XES309" s="35"/>
      <c r="XET309" s="35"/>
      <c r="XEU309" s="35"/>
      <c r="XEV309" s="35"/>
      <c r="XEW309" s="35"/>
      <c r="XEX309" s="35"/>
      <c r="XEY309" s="35"/>
      <c r="XEZ309" s="35"/>
      <c r="XFA309" s="35"/>
      <c r="XFB309" s="35"/>
      <c r="XFC309" s="35"/>
      <c r="XFD309" s="35"/>
    </row>
    <row r="310" spans="1:151 16227:16384" s="12" customFormat="1" ht="20.25" customHeight="1" x14ac:dyDescent="0.25">
      <c r="A310" s="112" t="str">
        <f>A309</f>
        <v>42nd Floor (Part Refuge Area)</v>
      </c>
      <c r="B310" s="113"/>
      <c r="C310" s="118">
        <v>1</v>
      </c>
      <c r="D310" s="119"/>
      <c r="E310" s="58" t="s">
        <v>208</v>
      </c>
      <c r="F310" s="118">
        <f>(65.17)*(10.764)</f>
        <v>701.48987999999997</v>
      </c>
      <c r="G310" s="119"/>
      <c r="H310" s="58">
        <v>0</v>
      </c>
      <c r="I310" s="58">
        <f t="shared" ref="I310" si="101">F310*(($I$151)+1)+H310</f>
        <v>1122.383808</v>
      </c>
      <c r="J310" s="35"/>
      <c r="K310" s="35"/>
      <c r="L310" s="35"/>
      <c r="M310" s="35"/>
      <c r="N310" s="35"/>
      <c r="O310" s="35"/>
      <c r="P310" s="35"/>
      <c r="Q310" s="35"/>
      <c r="R310" s="35"/>
      <c r="S310" s="35"/>
      <c r="T310" s="35"/>
      <c r="U310" s="42" t="str">
        <f t="shared" ref="U310:U314" ca="1" si="102">V310&amp;""&amp;",..,"&amp;""&amp;W310</f>
        <v>401,..,4201</v>
      </c>
      <c r="V310" s="42">
        <f ca="1">(SUMPRODUCT(MID(0&amp;(LEFT(A309,SUM(LEN(A309)-LEN(SUBSTITUTE(A309,{"0","1","2","3"},""))))), LARGE(INDEX(ISNUMBER(--MID((LEFT(A309,SUM(LEN(A309)-LEN(SUBSTITUTE(A309,{"0","1","2","3"},""))))), ROW(INDIRECT("1:"&amp;LEN((LEFT(A309,SUM(LEN(A309)-LEN(SUBSTITUTE(A309,{"0","1","2","3"},"")))))))), 1)) * ROW(INDIRECT("1:"&amp;LEN((LEFT(A309,SUM(LEN(A309)-LEN(SUBSTITUTE(A309,{"0","1","2","3"},"")))))))), 0), ROW(INDIRECT("1:"&amp;LEN((LEFT(A309,SUM(LEN(A309)-LEN(SUBSTITUTE(A309,{"0","1","2","3"},"")))))))))+1, 1) * 10^ROW(INDIRECT("1:"&amp;LEN((LEFT(A309,SUM(LEN(A309)-LEN(SUBSTITUTE(A309,{"0","1","2","3"},""))))))))/10))*100+1</f>
        <v>401</v>
      </c>
      <c r="W310" s="42">
        <f ca="1">(SUMPRODUCT(MID(0&amp;(--TRIM(RIGHT(SUBSTITUTE(LEFT(A309,_xlfn.AGGREGATE(16,6,FIND({0,1,2,3,4,5,6,7,8,9},A309,ROW(INDIRECT("1:"&amp;LEN(A309)))),1))," ",REPT(" ",LEN(A309))),LEN(A309)))), LARGE(INDEX(ISNUMBER(--MID((--TRIM(RIGHT(SUBSTITUTE(LEFT(A309,_xlfn.AGGREGATE(16,6,FIND({0,1,2,3,4,5,6,7,8,9},A309,ROW(INDIRECT("1:"&amp;LEN(A309)))),1))," ",REPT(" ",LEN(A309))),LEN(A309)))), ROW(INDIRECT("1:"&amp;LEN((--TRIM(RIGHT(SUBSTITUTE(LEFT(A309,_xlfn.AGGREGATE(16,6,FIND({0,1,2,3,4,5,6,7,8,9},A309,ROW(INDIRECT("1:"&amp;LEN(A309)))),1))," ",REPT(" ",LEN(A309))),LEN(A309))))))), 1)) * ROW(INDIRECT("1:"&amp;LEN((--TRIM(RIGHT(SUBSTITUTE(LEFT(A309,_xlfn.AGGREGATE(16,6,FIND({0,1,2,3,4,5,6,7,8,9},A309,ROW(INDIRECT("1:"&amp;LEN(A309)))),1))," ",REPT(" ",LEN(A309))),LEN(A309))))))), 0), ROW(INDIRECT("1:"&amp;LEN((--TRIM(RIGHT(SUBSTITUTE(LEFT(A309,_xlfn.AGGREGATE(16,6,FIND({0,1,2,3,4,5,6,7,8,9},A309,ROW(INDIRECT("1:"&amp;LEN(A309)))),1))," ",REPT(" ",LEN(A309))),LEN(A309))))))))+1, 1) * 10^ROW(INDIRECT("1:"&amp;LEN((--TRIM(RIGHT(SUBSTITUTE(LEFT(A309,_xlfn.AGGREGATE(16,6,FIND({0,1,2,3,4,5,6,7,8,9},A309,ROW(INDIRECT("1:"&amp;LEN(A309)))),1))," ",REPT(" ",LEN(A309))),LEN(A309)))))))/10))*100+1</f>
        <v>4201</v>
      </c>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WZC310" s="35"/>
      <c r="WZD310" s="35"/>
      <c r="WZE310" s="35"/>
      <c r="WZF310" s="35"/>
      <c r="WZG310" s="35"/>
      <c r="WZH310" s="35"/>
      <c r="WZI310" s="35"/>
      <c r="WZJ310" s="35"/>
      <c r="WZK310" s="35"/>
      <c r="WZL310" s="35"/>
      <c r="WZM310" s="35"/>
      <c r="WZN310" s="35"/>
      <c r="WZO310" s="35"/>
      <c r="WZP310" s="35"/>
      <c r="WZQ310" s="35"/>
      <c r="WZR310" s="35"/>
      <c r="WZS310" s="35"/>
      <c r="WZT310" s="35"/>
      <c r="WZU310" s="35"/>
      <c r="WZV310" s="35"/>
      <c r="WZW310" s="35"/>
      <c r="WZX310" s="35"/>
      <c r="WZY310" s="35"/>
      <c r="WZZ310" s="35"/>
      <c r="XAA310" s="35"/>
      <c r="XAB310" s="35"/>
      <c r="XAC310" s="35"/>
      <c r="XAD310" s="35"/>
      <c r="XAE310" s="35"/>
      <c r="XAF310" s="35"/>
      <c r="XAG310" s="35"/>
      <c r="XAH310" s="35"/>
      <c r="XAI310" s="35"/>
      <c r="XAJ310" s="35"/>
      <c r="XAK310" s="35"/>
      <c r="XAL310" s="35"/>
      <c r="XAM310" s="35"/>
      <c r="XAN310" s="35"/>
      <c r="XAO310" s="35"/>
      <c r="XAP310" s="35"/>
      <c r="XAQ310" s="35"/>
      <c r="XAR310" s="35"/>
      <c r="XAS310" s="35"/>
      <c r="XAT310" s="35"/>
      <c r="XAU310" s="35"/>
      <c r="XAV310" s="35"/>
      <c r="XAW310" s="35"/>
      <c r="XAX310" s="35"/>
      <c r="XAY310" s="35"/>
      <c r="XAZ310" s="35"/>
      <c r="XBA310" s="35"/>
      <c r="XBB310" s="35"/>
      <c r="XBC310" s="35"/>
      <c r="XBD310" s="35"/>
      <c r="XBE310" s="35"/>
      <c r="XBF310" s="35"/>
      <c r="XBG310" s="35"/>
      <c r="XBH310" s="35"/>
      <c r="XBI310" s="35"/>
      <c r="XBJ310" s="35"/>
      <c r="XBK310" s="35"/>
      <c r="XBL310" s="35"/>
      <c r="XBM310" s="35"/>
      <c r="XBN310" s="35"/>
      <c r="XBO310" s="35"/>
      <c r="XBP310" s="35"/>
      <c r="XBQ310" s="35"/>
      <c r="XBR310" s="35"/>
      <c r="XBS310" s="35"/>
      <c r="XBT310" s="35"/>
      <c r="XBU310" s="35"/>
      <c r="XBV310" s="35"/>
      <c r="XBW310" s="35"/>
      <c r="XBX310" s="35"/>
      <c r="XBY310" s="35"/>
      <c r="XBZ310" s="35"/>
      <c r="XCA310" s="35"/>
      <c r="XCB310" s="35"/>
      <c r="XCC310" s="35"/>
      <c r="XCD310" s="35"/>
      <c r="XCE310" s="35"/>
      <c r="XCF310" s="35"/>
      <c r="XCG310" s="35"/>
      <c r="XCH310" s="35"/>
      <c r="XCI310" s="35"/>
      <c r="XCJ310" s="35"/>
      <c r="XCK310" s="35"/>
      <c r="XCL310" s="35"/>
      <c r="XCM310" s="35"/>
      <c r="XCN310" s="35"/>
      <c r="XCO310" s="35"/>
      <c r="XCP310" s="35"/>
      <c r="XCQ310" s="35"/>
      <c r="XCR310" s="35"/>
      <c r="XCS310" s="35"/>
      <c r="XCT310" s="35"/>
      <c r="XCU310" s="35"/>
      <c r="XCV310" s="35"/>
      <c r="XCW310" s="35"/>
      <c r="XCX310" s="35"/>
      <c r="XCY310" s="35"/>
      <c r="XCZ310" s="35"/>
      <c r="XDA310" s="35"/>
      <c r="XDB310" s="35"/>
      <c r="XDC310" s="35"/>
      <c r="XDD310" s="35"/>
      <c r="XDE310" s="35"/>
      <c r="XDF310" s="35"/>
      <c r="XDG310" s="35"/>
      <c r="XDH310" s="35"/>
      <c r="XDI310" s="35"/>
      <c r="XDJ310" s="35"/>
      <c r="XDK310" s="35"/>
      <c r="XDL310" s="35"/>
      <c r="XDM310" s="35"/>
      <c r="XDN310" s="35"/>
      <c r="XDO310" s="35"/>
      <c r="XDP310" s="35"/>
      <c r="XDQ310" s="35"/>
      <c r="XDR310" s="35"/>
      <c r="XDS310" s="35"/>
      <c r="XDT310" s="35"/>
      <c r="XDU310" s="35"/>
      <c r="XDV310" s="35"/>
      <c r="XDW310" s="35"/>
      <c r="XDX310" s="35"/>
      <c r="XDY310" s="35"/>
      <c r="XDZ310" s="35"/>
      <c r="XEA310" s="35"/>
      <c r="XEB310" s="35"/>
      <c r="XEC310" s="35"/>
      <c r="XED310" s="35"/>
      <c r="XEE310" s="35"/>
      <c r="XEF310" s="35"/>
      <c r="XEG310" s="35"/>
      <c r="XEH310" s="35"/>
      <c r="XEI310" s="35"/>
      <c r="XEJ310" s="35"/>
      <c r="XEK310" s="35"/>
      <c r="XEL310" s="35"/>
      <c r="XEM310" s="35"/>
      <c r="XEN310" s="35"/>
      <c r="XEO310" s="35"/>
      <c r="XEP310" s="35"/>
      <c r="XEQ310" s="35"/>
      <c r="XER310" s="35"/>
      <c r="XES310" s="35"/>
      <c r="XET310" s="35"/>
      <c r="XEU310" s="35"/>
      <c r="XEV310" s="35"/>
      <c r="XEW310" s="35"/>
      <c r="XEX310" s="35"/>
      <c r="XEY310" s="35"/>
      <c r="XEZ310" s="35"/>
      <c r="XFA310" s="35"/>
      <c r="XFB310" s="35"/>
      <c r="XFC310" s="35"/>
      <c r="XFD310" s="35"/>
    </row>
    <row r="311" spans="1:151 16227:16384" s="12" customFormat="1" ht="20.25" customHeight="1" x14ac:dyDescent="0.25">
      <c r="A311" s="114"/>
      <c r="B311" s="115"/>
      <c r="C311" s="118">
        <v>2</v>
      </c>
      <c r="D311" s="119"/>
      <c r="E311" s="118" t="s">
        <v>221</v>
      </c>
      <c r="F311" s="120"/>
      <c r="G311" s="120"/>
      <c r="H311" s="120"/>
      <c r="I311" s="119"/>
      <c r="J311" s="35"/>
      <c r="K311" s="35"/>
      <c r="L311" s="35"/>
      <c r="M311" s="35"/>
      <c r="N311" s="35"/>
      <c r="O311" s="35"/>
      <c r="P311" s="35"/>
      <c r="Q311" s="35"/>
      <c r="R311" s="35"/>
      <c r="S311" s="35"/>
      <c r="T311" s="35"/>
      <c r="U311" s="42" t="str">
        <f t="shared" ca="1" si="102"/>
        <v>402,..,4202</v>
      </c>
      <c r="V311" s="42">
        <f ca="1">V310+1</f>
        <v>402</v>
      </c>
      <c r="W311" s="42">
        <f ca="1">W310+1</f>
        <v>4202</v>
      </c>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WZC311" s="35"/>
      <c r="WZD311" s="35"/>
      <c r="WZE311" s="35"/>
      <c r="WZF311" s="35"/>
      <c r="WZG311" s="35"/>
      <c r="WZH311" s="35"/>
      <c r="WZI311" s="35"/>
      <c r="WZJ311" s="35"/>
      <c r="WZK311" s="35"/>
      <c r="WZL311" s="35"/>
      <c r="WZM311" s="35"/>
      <c r="WZN311" s="35"/>
      <c r="WZO311" s="35"/>
      <c r="WZP311" s="35"/>
      <c r="WZQ311" s="35"/>
      <c r="WZR311" s="35"/>
      <c r="WZS311" s="35"/>
      <c r="WZT311" s="35"/>
      <c r="WZU311" s="35"/>
      <c r="WZV311" s="35"/>
      <c r="WZW311" s="35"/>
      <c r="WZX311" s="35"/>
      <c r="WZY311" s="35"/>
      <c r="WZZ311" s="35"/>
      <c r="XAA311" s="35"/>
      <c r="XAB311" s="35"/>
      <c r="XAC311" s="35"/>
      <c r="XAD311" s="35"/>
      <c r="XAE311" s="35"/>
      <c r="XAF311" s="35"/>
      <c r="XAG311" s="35"/>
      <c r="XAH311" s="35"/>
      <c r="XAI311" s="35"/>
      <c r="XAJ311" s="35"/>
      <c r="XAK311" s="35"/>
      <c r="XAL311" s="35"/>
      <c r="XAM311" s="35"/>
      <c r="XAN311" s="35"/>
      <c r="XAO311" s="35"/>
      <c r="XAP311" s="35"/>
      <c r="XAQ311" s="35"/>
      <c r="XAR311" s="35"/>
      <c r="XAS311" s="35"/>
      <c r="XAT311" s="35"/>
      <c r="XAU311" s="35"/>
      <c r="XAV311" s="35"/>
      <c r="XAW311" s="35"/>
      <c r="XAX311" s="35"/>
      <c r="XAY311" s="35"/>
      <c r="XAZ311" s="35"/>
      <c r="XBA311" s="35"/>
      <c r="XBB311" s="35"/>
      <c r="XBC311" s="35"/>
      <c r="XBD311" s="35"/>
      <c r="XBE311" s="35"/>
      <c r="XBF311" s="35"/>
      <c r="XBG311" s="35"/>
      <c r="XBH311" s="35"/>
      <c r="XBI311" s="35"/>
      <c r="XBJ311" s="35"/>
      <c r="XBK311" s="35"/>
      <c r="XBL311" s="35"/>
      <c r="XBM311" s="35"/>
      <c r="XBN311" s="35"/>
      <c r="XBO311" s="35"/>
      <c r="XBP311" s="35"/>
      <c r="XBQ311" s="35"/>
      <c r="XBR311" s="35"/>
      <c r="XBS311" s="35"/>
      <c r="XBT311" s="35"/>
      <c r="XBU311" s="35"/>
      <c r="XBV311" s="35"/>
      <c r="XBW311" s="35"/>
      <c r="XBX311" s="35"/>
      <c r="XBY311" s="35"/>
      <c r="XBZ311" s="35"/>
      <c r="XCA311" s="35"/>
      <c r="XCB311" s="35"/>
      <c r="XCC311" s="35"/>
      <c r="XCD311" s="35"/>
      <c r="XCE311" s="35"/>
      <c r="XCF311" s="35"/>
      <c r="XCG311" s="35"/>
      <c r="XCH311" s="35"/>
      <c r="XCI311" s="35"/>
      <c r="XCJ311" s="35"/>
      <c r="XCK311" s="35"/>
      <c r="XCL311" s="35"/>
      <c r="XCM311" s="35"/>
      <c r="XCN311" s="35"/>
      <c r="XCO311" s="35"/>
      <c r="XCP311" s="35"/>
      <c r="XCQ311" s="35"/>
      <c r="XCR311" s="35"/>
      <c r="XCS311" s="35"/>
      <c r="XCT311" s="35"/>
      <c r="XCU311" s="35"/>
      <c r="XCV311" s="35"/>
      <c r="XCW311" s="35"/>
      <c r="XCX311" s="35"/>
      <c r="XCY311" s="35"/>
      <c r="XCZ311" s="35"/>
      <c r="XDA311" s="35"/>
      <c r="XDB311" s="35"/>
      <c r="XDC311" s="35"/>
      <c r="XDD311" s="35"/>
      <c r="XDE311" s="35"/>
      <c r="XDF311" s="35"/>
      <c r="XDG311" s="35"/>
      <c r="XDH311" s="35"/>
      <c r="XDI311" s="35"/>
      <c r="XDJ311" s="35"/>
      <c r="XDK311" s="35"/>
      <c r="XDL311" s="35"/>
      <c r="XDM311" s="35"/>
      <c r="XDN311" s="35"/>
      <c r="XDO311" s="35"/>
      <c r="XDP311" s="35"/>
      <c r="XDQ311" s="35"/>
      <c r="XDR311" s="35"/>
      <c r="XDS311" s="35"/>
      <c r="XDT311" s="35"/>
      <c r="XDU311" s="35"/>
      <c r="XDV311" s="35"/>
      <c r="XDW311" s="35"/>
      <c r="XDX311" s="35"/>
      <c r="XDY311" s="35"/>
      <c r="XDZ311" s="35"/>
      <c r="XEA311" s="35"/>
      <c r="XEB311" s="35"/>
      <c r="XEC311" s="35"/>
      <c r="XED311" s="35"/>
      <c r="XEE311" s="35"/>
      <c r="XEF311" s="35"/>
      <c r="XEG311" s="35"/>
      <c r="XEH311" s="35"/>
      <c r="XEI311" s="35"/>
      <c r="XEJ311" s="35"/>
      <c r="XEK311" s="35"/>
      <c r="XEL311" s="35"/>
      <c r="XEM311" s="35"/>
      <c r="XEN311" s="35"/>
      <c r="XEO311" s="35"/>
      <c r="XEP311" s="35"/>
      <c r="XEQ311" s="35"/>
      <c r="XER311" s="35"/>
      <c r="XES311" s="35"/>
      <c r="XET311" s="35"/>
      <c r="XEU311" s="35"/>
      <c r="XEV311" s="35"/>
      <c r="XEW311" s="35"/>
      <c r="XEX311" s="35"/>
      <c r="XEY311" s="35"/>
      <c r="XEZ311" s="35"/>
      <c r="XFA311" s="35"/>
      <c r="XFB311" s="35"/>
      <c r="XFC311" s="35"/>
      <c r="XFD311" s="35"/>
    </row>
    <row r="312" spans="1:151 16227:16384" s="12" customFormat="1" ht="20.25" customHeight="1" x14ac:dyDescent="0.25">
      <c r="A312" s="114"/>
      <c r="B312" s="115"/>
      <c r="C312" s="118">
        <v>3</v>
      </c>
      <c r="D312" s="119"/>
      <c r="E312" s="58" t="s">
        <v>208</v>
      </c>
      <c r="F312" s="118">
        <f>(64.96)*(10.764)</f>
        <v>699.22943999999984</v>
      </c>
      <c r="G312" s="119"/>
      <c r="H312" s="58">
        <v>0</v>
      </c>
      <c r="I312" s="58">
        <f t="shared" ref="I312:I314" si="103">F312*(($I$151)+1)+H312</f>
        <v>1118.7671039999998</v>
      </c>
      <c r="J312" s="35"/>
      <c r="K312" s="35"/>
      <c r="L312" s="35"/>
      <c r="M312" s="35"/>
      <c r="N312" s="35"/>
      <c r="O312" s="35"/>
      <c r="P312" s="35"/>
      <c r="Q312" s="35"/>
      <c r="R312" s="35"/>
      <c r="S312" s="35"/>
      <c r="T312" s="35"/>
      <c r="U312" s="42" t="str">
        <f t="shared" ca="1" si="102"/>
        <v>403,..,4203</v>
      </c>
      <c r="V312" s="42">
        <f t="shared" ref="V312:W312" ca="1" si="104">V311+1</f>
        <v>403</v>
      </c>
      <c r="W312" s="42">
        <f t="shared" ca="1" si="104"/>
        <v>4203</v>
      </c>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WZC312" s="35"/>
      <c r="WZD312" s="35"/>
      <c r="WZE312" s="35"/>
      <c r="WZF312" s="35"/>
      <c r="WZG312" s="35"/>
      <c r="WZH312" s="35"/>
      <c r="WZI312" s="35"/>
      <c r="WZJ312" s="35"/>
      <c r="WZK312" s="35"/>
      <c r="WZL312" s="35"/>
      <c r="WZM312" s="35"/>
      <c r="WZN312" s="35"/>
      <c r="WZO312" s="35"/>
      <c r="WZP312" s="35"/>
      <c r="WZQ312" s="35"/>
      <c r="WZR312" s="35"/>
      <c r="WZS312" s="35"/>
      <c r="WZT312" s="35"/>
      <c r="WZU312" s="35"/>
      <c r="WZV312" s="35"/>
      <c r="WZW312" s="35"/>
      <c r="WZX312" s="35"/>
      <c r="WZY312" s="35"/>
      <c r="WZZ312" s="35"/>
      <c r="XAA312" s="35"/>
      <c r="XAB312" s="35"/>
      <c r="XAC312" s="35"/>
      <c r="XAD312" s="35"/>
      <c r="XAE312" s="35"/>
      <c r="XAF312" s="35"/>
      <c r="XAG312" s="35"/>
      <c r="XAH312" s="35"/>
      <c r="XAI312" s="35"/>
      <c r="XAJ312" s="35"/>
      <c r="XAK312" s="35"/>
      <c r="XAL312" s="35"/>
      <c r="XAM312" s="35"/>
      <c r="XAN312" s="35"/>
      <c r="XAO312" s="35"/>
      <c r="XAP312" s="35"/>
      <c r="XAQ312" s="35"/>
      <c r="XAR312" s="35"/>
      <c r="XAS312" s="35"/>
      <c r="XAT312" s="35"/>
      <c r="XAU312" s="35"/>
      <c r="XAV312" s="35"/>
      <c r="XAW312" s="35"/>
      <c r="XAX312" s="35"/>
      <c r="XAY312" s="35"/>
      <c r="XAZ312" s="35"/>
      <c r="XBA312" s="35"/>
      <c r="XBB312" s="35"/>
      <c r="XBC312" s="35"/>
      <c r="XBD312" s="35"/>
      <c r="XBE312" s="35"/>
      <c r="XBF312" s="35"/>
      <c r="XBG312" s="35"/>
      <c r="XBH312" s="35"/>
      <c r="XBI312" s="35"/>
      <c r="XBJ312" s="35"/>
      <c r="XBK312" s="35"/>
      <c r="XBL312" s="35"/>
      <c r="XBM312" s="35"/>
      <c r="XBN312" s="35"/>
      <c r="XBO312" s="35"/>
      <c r="XBP312" s="35"/>
      <c r="XBQ312" s="35"/>
      <c r="XBR312" s="35"/>
      <c r="XBS312" s="35"/>
      <c r="XBT312" s="35"/>
      <c r="XBU312" s="35"/>
      <c r="XBV312" s="35"/>
      <c r="XBW312" s="35"/>
      <c r="XBX312" s="35"/>
      <c r="XBY312" s="35"/>
      <c r="XBZ312" s="35"/>
      <c r="XCA312" s="35"/>
      <c r="XCB312" s="35"/>
      <c r="XCC312" s="35"/>
      <c r="XCD312" s="35"/>
      <c r="XCE312" s="35"/>
      <c r="XCF312" s="35"/>
      <c r="XCG312" s="35"/>
      <c r="XCH312" s="35"/>
      <c r="XCI312" s="35"/>
      <c r="XCJ312" s="35"/>
      <c r="XCK312" s="35"/>
      <c r="XCL312" s="35"/>
      <c r="XCM312" s="35"/>
      <c r="XCN312" s="35"/>
      <c r="XCO312" s="35"/>
      <c r="XCP312" s="35"/>
      <c r="XCQ312" s="35"/>
      <c r="XCR312" s="35"/>
      <c r="XCS312" s="35"/>
      <c r="XCT312" s="35"/>
      <c r="XCU312" s="35"/>
      <c r="XCV312" s="35"/>
      <c r="XCW312" s="35"/>
      <c r="XCX312" s="35"/>
      <c r="XCY312" s="35"/>
      <c r="XCZ312" s="35"/>
      <c r="XDA312" s="35"/>
      <c r="XDB312" s="35"/>
      <c r="XDC312" s="35"/>
      <c r="XDD312" s="35"/>
      <c r="XDE312" s="35"/>
      <c r="XDF312" s="35"/>
      <c r="XDG312" s="35"/>
      <c r="XDH312" s="35"/>
      <c r="XDI312" s="35"/>
      <c r="XDJ312" s="35"/>
      <c r="XDK312" s="35"/>
      <c r="XDL312" s="35"/>
      <c r="XDM312" s="35"/>
      <c r="XDN312" s="35"/>
      <c r="XDO312" s="35"/>
      <c r="XDP312" s="35"/>
      <c r="XDQ312" s="35"/>
      <c r="XDR312" s="35"/>
      <c r="XDS312" s="35"/>
      <c r="XDT312" s="35"/>
      <c r="XDU312" s="35"/>
      <c r="XDV312" s="35"/>
      <c r="XDW312" s="35"/>
      <c r="XDX312" s="35"/>
      <c r="XDY312" s="35"/>
      <c r="XDZ312" s="35"/>
      <c r="XEA312" s="35"/>
      <c r="XEB312" s="35"/>
      <c r="XEC312" s="35"/>
      <c r="XED312" s="35"/>
      <c r="XEE312" s="35"/>
      <c r="XEF312" s="35"/>
      <c r="XEG312" s="35"/>
      <c r="XEH312" s="35"/>
      <c r="XEI312" s="35"/>
      <c r="XEJ312" s="35"/>
      <c r="XEK312" s="35"/>
      <c r="XEL312" s="35"/>
      <c r="XEM312" s="35"/>
      <c r="XEN312" s="35"/>
      <c r="XEO312" s="35"/>
      <c r="XEP312" s="35"/>
      <c r="XEQ312" s="35"/>
      <c r="XER312" s="35"/>
      <c r="XES312" s="35"/>
      <c r="XET312" s="35"/>
      <c r="XEU312" s="35"/>
      <c r="XEV312" s="35"/>
      <c r="XEW312" s="35"/>
      <c r="XEX312" s="35"/>
      <c r="XEY312" s="35"/>
      <c r="XEZ312" s="35"/>
      <c r="XFA312" s="35"/>
      <c r="XFB312" s="35"/>
      <c r="XFC312" s="35"/>
      <c r="XFD312" s="35"/>
    </row>
    <row r="313" spans="1:151 16227:16384" s="12" customFormat="1" ht="20.25" customHeight="1" x14ac:dyDescent="0.25">
      <c r="A313" s="114"/>
      <c r="B313" s="115"/>
      <c r="C313" s="118">
        <v>4</v>
      </c>
      <c r="D313" s="119"/>
      <c r="E313" s="58" t="s">
        <v>209</v>
      </c>
      <c r="F313" s="118">
        <f>(95.91)*(10.764)</f>
        <v>1032.3752399999998</v>
      </c>
      <c r="G313" s="119"/>
      <c r="H313" s="58">
        <v>0</v>
      </c>
      <c r="I313" s="58">
        <f t="shared" si="103"/>
        <v>1651.8003839999999</v>
      </c>
      <c r="J313" s="35"/>
      <c r="K313" s="35"/>
      <c r="L313" s="35"/>
      <c r="M313" s="35"/>
      <c r="N313" s="35"/>
      <c r="O313" s="35"/>
      <c r="P313" s="35"/>
      <c r="Q313" s="35"/>
      <c r="R313" s="35"/>
      <c r="S313" s="35"/>
      <c r="T313" s="35"/>
      <c r="U313" s="42" t="str">
        <f t="shared" ca="1" si="102"/>
        <v>404,..,4204</v>
      </c>
      <c r="V313" s="42">
        <f t="shared" ref="V313:W313" ca="1" si="105">V312+1</f>
        <v>404</v>
      </c>
      <c r="W313" s="42">
        <f t="shared" ca="1" si="105"/>
        <v>4204</v>
      </c>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WZC313" s="35"/>
      <c r="WZD313" s="35"/>
      <c r="WZE313" s="35"/>
      <c r="WZF313" s="35"/>
      <c r="WZG313" s="35"/>
      <c r="WZH313" s="35"/>
      <c r="WZI313" s="35"/>
      <c r="WZJ313" s="35"/>
      <c r="WZK313" s="35"/>
      <c r="WZL313" s="35"/>
      <c r="WZM313" s="35"/>
      <c r="WZN313" s="35"/>
      <c r="WZO313" s="35"/>
      <c r="WZP313" s="35"/>
      <c r="WZQ313" s="35"/>
      <c r="WZR313" s="35"/>
      <c r="WZS313" s="35"/>
      <c r="WZT313" s="35"/>
      <c r="WZU313" s="35"/>
      <c r="WZV313" s="35"/>
      <c r="WZW313" s="35"/>
      <c r="WZX313" s="35"/>
      <c r="WZY313" s="35"/>
      <c r="WZZ313" s="35"/>
      <c r="XAA313" s="35"/>
      <c r="XAB313" s="35"/>
      <c r="XAC313" s="35"/>
      <c r="XAD313" s="35"/>
      <c r="XAE313" s="35"/>
      <c r="XAF313" s="35"/>
      <c r="XAG313" s="35"/>
      <c r="XAH313" s="35"/>
      <c r="XAI313" s="35"/>
      <c r="XAJ313" s="35"/>
      <c r="XAK313" s="35"/>
      <c r="XAL313" s="35"/>
      <c r="XAM313" s="35"/>
      <c r="XAN313" s="35"/>
      <c r="XAO313" s="35"/>
      <c r="XAP313" s="35"/>
      <c r="XAQ313" s="35"/>
      <c r="XAR313" s="35"/>
      <c r="XAS313" s="35"/>
      <c r="XAT313" s="35"/>
      <c r="XAU313" s="35"/>
      <c r="XAV313" s="35"/>
      <c r="XAW313" s="35"/>
      <c r="XAX313" s="35"/>
      <c r="XAY313" s="35"/>
      <c r="XAZ313" s="35"/>
      <c r="XBA313" s="35"/>
      <c r="XBB313" s="35"/>
      <c r="XBC313" s="35"/>
      <c r="XBD313" s="35"/>
      <c r="XBE313" s="35"/>
      <c r="XBF313" s="35"/>
      <c r="XBG313" s="35"/>
      <c r="XBH313" s="35"/>
      <c r="XBI313" s="35"/>
      <c r="XBJ313" s="35"/>
      <c r="XBK313" s="35"/>
      <c r="XBL313" s="35"/>
      <c r="XBM313" s="35"/>
      <c r="XBN313" s="35"/>
      <c r="XBO313" s="35"/>
      <c r="XBP313" s="35"/>
      <c r="XBQ313" s="35"/>
      <c r="XBR313" s="35"/>
      <c r="XBS313" s="35"/>
      <c r="XBT313" s="35"/>
      <c r="XBU313" s="35"/>
      <c r="XBV313" s="35"/>
      <c r="XBW313" s="35"/>
      <c r="XBX313" s="35"/>
      <c r="XBY313" s="35"/>
      <c r="XBZ313" s="35"/>
      <c r="XCA313" s="35"/>
      <c r="XCB313" s="35"/>
      <c r="XCC313" s="35"/>
      <c r="XCD313" s="35"/>
      <c r="XCE313" s="35"/>
      <c r="XCF313" s="35"/>
      <c r="XCG313" s="35"/>
      <c r="XCH313" s="35"/>
      <c r="XCI313" s="35"/>
      <c r="XCJ313" s="35"/>
      <c r="XCK313" s="35"/>
      <c r="XCL313" s="35"/>
      <c r="XCM313" s="35"/>
      <c r="XCN313" s="35"/>
      <c r="XCO313" s="35"/>
      <c r="XCP313" s="35"/>
      <c r="XCQ313" s="35"/>
      <c r="XCR313" s="35"/>
      <c r="XCS313" s="35"/>
      <c r="XCT313" s="35"/>
      <c r="XCU313" s="35"/>
      <c r="XCV313" s="35"/>
      <c r="XCW313" s="35"/>
      <c r="XCX313" s="35"/>
      <c r="XCY313" s="35"/>
      <c r="XCZ313" s="35"/>
      <c r="XDA313" s="35"/>
      <c r="XDB313" s="35"/>
      <c r="XDC313" s="35"/>
      <c r="XDD313" s="35"/>
      <c r="XDE313" s="35"/>
      <c r="XDF313" s="35"/>
      <c r="XDG313" s="35"/>
      <c r="XDH313" s="35"/>
      <c r="XDI313" s="35"/>
      <c r="XDJ313" s="35"/>
      <c r="XDK313" s="35"/>
      <c r="XDL313" s="35"/>
      <c r="XDM313" s="35"/>
      <c r="XDN313" s="35"/>
      <c r="XDO313" s="35"/>
      <c r="XDP313" s="35"/>
      <c r="XDQ313" s="35"/>
      <c r="XDR313" s="35"/>
      <c r="XDS313" s="35"/>
      <c r="XDT313" s="35"/>
      <c r="XDU313" s="35"/>
      <c r="XDV313" s="35"/>
      <c r="XDW313" s="35"/>
      <c r="XDX313" s="35"/>
      <c r="XDY313" s="35"/>
      <c r="XDZ313" s="35"/>
      <c r="XEA313" s="35"/>
      <c r="XEB313" s="35"/>
      <c r="XEC313" s="35"/>
      <c r="XED313" s="35"/>
      <c r="XEE313" s="35"/>
      <c r="XEF313" s="35"/>
      <c r="XEG313" s="35"/>
      <c r="XEH313" s="35"/>
      <c r="XEI313" s="35"/>
      <c r="XEJ313" s="35"/>
      <c r="XEK313" s="35"/>
      <c r="XEL313" s="35"/>
      <c r="XEM313" s="35"/>
      <c r="XEN313" s="35"/>
      <c r="XEO313" s="35"/>
      <c r="XEP313" s="35"/>
      <c r="XEQ313" s="35"/>
      <c r="XER313" s="35"/>
      <c r="XES313" s="35"/>
      <c r="XET313" s="35"/>
      <c r="XEU313" s="35"/>
      <c r="XEV313" s="35"/>
      <c r="XEW313" s="35"/>
      <c r="XEX313" s="35"/>
      <c r="XEY313" s="35"/>
      <c r="XEZ313" s="35"/>
      <c r="XFA313" s="35"/>
      <c r="XFB313" s="35"/>
      <c r="XFC313" s="35"/>
      <c r="XFD313" s="35"/>
    </row>
    <row r="314" spans="1:151 16227:16384" s="12" customFormat="1" ht="20.25" customHeight="1" x14ac:dyDescent="0.25">
      <c r="A314" s="116"/>
      <c r="B314" s="117"/>
      <c r="C314" s="118">
        <v>5</v>
      </c>
      <c r="D314" s="119"/>
      <c r="E314" s="58" t="s">
        <v>209</v>
      </c>
      <c r="F314" s="118">
        <f>(108.69)*(10.764)</f>
        <v>1169.9391599999999</v>
      </c>
      <c r="G314" s="119"/>
      <c r="H314" s="58">
        <v>0</v>
      </c>
      <c r="I314" s="58">
        <f t="shared" si="103"/>
        <v>1871.902656</v>
      </c>
      <c r="J314" s="35"/>
      <c r="K314" s="35"/>
      <c r="L314" s="35"/>
      <c r="M314" s="35"/>
      <c r="N314" s="35"/>
      <c r="O314" s="35"/>
      <c r="P314" s="35"/>
      <c r="Q314" s="35"/>
      <c r="R314" s="35"/>
      <c r="S314" s="35"/>
      <c r="T314" s="35"/>
      <c r="U314" s="42" t="str">
        <f t="shared" ca="1" si="102"/>
        <v>405,..,4205</v>
      </c>
      <c r="V314" s="42">
        <f t="shared" ref="V314:W314" ca="1" si="106">V313+1</f>
        <v>405</v>
      </c>
      <c r="W314" s="42">
        <f t="shared" ca="1" si="106"/>
        <v>4205</v>
      </c>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WZC314" s="35"/>
      <c r="WZD314" s="35"/>
      <c r="WZE314" s="35"/>
      <c r="WZF314" s="35"/>
      <c r="WZG314" s="35"/>
      <c r="WZH314" s="35"/>
      <c r="WZI314" s="35"/>
      <c r="WZJ314" s="35"/>
      <c r="WZK314" s="35"/>
      <c r="WZL314" s="35"/>
      <c r="WZM314" s="35"/>
      <c r="WZN314" s="35"/>
      <c r="WZO314" s="35"/>
      <c r="WZP314" s="35"/>
      <c r="WZQ314" s="35"/>
      <c r="WZR314" s="35"/>
      <c r="WZS314" s="35"/>
      <c r="WZT314" s="35"/>
      <c r="WZU314" s="35"/>
      <c r="WZV314" s="35"/>
      <c r="WZW314" s="35"/>
      <c r="WZX314" s="35"/>
      <c r="WZY314" s="35"/>
      <c r="WZZ314" s="35"/>
      <c r="XAA314" s="35"/>
      <c r="XAB314" s="35"/>
      <c r="XAC314" s="35"/>
      <c r="XAD314" s="35"/>
      <c r="XAE314" s="35"/>
      <c r="XAF314" s="35"/>
      <c r="XAG314" s="35"/>
      <c r="XAH314" s="35"/>
      <c r="XAI314" s="35"/>
      <c r="XAJ314" s="35"/>
      <c r="XAK314" s="35"/>
      <c r="XAL314" s="35"/>
      <c r="XAM314" s="35"/>
      <c r="XAN314" s="35"/>
      <c r="XAO314" s="35"/>
      <c r="XAP314" s="35"/>
      <c r="XAQ314" s="35"/>
      <c r="XAR314" s="35"/>
      <c r="XAS314" s="35"/>
      <c r="XAT314" s="35"/>
      <c r="XAU314" s="35"/>
      <c r="XAV314" s="35"/>
      <c r="XAW314" s="35"/>
      <c r="XAX314" s="35"/>
      <c r="XAY314" s="35"/>
      <c r="XAZ314" s="35"/>
      <c r="XBA314" s="35"/>
      <c r="XBB314" s="35"/>
      <c r="XBC314" s="35"/>
      <c r="XBD314" s="35"/>
      <c r="XBE314" s="35"/>
      <c r="XBF314" s="35"/>
      <c r="XBG314" s="35"/>
      <c r="XBH314" s="35"/>
      <c r="XBI314" s="35"/>
      <c r="XBJ314" s="35"/>
      <c r="XBK314" s="35"/>
      <c r="XBL314" s="35"/>
      <c r="XBM314" s="35"/>
      <c r="XBN314" s="35"/>
      <c r="XBO314" s="35"/>
      <c r="XBP314" s="35"/>
      <c r="XBQ314" s="35"/>
      <c r="XBR314" s="35"/>
      <c r="XBS314" s="35"/>
      <c r="XBT314" s="35"/>
      <c r="XBU314" s="35"/>
      <c r="XBV314" s="35"/>
      <c r="XBW314" s="35"/>
      <c r="XBX314" s="35"/>
      <c r="XBY314" s="35"/>
      <c r="XBZ314" s="35"/>
      <c r="XCA314" s="35"/>
      <c r="XCB314" s="35"/>
      <c r="XCC314" s="35"/>
      <c r="XCD314" s="35"/>
      <c r="XCE314" s="35"/>
      <c r="XCF314" s="35"/>
      <c r="XCG314" s="35"/>
      <c r="XCH314" s="35"/>
      <c r="XCI314" s="35"/>
      <c r="XCJ314" s="35"/>
      <c r="XCK314" s="35"/>
      <c r="XCL314" s="35"/>
      <c r="XCM314" s="35"/>
      <c r="XCN314" s="35"/>
      <c r="XCO314" s="35"/>
      <c r="XCP314" s="35"/>
      <c r="XCQ314" s="35"/>
      <c r="XCR314" s="35"/>
      <c r="XCS314" s="35"/>
      <c r="XCT314" s="35"/>
      <c r="XCU314" s="35"/>
      <c r="XCV314" s="35"/>
      <c r="XCW314" s="35"/>
      <c r="XCX314" s="35"/>
      <c r="XCY314" s="35"/>
      <c r="XCZ314" s="35"/>
      <c r="XDA314" s="35"/>
      <c r="XDB314" s="35"/>
      <c r="XDC314" s="35"/>
      <c r="XDD314" s="35"/>
      <c r="XDE314" s="35"/>
      <c r="XDF314" s="35"/>
      <c r="XDG314" s="35"/>
      <c r="XDH314" s="35"/>
      <c r="XDI314" s="35"/>
      <c r="XDJ314" s="35"/>
      <c r="XDK314" s="35"/>
      <c r="XDL314" s="35"/>
      <c r="XDM314" s="35"/>
      <c r="XDN314" s="35"/>
      <c r="XDO314" s="35"/>
      <c r="XDP314" s="35"/>
      <c r="XDQ314" s="35"/>
      <c r="XDR314" s="35"/>
      <c r="XDS314" s="35"/>
      <c r="XDT314" s="35"/>
      <c r="XDU314" s="35"/>
      <c r="XDV314" s="35"/>
      <c r="XDW314" s="35"/>
      <c r="XDX314" s="35"/>
      <c r="XDY314" s="35"/>
      <c r="XDZ314" s="35"/>
      <c r="XEA314" s="35"/>
      <c r="XEB314" s="35"/>
      <c r="XEC314" s="35"/>
      <c r="XED314" s="35"/>
      <c r="XEE314" s="35"/>
      <c r="XEF314" s="35"/>
      <c r="XEG314" s="35"/>
      <c r="XEH314" s="35"/>
      <c r="XEI314" s="35"/>
      <c r="XEJ314" s="35"/>
      <c r="XEK314" s="35"/>
      <c r="XEL314" s="35"/>
      <c r="XEM314" s="35"/>
      <c r="XEN314" s="35"/>
      <c r="XEO314" s="35"/>
      <c r="XEP314" s="35"/>
      <c r="XEQ314" s="35"/>
      <c r="XER314" s="35"/>
      <c r="XES314" s="35"/>
      <c r="XET314" s="35"/>
      <c r="XEU314" s="35"/>
      <c r="XEV314" s="35"/>
      <c r="XEW314" s="35"/>
      <c r="XEX314" s="35"/>
      <c r="XEY314" s="35"/>
      <c r="XEZ314" s="35"/>
      <c r="XFA314" s="35"/>
      <c r="XFB314" s="35"/>
      <c r="XFC314" s="35"/>
      <c r="XFD314" s="35"/>
    </row>
    <row r="315" spans="1:151 16227:16384" s="12" customFormat="1" ht="20.25" x14ac:dyDescent="0.25">
      <c r="A315" s="109" t="s">
        <v>233</v>
      </c>
      <c r="B315" s="110"/>
      <c r="C315" s="110"/>
      <c r="D315" s="110"/>
      <c r="E315" s="110"/>
      <c r="F315" s="110"/>
      <c r="G315" s="110"/>
      <c r="H315" s="110"/>
      <c r="I315" s="121"/>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WZC315" s="35"/>
      <c r="WZD315" s="35"/>
      <c r="WZE315" s="35"/>
      <c r="WZF315" s="35"/>
      <c r="WZG315" s="35"/>
      <c r="WZH315" s="35"/>
      <c r="WZI315" s="35"/>
      <c r="WZJ315" s="35"/>
      <c r="WZK315" s="35"/>
      <c r="WZL315" s="35"/>
      <c r="WZM315" s="35"/>
      <c r="WZN315" s="35"/>
      <c r="WZO315" s="35"/>
      <c r="WZP315" s="35"/>
      <c r="WZQ315" s="35"/>
      <c r="WZR315" s="35"/>
      <c r="WZS315" s="35"/>
      <c r="WZT315" s="35"/>
      <c r="WZU315" s="35"/>
      <c r="WZV315" s="35"/>
      <c r="WZW315" s="35"/>
      <c r="WZX315" s="35"/>
      <c r="WZY315" s="35"/>
      <c r="WZZ315" s="35"/>
      <c r="XAA315" s="35"/>
      <c r="XAB315" s="35"/>
      <c r="XAC315" s="35"/>
      <c r="XAD315" s="35"/>
      <c r="XAE315" s="35"/>
      <c r="XAF315" s="35"/>
      <c r="XAG315" s="35"/>
      <c r="XAH315" s="35"/>
      <c r="XAI315" s="35"/>
      <c r="XAJ315" s="35"/>
      <c r="XAK315" s="35"/>
      <c r="XAL315" s="35"/>
      <c r="XAM315" s="35"/>
      <c r="XAN315" s="35"/>
      <c r="XAO315" s="35"/>
      <c r="XAP315" s="35"/>
      <c r="XAQ315" s="35"/>
      <c r="XAR315" s="35"/>
      <c r="XAS315" s="35"/>
      <c r="XAT315" s="35"/>
      <c r="XAU315" s="35"/>
      <c r="XAV315" s="35"/>
      <c r="XAW315" s="35"/>
      <c r="XAX315" s="35"/>
      <c r="XAY315" s="35"/>
      <c r="XAZ315" s="35"/>
      <c r="XBA315" s="35"/>
      <c r="XBB315" s="35"/>
      <c r="XBC315" s="35"/>
      <c r="XBD315" s="35"/>
      <c r="XBE315" s="35"/>
      <c r="XBF315" s="35"/>
      <c r="XBG315" s="35"/>
      <c r="XBH315" s="35"/>
      <c r="XBI315" s="35"/>
      <c r="XBJ315" s="35"/>
      <c r="XBK315" s="35"/>
      <c r="XBL315" s="35"/>
      <c r="XBM315" s="35"/>
      <c r="XBN315" s="35"/>
      <c r="XBO315" s="35"/>
      <c r="XBP315" s="35"/>
      <c r="XBQ315" s="35"/>
      <c r="XBR315" s="35"/>
      <c r="XBS315" s="35"/>
      <c r="XBT315" s="35"/>
      <c r="XBU315" s="35"/>
      <c r="XBV315" s="35"/>
      <c r="XBW315" s="35"/>
      <c r="XBX315" s="35"/>
      <c r="XBY315" s="35"/>
      <c r="XBZ315" s="35"/>
      <c r="XCA315" s="35"/>
      <c r="XCB315" s="35"/>
      <c r="XCC315" s="35"/>
      <c r="XCD315" s="35"/>
      <c r="XCE315" s="35"/>
      <c r="XCF315" s="35"/>
      <c r="XCG315" s="35"/>
      <c r="XCH315" s="35"/>
      <c r="XCI315" s="35"/>
      <c r="XCJ315" s="35"/>
      <c r="XCK315" s="35"/>
      <c r="XCL315" s="35"/>
      <c r="XCM315" s="35"/>
      <c r="XCN315" s="35"/>
      <c r="XCO315" s="35"/>
      <c r="XCP315" s="35"/>
      <c r="XCQ315" s="35"/>
      <c r="XCR315" s="35"/>
      <c r="XCS315" s="35"/>
      <c r="XCT315" s="35"/>
      <c r="XCU315" s="35"/>
      <c r="XCV315" s="35"/>
      <c r="XCW315" s="35"/>
      <c r="XCX315" s="35"/>
      <c r="XCY315" s="35"/>
      <c r="XCZ315" s="35"/>
      <c r="XDA315" s="35"/>
      <c r="XDB315" s="35"/>
      <c r="XDC315" s="35"/>
      <c r="XDD315" s="35"/>
      <c r="XDE315" s="35"/>
      <c r="XDF315" s="35"/>
      <c r="XDG315" s="35"/>
      <c r="XDH315" s="35"/>
      <c r="XDI315" s="35"/>
      <c r="XDJ315" s="35"/>
      <c r="XDK315" s="35"/>
      <c r="XDL315" s="35"/>
      <c r="XDM315" s="35"/>
      <c r="XDN315" s="35"/>
      <c r="XDO315" s="35"/>
      <c r="XDP315" s="35"/>
      <c r="XDQ315" s="35"/>
      <c r="XDR315" s="35"/>
      <c r="XDS315" s="35"/>
      <c r="XDT315" s="35"/>
      <c r="XDU315" s="35"/>
      <c r="XDV315" s="35"/>
      <c r="XDW315" s="35"/>
      <c r="XDX315" s="35"/>
      <c r="XDY315" s="35"/>
      <c r="XDZ315" s="35"/>
      <c r="XEA315" s="35"/>
      <c r="XEB315" s="35"/>
      <c r="XEC315" s="35"/>
      <c r="XED315" s="35"/>
      <c r="XEE315" s="35"/>
      <c r="XEF315" s="35"/>
      <c r="XEG315" s="35"/>
      <c r="XEH315" s="35"/>
      <c r="XEI315" s="35"/>
      <c r="XEJ315" s="35"/>
      <c r="XEK315" s="35"/>
      <c r="XEL315" s="35"/>
      <c r="XEM315" s="35"/>
      <c r="XEN315" s="35"/>
      <c r="XEO315" s="35"/>
      <c r="XEP315" s="35"/>
      <c r="XEQ315" s="35"/>
      <c r="XER315" s="35"/>
      <c r="XES315" s="35"/>
      <c r="XET315" s="35"/>
      <c r="XEU315" s="35"/>
      <c r="XEV315" s="35"/>
      <c r="XEW315" s="35"/>
      <c r="XEX315" s="35"/>
      <c r="XEY315" s="35"/>
      <c r="XEZ315" s="35"/>
      <c r="XFA315" s="35"/>
      <c r="XFB315" s="35"/>
      <c r="XFC315" s="35"/>
      <c r="XFD315" s="35"/>
    </row>
    <row r="316" spans="1:151 16227:16384" s="12" customFormat="1" ht="20.25" x14ac:dyDescent="0.25">
      <c r="A316" s="109" t="s">
        <v>248</v>
      </c>
      <c r="B316" s="110"/>
      <c r="C316" s="110"/>
      <c r="D316" s="110"/>
      <c r="E316" s="110"/>
      <c r="F316" s="110"/>
      <c r="G316" s="110"/>
      <c r="H316" s="110"/>
      <c r="I316" s="121"/>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WZC316" s="35"/>
      <c r="WZD316" s="35"/>
      <c r="WZE316" s="35"/>
      <c r="WZF316" s="35"/>
      <c r="WZG316" s="35"/>
      <c r="WZH316" s="35"/>
      <c r="WZI316" s="35"/>
      <c r="WZJ316" s="35"/>
      <c r="WZK316" s="35"/>
      <c r="WZL316" s="35"/>
      <c r="WZM316" s="35"/>
      <c r="WZN316" s="35"/>
      <c r="WZO316" s="35"/>
      <c r="WZP316" s="35"/>
      <c r="WZQ316" s="35"/>
      <c r="WZR316" s="35"/>
      <c r="WZS316" s="35"/>
      <c r="WZT316" s="35"/>
      <c r="WZU316" s="35"/>
      <c r="WZV316" s="35"/>
      <c r="WZW316" s="35"/>
      <c r="WZX316" s="35"/>
      <c r="WZY316" s="35"/>
      <c r="WZZ316" s="35"/>
      <c r="XAA316" s="35"/>
      <c r="XAB316" s="35"/>
      <c r="XAC316" s="35"/>
      <c r="XAD316" s="35"/>
      <c r="XAE316" s="35"/>
      <c r="XAF316" s="35"/>
      <c r="XAG316" s="35"/>
      <c r="XAH316" s="35"/>
      <c r="XAI316" s="35"/>
      <c r="XAJ316" s="35"/>
      <c r="XAK316" s="35"/>
      <c r="XAL316" s="35"/>
      <c r="XAM316" s="35"/>
      <c r="XAN316" s="35"/>
      <c r="XAO316" s="35"/>
      <c r="XAP316" s="35"/>
      <c r="XAQ316" s="35"/>
      <c r="XAR316" s="35"/>
      <c r="XAS316" s="35"/>
      <c r="XAT316" s="35"/>
      <c r="XAU316" s="35"/>
      <c r="XAV316" s="35"/>
      <c r="XAW316" s="35"/>
      <c r="XAX316" s="35"/>
      <c r="XAY316" s="35"/>
      <c r="XAZ316" s="35"/>
      <c r="XBA316" s="35"/>
      <c r="XBB316" s="35"/>
      <c r="XBC316" s="35"/>
      <c r="XBD316" s="35"/>
      <c r="XBE316" s="35"/>
      <c r="XBF316" s="35"/>
      <c r="XBG316" s="35"/>
      <c r="XBH316" s="35"/>
      <c r="XBI316" s="35"/>
      <c r="XBJ316" s="35"/>
      <c r="XBK316" s="35"/>
      <c r="XBL316" s="35"/>
      <c r="XBM316" s="35"/>
      <c r="XBN316" s="35"/>
      <c r="XBO316" s="35"/>
      <c r="XBP316" s="35"/>
      <c r="XBQ316" s="35"/>
      <c r="XBR316" s="35"/>
      <c r="XBS316" s="35"/>
      <c r="XBT316" s="35"/>
      <c r="XBU316" s="35"/>
      <c r="XBV316" s="35"/>
      <c r="XBW316" s="35"/>
      <c r="XBX316" s="35"/>
      <c r="XBY316" s="35"/>
      <c r="XBZ316" s="35"/>
      <c r="XCA316" s="35"/>
      <c r="XCB316" s="35"/>
      <c r="XCC316" s="35"/>
      <c r="XCD316" s="35"/>
      <c r="XCE316" s="35"/>
      <c r="XCF316" s="35"/>
      <c r="XCG316" s="35"/>
      <c r="XCH316" s="35"/>
      <c r="XCI316" s="35"/>
      <c r="XCJ316" s="35"/>
      <c r="XCK316" s="35"/>
      <c r="XCL316" s="35"/>
      <c r="XCM316" s="35"/>
      <c r="XCN316" s="35"/>
      <c r="XCO316" s="35"/>
      <c r="XCP316" s="35"/>
      <c r="XCQ316" s="35"/>
      <c r="XCR316" s="35"/>
      <c r="XCS316" s="35"/>
      <c r="XCT316" s="35"/>
      <c r="XCU316" s="35"/>
      <c r="XCV316" s="35"/>
      <c r="XCW316" s="35"/>
      <c r="XCX316" s="35"/>
      <c r="XCY316" s="35"/>
      <c r="XCZ316" s="35"/>
      <c r="XDA316" s="35"/>
      <c r="XDB316" s="35"/>
      <c r="XDC316" s="35"/>
      <c r="XDD316" s="35"/>
      <c r="XDE316" s="35"/>
      <c r="XDF316" s="35"/>
      <c r="XDG316" s="35"/>
      <c r="XDH316" s="35"/>
      <c r="XDI316" s="35"/>
      <c r="XDJ316" s="35"/>
      <c r="XDK316" s="35"/>
      <c r="XDL316" s="35"/>
      <c r="XDM316" s="35"/>
      <c r="XDN316" s="35"/>
      <c r="XDO316" s="35"/>
      <c r="XDP316" s="35"/>
      <c r="XDQ316" s="35"/>
      <c r="XDR316" s="35"/>
      <c r="XDS316" s="35"/>
      <c r="XDT316" s="35"/>
      <c r="XDU316" s="35"/>
      <c r="XDV316" s="35"/>
      <c r="XDW316" s="35"/>
      <c r="XDX316" s="35"/>
      <c r="XDY316" s="35"/>
      <c r="XDZ316" s="35"/>
      <c r="XEA316" s="35"/>
      <c r="XEB316" s="35"/>
      <c r="XEC316" s="35"/>
      <c r="XED316" s="35"/>
      <c r="XEE316" s="35"/>
      <c r="XEF316" s="35"/>
      <c r="XEG316" s="35"/>
      <c r="XEH316" s="35"/>
      <c r="XEI316" s="35"/>
      <c r="XEJ316" s="35"/>
      <c r="XEK316" s="35"/>
      <c r="XEL316" s="35"/>
      <c r="XEM316" s="35"/>
      <c r="XEN316" s="35"/>
      <c r="XEO316" s="35"/>
      <c r="XEP316" s="35"/>
      <c r="XEQ316" s="35"/>
      <c r="XER316" s="35"/>
      <c r="XES316" s="35"/>
      <c r="XET316" s="35"/>
      <c r="XEU316" s="35"/>
      <c r="XEV316" s="35"/>
      <c r="XEW316" s="35"/>
      <c r="XEX316" s="35"/>
      <c r="XEY316" s="35"/>
      <c r="XEZ316" s="35"/>
      <c r="XFA316" s="35"/>
      <c r="XFB316" s="35"/>
      <c r="XFC316" s="35"/>
      <c r="XFD316" s="35"/>
    </row>
    <row r="317" spans="1:151 16227:16384" s="12" customFormat="1" ht="20.25" x14ac:dyDescent="0.25">
      <c r="A317" s="109" t="s">
        <v>249</v>
      </c>
      <c r="B317" s="110"/>
      <c r="C317" s="110"/>
      <c r="D317" s="110"/>
      <c r="E317" s="110"/>
      <c r="F317" s="110"/>
      <c r="G317" s="110"/>
      <c r="H317" s="110"/>
      <c r="I317" s="121"/>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WZC317" s="35"/>
      <c r="WZD317" s="35"/>
      <c r="WZE317" s="35"/>
      <c r="WZF317" s="35"/>
      <c r="WZG317" s="35"/>
      <c r="WZH317" s="35"/>
      <c r="WZI317" s="35"/>
      <c r="WZJ317" s="35"/>
      <c r="WZK317" s="35"/>
      <c r="WZL317" s="35"/>
      <c r="WZM317" s="35"/>
      <c r="WZN317" s="35"/>
      <c r="WZO317" s="35"/>
      <c r="WZP317" s="35"/>
      <c r="WZQ317" s="35"/>
      <c r="WZR317" s="35"/>
      <c r="WZS317" s="35"/>
      <c r="WZT317" s="35"/>
      <c r="WZU317" s="35"/>
      <c r="WZV317" s="35"/>
      <c r="WZW317" s="35"/>
      <c r="WZX317" s="35"/>
      <c r="WZY317" s="35"/>
      <c r="WZZ317" s="35"/>
      <c r="XAA317" s="35"/>
      <c r="XAB317" s="35"/>
      <c r="XAC317" s="35"/>
      <c r="XAD317" s="35"/>
      <c r="XAE317" s="35"/>
      <c r="XAF317" s="35"/>
      <c r="XAG317" s="35"/>
      <c r="XAH317" s="35"/>
      <c r="XAI317" s="35"/>
      <c r="XAJ317" s="35"/>
      <c r="XAK317" s="35"/>
      <c r="XAL317" s="35"/>
      <c r="XAM317" s="35"/>
      <c r="XAN317" s="35"/>
      <c r="XAO317" s="35"/>
      <c r="XAP317" s="35"/>
      <c r="XAQ317" s="35"/>
      <c r="XAR317" s="35"/>
      <c r="XAS317" s="35"/>
      <c r="XAT317" s="35"/>
      <c r="XAU317" s="35"/>
      <c r="XAV317" s="35"/>
      <c r="XAW317" s="35"/>
      <c r="XAX317" s="35"/>
      <c r="XAY317" s="35"/>
      <c r="XAZ317" s="35"/>
      <c r="XBA317" s="35"/>
      <c r="XBB317" s="35"/>
      <c r="XBC317" s="35"/>
      <c r="XBD317" s="35"/>
      <c r="XBE317" s="35"/>
      <c r="XBF317" s="35"/>
      <c r="XBG317" s="35"/>
      <c r="XBH317" s="35"/>
      <c r="XBI317" s="35"/>
      <c r="XBJ317" s="35"/>
      <c r="XBK317" s="35"/>
      <c r="XBL317" s="35"/>
      <c r="XBM317" s="35"/>
      <c r="XBN317" s="35"/>
      <c r="XBO317" s="35"/>
      <c r="XBP317" s="35"/>
      <c r="XBQ317" s="35"/>
      <c r="XBR317" s="35"/>
      <c r="XBS317" s="35"/>
      <c r="XBT317" s="35"/>
      <c r="XBU317" s="35"/>
      <c r="XBV317" s="35"/>
      <c r="XBW317" s="35"/>
      <c r="XBX317" s="35"/>
      <c r="XBY317" s="35"/>
      <c r="XBZ317" s="35"/>
      <c r="XCA317" s="35"/>
      <c r="XCB317" s="35"/>
      <c r="XCC317" s="35"/>
      <c r="XCD317" s="35"/>
      <c r="XCE317" s="35"/>
      <c r="XCF317" s="35"/>
      <c r="XCG317" s="35"/>
      <c r="XCH317" s="35"/>
      <c r="XCI317" s="35"/>
      <c r="XCJ317" s="35"/>
      <c r="XCK317" s="35"/>
      <c r="XCL317" s="35"/>
      <c r="XCM317" s="35"/>
      <c r="XCN317" s="35"/>
      <c r="XCO317" s="35"/>
      <c r="XCP317" s="35"/>
      <c r="XCQ317" s="35"/>
      <c r="XCR317" s="35"/>
      <c r="XCS317" s="35"/>
      <c r="XCT317" s="35"/>
      <c r="XCU317" s="35"/>
      <c r="XCV317" s="35"/>
      <c r="XCW317" s="35"/>
      <c r="XCX317" s="35"/>
      <c r="XCY317" s="35"/>
      <c r="XCZ317" s="35"/>
      <c r="XDA317" s="35"/>
      <c r="XDB317" s="35"/>
      <c r="XDC317" s="35"/>
      <c r="XDD317" s="35"/>
      <c r="XDE317" s="35"/>
      <c r="XDF317" s="35"/>
      <c r="XDG317" s="35"/>
      <c r="XDH317" s="35"/>
      <c r="XDI317" s="35"/>
      <c r="XDJ317" s="35"/>
      <c r="XDK317" s="35"/>
      <c r="XDL317" s="35"/>
      <c r="XDM317" s="35"/>
      <c r="XDN317" s="35"/>
      <c r="XDO317" s="35"/>
      <c r="XDP317" s="35"/>
      <c r="XDQ317" s="35"/>
      <c r="XDR317" s="35"/>
      <c r="XDS317" s="35"/>
      <c r="XDT317" s="35"/>
      <c r="XDU317" s="35"/>
      <c r="XDV317" s="35"/>
      <c r="XDW317" s="35"/>
      <c r="XDX317" s="35"/>
      <c r="XDY317" s="35"/>
      <c r="XDZ317" s="35"/>
      <c r="XEA317" s="35"/>
      <c r="XEB317" s="35"/>
      <c r="XEC317" s="35"/>
      <c r="XED317" s="35"/>
      <c r="XEE317" s="35"/>
      <c r="XEF317" s="35"/>
      <c r="XEG317" s="35"/>
      <c r="XEH317" s="35"/>
      <c r="XEI317" s="35"/>
      <c r="XEJ317" s="35"/>
      <c r="XEK317" s="35"/>
      <c r="XEL317" s="35"/>
      <c r="XEM317" s="35"/>
      <c r="XEN317" s="35"/>
      <c r="XEO317" s="35"/>
      <c r="XEP317" s="35"/>
      <c r="XEQ317" s="35"/>
      <c r="XER317" s="35"/>
      <c r="XES317" s="35"/>
      <c r="XET317" s="35"/>
      <c r="XEU317" s="35"/>
      <c r="XEV317" s="35"/>
      <c r="XEW317" s="35"/>
      <c r="XEX317" s="35"/>
      <c r="XEY317" s="35"/>
      <c r="XEZ317" s="35"/>
      <c r="XFA317" s="35"/>
      <c r="XFB317" s="35"/>
      <c r="XFC317" s="35"/>
      <c r="XFD317" s="35"/>
    </row>
    <row r="318" spans="1:151 16227:16384" s="12" customFormat="1" ht="20.25" x14ac:dyDescent="0.25">
      <c r="A318" s="109" t="s">
        <v>239</v>
      </c>
      <c r="B318" s="110"/>
      <c r="C318" s="110"/>
      <c r="D318" s="110"/>
      <c r="E318" s="110"/>
      <c r="F318" s="110"/>
      <c r="G318" s="110"/>
      <c r="H318" s="110"/>
      <c r="I318" s="121"/>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WZC318" s="35"/>
      <c r="WZD318" s="35"/>
      <c r="WZE318" s="35"/>
      <c r="WZF318" s="35"/>
      <c r="WZG318" s="35"/>
      <c r="WZH318" s="35"/>
      <c r="WZI318" s="35"/>
      <c r="WZJ318" s="35"/>
      <c r="WZK318" s="35"/>
      <c r="WZL318" s="35"/>
      <c r="WZM318" s="35"/>
      <c r="WZN318" s="35"/>
      <c r="WZO318" s="35"/>
      <c r="WZP318" s="35"/>
      <c r="WZQ318" s="35"/>
      <c r="WZR318" s="35"/>
      <c r="WZS318" s="35"/>
      <c r="WZT318" s="35"/>
      <c r="WZU318" s="35"/>
      <c r="WZV318" s="35"/>
      <c r="WZW318" s="35"/>
      <c r="WZX318" s="35"/>
      <c r="WZY318" s="35"/>
      <c r="WZZ318" s="35"/>
      <c r="XAA318" s="35"/>
      <c r="XAB318" s="35"/>
      <c r="XAC318" s="35"/>
      <c r="XAD318" s="35"/>
      <c r="XAE318" s="35"/>
      <c r="XAF318" s="35"/>
      <c r="XAG318" s="35"/>
      <c r="XAH318" s="35"/>
      <c r="XAI318" s="35"/>
      <c r="XAJ318" s="35"/>
      <c r="XAK318" s="35"/>
      <c r="XAL318" s="35"/>
      <c r="XAM318" s="35"/>
      <c r="XAN318" s="35"/>
      <c r="XAO318" s="35"/>
      <c r="XAP318" s="35"/>
      <c r="XAQ318" s="35"/>
      <c r="XAR318" s="35"/>
      <c r="XAS318" s="35"/>
      <c r="XAT318" s="35"/>
      <c r="XAU318" s="35"/>
      <c r="XAV318" s="35"/>
      <c r="XAW318" s="35"/>
      <c r="XAX318" s="35"/>
      <c r="XAY318" s="35"/>
      <c r="XAZ318" s="35"/>
      <c r="XBA318" s="35"/>
      <c r="XBB318" s="35"/>
      <c r="XBC318" s="35"/>
      <c r="XBD318" s="35"/>
      <c r="XBE318" s="35"/>
      <c r="XBF318" s="35"/>
      <c r="XBG318" s="35"/>
      <c r="XBH318" s="35"/>
      <c r="XBI318" s="35"/>
      <c r="XBJ318" s="35"/>
      <c r="XBK318" s="35"/>
      <c r="XBL318" s="35"/>
      <c r="XBM318" s="35"/>
      <c r="XBN318" s="35"/>
      <c r="XBO318" s="35"/>
      <c r="XBP318" s="35"/>
      <c r="XBQ318" s="35"/>
      <c r="XBR318" s="35"/>
      <c r="XBS318" s="35"/>
      <c r="XBT318" s="35"/>
      <c r="XBU318" s="35"/>
      <c r="XBV318" s="35"/>
      <c r="XBW318" s="35"/>
      <c r="XBX318" s="35"/>
      <c r="XBY318" s="35"/>
      <c r="XBZ318" s="35"/>
      <c r="XCA318" s="35"/>
      <c r="XCB318" s="35"/>
      <c r="XCC318" s="35"/>
      <c r="XCD318" s="35"/>
      <c r="XCE318" s="35"/>
      <c r="XCF318" s="35"/>
      <c r="XCG318" s="35"/>
      <c r="XCH318" s="35"/>
      <c r="XCI318" s="35"/>
      <c r="XCJ318" s="35"/>
      <c r="XCK318" s="35"/>
      <c r="XCL318" s="35"/>
      <c r="XCM318" s="35"/>
      <c r="XCN318" s="35"/>
      <c r="XCO318" s="35"/>
      <c r="XCP318" s="35"/>
      <c r="XCQ318" s="35"/>
      <c r="XCR318" s="35"/>
      <c r="XCS318" s="35"/>
      <c r="XCT318" s="35"/>
      <c r="XCU318" s="35"/>
      <c r="XCV318" s="35"/>
      <c r="XCW318" s="35"/>
      <c r="XCX318" s="35"/>
      <c r="XCY318" s="35"/>
      <c r="XCZ318" s="35"/>
      <c r="XDA318" s="35"/>
      <c r="XDB318" s="35"/>
      <c r="XDC318" s="35"/>
      <c r="XDD318" s="35"/>
      <c r="XDE318" s="35"/>
      <c r="XDF318" s="35"/>
      <c r="XDG318" s="35"/>
      <c r="XDH318" s="35"/>
      <c r="XDI318" s="35"/>
      <c r="XDJ318" s="35"/>
      <c r="XDK318" s="35"/>
      <c r="XDL318" s="35"/>
      <c r="XDM318" s="35"/>
      <c r="XDN318" s="35"/>
      <c r="XDO318" s="35"/>
      <c r="XDP318" s="35"/>
      <c r="XDQ318" s="35"/>
      <c r="XDR318" s="35"/>
      <c r="XDS318" s="35"/>
      <c r="XDT318" s="35"/>
      <c r="XDU318" s="35"/>
      <c r="XDV318" s="35"/>
      <c r="XDW318" s="35"/>
      <c r="XDX318" s="35"/>
      <c r="XDY318" s="35"/>
      <c r="XDZ318" s="35"/>
      <c r="XEA318" s="35"/>
      <c r="XEB318" s="35"/>
      <c r="XEC318" s="35"/>
      <c r="XED318" s="35"/>
      <c r="XEE318" s="35"/>
      <c r="XEF318" s="35"/>
      <c r="XEG318" s="35"/>
      <c r="XEH318" s="35"/>
      <c r="XEI318" s="35"/>
      <c r="XEJ318" s="35"/>
      <c r="XEK318" s="35"/>
      <c r="XEL318" s="35"/>
      <c r="XEM318" s="35"/>
      <c r="XEN318" s="35"/>
      <c r="XEO318" s="35"/>
      <c r="XEP318" s="35"/>
      <c r="XEQ318" s="35"/>
      <c r="XER318" s="35"/>
      <c r="XES318" s="35"/>
      <c r="XET318" s="35"/>
      <c r="XEU318" s="35"/>
      <c r="XEV318" s="35"/>
      <c r="XEW318" s="35"/>
      <c r="XEX318" s="35"/>
      <c r="XEY318" s="35"/>
      <c r="XEZ318" s="35"/>
      <c r="XFA318" s="35"/>
      <c r="XFB318" s="35"/>
      <c r="XFC318" s="35"/>
      <c r="XFD318" s="35"/>
    </row>
    <row r="319" spans="1:151 16227:16384" s="12" customFormat="1" ht="20.25" x14ac:dyDescent="0.25">
      <c r="A319" s="109" t="s">
        <v>240</v>
      </c>
      <c r="B319" s="110"/>
      <c r="C319" s="110"/>
      <c r="D319" s="110"/>
      <c r="E319" s="110"/>
      <c r="F319" s="110"/>
      <c r="G319" s="110"/>
      <c r="H319" s="110"/>
      <c r="I319" s="121"/>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WZC319" s="35"/>
      <c r="WZD319" s="35"/>
      <c r="WZE319" s="35"/>
      <c r="WZF319" s="35"/>
      <c r="WZG319" s="35"/>
      <c r="WZH319" s="35"/>
      <c r="WZI319" s="35"/>
      <c r="WZJ319" s="35"/>
      <c r="WZK319" s="35"/>
      <c r="WZL319" s="35"/>
      <c r="WZM319" s="35"/>
      <c r="WZN319" s="35"/>
      <c r="WZO319" s="35"/>
      <c r="WZP319" s="35"/>
      <c r="WZQ319" s="35"/>
      <c r="WZR319" s="35"/>
      <c r="WZS319" s="35"/>
      <c r="WZT319" s="35"/>
      <c r="WZU319" s="35"/>
      <c r="WZV319" s="35"/>
      <c r="WZW319" s="35"/>
      <c r="WZX319" s="35"/>
      <c r="WZY319" s="35"/>
      <c r="WZZ319" s="35"/>
      <c r="XAA319" s="35"/>
      <c r="XAB319" s="35"/>
      <c r="XAC319" s="35"/>
      <c r="XAD319" s="35"/>
      <c r="XAE319" s="35"/>
      <c r="XAF319" s="35"/>
      <c r="XAG319" s="35"/>
      <c r="XAH319" s="35"/>
      <c r="XAI319" s="35"/>
      <c r="XAJ319" s="35"/>
      <c r="XAK319" s="35"/>
      <c r="XAL319" s="35"/>
      <c r="XAM319" s="35"/>
      <c r="XAN319" s="35"/>
      <c r="XAO319" s="35"/>
      <c r="XAP319" s="35"/>
      <c r="XAQ319" s="35"/>
      <c r="XAR319" s="35"/>
      <c r="XAS319" s="35"/>
      <c r="XAT319" s="35"/>
      <c r="XAU319" s="35"/>
      <c r="XAV319" s="35"/>
      <c r="XAW319" s="35"/>
      <c r="XAX319" s="35"/>
      <c r="XAY319" s="35"/>
      <c r="XAZ319" s="35"/>
      <c r="XBA319" s="35"/>
      <c r="XBB319" s="35"/>
      <c r="XBC319" s="35"/>
      <c r="XBD319" s="35"/>
      <c r="XBE319" s="35"/>
      <c r="XBF319" s="35"/>
      <c r="XBG319" s="35"/>
      <c r="XBH319" s="35"/>
      <c r="XBI319" s="35"/>
      <c r="XBJ319" s="35"/>
      <c r="XBK319" s="35"/>
      <c r="XBL319" s="35"/>
      <c r="XBM319" s="35"/>
      <c r="XBN319" s="35"/>
      <c r="XBO319" s="35"/>
      <c r="XBP319" s="35"/>
      <c r="XBQ319" s="35"/>
      <c r="XBR319" s="35"/>
      <c r="XBS319" s="35"/>
      <c r="XBT319" s="35"/>
      <c r="XBU319" s="35"/>
      <c r="XBV319" s="35"/>
      <c r="XBW319" s="35"/>
      <c r="XBX319" s="35"/>
      <c r="XBY319" s="35"/>
      <c r="XBZ319" s="35"/>
      <c r="XCA319" s="35"/>
      <c r="XCB319" s="35"/>
      <c r="XCC319" s="35"/>
      <c r="XCD319" s="35"/>
      <c r="XCE319" s="35"/>
      <c r="XCF319" s="35"/>
      <c r="XCG319" s="35"/>
      <c r="XCH319" s="35"/>
      <c r="XCI319" s="35"/>
      <c r="XCJ319" s="35"/>
      <c r="XCK319" s="35"/>
      <c r="XCL319" s="35"/>
      <c r="XCM319" s="35"/>
      <c r="XCN319" s="35"/>
      <c r="XCO319" s="35"/>
      <c r="XCP319" s="35"/>
      <c r="XCQ319" s="35"/>
      <c r="XCR319" s="35"/>
      <c r="XCS319" s="35"/>
      <c r="XCT319" s="35"/>
      <c r="XCU319" s="35"/>
      <c r="XCV319" s="35"/>
      <c r="XCW319" s="35"/>
      <c r="XCX319" s="35"/>
      <c r="XCY319" s="35"/>
      <c r="XCZ319" s="35"/>
      <c r="XDA319" s="35"/>
      <c r="XDB319" s="35"/>
      <c r="XDC319" s="35"/>
      <c r="XDD319" s="35"/>
      <c r="XDE319" s="35"/>
      <c r="XDF319" s="35"/>
      <c r="XDG319" s="35"/>
      <c r="XDH319" s="35"/>
      <c r="XDI319" s="35"/>
      <c r="XDJ319" s="35"/>
      <c r="XDK319" s="35"/>
      <c r="XDL319" s="35"/>
      <c r="XDM319" s="35"/>
      <c r="XDN319" s="35"/>
      <c r="XDO319" s="35"/>
      <c r="XDP319" s="35"/>
      <c r="XDQ319" s="35"/>
      <c r="XDR319" s="35"/>
      <c r="XDS319" s="35"/>
      <c r="XDT319" s="35"/>
      <c r="XDU319" s="35"/>
      <c r="XDV319" s="35"/>
      <c r="XDW319" s="35"/>
      <c r="XDX319" s="35"/>
      <c r="XDY319" s="35"/>
      <c r="XDZ319" s="35"/>
      <c r="XEA319" s="35"/>
      <c r="XEB319" s="35"/>
      <c r="XEC319" s="35"/>
      <c r="XED319" s="35"/>
      <c r="XEE319" s="35"/>
      <c r="XEF319" s="35"/>
      <c r="XEG319" s="35"/>
      <c r="XEH319" s="35"/>
      <c r="XEI319" s="35"/>
      <c r="XEJ319" s="35"/>
      <c r="XEK319" s="35"/>
      <c r="XEL319" s="35"/>
      <c r="XEM319" s="35"/>
      <c r="XEN319" s="35"/>
      <c r="XEO319" s="35"/>
      <c r="XEP319" s="35"/>
      <c r="XEQ319" s="35"/>
      <c r="XER319" s="35"/>
      <c r="XES319" s="35"/>
      <c r="XET319" s="35"/>
      <c r="XEU319" s="35"/>
      <c r="XEV319" s="35"/>
      <c r="XEW319" s="35"/>
      <c r="XEX319" s="35"/>
      <c r="XEY319" s="35"/>
      <c r="XEZ319" s="35"/>
      <c r="XFA319" s="35"/>
      <c r="XFB319" s="35"/>
      <c r="XFC319" s="35"/>
      <c r="XFD319" s="35"/>
    </row>
    <row r="320" spans="1:151 16227:16384" s="12" customFormat="1" ht="20.25" x14ac:dyDescent="0.25">
      <c r="A320" s="109" t="s">
        <v>236</v>
      </c>
      <c r="B320" s="110"/>
      <c r="C320" s="110"/>
      <c r="D320" s="110"/>
      <c r="E320" s="110"/>
      <c r="F320" s="110"/>
      <c r="G320" s="110"/>
      <c r="H320" s="110"/>
      <c r="I320" s="111"/>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WZC320" s="35"/>
      <c r="WZD320" s="35"/>
      <c r="WZE320" s="35"/>
      <c r="WZF320" s="35"/>
      <c r="WZG320" s="35"/>
      <c r="WZH320" s="35"/>
      <c r="WZI320" s="35"/>
      <c r="WZJ320" s="35"/>
      <c r="WZK320" s="35"/>
      <c r="WZL320" s="35"/>
      <c r="WZM320" s="35"/>
      <c r="WZN320" s="35"/>
      <c r="WZO320" s="35"/>
      <c r="WZP320" s="35"/>
      <c r="WZQ320" s="35"/>
      <c r="WZR320" s="35"/>
      <c r="WZS320" s="35"/>
      <c r="WZT320" s="35"/>
      <c r="WZU320" s="35"/>
      <c r="WZV320" s="35"/>
      <c r="WZW320" s="35"/>
      <c r="WZX320" s="35"/>
      <c r="WZY320" s="35"/>
      <c r="WZZ320" s="35"/>
      <c r="XAA320" s="35"/>
      <c r="XAB320" s="35"/>
      <c r="XAC320" s="35"/>
      <c r="XAD320" s="35"/>
      <c r="XAE320" s="35"/>
      <c r="XAF320" s="35"/>
      <c r="XAG320" s="35"/>
      <c r="XAH320" s="35"/>
      <c r="XAI320" s="35"/>
      <c r="XAJ320" s="35"/>
      <c r="XAK320" s="35"/>
      <c r="XAL320" s="35"/>
      <c r="XAM320" s="35"/>
      <c r="XAN320" s="35"/>
      <c r="XAO320" s="35"/>
      <c r="XAP320" s="35"/>
      <c r="XAQ320" s="35"/>
      <c r="XAR320" s="35"/>
      <c r="XAS320" s="35"/>
      <c r="XAT320" s="35"/>
      <c r="XAU320" s="35"/>
      <c r="XAV320" s="35"/>
      <c r="XAW320" s="35"/>
      <c r="XAX320" s="35"/>
      <c r="XAY320" s="35"/>
      <c r="XAZ320" s="35"/>
      <c r="XBA320" s="35"/>
      <c r="XBB320" s="35"/>
      <c r="XBC320" s="35"/>
      <c r="XBD320" s="35"/>
      <c r="XBE320" s="35"/>
      <c r="XBF320" s="35"/>
      <c r="XBG320" s="35"/>
      <c r="XBH320" s="35"/>
      <c r="XBI320" s="35"/>
      <c r="XBJ320" s="35"/>
      <c r="XBK320" s="35"/>
      <c r="XBL320" s="35"/>
      <c r="XBM320" s="35"/>
      <c r="XBN320" s="35"/>
      <c r="XBO320" s="35"/>
      <c r="XBP320" s="35"/>
      <c r="XBQ320" s="35"/>
      <c r="XBR320" s="35"/>
      <c r="XBS320" s="35"/>
      <c r="XBT320" s="35"/>
      <c r="XBU320" s="35"/>
      <c r="XBV320" s="35"/>
      <c r="XBW320" s="35"/>
      <c r="XBX320" s="35"/>
      <c r="XBY320" s="35"/>
      <c r="XBZ320" s="35"/>
      <c r="XCA320" s="35"/>
      <c r="XCB320" s="35"/>
      <c r="XCC320" s="35"/>
      <c r="XCD320" s="35"/>
      <c r="XCE320" s="35"/>
      <c r="XCF320" s="35"/>
      <c r="XCG320" s="35"/>
      <c r="XCH320" s="35"/>
      <c r="XCI320" s="35"/>
      <c r="XCJ320" s="35"/>
      <c r="XCK320" s="35"/>
      <c r="XCL320" s="35"/>
      <c r="XCM320" s="35"/>
      <c r="XCN320" s="35"/>
      <c r="XCO320" s="35"/>
      <c r="XCP320" s="35"/>
      <c r="XCQ320" s="35"/>
      <c r="XCR320" s="35"/>
      <c r="XCS320" s="35"/>
      <c r="XCT320" s="35"/>
      <c r="XCU320" s="35"/>
      <c r="XCV320" s="35"/>
      <c r="XCW320" s="35"/>
      <c r="XCX320" s="35"/>
      <c r="XCY320" s="35"/>
      <c r="XCZ320" s="35"/>
      <c r="XDA320" s="35"/>
      <c r="XDB320" s="35"/>
      <c r="XDC320" s="35"/>
      <c r="XDD320" s="35"/>
      <c r="XDE320" s="35"/>
      <c r="XDF320" s="35"/>
      <c r="XDG320" s="35"/>
      <c r="XDH320" s="35"/>
      <c r="XDI320" s="35"/>
      <c r="XDJ320" s="35"/>
      <c r="XDK320" s="35"/>
      <c r="XDL320" s="35"/>
      <c r="XDM320" s="35"/>
      <c r="XDN320" s="35"/>
      <c r="XDO320" s="35"/>
      <c r="XDP320" s="35"/>
      <c r="XDQ320" s="35"/>
      <c r="XDR320" s="35"/>
      <c r="XDS320" s="35"/>
      <c r="XDT320" s="35"/>
      <c r="XDU320" s="35"/>
      <c r="XDV320" s="35"/>
      <c r="XDW320" s="35"/>
      <c r="XDX320" s="35"/>
      <c r="XDY320" s="35"/>
      <c r="XDZ320" s="35"/>
      <c r="XEA320" s="35"/>
      <c r="XEB320" s="35"/>
      <c r="XEC320" s="35"/>
      <c r="XED320" s="35"/>
      <c r="XEE320" s="35"/>
      <c r="XEF320" s="35"/>
      <c r="XEG320" s="35"/>
      <c r="XEH320" s="35"/>
      <c r="XEI320" s="35"/>
      <c r="XEJ320" s="35"/>
      <c r="XEK320" s="35"/>
      <c r="XEL320" s="35"/>
      <c r="XEM320" s="35"/>
      <c r="XEN320" s="35"/>
      <c r="XEO320" s="35"/>
      <c r="XEP320" s="35"/>
      <c r="XEQ320" s="35"/>
      <c r="XER320" s="35"/>
      <c r="XES320" s="35"/>
      <c r="XET320" s="35"/>
      <c r="XEU320" s="35"/>
      <c r="XEV320" s="35"/>
      <c r="XEW320" s="35"/>
      <c r="XEX320" s="35"/>
      <c r="XEY320" s="35"/>
      <c r="XEZ320" s="35"/>
      <c r="XFA320" s="35"/>
      <c r="XFB320" s="35"/>
      <c r="XFC320" s="35"/>
      <c r="XFD320" s="35"/>
    </row>
    <row r="321" spans="1:151 16227:16384" s="12" customFormat="1" ht="20.25" customHeight="1" x14ac:dyDescent="0.25">
      <c r="A321" s="112" t="str">
        <f>A320</f>
        <v>1st Floor For Residential</v>
      </c>
      <c r="B321" s="113"/>
      <c r="C321" s="118">
        <v>1</v>
      </c>
      <c r="D321" s="119"/>
      <c r="E321" s="118" t="s">
        <v>214</v>
      </c>
      <c r="F321" s="120"/>
      <c r="G321" s="120"/>
      <c r="H321" s="120"/>
      <c r="I321" s="119"/>
      <c r="J321" s="35"/>
      <c r="K321" s="35">
        <f>1.1*2.22+2.75*2.12+3.05*5.2+0.7*2.65+2*(2.45*1.52)+3.05*3.65+3.2*4.57+1.95*0.92+2.17*0.95</f>
        <v>63.047000000000004</v>
      </c>
      <c r="L321" s="35"/>
      <c r="M321" s="35"/>
      <c r="N321" s="35"/>
      <c r="O321" s="35"/>
      <c r="P321" s="35"/>
      <c r="Q321" s="35"/>
      <c r="R321" s="35"/>
      <c r="S321" s="35"/>
      <c r="T321" s="35"/>
      <c r="U321" s="42" t="str">
        <f t="shared" ref="U321:U324" ca="1" si="107">V321&amp;""&amp;",..,"&amp;""&amp;W321</f>
        <v>101,..,101</v>
      </c>
      <c r="V321" s="42">
        <f ca="1">(SUMPRODUCT(MID(0&amp;(LEFT(A320,SUM(LEN(A320)-LEN(SUBSTITUTE(A320,{"0","1","2","3"},""))))), LARGE(INDEX(ISNUMBER(--MID((LEFT(A320,SUM(LEN(A320)-LEN(SUBSTITUTE(A320,{"0","1","2","3"},""))))), ROW(INDIRECT("1:"&amp;LEN((LEFT(A320,SUM(LEN(A320)-LEN(SUBSTITUTE(A320,{"0","1","2","3"},"")))))))), 1)) * ROW(INDIRECT("1:"&amp;LEN((LEFT(A320,SUM(LEN(A320)-LEN(SUBSTITUTE(A320,{"0","1","2","3"},"")))))))), 0), ROW(INDIRECT("1:"&amp;LEN((LEFT(A320,SUM(LEN(A320)-LEN(SUBSTITUTE(A320,{"0","1","2","3"},"")))))))))+1, 1) * 10^ROW(INDIRECT("1:"&amp;LEN((LEFT(A320,SUM(LEN(A320)-LEN(SUBSTITUTE(A320,{"0","1","2","3"},""))))))))/10))*100+1</f>
        <v>101</v>
      </c>
      <c r="W321" s="42">
        <f ca="1">(SUMPRODUCT(MID(0&amp;(--TRIM(RIGHT(SUBSTITUTE(LEFT(A320,_xlfn.AGGREGATE(16,6,FIND({0,1,2,3,4,5,6,7,8,9},A320,ROW(INDIRECT("1:"&amp;LEN(A320)))),1))," ",REPT(" ",LEN(A320))),LEN(A320)))), LARGE(INDEX(ISNUMBER(--MID((--TRIM(RIGHT(SUBSTITUTE(LEFT(A320,_xlfn.AGGREGATE(16,6,FIND({0,1,2,3,4,5,6,7,8,9},A320,ROW(INDIRECT("1:"&amp;LEN(A320)))),1))," ",REPT(" ",LEN(A320))),LEN(A320)))), ROW(INDIRECT("1:"&amp;LEN((--TRIM(RIGHT(SUBSTITUTE(LEFT(A320,_xlfn.AGGREGATE(16,6,FIND({0,1,2,3,4,5,6,7,8,9},A320,ROW(INDIRECT("1:"&amp;LEN(A320)))),1))," ",REPT(" ",LEN(A320))),LEN(A320))))))), 1)) * ROW(INDIRECT("1:"&amp;LEN((--TRIM(RIGHT(SUBSTITUTE(LEFT(A320,_xlfn.AGGREGATE(16,6,FIND({0,1,2,3,4,5,6,7,8,9},A320,ROW(INDIRECT("1:"&amp;LEN(A320)))),1))," ",REPT(" ",LEN(A320))),LEN(A320))))))), 0), ROW(INDIRECT("1:"&amp;LEN((--TRIM(RIGHT(SUBSTITUTE(LEFT(A320,_xlfn.AGGREGATE(16,6,FIND({0,1,2,3,4,5,6,7,8,9},A320,ROW(INDIRECT("1:"&amp;LEN(A320)))),1))," ",REPT(" ",LEN(A320))),LEN(A320))))))))+1, 1) * 10^ROW(INDIRECT("1:"&amp;LEN((--TRIM(RIGHT(SUBSTITUTE(LEFT(A320,_xlfn.AGGREGATE(16,6,FIND({0,1,2,3,4,5,6,7,8,9},A320,ROW(INDIRECT("1:"&amp;LEN(A320)))),1))," ",REPT(" ",LEN(A320))),LEN(A320)))))))/10))*100+1</f>
        <v>101</v>
      </c>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WZC321" s="35"/>
      <c r="WZD321" s="35"/>
      <c r="WZE321" s="35"/>
      <c r="WZF321" s="35"/>
      <c r="WZG321" s="35"/>
      <c r="WZH321" s="35"/>
      <c r="WZI321" s="35"/>
      <c r="WZJ321" s="35"/>
      <c r="WZK321" s="35"/>
      <c r="WZL321" s="35"/>
      <c r="WZM321" s="35"/>
      <c r="WZN321" s="35"/>
      <c r="WZO321" s="35"/>
      <c r="WZP321" s="35"/>
      <c r="WZQ321" s="35"/>
      <c r="WZR321" s="35"/>
      <c r="WZS321" s="35"/>
      <c r="WZT321" s="35"/>
      <c r="WZU321" s="35"/>
      <c r="WZV321" s="35"/>
      <c r="WZW321" s="35"/>
      <c r="WZX321" s="35"/>
      <c r="WZY321" s="35"/>
      <c r="WZZ321" s="35"/>
      <c r="XAA321" s="35"/>
      <c r="XAB321" s="35"/>
      <c r="XAC321" s="35"/>
      <c r="XAD321" s="35"/>
      <c r="XAE321" s="35"/>
      <c r="XAF321" s="35"/>
      <c r="XAG321" s="35"/>
      <c r="XAH321" s="35"/>
      <c r="XAI321" s="35"/>
      <c r="XAJ321" s="35"/>
      <c r="XAK321" s="35"/>
      <c r="XAL321" s="35"/>
      <c r="XAM321" s="35"/>
      <c r="XAN321" s="35"/>
      <c r="XAO321" s="35"/>
      <c r="XAP321" s="35"/>
      <c r="XAQ321" s="35"/>
      <c r="XAR321" s="35"/>
      <c r="XAS321" s="35"/>
      <c r="XAT321" s="35"/>
      <c r="XAU321" s="35"/>
      <c r="XAV321" s="35"/>
      <c r="XAW321" s="35"/>
      <c r="XAX321" s="35"/>
      <c r="XAY321" s="35"/>
      <c r="XAZ321" s="35"/>
      <c r="XBA321" s="35"/>
      <c r="XBB321" s="35"/>
      <c r="XBC321" s="35"/>
      <c r="XBD321" s="35"/>
      <c r="XBE321" s="35"/>
      <c r="XBF321" s="35"/>
      <c r="XBG321" s="35"/>
      <c r="XBH321" s="35"/>
      <c r="XBI321" s="35"/>
      <c r="XBJ321" s="35"/>
      <c r="XBK321" s="35"/>
      <c r="XBL321" s="35"/>
      <c r="XBM321" s="35"/>
      <c r="XBN321" s="35"/>
      <c r="XBO321" s="35"/>
      <c r="XBP321" s="35"/>
      <c r="XBQ321" s="35"/>
      <c r="XBR321" s="35"/>
      <c r="XBS321" s="35"/>
      <c r="XBT321" s="35"/>
      <c r="XBU321" s="35"/>
      <c r="XBV321" s="35"/>
      <c r="XBW321" s="35"/>
      <c r="XBX321" s="35"/>
      <c r="XBY321" s="35"/>
      <c r="XBZ321" s="35"/>
      <c r="XCA321" s="35"/>
      <c r="XCB321" s="35"/>
      <c r="XCC321" s="35"/>
      <c r="XCD321" s="35"/>
      <c r="XCE321" s="35"/>
      <c r="XCF321" s="35"/>
      <c r="XCG321" s="35"/>
      <c r="XCH321" s="35"/>
      <c r="XCI321" s="35"/>
      <c r="XCJ321" s="35"/>
      <c r="XCK321" s="35"/>
      <c r="XCL321" s="35"/>
      <c r="XCM321" s="35"/>
      <c r="XCN321" s="35"/>
      <c r="XCO321" s="35"/>
      <c r="XCP321" s="35"/>
      <c r="XCQ321" s="35"/>
      <c r="XCR321" s="35"/>
      <c r="XCS321" s="35"/>
      <c r="XCT321" s="35"/>
      <c r="XCU321" s="35"/>
      <c r="XCV321" s="35"/>
      <c r="XCW321" s="35"/>
      <c r="XCX321" s="35"/>
      <c r="XCY321" s="35"/>
      <c r="XCZ321" s="35"/>
      <c r="XDA321" s="35"/>
      <c r="XDB321" s="35"/>
      <c r="XDC321" s="35"/>
      <c r="XDD321" s="35"/>
      <c r="XDE321" s="35"/>
      <c r="XDF321" s="35"/>
      <c r="XDG321" s="35"/>
      <c r="XDH321" s="35"/>
      <c r="XDI321" s="35"/>
      <c r="XDJ321" s="35"/>
      <c r="XDK321" s="35"/>
      <c r="XDL321" s="35"/>
      <c r="XDM321" s="35"/>
      <c r="XDN321" s="35"/>
      <c r="XDO321" s="35"/>
      <c r="XDP321" s="35"/>
      <c r="XDQ321" s="35"/>
      <c r="XDR321" s="35"/>
      <c r="XDS321" s="35"/>
      <c r="XDT321" s="35"/>
      <c r="XDU321" s="35"/>
      <c r="XDV321" s="35"/>
      <c r="XDW321" s="35"/>
      <c r="XDX321" s="35"/>
      <c r="XDY321" s="35"/>
      <c r="XDZ321" s="35"/>
      <c r="XEA321" s="35"/>
      <c r="XEB321" s="35"/>
      <c r="XEC321" s="35"/>
      <c r="XED321" s="35"/>
      <c r="XEE321" s="35"/>
      <c r="XEF321" s="35"/>
      <c r="XEG321" s="35"/>
      <c r="XEH321" s="35"/>
      <c r="XEI321" s="35"/>
      <c r="XEJ321" s="35"/>
      <c r="XEK321" s="35"/>
      <c r="XEL321" s="35"/>
      <c r="XEM321" s="35"/>
      <c r="XEN321" s="35"/>
      <c r="XEO321" s="35"/>
      <c r="XEP321" s="35"/>
      <c r="XEQ321" s="35"/>
      <c r="XER321" s="35"/>
      <c r="XES321" s="35"/>
      <c r="XET321" s="35"/>
      <c r="XEU321" s="35"/>
      <c r="XEV321" s="35"/>
      <c r="XEW321" s="35"/>
      <c r="XEX321" s="35"/>
      <c r="XEY321" s="35"/>
      <c r="XEZ321" s="35"/>
      <c r="XFA321" s="35"/>
      <c r="XFB321" s="35"/>
      <c r="XFC321" s="35"/>
      <c r="XFD321" s="35"/>
    </row>
    <row r="322" spans="1:151 16227:16384" s="12" customFormat="1" ht="20.25" customHeight="1" x14ac:dyDescent="0.25">
      <c r="A322" s="114"/>
      <c r="B322" s="115"/>
      <c r="C322" s="118">
        <v>2</v>
      </c>
      <c r="D322" s="119"/>
      <c r="E322" s="58" t="s">
        <v>241</v>
      </c>
      <c r="F322" s="118">
        <f>(112.12)*(10.764)</f>
        <v>1206.85968</v>
      </c>
      <c r="G322" s="119"/>
      <c r="H322" s="58">
        <v>0</v>
      </c>
      <c r="I322" s="58">
        <f t="shared" ref="I322" si="108">F322*(($I$151)+1)+H322</f>
        <v>1930.975488</v>
      </c>
      <c r="J322" s="35"/>
      <c r="K322" s="35">
        <f>3.05*1.22</f>
        <v>3.7209999999999996</v>
      </c>
      <c r="L322" s="35"/>
      <c r="M322" s="35"/>
      <c r="N322" s="35"/>
      <c r="O322" s="35"/>
      <c r="P322" s="35"/>
      <c r="Q322" s="35"/>
      <c r="R322" s="35"/>
      <c r="S322" s="35"/>
      <c r="T322" s="35"/>
      <c r="U322" s="42" t="str">
        <f t="shared" ca="1" si="107"/>
        <v>102,..,102</v>
      </c>
      <c r="V322" s="42">
        <f ca="1">V321+1</f>
        <v>102</v>
      </c>
      <c r="W322" s="42">
        <f ca="1">W321+1</f>
        <v>102</v>
      </c>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WZC322" s="35"/>
      <c r="WZD322" s="35"/>
      <c r="WZE322" s="35"/>
      <c r="WZF322" s="35"/>
      <c r="WZG322" s="35"/>
      <c r="WZH322" s="35"/>
      <c r="WZI322" s="35"/>
      <c r="WZJ322" s="35"/>
      <c r="WZK322" s="35"/>
      <c r="WZL322" s="35"/>
      <c r="WZM322" s="35"/>
      <c r="WZN322" s="35"/>
      <c r="WZO322" s="35"/>
      <c r="WZP322" s="35"/>
      <c r="WZQ322" s="35"/>
      <c r="WZR322" s="35"/>
      <c r="WZS322" s="35"/>
      <c r="WZT322" s="35"/>
      <c r="WZU322" s="35"/>
      <c r="WZV322" s="35"/>
      <c r="WZW322" s="35"/>
      <c r="WZX322" s="35"/>
      <c r="WZY322" s="35"/>
      <c r="WZZ322" s="35"/>
      <c r="XAA322" s="35"/>
      <c r="XAB322" s="35"/>
      <c r="XAC322" s="35"/>
      <c r="XAD322" s="35"/>
      <c r="XAE322" s="35"/>
      <c r="XAF322" s="35"/>
      <c r="XAG322" s="35"/>
      <c r="XAH322" s="35"/>
      <c r="XAI322" s="35"/>
      <c r="XAJ322" s="35"/>
      <c r="XAK322" s="35"/>
      <c r="XAL322" s="35"/>
      <c r="XAM322" s="35"/>
      <c r="XAN322" s="35"/>
      <c r="XAO322" s="35"/>
      <c r="XAP322" s="35"/>
      <c r="XAQ322" s="35"/>
      <c r="XAR322" s="35"/>
      <c r="XAS322" s="35"/>
      <c r="XAT322" s="35"/>
      <c r="XAU322" s="35"/>
      <c r="XAV322" s="35"/>
      <c r="XAW322" s="35"/>
      <c r="XAX322" s="35"/>
      <c r="XAY322" s="35"/>
      <c r="XAZ322" s="35"/>
      <c r="XBA322" s="35"/>
      <c r="XBB322" s="35"/>
      <c r="XBC322" s="35"/>
      <c r="XBD322" s="35"/>
      <c r="XBE322" s="35"/>
      <c r="XBF322" s="35"/>
      <c r="XBG322" s="35"/>
      <c r="XBH322" s="35"/>
      <c r="XBI322" s="35"/>
      <c r="XBJ322" s="35"/>
      <c r="XBK322" s="35"/>
      <c r="XBL322" s="35"/>
      <c r="XBM322" s="35"/>
      <c r="XBN322" s="35"/>
      <c r="XBO322" s="35"/>
      <c r="XBP322" s="35"/>
      <c r="XBQ322" s="35"/>
      <c r="XBR322" s="35"/>
      <c r="XBS322" s="35"/>
      <c r="XBT322" s="35"/>
      <c r="XBU322" s="35"/>
      <c r="XBV322" s="35"/>
      <c r="XBW322" s="35"/>
      <c r="XBX322" s="35"/>
      <c r="XBY322" s="35"/>
      <c r="XBZ322" s="35"/>
      <c r="XCA322" s="35"/>
      <c r="XCB322" s="35"/>
      <c r="XCC322" s="35"/>
      <c r="XCD322" s="35"/>
      <c r="XCE322" s="35"/>
      <c r="XCF322" s="35"/>
      <c r="XCG322" s="35"/>
      <c r="XCH322" s="35"/>
      <c r="XCI322" s="35"/>
      <c r="XCJ322" s="35"/>
      <c r="XCK322" s="35"/>
      <c r="XCL322" s="35"/>
      <c r="XCM322" s="35"/>
      <c r="XCN322" s="35"/>
      <c r="XCO322" s="35"/>
      <c r="XCP322" s="35"/>
      <c r="XCQ322" s="35"/>
      <c r="XCR322" s="35"/>
      <c r="XCS322" s="35"/>
      <c r="XCT322" s="35"/>
      <c r="XCU322" s="35"/>
      <c r="XCV322" s="35"/>
      <c r="XCW322" s="35"/>
      <c r="XCX322" s="35"/>
      <c r="XCY322" s="35"/>
      <c r="XCZ322" s="35"/>
      <c r="XDA322" s="35"/>
      <c r="XDB322" s="35"/>
      <c r="XDC322" s="35"/>
      <c r="XDD322" s="35"/>
      <c r="XDE322" s="35"/>
      <c r="XDF322" s="35"/>
      <c r="XDG322" s="35"/>
      <c r="XDH322" s="35"/>
      <c r="XDI322" s="35"/>
      <c r="XDJ322" s="35"/>
      <c r="XDK322" s="35"/>
      <c r="XDL322" s="35"/>
      <c r="XDM322" s="35"/>
      <c r="XDN322" s="35"/>
      <c r="XDO322" s="35"/>
      <c r="XDP322" s="35"/>
      <c r="XDQ322" s="35"/>
      <c r="XDR322" s="35"/>
      <c r="XDS322" s="35"/>
      <c r="XDT322" s="35"/>
      <c r="XDU322" s="35"/>
      <c r="XDV322" s="35"/>
      <c r="XDW322" s="35"/>
      <c r="XDX322" s="35"/>
      <c r="XDY322" s="35"/>
      <c r="XDZ322" s="35"/>
      <c r="XEA322" s="35"/>
      <c r="XEB322" s="35"/>
      <c r="XEC322" s="35"/>
      <c r="XED322" s="35"/>
      <c r="XEE322" s="35"/>
      <c r="XEF322" s="35"/>
      <c r="XEG322" s="35"/>
      <c r="XEH322" s="35"/>
      <c r="XEI322" s="35"/>
      <c r="XEJ322" s="35"/>
      <c r="XEK322" s="35"/>
      <c r="XEL322" s="35"/>
      <c r="XEM322" s="35"/>
      <c r="XEN322" s="35"/>
      <c r="XEO322" s="35"/>
      <c r="XEP322" s="35"/>
      <c r="XEQ322" s="35"/>
      <c r="XER322" s="35"/>
      <c r="XES322" s="35"/>
      <c r="XET322" s="35"/>
      <c r="XEU322" s="35"/>
      <c r="XEV322" s="35"/>
      <c r="XEW322" s="35"/>
      <c r="XEX322" s="35"/>
      <c r="XEY322" s="35"/>
      <c r="XEZ322" s="35"/>
      <c r="XFA322" s="35"/>
      <c r="XFB322" s="35"/>
      <c r="XFC322" s="35"/>
      <c r="XFD322" s="35"/>
    </row>
    <row r="323" spans="1:151 16227:16384" s="12" customFormat="1" ht="20.25" customHeight="1" x14ac:dyDescent="0.25">
      <c r="A323" s="114"/>
      <c r="B323" s="115"/>
      <c r="C323" s="118">
        <v>3</v>
      </c>
      <c r="D323" s="119"/>
      <c r="E323" s="112" t="s">
        <v>214</v>
      </c>
      <c r="F323" s="196"/>
      <c r="G323" s="196"/>
      <c r="H323" s="196"/>
      <c r="I323" s="113"/>
      <c r="J323" s="35"/>
      <c r="K323" s="35">
        <f>0.92*1.67</f>
        <v>1.5364</v>
      </c>
      <c r="L323" s="35"/>
      <c r="M323" s="35"/>
      <c r="N323" s="35"/>
      <c r="O323" s="35"/>
      <c r="P323" s="35"/>
      <c r="Q323" s="35"/>
      <c r="R323" s="35"/>
      <c r="S323" s="35"/>
      <c r="T323" s="35"/>
      <c r="U323" s="42" t="str">
        <f t="shared" ca="1" si="107"/>
        <v>103,..,103</v>
      </c>
      <c r="V323" s="42">
        <f t="shared" ref="V323:W323" ca="1" si="109">V322+1</f>
        <v>103</v>
      </c>
      <c r="W323" s="42">
        <f t="shared" ca="1" si="109"/>
        <v>103</v>
      </c>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WZC323" s="35"/>
      <c r="WZD323" s="35"/>
      <c r="WZE323" s="35"/>
      <c r="WZF323" s="35"/>
      <c r="WZG323" s="35"/>
      <c r="WZH323" s="35"/>
      <c r="WZI323" s="35"/>
      <c r="WZJ323" s="35"/>
      <c r="WZK323" s="35"/>
      <c r="WZL323" s="35"/>
      <c r="WZM323" s="35"/>
      <c r="WZN323" s="35"/>
      <c r="WZO323" s="35"/>
      <c r="WZP323" s="35"/>
      <c r="WZQ323" s="35"/>
      <c r="WZR323" s="35"/>
      <c r="WZS323" s="35"/>
      <c r="WZT323" s="35"/>
      <c r="WZU323" s="35"/>
      <c r="WZV323" s="35"/>
      <c r="WZW323" s="35"/>
      <c r="WZX323" s="35"/>
      <c r="WZY323" s="35"/>
      <c r="WZZ323" s="35"/>
      <c r="XAA323" s="35"/>
      <c r="XAB323" s="35"/>
      <c r="XAC323" s="35"/>
      <c r="XAD323" s="35"/>
      <c r="XAE323" s="35"/>
      <c r="XAF323" s="35"/>
      <c r="XAG323" s="35"/>
      <c r="XAH323" s="35"/>
      <c r="XAI323" s="35"/>
      <c r="XAJ323" s="35"/>
      <c r="XAK323" s="35"/>
      <c r="XAL323" s="35"/>
      <c r="XAM323" s="35"/>
      <c r="XAN323" s="35"/>
      <c r="XAO323" s="35"/>
      <c r="XAP323" s="35"/>
      <c r="XAQ323" s="35"/>
      <c r="XAR323" s="35"/>
      <c r="XAS323" s="35"/>
      <c r="XAT323" s="35"/>
      <c r="XAU323" s="35"/>
      <c r="XAV323" s="35"/>
      <c r="XAW323" s="35"/>
      <c r="XAX323" s="35"/>
      <c r="XAY323" s="35"/>
      <c r="XAZ323" s="35"/>
      <c r="XBA323" s="35"/>
      <c r="XBB323" s="35"/>
      <c r="XBC323" s="35"/>
      <c r="XBD323" s="35"/>
      <c r="XBE323" s="35"/>
      <c r="XBF323" s="35"/>
      <c r="XBG323" s="35"/>
      <c r="XBH323" s="35"/>
      <c r="XBI323" s="35"/>
      <c r="XBJ323" s="35"/>
      <c r="XBK323" s="35"/>
      <c r="XBL323" s="35"/>
      <c r="XBM323" s="35"/>
      <c r="XBN323" s="35"/>
      <c r="XBO323" s="35"/>
      <c r="XBP323" s="35"/>
      <c r="XBQ323" s="35"/>
      <c r="XBR323" s="35"/>
      <c r="XBS323" s="35"/>
      <c r="XBT323" s="35"/>
      <c r="XBU323" s="35"/>
      <c r="XBV323" s="35"/>
      <c r="XBW323" s="35"/>
      <c r="XBX323" s="35"/>
      <c r="XBY323" s="35"/>
      <c r="XBZ323" s="35"/>
      <c r="XCA323" s="35"/>
      <c r="XCB323" s="35"/>
      <c r="XCC323" s="35"/>
      <c r="XCD323" s="35"/>
      <c r="XCE323" s="35"/>
      <c r="XCF323" s="35"/>
      <c r="XCG323" s="35"/>
      <c r="XCH323" s="35"/>
      <c r="XCI323" s="35"/>
      <c r="XCJ323" s="35"/>
      <c r="XCK323" s="35"/>
      <c r="XCL323" s="35"/>
      <c r="XCM323" s="35"/>
      <c r="XCN323" s="35"/>
      <c r="XCO323" s="35"/>
      <c r="XCP323" s="35"/>
      <c r="XCQ323" s="35"/>
      <c r="XCR323" s="35"/>
      <c r="XCS323" s="35"/>
      <c r="XCT323" s="35"/>
      <c r="XCU323" s="35"/>
      <c r="XCV323" s="35"/>
      <c r="XCW323" s="35"/>
      <c r="XCX323" s="35"/>
      <c r="XCY323" s="35"/>
      <c r="XCZ323" s="35"/>
      <c r="XDA323" s="35"/>
      <c r="XDB323" s="35"/>
      <c r="XDC323" s="35"/>
      <c r="XDD323" s="35"/>
      <c r="XDE323" s="35"/>
      <c r="XDF323" s="35"/>
      <c r="XDG323" s="35"/>
      <c r="XDH323" s="35"/>
      <c r="XDI323" s="35"/>
      <c r="XDJ323" s="35"/>
      <c r="XDK323" s="35"/>
      <c r="XDL323" s="35"/>
      <c r="XDM323" s="35"/>
      <c r="XDN323" s="35"/>
      <c r="XDO323" s="35"/>
      <c r="XDP323" s="35"/>
      <c r="XDQ323" s="35"/>
      <c r="XDR323" s="35"/>
      <c r="XDS323" s="35"/>
      <c r="XDT323" s="35"/>
      <c r="XDU323" s="35"/>
      <c r="XDV323" s="35"/>
      <c r="XDW323" s="35"/>
      <c r="XDX323" s="35"/>
      <c r="XDY323" s="35"/>
      <c r="XDZ323" s="35"/>
      <c r="XEA323" s="35"/>
      <c r="XEB323" s="35"/>
      <c r="XEC323" s="35"/>
      <c r="XED323" s="35"/>
      <c r="XEE323" s="35"/>
      <c r="XEF323" s="35"/>
      <c r="XEG323" s="35"/>
      <c r="XEH323" s="35"/>
      <c r="XEI323" s="35"/>
      <c r="XEJ323" s="35"/>
      <c r="XEK323" s="35"/>
      <c r="XEL323" s="35"/>
      <c r="XEM323" s="35"/>
      <c r="XEN323" s="35"/>
      <c r="XEO323" s="35"/>
      <c r="XEP323" s="35"/>
      <c r="XEQ323" s="35"/>
      <c r="XER323" s="35"/>
      <c r="XES323" s="35"/>
      <c r="XET323" s="35"/>
      <c r="XEU323" s="35"/>
      <c r="XEV323" s="35"/>
      <c r="XEW323" s="35"/>
      <c r="XEX323" s="35"/>
      <c r="XEY323" s="35"/>
      <c r="XEZ323" s="35"/>
      <c r="XFA323" s="35"/>
      <c r="XFB323" s="35"/>
      <c r="XFC323" s="35"/>
      <c r="XFD323" s="35"/>
    </row>
    <row r="324" spans="1:151 16227:16384" s="12" customFormat="1" ht="20.25" customHeight="1" x14ac:dyDescent="0.25">
      <c r="A324" s="114"/>
      <c r="B324" s="115"/>
      <c r="C324" s="118">
        <v>4</v>
      </c>
      <c r="D324" s="119"/>
      <c r="E324" s="116"/>
      <c r="F324" s="198"/>
      <c r="G324" s="198"/>
      <c r="H324" s="198"/>
      <c r="I324" s="117"/>
      <c r="J324" s="35"/>
      <c r="K324" s="35">
        <f>K321+K322+K323</f>
        <v>68.304400000000001</v>
      </c>
      <c r="L324" s="35"/>
      <c r="M324" s="35"/>
      <c r="N324" s="35"/>
      <c r="O324" s="35"/>
      <c r="P324" s="35"/>
      <c r="Q324" s="35"/>
      <c r="R324" s="35"/>
      <c r="S324" s="35"/>
      <c r="T324" s="35"/>
      <c r="U324" s="42" t="str">
        <f t="shared" ca="1" si="107"/>
        <v>104,..,104</v>
      </c>
      <c r="V324" s="42">
        <f t="shared" ref="V324:W324" ca="1" si="110">V323+1</f>
        <v>104</v>
      </c>
      <c r="W324" s="42">
        <f t="shared" ca="1" si="110"/>
        <v>104</v>
      </c>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WZC324" s="35"/>
      <c r="WZD324" s="35"/>
      <c r="WZE324" s="35"/>
      <c r="WZF324" s="35"/>
      <c r="WZG324" s="35"/>
      <c r="WZH324" s="35"/>
      <c r="WZI324" s="35"/>
      <c r="WZJ324" s="35"/>
      <c r="WZK324" s="35"/>
      <c r="WZL324" s="35"/>
      <c r="WZM324" s="35"/>
      <c r="WZN324" s="35"/>
      <c r="WZO324" s="35"/>
      <c r="WZP324" s="35"/>
      <c r="WZQ324" s="35"/>
      <c r="WZR324" s="35"/>
      <c r="WZS324" s="35"/>
      <c r="WZT324" s="35"/>
      <c r="WZU324" s="35"/>
      <c r="WZV324" s="35"/>
      <c r="WZW324" s="35"/>
      <c r="WZX324" s="35"/>
      <c r="WZY324" s="35"/>
      <c r="WZZ324" s="35"/>
      <c r="XAA324" s="35"/>
      <c r="XAB324" s="35"/>
      <c r="XAC324" s="35"/>
      <c r="XAD324" s="35"/>
      <c r="XAE324" s="35"/>
      <c r="XAF324" s="35"/>
      <c r="XAG324" s="35"/>
      <c r="XAH324" s="35"/>
      <c r="XAI324" s="35"/>
      <c r="XAJ324" s="35"/>
      <c r="XAK324" s="35"/>
      <c r="XAL324" s="35"/>
      <c r="XAM324" s="35"/>
      <c r="XAN324" s="35"/>
      <c r="XAO324" s="35"/>
      <c r="XAP324" s="35"/>
      <c r="XAQ324" s="35"/>
      <c r="XAR324" s="35"/>
      <c r="XAS324" s="35"/>
      <c r="XAT324" s="35"/>
      <c r="XAU324" s="35"/>
      <c r="XAV324" s="35"/>
      <c r="XAW324" s="35"/>
      <c r="XAX324" s="35"/>
      <c r="XAY324" s="35"/>
      <c r="XAZ324" s="35"/>
      <c r="XBA324" s="35"/>
      <c r="XBB324" s="35"/>
      <c r="XBC324" s="35"/>
      <c r="XBD324" s="35"/>
      <c r="XBE324" s="35"/>
      <c r="XBF324" s="35"/>
      <c r="XBG324" s="35"/>
      <c r="XBH324" s="35"/>
      <c r="XBI324" s="35"/>
      <c r="XBJ324" s="35"/>
      <c r="XBK324" s="35"/>
      <c r="XBL324" s="35"/>
      <c r="XBM324" s="35"/>
      <c r="XBN324" s="35"/>
      <c r="XBO324" s="35"/>
      <c r="XBP324" s="35"/>
      <c r="XBQ324" s="35"/>
      <c r="XBR324" s="35"/>
      <c r="XBS324" s="35"/>
      <c r="XBT324" s="35"/>
      <c r="XBU324" s="35"/>
      <c r="XBV324" s="35"/>
      <c r="XBW324" s="35"/>
      <c r="XBX324" s="35"/>
      <c r="XBY324" s="35"/>
      <c r="XBZ324" s="35"/>
      <c r="XCA324" s="35"/>
      <c r="XCB324" s="35"/>
      <c r="XCC324" s="35"/>
      <c r="XCD324" s="35"/>
      <c r="XCE324" s="35"/>
      <c r="XCF324" s="35"/>
      <c r="XCG324" s="35"/>
      <c r="XCH324" s="35"/>
      <c r="XCI324" s="35"/>
      <c r="XCJ324" s="35"/>
      <c r="XCK324" s="35"/>
      <c r="XCL324" s="35"/>
      <c r="XCM324" s="35"/>
      <c r="XCN324" s="35"/>
      <c r="XCO324" s="35"/>
      <c r="XCP324" s="35"/>
      <c r="XCQ324" s="35"/>
      <c r="XCR324" s="35"/>
      <c r="XCS324" s="35"/>
      <c r="XCT324" s="35"/>
      <c r="XCU324" s="35"/>
      <c r="XCV324" s="35"/>
      <c r="XCW324" s="35"/>
      <c r="XCX324" s="35"/>
      <c r="XCY324" s="35"/>
      <c r="XCZ324" s="35"/>
      <c r="XDA324" s="35"/>
      <c r="XDB324" s="35"/>
      <c r="XDC324" s="35"/>
      <c r="XDD324" s="35"/>
      <c r="XDE324" s="35"/>
      <c r="XDF324" s="35"/>
      <c r="XDG324" s="35"/>
      <c r="XDH324" s="35"/>
      <c r="XDI324" s="35"/>
      <c r="XDJ324" s="35"/>
      <c r="XDK324" s="35"/>
      <c r="XDL324" s="35"/>
      <c r="XDM324" s="35"/>
      <c r="XDN324" s="35"/>
      <c r="XDO324" s="35"/>
      <c r="XDP324" s="35"/>
      <c r="XDQ324" s="35"/>
      <c r="XDR324" s="35"/>
      <c r="XDS324" s="35"/>
      <c r="XDT324" s="35"/>
      <c r="XDU324" s="35"/>
      <c r="XDV324" s="35"/>
      <c r="XDW324" s="35"/>
      <c r="XDX324" s="35"/>
      <c r="XDY324" s="35"/>
      <c r="XDZ324" s="35"/>
      <c r="XEA324" s="35"/>
      <c r="XEB324" s="35"/>
      <c r="XEC324" s="35"/>
      <c r="XED324" s="35"/>
      <c r="XEE324" s="35"/>
      <c r="XEF324" s="35"/>
      <c r="XEG324" s="35"/>
      <c r="XEH324" s="35"/>
      <c r="XEI324" s="35"/>
      <c r="XEJ324" s="35"/>
      <c r="XEK324" s="35"/>
      <c r="XEL324" s="35"/>
      <c r="XEM324" s="35"/>
      <c r="XEN324" s="35"/>
      <c r="XEO324" s="35"/>
      <c r="XEP324" s="35"/>
      <c r="XEQ324" s="35"/>
      <c r="XER324" s="35"/>
      <c r="XES324" s="35"/>
      <c r="XET324" s="35"/>
      <c r="XEU324" s="35"/>
      <c r="XEV324" s="35"/>
      <c r="XEW324" s="35"/>
      <c r="XEX324" s="35"/>
      <c r="XEY324" s="35"/>
      <c r="XEZ324" s="35"/>
      <c r="XFA324" s="35"/>
      <c r="XFB324" s="35"/>
      <c r="XFC324" s="35"/>
      <c r="XFD324" s="35"/>
    </row>
    <row r="325" spans="1:151 16227:16384" s="12" customFormat="1" ht="20.25" x14ac:dyDescent="0.25">
      <c r="A325" s="109" t="s">
        <v>211</v>
      </c>
      <c r="B325" s="110"/>
      <c r="C325" s="110"/>
      <c r="D325" s="110"/>
      <c r="E325" s="110"/>
      <c r="F325" s="110"/>
      <c r="G325" s="110"/>
      <c r="H325" s="110"/>
      <c r="I325" s="111"/>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WZC325" s="35"/>
      <c r="WZD325" s="35"/>
      <c r="WZE325" s="35"/>
      <c r="WZF325" s="35"/>
      <c r="WZG325" s="35"/>
      <c r="WZH325" s="35"/>
      <c r="WZI325" s="35"/>
      <c r="WZJ325" s="35"/>
      <c r="WZK325" s="35"/>
      <c r="WZL325" s="35"/>
      <c r="WZM325" s="35"/>
      <c r="WZN325" s="35"/>
      <c r="WZO325" s="35"/>
      <c r="WZP325" s="35"/>
      <c r="WZQ325" s="35"/>
      <c r="WZR325" s="35"/>
      <c r="WZS325" s="35"/>
      <c r="WZT325" s="35"/>
      <c r="WZU325" s="35"/>
      <c r="WZV325" s="35"/>
      <c r="WZW325" s="35"/>
      <c r="WZX325" s="35"/>
      <c r="WZY325" s="35"/>
      <c r="WZZ325" s="35"/>
      <c r="XAA325" s="35"/>
      <c r="XAB325" s="35"/>
      <c r="XAC325" s="35"/>
      <c r="XAD325" s="35"/>
      <c r="XAE325" s="35"/>
      <c r="XAF325" s="35"/>
      <c r="XAG325" s="35"/>
      <c r="XAH325" s="35"/>
      <c r="XAI325" s="35"/>
      <c r="XAJ325" s="35"/>
      <c r="XAK325" s="35"/>
      <c r="XAL325" s="35"/>
      <c r="XAM325" s="35"/>
      <c r="XAN325" s="35"/>
      <c r="XAO325" s="35"/>
      <c r="XAP325" s="35"/>
      <c r="XAQ325" s="35"/>
      <c r="XAR325" s="35"/>
      <c r="XAS325" s="35"/>
      <c r="XAT325" s="35"/>
      <c r="XAU325" s="35"/>
      <c r="XAV325" s="35"/>
      <c r="XAW325" s="35"/>
      <c r="XAX325" s="35"/>
      <c r="XAY325" s="35"/>
      <c r="XAZ325" s="35"/>
      <c r="XBA325" s="35"/>
      <c r="XBB325" s="35"/>
      <c r="XBC325" s="35"/>
      <c r="XBD325" s="35"/>
      <c r="XBE325" s="35"/>
      <c r="XBF325" s="35"/>
      <c r="XBG325" s="35"/>
      <c r="XBH325" s="35"/>
      <c r="XBI325" s="35"/>
      <c r="XBJ325" s="35"/>
      <c r="XBK325" s="35"/>
      <c r="XBL325" s="35"/>
      <c r="XBM325" s="35"/>
      <c r="XBN325" s="35"/>
      <c r="XBO325" s="35"/>
      <c r="XBP325" s="35"/>
      <c r="XBQ325" s="35"/>
      <c r="XBR325" s="35"/>
      <c r="XBS325" s="35"/>
      <c r="XBT325" s="35"/>
      <c r="XBU325" s="35"/>
      <c r="XBV325" s="35"/>
      <c r="XBW325" s="35"/>
      <c r="XBX325" s="35"/>
      <c r="XBY325" s="35"/>
      <c r="XBZ325" s="35"/>
      <c r="XCA325" s="35"/>
      <c r="XCB325" s="35"/>
      <c r="XCC325" s="35"/>
      <c r="XCD325" s="35"/>
      <c r="XCE325" s="35"/>
      <c r="XCF325" s="35"/>
      <c r="XCG325" s="35"/>
      <c r="XCH325" s="35"/>
      <c r="XCI325" s="35"/>
      <c r="XCJ325" s="35"/>
      <c r="XCK325" s="35"/>
      <c r="XCL325" s="35"/>
      <c r="XCM325" s="35"/>
      <c r="XCN325" s="35"/>
      <c r="XCO325" s="35"/>
      <c r="XCP325" s="35"/>
      <c r="XCQ325" s="35"/>
      <c r="XCR325" s="35"/>
      <c r="XCS325" s="35"/>
      <c r="XCT325" s="35"/>
      <c r="XCU325" s="35"/>
      <c r="XCV325" s="35"/>
      <c r="XCW325" s="35"/>
      <c r="XCX325" s="35"/>
      <c r="XCY325" s="35"/>
      <c r="XCZ325" s="35"/>
      <c r="XDA325" s="35"/>
      <c r="XDB325" s="35"/>
      <c r="XDC325" s="35"/>
      <c r="XDD325" s="35"/>
      <c r="XDE325" s="35"/>
      <c r="XDF325" s="35"/>
      <c r="XDG325" s="35"/>
      <c r="XDH325" s="35"/>
      <c r="XDI325" s="35"/>
      <c r="XDJ325" s="35"/>
      <c r="XDK325" s="35"/>
      <c r="XDL325" s="35"/>
      <c r="XDM325" s="35"/>
      <c r="XDN325" s="35"/>
      <c r="XDO325" s="35"/>
      <c r="XDP325" s="35"/>
      <c r="XDQ325" s="35"/>
      <c r="XDR325" s="35"/>
      <c r="XDS325" s="35"/>
      <c r="XDT325" s="35"/>
      <c r="XDU325" s="35"/>
      <c r="XDV325" s="35"/>
      <c r="XDW325" s="35"/>
      <c r="XDX325" s="35"/>
      <c r="XDY325" s="35"/>
      <c r="XDZ325" s="35"/>
      <c r="XEA325" s="35"/>
      <c r="XEB325" s="35"/>
      <c r="XEC325" s="35"/>
      <c r="XED325" s="35"/>
      <c r="XEE325" s="35"/>
      <c r="XEF325" s="35"/>
      <c r="XEG325" s="35"/>
      <c r="XEH325" s="35"/>
      <c r="XEI325" s="35"/>
      <c r="XEJ325" s="35"/>
      <c r="XEK325" s="35"/>
      <c r="XEL325" s="35"/>
      <c r="XEM325" s="35"/>
      <c r="XEN325" s="35"/>
      <c r="XEO325" s="35"/>
      <c r="XEP325" s="35"/>
      <c r="XEQ325" s="35"/>
      <c r="XER325" s="35"/>
      <c r="XES325" s="35"/>
      <c r="XET325" s="35"/>
      <c r="XEU325" s="35"/>
      <c r="XEV325" s="35"/>
      <c r="XEW325" s="35"/>
      <c r="XEX325" s="35"/>
      <c r="XEY325" s="35"/>
      <c r="XEZ325" s="35"/>
      <c r="XFA325" s="35"/>
      <c r="XFB325" s="35"/>
      <c r="XFC325" s="35"/>
      <c r="XFD325" s="35"/>
    </row>
    <row r="326" spans="1:151 16227:16384" s="12" customFormat="1" ht="20.25" customHeight="1" x14ac:dyDescent="0.25">
      <c r="A326" s="112" t="str">
        <f>A325</f>
        <v>2nd Floor</v>
      </c>
      <c r="B326" s="113"/>
      <c r="C326" s="118">
        <v>1</v>
      </c>
      <c r="D326" s="119"/>
      <c r="E326" s="55" t="s">
        <v>208</v>
      </c>
      <c r="F326" s="118">
        <f>(69.01)*(10.764)</f>
        <v>742.82363999999995</v>
      </c>
      <c r="G326" s="119"/>
      <c r="H326" s="55">
        <v>0</v>
      </c>
      <c r="I326" s="55">
        <f t="shared" ref="I326:I327" si="111">F326*(($I$151)+1)+H326</f>
        <v>1188.517824</v>
      </c>
      <c r="J326" s="35"/>
      <c r="K326" s="35"/>
      <c r="L326" s="35"/>
      <c r="M326" s="35"/>
      <c r="N326" s="35"/>
      <c r="O326" s="35"/>
      <c r="P326" s="35"/>
      <c r="Q326" s="35"/>
      <c r="R326" s="35"/>
      <c r="S326" s="35"/>
      <c r="T326" s="35"/>
      <c r="U326" s="42" t="str">
        <f t="shared" ref="U326:U329" ca="1" si="112">V326&amp;""&amp;",..,"&amp;""&amp;W326</f>
        <v>201,..,201</v>
      </c>
      <c r="V326" s="42">
        <f ca="1">(SUMPRODUCT(MID(0&amp;(LEFT(A325,SUM(LEN(A325)-LEN(SUBSTITUTE(A325,{"0","1","2","3"},""))))), LARGE(INDEX(ISNUMBER(--MID((LEFT(A325,SUM(LEN(A325)-LEN(SUBSTITUTE(A325,{"0","1","2","3"},""))))), ROW(INDIRECT("1:"&amp;LEN((LEFT(A325,SUM(LEN(A325)-LEN(SUBSTITUTE(A325,{"0","1","2","3"},"")))))))), 1)) * ROW(INDIRECT("1:"&amp;LEN((LEFT(A325,SUM(LEN(A325)-LEN(SUBSTITUTE(A325,{"0","1","2","3"},"")))))))), 0), ROW(INDIRECT("1:"&amp;LEN((LEFT(A325,SUM(LEN(A325)-LEN(SUBSTITUTE(A325,{"0","1","2","3"},"")))))))))+1, 1) * 10^ROW(INDIRECT("1:"&amp;LEN((LEFT(A325,SUM(LEN(A325)-LEN(SUBSTITUTE(A325,{"0","1","2","3"},""))))))))/10))*100+1</f>
        <v>201</v>
      </c>
      <c r="W326" s="42">
        <f ca="1">(SUMPRODUCT(MID(0&amp;(--TRIM(RIGHT(SUBSTITUTE(LEFT(A325,_xlfn.AGGREGATE(16,6,FIND({0,1,2,3,4,5,6,7,8,9},A325,ROW(INDIRECT("1:"&amp;LEN(A325)))),1))," ",REPT(" ",LEN(A325))),LEN(A325)))), LARGE(INDEX(ISNUMBER(--MID((--TRIM(RIGHT(SUBSTITUTE(LEFT(A325,_xlfn.AGGREGATE(16,6,FIND({0,1,2,3,4,5,6,7,8,9},A325,ROW(INDIRECT("1:"&amp;LEN(A325)))),1))," ",REPT(" ",LEN(A325))),LEN(A325)))), ROW(INDIRECT("1:"&amp;LEN((--TRIM(RIGHT(SUBSTITUTE(LEFT(A325,_xlfn.AGGREGATE(16,6,FIND({0,1,2,3,4,5,6,7,8,9},A325,ROW(INDIRECT("1:"&amp;LEN(A325)))),1))," ",REPT(" ",LEN(A325))),LEN(A325))))))), 1)) * ROW(INDIRECT("1:"&amp;LEN((--TRIM(RIGHT(SUBSTITUTE(LEFT(A325,_xlfn.AGGREGATE(16,6,FIND({0,1,2,3,4,5,6,7,8,9},A325,ROW(INDIRECT("1:"&amp;LEN(A325)))),1))," ",REPT(" ",LEN(A325))),LEN(A325))))))), 0), ROW(INDIRECT("1:"&amp;LEN((--TRIM(RIGHT(SUBSTITUTE(LEFT(A325,_xlfn.AGGREGATE(16,6,FIND({0,1,2,3,4,5,6,7,8,9},A325,ROW(INDIRECT("1:"&amp;LEN(A325)))),1))," ",REPT(" ",LEN(A325))),LEN(A325))))))))+1, 1) * 10^ROW(INDIRECT("1:"&amp;LEN((--TRIM(RIGHT(SUBSTITUTE(LEFT(A325,_xlfn.AGGREGATE(16,6,FIND({0,1,2,3,4,5,6,7,8,9},A325,ROW(INDIRECT("1:"&amp;LEN(A325)))),1))," ",REPT(" ",LEN(A325))),LEN(A325)))))))/10))*100+1</f>
        <v>201</v>
      </c>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WZC326" s="35"/>
      <c r="WZD326" s="35"/>
      <c r="WZE326" s="35"/>
      <c r="WZF326" s="35"/>
      <c r="WZG326" s="35"/>
      <c r="WZH326" s="35"/>
      <c r="WZI326" s="35"/>
      <c r="WZJ326" s="35"/>
      <c r="WZK326" s="35"/>
      <c r="WZL326" s="35"/>
      <c r="WZM326" s="35"/>
      <c r="WZN326" s="35"/>
      <c r="WZO326" s="35"/>
      <c r="WZP326" s="35"/>
      <c r="WZQ326" s="35"/>
      <c r="WZR326" s="35"/>
      <c r="WZS326" s="35"/>
      <c r="WZT326" s="35"/>
      <c r="WZU326" s="35"/>
      <c r="WZV326" s="35"/>
      <c r="WZW326" s="35"/>
      <c r="WZX326" s="35"/>
      <c r="WZY326" s="35"/>
      <c r="WZZ326" s="35"/>
      <c r="XAA326" s="35"/>
      <c r="XAB326" s="35"/>
      <c r="XAC326" s="35"/>
      <c r="XAD326" s="35"/>
      <c r="XAE326" s="35"/>
      <c r="XAF326" s="35"/>
      <c r="XAG326" s="35"/>
      <c r="XAH326" s="35"/>
      <c r="XAI326" s="35"/>
      <c r="XAJ326" s="35"/>
      <c r="XAK326" s="35"/>
      <c r="XAL326" s="35"/>
      <c r="XAM326" s="35"/>
      <c r="XAN326" s="35"/>
      <c r="XAO326" s="35"/>
      <c r="XAP326" s="35"/>
      <c r="XAQ326" s="35"/>
      <c r="XAR326" s="35"/>
      <c r="XAS326" s="35"/>
      <c r="XAT326" s="35"/>
      <c r="XAU326" s="35"/>
      <c r="XAV326" s="35"/>
      <c r="XAW326" s="35"/>
      <c r="XAX326" s="35"/>
      <c r="XAY326" s="35"/>
      <c r="XAZ326" s="35"/>
      <c r="XBA326" s="35"/>
      <c r="XBB326" s="35"/>
      <c r="XBC326" s="35"/>
      <c r="XBD326" s="35"/>
      <c r="XBE326" s="35"/>
      <c r="XBF326" s="35"/>
      <c r="XBG326" s="35"/>
      <c r="XBH326" s="35"/>
      <c r="XBI326" s="35"/>
      <c r="XBJ326" s="35"/>
      <c r="XBK326" s="35"/>
      <c r="XBL326" s="35"/>
      <c r="XBM326" s="35"/>
      <c r="XBN326" s="35"/>
      <c r="XBO326" s="35"/>
      <c r="XBP326" s="35"/>
      <c r="XBQ326" s="35"/>
      <c r="XBR326" s="35"/>
      <c r="XBS326" s="35"/>
      <c r="XBT326" s="35"/>
      <c r="XBU326" s="35"/>
      <c r="XBV326" s="35"/>
      <c r="XBW326" s="35"/>
      <c r="XBX326" s="35"/>
      <c r="XBY326" s="35"/>
      <c r="XBZ326" s="35"/>
      <c r="XCA326" s="35"/>
      <c r="XCB326" s="35"/>
      <c r="XCC326" s="35"/>
      <c r="XCD326" s="35"/>
      <c r="XCE326" s="35"/>
      <c r="XCF326" s="35"/>
      <c r="XCG326" s="35"/>
      <c r="XCH326" s="35"/>
      <c r="XCI326" s="35"/>
      <c r="XCJ326" s="35"/>
      <c r="XCK326" s="35"/>
      <c r="XCL326" s="35"/>
      <c r="XCM326" s="35"/>
      <c r="XCN326" s="35"/>
      <c r="XCO326" s="35"/>
      <c r="XCP326" s="35"/>
      <c r="XCQ326" s="35"/>
      <c r="XCR326" s="35"/>
      <c r="XCS326" s="35"/>
      <c r="XCT326" s="35"/>
      <c r="XCU326" s="35"/>
      <c r="XCV326" s="35"/>
      <c r="XCW326" s="35"/>
      <c r="XCX326" s="35"/>
      <c r="XCY326" s="35"/>
      <c r="XCZ326" s="35"/>
      <c r="XDA326" s="35"/>
      <c r="XDB326" s="35"/>
      <c r="XDC326" s="35"/>
      <c r="XDD326" s="35"/>
      <c r="XDE326" s="35"/>
      <c r="XDF326" s="35"/>
      <c r="XDG326" s="35"/>
      <c r="XDH326" s="35"/>
      <c r="XDI326" s="35"/>
      <c r="XDJ326" s="35"/>
      <c r="XDK326" s="35"/>
      <c r="XDL326" s="35"/>
      <c r="XDM326" s="35"/>
      <c r="XDN326" s="35"/>
      <c r="XDO326" s="35"/>
      <c r="XDP326" s="35"/>
      <c r="XDQ326" s="35"/>
      <c r="XDR326" s="35"/>
      <c r="XDS326" s="35"/>
      <c r="XDT326" s="35"/>
      <c r="XDU326" s="35"/>
      <c r="XDV326" s="35"/>
      <c r="XDW326" s="35"/>
      <c r="XDX326" s="35"/>
      <c r="XDY326" s="35"/>
      <c r="XDZ326" s="35"/>
      <c r="XEA326" s="35"/>
      <c r="XEB326" s="35"/>
      <c r="XEC326" s="35"/>
      <c r="XED326" s="35"/>
      <c r="XEE326" s="35"/>
      <c r="XEF326" s="35"/>
      <c r="XEG326" s="35"/>
      <c r="XEH326" s="35"/>
      <c r="XEI326" s="35"/>
      <c r="XEJ326" s="35"/>
      <c r="XEK326" s="35"/>
      <c r="XEL326" s="35"/>
      <c r="XEM326" s="35"/>
      <c r="XEN326" s="35"/>
      <c r="XEO326" s="35"/>
      <c r="XEP326" s="35"/>
      <c r="XEQ326" s="35"/>
      <c r="XER326" s="35"/>
      <c r="XES326" s="35"/>
      <c r="XET326" s="35"/>
      <c r="XEU326" s="35"/>
      <c r="XEV326" s="35"/>
      <c r="XEW326" s="35"/>
      <c r="XEX326" s="35"/>
      <c r="XEY326" s="35"/>
      <c r="XEZ326" s="35"/>
      <c r="XFA326" s="35"/>
      <c r="XFB326" s="35"/>
      <c r="XFC326" s="35"/>
      <c r="XFD326" s="35"/>
    </row>
    <row r="327" spans="1:151 16227:16384" s="12" customFormat="1" ht="20.25" customHeight="1" x14ac:dyDescent="0.25">
      <c r="A327" s="114"/>
      <c r="B327" s="115"/>
      <c r="C327" s="118">
        <v>2</v>
      </c>
      <c r="D327" s="119"/>
      <c r="E327" s="55" t="s">
        <v>209</v>
      </c>
      <c r="F327" s="118">
        <f>(86.61)*(10.764)</f>
        <v>932.27003999999988</v>
      </c>
      <c r="G327" s="119"/>
      <c r="H327" s="55">
        <v>0</v>
      </c>
      <c r="I327" s="55">
        <f t="shared" si="111"/>
        <v>1491.6320639999999</v>
      </c>
      <c r="J327" s="35"/>
      <c r="K327" s="35"/>
      <c r="L327" s="35"/>
      <c r="M327" s="35"/>
      <c r="N327" s="35"/>
      <c r="O327" s="35"/>
      <c r="P327" s="35"/>
      <c r="Q327" s="35"/>
      <c r="R327" s="35"/>
      <c r="S327" s="35"/>
      <c r="T327" s="35"/>
      <c r="U327" s="42" t="str">
        <f t="shared" ca="1" si="112"/>
        <v>202,..,202</v>
      </c>
      <c r="V327" s="42">
        <f ca="1">V326+1</f>
        <v>202</v>
      </c>
      <c r="W327" s="42">
        <f ca="1">W326+1</f>
        <v>202</v>
      </c>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WZC327" s="35"/>
      <c r="WZD327" s="35"/>
      <c r="WZE327" s="35"/>
      <c r="WZF327" s="35"/>
      <c r="WZG327" s="35"/>
      <c r="WZH327" s="35"/>
      <c r="WZI327" s="35"/>
      <c r="WZJ327" s="35"/>
      <c r="WZK327" s="35"/>
      <c r="WZL327" s="35"/>
      <c r="WZM327" s="35"/>
      <c r="WZN327" s="35"/>
      <c r="WZO327" s="35"/>
      <c r="WZP327" s="35"/>
      <c r="WZQ327" s="35"/>
      <c r="WZR327" s="35"/>
      <c r="WZS327" s="35"/>
      <c r="WZT327" s="35"/>
      <c r="WZU327" s="35"/>
      <c r="WZV327" s="35"/>
      <c r="WZW327" s="35"/>
      <c r="WZX327" s="35"/>
      <c r="WZY327" s="35"/>
      <c r="WZZ327" s="35"/>
      <c r="XAA327" s="35"/>
      <c r="XAB327" s="35"/>
      <c r="XAC327" s="35"/>
      <c r="XAD327" s="35"/>
      <c r="XAE327" s="35"/>
      <c r="XAF327" s="35"/>
      <c r="XAG327" s="35"/>
      <c r="XAH327" s="35"/>
      <c r="XAI327" s="35"/>
      <c r="XAJ327" s="35"/>
      <c r="XAK327" s="35"/>
      <c r="XAL327" s="35"/>
      <c r="XAM327" s="35"/>
      <c r="XAN327" s="35"/>
      <c r="XAO327" s="35"/>
      <c r="XAP327" s="35"/>
      <c r="XAQ327" s="35"/>
      <c r="XAR327" s="35"/>
      <c r="XAS327" s="35"/>
      <c r="XAT327" s="35"/>
      <c r="XAU327" s="35"/>
      <c r="XAV327" s="35"/>
      <c r="XAW327" s="35"/>
      <c r="XAX327" s="35"/>
      <c r="XAY327" s="35"/>
      <c r="XAZ327" s="35"/>
      <c r="XBA327" s="35"/>
      <c r="XBB327" s="35"/>
      <c r="XBC327" s="35"/>
      <c r="XBD327" s="35"/>
      <c r="XBE327" s="35"/>
      <c r="XBF327" s="35"/>
      <c r="XBG327" s="35"/>
      <c r="XBH327" s="35"/>
      <c r="XBI327" s="35"/>
      <c r="XBJ327" s="35"/>
      <c r="XBK327" s="35"/>
      <c r="XBL327" s="35"/>
      <c r="XBM327" s="35"/>
      <c r="XBN327" s="35"/>
      <c r="XBO327" s="35"/>
      <c r="XBP327" s="35"/>
      <c r="XBQ327" s="35"/>
      <c r="XBR327" s="35"/>
      <c r="XBS327" s="35"/>
      <c r="XBT327" s="35"/>
      <c r="XBU327" s="35"/>
      <c r="XBV327" s="35"/>
      <c r="XBW327" s="35"/>
      <c r="XBX327" s="35"/>
      <c r="XBY327" s="35"/>
      <c r="XBZ327" s="35"/>
      <c r="XCA327" s="35"/>
      <c r="XCB327" s="35"/>
      <c r="XCC327" s="35"/>
      <c r="XCD327" s="35"/>
      <c r="XCE327" s="35"/>
      <c r="XCF327" s="35"/>
      <c r="XCG327" s="35"/>
      <c r="XCH327" s="35"/>
      <c r="XCI327" s="35"/>
      <c r="XCJ327" s="35"/>
      <c r="XCK327" s="35"/>
      <c r="XCL327" s="35"/>
      <c r="XCM327" s="35"/>
      <c r="XCN327" s="35"/>
      <c r="XCO327" s="35"/>
      <c r="XCP327" s="35"/>
      <c r="XCQ327" s="35"/>
      <c r="XCR327" s="35"/>
      <c r="XCS327" s="35"/>
      <c r="XCT327" s="35"/>
      <c r="XCU327" s="35"/>
      <c r="XCV327" s="35"/>
      <c r="XCW327" s="35"/>
      <c r="XCX327" s="35"/>
      <c r="XCY327" s="35"/>
      <c r="XCZ327" s="35"/>
      <c r="XDA327" s="35"/>
      <c r="XDB327" s="35"/>
      <c r="XDC327" s="35"/>
      <c r="XDD327" s="35"/>
      <c r="XDE327" s="35"/>
      <c r="XDF327" s="35"/>
      <c r="XDG327" s="35"/>
      <c r="XDH327" s="35"/>
      <c r="XDI327" s="35"/>
      <c r="XDJ327" s="35"/>
      <c r="XDK327" s="35"/>
      <c r="XDL327" s="35"/>
      <c r="XDM327" s="35"/>
      <c r="XDN327" s="35"/>
      <c r="XDO327" s="35"/>
      <c r="XDP327" s="35"/>
      <c r="XDQ327" s="35"/>
      <c r="XDR327" s="35"/>
      <c r="XDS327" s="35"/>
      <c r="XDT327" s="35"/>
      <c r="XDU327" s="35"/>
      <c r="XDV327" s="35"/>
      <c r="XDW327" s="35"/>
      <c r="XDX327" s="35"/>
      <c r="XDY327" s="35"/>
      <c r="XDZ327" s="35"/>
      <c r="XEA327" s="35"/>
      <c r="XEB327" s="35"/>
      <c r="XEC327" s="35"/>
      <c r="XED327" s="35"/>
      <c r="XEE327" s="35"/>
      <c r="XEF327" s="35"/>
      <c r="XEG327" s="35"/>
      <c r="XEH327" s="35"/>
      <c r="XEI327" s="35"/>
      <c r="XEJ327" s="35"/>
      <c r="XEK327" s="35"/>
      <c r="XEL327" s="35"/>
      <c r="XEM327" s="35"/>
      <c r="XEN327" s="35"/>
      <c r="XEO327" s="35"/>
      <c r="XEP327" s="35"/>
      <c r="XEQ327" s="35"/>
      <c r="XER327" s="35"/>
      <c r="XES327" s="35"/>
      <c r="XET327" s="35"/>
      <c r="XEU327" s="35"/>
      <c r="XEV327" s="35"/>
      <c r="XEW327" s="35"/>
      <c r="XEX327" s="35"/>
      <c r="XEY327" s="35"/>
      <c r="XEZ327" s="35"/>
      <c r="XFA327" s="35"/>
      <c r="XFB327" s="35"/>
      <c r="XFC327" s="35"/>
      <c r="XFD327" s="35"/>
    </row>
    <row r="328" spans="1:151 16227:16384" s="12" customFormat="1" ht="20.25" customHeight="1" x14ac:dyDescent="0.25">
      <c r="A328" s="114"/>
      <c r="B328" s="115"/>
      <c r="C328" s="118">
        <v>3</v>
      </c>
      <c r="D328" s="119"/>
      <c r="E328" s="112" t="s">
        <v>214</v>
      </c>
      <c r="F328" s="196"/>
      <c r="G328" s="196"/>
      <c r="H328" s="196"/>
      <c r="I328" s="113"/>
      <c r="J328" s="35"/>
      <c r="K328" s="35"/>
      <c r="L328" s="35"/>
      <c r="M328" s="35"/>
      <c r="N328" s="35"/>
      <c r="O328" s="35"/>
      <c r="P328" s="35"/>
      <c r="Q328" s="35"/>
      <c r="R328" s="35"/>
      <c r="S328" s="35"/>
      <c r="T328" s="35"/>
      <c r="U328" s="42" t="str">
        <f t="shared" ca="1" si="112"/>
        <v>203,..,203</v>
      </c>
      <c r="V328" s="42">
        <f t="shared" ref="V328:W328" ca="1" si="113">V327+1</f>
        <v>203</v>
      </c>
      <c r="W328" s="42">
        <f t="shared" ca="1" si="113"/>
        <v>203</v>
      </c>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WZC328" s="35"/>
      <c r="WZD328" s="35"/>
      <c r="WZE328" s="35"/>
      <c r="WZF328" s="35"/>
      <c r="WZG328" s="35"/>
      <c r="WZH328" s="35"/>
      <c r="WZI328" s="35"/>
      <c r="WZJ328" s="35"/>
      <c r="WZK328" s="35"/>
      <c r="WZL328" s="35"/>
      <c r="WZM328" s="35"/>
      <c r="WZN328" s="35"/>
      <c r="WZO328" s="35"/>
      <c r="WZP328" s="35"/>
      <c r="WZQ328" s="35"/>
      <c r="WZR328" s="35"/>
      <c r="WZS328" s="35"/>
      <c r="WZT328" s="35"/>
      <c r="WZU328" s="35"/>
      <c r="WZV328" s="35"/>
      <c r="WZW328" s="35"/>
      <c r="WZX328" s="35"/>
      <c r="WZY328" s="35"/>
      <c r="WZZ328" s="35"/>
      <c r="XAA328" s="35"/>
      <c r="XAB328" s="35"/>
      <c r="XAC328" s="35"/>
      <c r="XAD328" s="35"/>
      <c r="XAE328" s="35"/>
      <c r="XAF328" s="35"/>
      <c r="XAG328" s="35"/>
      <c r="XAH328" s="35"/>
      <c r="XAI328" s="35"/>
      <c r="XAJ328" s="35"/>
      <c r="XAK328" s="35"/>
      <c r="XAL328" s="35"/>
      <c r="XAM328" s="35"/>
      <c r="XAN328" s="35"/>
      <c r="XAO328" s="35"/>
      <c r="XAP328" s="35"/>
      <c r="XAQ328" s="35"/>
      <c r="XAR328" s="35"/>
      <c r="XAS328" s="35"/>
      <c r="XAT328" s="35"/>
      <c r="XAU328" s="35"/>
      <c r="XAV328" s="35"/>
      <c r="XAW328" s="35"/>
      <c r="XAX328" s="35"/>
      <c r="XAY328" s="35"/>
      <c r="XAZ328" s="35"/>
      <c r="XBA328" s="35"/>
      <c r="XBB328" s="35"/>
      <c r="XBC328" s="35"/>
      <c r="XBD328" s="35"/>
      <c r="XBE328" s="35"/>
      <c r="XBF328" s="35"/>
      <c r="XBG328" s="35"/>
      <c r="XBH328" s="35"/>
      <c r="XBI328" s="35"/>
      <c r="XBJ328" s="35"/>
      <c r="XBK328" s="35"/>
      <c r="XBL328" s="35"/>
      <c r="XBM328" s="35"/>
      <c r="XBN328" s="35"/>
      <c r="XBO328" s="35"/>
      <c r="XBP328" s="35"/>
      <c r="XBQ328" s="35"/>
      <c r="XBR328" s="35"/>
      <c r="XBS328" s="35"/>
      <c r="XBT328" s="35"/>
      <c r="XBU328" s="35"/>
      <c r="XBV328" s="35"/>
      <c r="XBW328" s="35"/>
      <c r="XBX328" s="35"/>
      <c r="XBY328" s="35"/>
      <c r="XBZ328" s="35"/>
      <c r="XCA328" s="35"/>
      <c r="XCB328" s="35"/>
      <c r="XCC328" s="35"/>
      <c r="XCD328" s="35"/>
      <c r="XCE328" s="35"/>
      <c r="XCF328" s="35"/>
      <c r="XCG328" s="35"/>
      <c r="XCH328" s="35"/>
      <c r="XCI328" s="35"/>
      <c r="XCJ328" s="35"/>
      <c r="XCK328" s="35"/>
      <c r="XCL328" s="35"/>
      <c r="XCM328" s="35"/>
      <c r="XCN328" s="35"/>
      <c r="XCO328" s="35"/>
      <c r="XCP328" s="35"/>
      <c r="XCQ328" s="35"/>
      <c r="XCR328" s="35"/>
      <c r="XCS328" s="35"/>
      <c r="XCT328" s="35"/>
      <c r="XCU328" s="35"/>
      <c r="XCV328" s="35"/>
      <c r="XCW328" s="35"/>
      <c r="XCX328" s="35"/>
      <c r="XCY328" s="35"/>
      <c r="XCZ328" s="35"/>
      <c r="XDA328" s="35"/>
      <c r="XDB328" s="35"/>
      <c r="XDC328" s="35"/>
      <c r="XDD328" s="35"/>
      <c r="XDE328" s="35"/>
      <c r="XDF328" s="35"/>
      <c r="XDG328" s="35"/>
      <c r="XDH328" s="35"/>
      <c r="XDI328" s="35"/>
      <c r="XDJ328" s="35"/>
      <c r="XDK328" s="35"/>
      <c r="XDL328" s="35"/>
      <c r="XDM328" s="35"/>
      <c r="XDN328" s="35"/>
      <c r="XDO328" s="35"/>
      <c r="XDP328" s="35"/>
      <c r="XDQ328" s="35"/>
      <c r="XDR328" s="35"/>
      <c r="XDS328" s="35"/>
      <c r="XDT328" s="35"/>
      <c r="XDU328" s="35"/>
      <c r="XDV328" s="35"/>
      <c r="XDW328" s="35"/>
      <c r="XDX328" s="35"/>
      <c r="XDY328" s="35"/>
      <c r="XDZ328" s="35"/>
      <c r="XEA328" s="35"/>
      <c r="XEB328" s="35"/>
      <c r="XEC328" s="35"/>
      <c r="XED328" s="35"/>
      <c r="XEE328" s="35"/>
      <c r="XEF328" s="35"/>
      <c r="XEG328" s="35"/>
      <c r="XEH328" s="35"/>
      <c r="XEI328" s="35"/>
      <c r="XEJ328" s="35"/>
      <c r="XEK328" s="35"/>
      <c r="XEL328" s="35"/>
      <c r="XEM328" s="35"/>
      <c r="XEN328" s="35"/>
      <c r="XEO328" s="35"/>
      <c r="XEP328" s="35"/>
      <c r="XEQ328" s="35"/>
      <c r="XER328" s="35"/>
      <c r="XES328" s="35"/>
      <c r="XET328" s="35"/>
      <c r="XEU328" s="35"/>
      <c r="XEV328" s="35"/>
      <c r="XEW328" s="35"/>
      <c r="XEX328" s="35"/>
      <c r="XEY328" s="35"/>
      <c r="XEZ328" s="35"/>
      <c r="XFA328" s="35"/>
      <c r="XFB328" s="35"/>
      <c r="XFC328" s="35"/>
      <c r="XFD328" s="35"/>
    </row>
    <row r="329" spans="1:151 16227:16384" s="12" customFormat="1" ht="20.25" customHeight="1" x14ac:dyDescent="0.25">
      <c r="A329" s="114"/>
      <c r="B329" s="115"/>
      <c r="C329" s="118">
        <v>4</v>
      </c>
      <c r="D329" s="119"/>
      <c r="E329" s="114"/>
      <c r="F329" s="197"/>
      <c r="G329" s="197"/>
      <c r="H329" s="197"/>
      <c r="I329" s="115"/>
      <c r="J329" s="35"/>
      <c r="K329" s="35"/>
      <c r="L329" s="35"/>
      <c r="M329" s="35"/>
      <c r="N329" s="35"/>
      <c r="O329" s="35"/>
      <c r="P329" s="35"/>
      <c r="Q329" s="35"/>
      <c r="R329" s="35"/>
      <c r="S329" s="35"/>
      <c r="T329" s="35"/>
      <c r="U329" s="42" t="str">
        <f t="shared" ca="1" si="112"/>
        <v>204,..,204</v>
      </c>
      <c r="V329" s="42">
        <f t="shared" ref="V329:W329" ca="1" si="114">V328+1</f>
        <v>204</v>
      </c>
      <c r="W329" s="42">
        <f t="shared" ca="1" si="114"/>
        <v>204</v>
      </c>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WZC329" s="35"/>
      <c r="WZD329" s="35"/>
      <c r="WZE329" s="35"/>
      <c r="WZF329" s="35"/>
      <c r="WZG329" s="35"/>
      <c r="WZH329" s="35"/>
      <c r="WZI329" s="35"/>
      <c r="WZJ329" s="35"/>
      <c r="WZK329" s="35"/>
      <c r="WZL329" s="35"/>
      <c r="WZM329" s="35"/>
      <c r="WZN329" s="35"/>
      <c r="WZO329" s="35"/>
      <c r="WZP329" s="35"/>
      <c r="WZQ329" s="35"/>
      <c r="WZR329" s="35"/>
      <c r="WZS329" s="35"/>
      <c r="WZT329" s="35"/>
      <c r="WZU329" s="35"/>
      <c r="WZV329" s="35"/>
      <c r="WZW329" s="35"/>
      <c r="WZX329" s="35"/>
      <c r="WZY329" s="35"/>
      <c r="WZZ329" s="35"/>
      <c r="XAA329" s="35"/>
      <c r="XAB329" s="35"/>
      <c r="XAC329" s="35"/>
      <c r="XAD329" s="35"/>
      <c r="XAE329" s="35"/>
      <c r="XAF329" s="35"/>
      <c r="XAG329" s="35"/>
      <c r="XAH329" s="35"/>
      <c r="XAI329" s="35"/>
      <c r="XAJ329" s="35"/>
      <c r="XAK329" s="35"/>
      <c r="XAL329" s="35"/>
      <c r="XAM329" s="35"/>
      <c r="XAN329" s="35"/>
      <c r="XAO329" s="35"/>
      <c r="XAP329" s="35"/>
      <c r="XAQ329" s="35"/>
      <c r="XAR329" s="35"/>
      <c r="XAS329" s="35"/>
      <c r="XAT329" s="35"/>
      <c r="XAU329" s="35"/>
      <c r="XAV329" s="35"/>
      <c r="XAW329" s="35"/>
      <c r="XAX329" s="35"/>
      <c r="XAY329" s="35"/>
      <c r="XAZ329" s="35"/>
      <c r="XBA329" s="35"/>
      <c r="XBB329" s="35"/>
      <c r="XBC329" s="35"/>
      <c r="XBD329" s="35"/>
      <c r="XBE329" s="35"/>
      <c r="XBF329" s="35"/>
      <c r="XBG329" s="35"/>
      <c r="XBH329" s="35"/>
      <c r="XBI329" s="35"/>
      <c r="XBJ329" s="35"/>
      <c r="XBK329" s="35"/>
      <c r="XBL329" s="35"/>
      <c r="XBM329" s="35"/>
      <c r="XBN329" s="35"/>
      <c r="XBO329" s="35"/>
      <c r="XBP329" s="35"/>
      <c r="XBQ329" s="35"/>
      <c r="XBR329" s="35"/>
      <c r="XBS329" s="35"/>
      <c r="XBT329" s="35"/>
      <c r="XBU329" s="35"/>
      <c r="XBV329" s="35"/>
      <c r="XBW329" s="35"/>
      <c r="XBX329" s="35"/>
      <c r="XBY329" s="35"/>
      <c r="XBZ329" s="35"/>
      <c r="XCA329" s="35"/>
      <c r="XCB329" s="35"/>
      <c r="XCC329" s="35"/>
      <c r="XCD329" s="35"/>
      <c r="XCE329" s="35"/>
      <c r="XCF329" s="35"/>
      <c r="XCG329" s="35"/>
      <c r="XCH329" s="35"/>
      <c r="XCI329" s="35"/>
      <c r="XCJ329" s="35"/>
      <c r="XCK329" s="35"/>
      <c r="XCL329" s="35"/>
      <c r="XCM329" s="35"/>
      <c r="XCN329" s="35"/>
      <c r="XCO329" s="35"/>
      <c r="XCP329" s="35"/>
      <c r="XCQ329" s="35"/>
      <c r="XCR329" s="35"/>
      <c r="XCS329" s="35"/>
      <c r="XCT329" s="35"/>
      <c r="XCU329" s="35"/>
      <c r="XCV329" s="35"/>
      <c r="XCW329" s="35"/>
      <c r="XCX329" s="35"/>
      <c r="XCY329" s="35"/>
      <c r="XCZ329" s="35"/>
      <c r="XDA329" s="35"/>
      <c r="XDB329" s="35"/>
      <c r="XDC329" s="35"/>
      <c r="XDD329" s="35"/>
      <c r="XDE329" s="35"/>
      <c r="XDF329" s="35"/>
      <c r="XDG329" s="35"/>
      <c r="XDH329" s="35"/>
      <c r="XDI329" s="35"/>
      <c r="XDJ329" s="35"/>
      <c r="XDK329" s="35"/>
      <c r="XDL329" s="35"/>
      <c r="XDM329" s="35"/>
      <c r="XDN329" s="35"/>
      <c r="XDO329" s="35"/>
      <c r="XDP329" s="35"/>
      <c r="XDQ329" s="35"/>
      <c r="XDR329" s="35"/>
      <c r="XDS329" s="35"/>
      <c r="XDT329" s="35"/>
      <c r="XDU329" s="35"/>
      <c r="XDV329" s="35"/>
      <c r="XDW329" s="35"/>
      <c r="XDX329" s="35"/>
      <c r="XDY329" s="35"/>
      <c r="XDZ329" s="35"/>
      <c r="XEA329" s="35"/>
      <c r="XEB329" s="35"/>
      <c r="XEC329" s="35"/>
      <c r="XED329" s="35"/>
      <c r="XEE329" s="35"/>
      <c r="XEF329" s="35"/>
      <c r="XEG329" s="35"/>
      <c r="XEH329" s="35"/>
      <c r="XEI329" s="35"/>
      <c r="XEJ329" s="35"/>
      <c r="XEK329" s="35"/>
      <c r="XEL329" s="35"/>
      <c r="XEM329" s="35"/>
      <c r="XEN329" s="35"/>
      <c r="XEO329" s="35"/>
      <c r="XEP329" s="35"/>
      <c r="XEQ329" s="35"/>
      <c r="XER329" s="35"/>
      <c r="XES329" s="35"/>
      <c r="XET329" s="35"/>
      <c r="XEU329" s="35"/>
      <c r="XEV329" s="35"/>
      <c r="XEW329" s="35"/>
      <c r="XEX329" s="35"/>
      <c r="XEY329" s="35"/>
      <c r="XEZ329" s="35"/>
      <c r="XFA329" s="35"/>
      <c r="XFB329" s="35"/>
      <c r="XFC329" s="35"/>
      <c r="XFD329" s="35"/>
    </row>
    <row r="330" spans="1:151 16227:16384" s="12" customFormat="1" ht="20.25" x14ac:dyDescent="0.25">
      <c r="A330" s="109" t="s">
        <v>213</v>
      </c>
      <c r="B330" s="110"/>
      <c r="C330" s="110"/>
      <c r="D330" s="110"/>
      <c r="E330" s="110"/>
      <c r="F330" s="110"/>
      <c r="G330" s="110"/>
      <c r="H330" s="110"/>
      <c r="I330" s="111"/>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WZC330" s="35"/>
      <c r="WZD330" s="35"/>
      <c r="WZE330" s="35"/>
      <c r="WZF330" s="35"/>
      <c r="WZG330" s="35"/>
      <c r="WZH330" s="35"/>
      <c r="WZI330" s="35"/>
      <c r="WZJ330" s="35"/>
      <c r="WZK330" s="35"/>
      <c r="WZL330" s="35"/>
      <c r="WZM330" s="35"/>
      <c r="WZN330" s="35"/>
      <c r="WZO330" s="35"/>
      <c r="WZP330" s="35"/>
      <c r="WZQ330" s="35"/>
      <c r="WZR330" s="35"/>
      <c r="WZS330" s="35"/>
      <c r="WZT330" s="35"/>
      <c r="WZU330" s="35"/>
      <c r="WZV330" s="35"/>
      <c r="WZW330" s="35"/>
      <c r="WZX330" s="35"/>
      <c r="WZY330" s="35"/>
      <c r="WZZ330" s="35"/>
      <c r="XAA330" s="35"/>
      <c r="XAB330" s="35"/>
      <c r="XAC330" s="35"/>
      <c r="XAD330" s="35"/>
      <c r="XAE330" s="35"/>
      <c r="XAF330" s="35"/>
      <c r="XAG330" s="35"/>
      <c r="XAH330" s="35"/>
      <c r="XAI330" s="35"/>
      <c r="XAJ330" s="35"/>
      <c r="XAK330" s="35"/>
      <c r="XAL330" s="35"/>
      <c r="XAM330" s="35"/>
      <c r="XAN330" s="35"/>
      <c r="XAO330" s="35"/>
      <c r="XAP330" s="35"/>
      <c r="XAQ330" s="35"/>
      <c r="XAR330" s="35"/>
      <c r="XAS330" s="35"/>
      <c r="XAT330" s="35"/>
      <c r="XAU330" s="35"/>
      <c r="XAV330" s="35"/>
      <c r="XAW330" s="35"/>
      <c r="XAX330" s="35"/>
      <c r="XAY330" s="35"/>
      <c r="XAZ330" s="35"/>
      <c r="XBA330" s="35"/>
      <c r="XBB330" s="35"/>
      <c r="XBC330" s="35"/>
      <c r="XBD330" s="35"/>
      <c r="XBE330" s="35"/>
      <c r="XBF330" s="35"/>
      <c r="XBG330" s="35"/>
      <c r="XBH330" s="35"/>
      <c r="XBI330" s="35"/>
      <c r="XBJ330" s="35"/>
      <c r="XBK330" s="35"/>
      <c r="XBL330" s="35"/>
      <c r="XBM330" s="35"/>
      <c r="XBN330" s="35"/>
      <c r="XBO330" s="35"/>
      <c r="XBP330" s="35"/>
      <c r="XBQ330" s="35"/>
      <c r="XBR330" s="35"/>
      <c r="XBS330" s="35"/>
      <c r="XBT330" s="35"/>
      <c r="XBU330" s="35"/>
      <c r="XBV330" s="35"/>
      <c r="XBW330" s="35"/>
      <c r="XBX330" s="35"/>
      <c r="XBY330" s="35"/>
      <c r="XBZ330" s="35"/>
      <c r="XCA330" s="35"/>
      <c r="XCB330" s="35"/>
      <c r="XCC330" s="35"/>
      <c r="XCD330" s="35"/>
      <c r="XCE330" s="35"/>
      <c r="XCF330" s="35"/>
      <c r="XCG330" s="35"/>
      <c r="XCH330" s="35"/>
      <c r="XCI330" s="35"/>
      <c r="XCJ330" s="35"/>
      <c r="XCK330" s="35"/>
      <c r="XCL330" s="35"/>
      <c r="XCM330" s="35"/>
      <c r="XCN330" s="35"/>
      <c r="XCO330" s="35"/>
      <c r="XCP330" s="35"/>
      <c r="XCQ330" s="35"/>
      <c r="XCR330" s="35"/>
      <c r="XCS330" s="35"/>
      <c r="XCT330" s="35"/>
      <c r="XCU330" s="35"/>
      <c r="XCV330" s="35"/>
      <c r="XCW330" s="35"/>
      <c r="XCX330" s="35"/>
      <c r="XCY330" s="35"/>
      <c r="XCZ330" s="35"/>
      <c r="XDA330" s="35"/>
      <c r="XDB330" s="35"/>
      <c r="XDC330" s="35"/>
      <c r="XDD330" s="35"/>
      <c r="XDE330" s="35"/>
      <c r="XDF330" s="35"/>
      <c r="XDG330" s="35"/>
      <c r="XDH330" s="35"/>
      <c r="XDI330" s="35"/>
      <c r="XDJ330" s="35"/>
      <c r="XDK330" s="35"/>
      <c r="XDL330" s="35"/>
      <c r="XDM330" s="35"/>
      <c r="XDN330" s="35"/>
      <c r="XDO330" s="35"/>
      <c r="XDP330" s="35"/>
      <c r="XDQ330" s="35"/>
      <c r="XDR330" s="35"/>
      <c r="XDS330" s="35"/>
      <c r="XDT330" s="35"/>
      <c r="XDU330" s="35"/>
      <c r="XDV330" s="35"/>
      <c r="XDW330" s="35"/>
      <c r="XDX330" s="35"/>
      <c r="XDY330" s="35"/>
      <c r="XDZ330" s="35"/>
      <c r="XEA330" s="35"/>
      <c r="XEB330" s="35"/>
      <c r="XEC330" s="35"/>
      <c r="XED330" s="35"/>
      <c r="XEE330" s="35"/>
      <c r="XEF330" s="35"/>
      <c r="XEG330" s="35"/>
      <c r="XEH330" s="35"/>
      <c r="XEI330" s="35"/>
      <c r="XEJ330" s="35"/>
      <c r="XEK330" s="35"/>
      <c r="XEL330" s="35"/>
      <c r="XEM330" s="35"/>
      <c r="XEN330" s="35"/>
      <c r="XEO330" s="35"/>
      <c r="XEP330" s="35"/>
      <c r="XEQ330" s="35"/>
      <c r="XER330" s="35"/>
      <c r="XES330" s="35"/>
      <c r="XET330" s="35"/>
      <c r="XEU330" s="35"/>
      <c r="XEV330" s="35"/>
      <c r="XEW330" s="35"/>
      <c r="XEX330" s="35"/>
      <c r="XEY330" s="35"/>
      <c r="XEZ330" s="35"/>
      <c r="XFA330" s="35"/>
      <c r="XFB330" s="35"/>
      <c r="XFC330" s="35"/>
      <c r="XFD330" s="35"/>
    </row>
    <row r="331" spans="1:151 16227:16384" s="12" customFormat="1" ht="20.25" customHeight="1" x14ac:dyDescent="0.25">
      <c r="A331" s="112" t="str">
        <f>A330</f>
        <v>3rd to 6th Floor</v>
      </c>
      <c r="B331" s="113"/>
      <c r="C331" s="118">
        <v>1</v>
      </c>
      <c r="D331" s="119"/>
      <c r="E331" s="55" t="s">
        <v>208</v>
      </c>
      <c r="F331" s="118">
        <f>(69.01)*(10.764)</f>
        <v>742.82363999999995</v>
      </c>
      <c r="G331" s="119"/>
      <c r="H331" s="55">
        <v>0</v>
      </c>
      <c r="I331" s="55">
        <f t="shared" ref="I331:I332" si="115">F331*(($I$151)+1)+H331</f>
        <v>1188.517824</v>
      </c>
      <c r="J331" s="35"/>
      <c r="K331" s="35"/>
      <c r="L331" s="35"/>
      <c r="M331" s="35"/>
      <c r="N331" s="35"/>
      <c r="O331" s="35"/>
      <c r="P331" s="35"/>
      <c r="Q331" s="35"/>
      <c r="R331" s="35"/>
      <c r="S331" s="35"/>
      <c r="T331" s="35"/>
      <c r="U331" s="42" t="str">
        <f t="shared" ref="U331:U334" ca="1" si="116">V331&amp;""&amp;",..,"&amp;""&amp;W331</f>
        <v>301,..,601</v>
      </c>
      <c r="V331" s="42">
        <f ca="1">(SUMPRODUCT(MID(0&amp;(LEFT(A330,SUM(LEN(A330)-LEN(SUBSTITUTE(A330,{"0","1","2","3"},""))))), LARGE(INDEX(ISNUMBER(--MID((LEFT(A330,SUM(LEN(A330)-LEN(SUBSTITUTE(A330,{"0","1","2","3"},""))))), ROW(INDIRECT("1:"&amp;LEN((LEFT(A330,SUM(LEN(A330)-LEN(SUBSTITUTE(A330,{"0","1","2","3"},"")))))))), 1)) * ROW(INDIRECT("1:"&amp;LEN((LEFT(A330,SUM(LEN(A330)-LEN(SUBSTITUTE(A330,{"0","1","2","3"},"")))))))), 0), ROW(INDIRECT("1:"&amp;LEN((LEFT(A330,SUM(LEN(A330)-LEN(SUBSTITUTE(A330,{"0","1","2","3"},"")))))))))+1, 1) * 10^ROW(INDIRECT("1:"&amp;LEN((LEFT(A330,SUM(LEN(A330)-LEN(SUBSTITUTE(A330,{"0","1","2","3"},""))))))))/10))*100+1</f>
        <v>301</v>
      </c>
      <c r="W331" s="42">
        <f ca="1">(SUMPRODUCT(MID(0&amp;(--TRIM(RIGHT(SUBSTITUTE(LEFT(A330,_xlfn.AGGREGATE(16,6,FIND({0,1,2,3,4,5,6,7,8,9},A330,ROW(INDIRECT("1:"&amp;LEN(A330)))),1))," ",REPT(" ",LEN(A330))),LEN(A330)))), LARGE(INDEX(ISNUMBER(--MID((--TRIM(RIGHT(SUBSTITUTE(LEFT(A330,_xlfn.AGGREGATE(16,6,FIND({0,1,2,3,4,5,6,7,8,9},A330,ROW(INDIRECT("1:"&amp;LEN(A330)))),1))," ",REPT(" ",LEN(A330))),LEN(A330)))), ROW(INDIRECT("1:"&amp;LEN((--TRIM(RIGHT(SUBSTITUTE(LEFT(A330,_xlfn.AGGREGATE(16,6,FIND({0,1,2,3,4,5,6,7,8,9},A330,ROW(INDIRECT("1:"&amp;LEN(A330)))),1))," ",REPT(" ",LEN(A330))),LEN(A330))))))), 1)) * ROW(INDIRECT("1:"&amp;LEN((--TRIM(RIGHT(SUBSTITUTE(LEFT(A330,_xlfn.AGGREGATE(16,6,FIND({0,1,2,3,4,5,6,7,8,9},A330,ROW(INDIRECT("1:"&amp;LEN(A330)))),1))," ",REPT(" ",LEN(A330))),LEN(A330))))))), 0), ROW(INDIRECT("1:"&amp;LEN((--TRIM(RIGHT(SUBSTITUTE(LEFT(A330,_xlfn.AGGREGATE(16,6,FIND({0,1,2,3,4,5,6,7,8,9},A330,ROW(INDIRECT("1:"&amp;LEN(A330)))),1))," ",REPT(" ",LEN(A330))),LEN(A330))))))))+1, 1) * 10^ROW(INDIRECT("1:"&amp;LEN((--TRIM(RIGHT(SUBSTITUTE(LEFT(A330,_xlfn.AGGREGATE(16,6,FIND({0,1,2,3,4,5,6,7,8,9},A330,ROW(INDIRECT("1:"&amp;LEN(A330)))),1))," ",REPT(" ",LEN(A330))),LEN(A330)))))))/10))*100+1</f>
        <v>601</v>
      </c>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WZC331" s="35"/>
      <c r="WZD331" s="35"/>
      <c r="WZE331" s="35"/>
      <c r="WZF331" s="35"/>
      <c r="WZG331" s="35"/>
      <c r="WZH331" s="35"/>
      <c r="WZI331" s="35"/>
      <c r="WZJ331" s="35"/>
      <c r="WZK331" s="35"/>
      <c r="WZL331" s="35"/>
      <c r="WZM331" s="35"/>
      <c r="WZN331" s="35"/>
      <c r="WZO331" s="35"/>
      <c r="WZP331" s="35"/>
      <c r="WZQ331" s="35"/>
      <c r="WZR331" s="35"/>
      <c r="WZS331" s="35"/>
      <c r="WZT331" s="35"/>
      <c r="WZU331" s="35"/>
      <c r="WZV331" s="35"/>
      <c r="WZW331" s="35"/>
      <c r="WZX331" s="35"/>
      <c r="WZY331" s="35"/>
      <c r="WZZ331" s="35"/>
      <c r="XAA331" s="35"/>
      <c r="XAB331" s="35"/>
      <c r="XAC331" s="35"/>
      <c r="XAD331" s="35"/>
      <c r="XAE331" s="35"/>
      <c r="XAF331" s="35"/>
      <c r="XAG331" s="35"/>
      <c r="XAH331" s="35"/>
      <c r="XAI331" s="35"/>
      <c r="XAJ331" s="35"/>
      <c r="XAK331" s="35"/>
      <c r="XAL331" s="35"/>
      <c r="XAM331" s="35"/>
      <c r="XAN331" s="35"/>
      <c r="XAO331" s="35"/>
      <c r="XAP331" s="35"/>
      <c r="XAQ331" s="35"/>
      <c r="XAR331" s="35"/>
      <c r="XAS331" s="35"/>
      <c r="XAT331" s="35"/>
      <c r="XAU331" s="35"/>
      <c r="XAV331" s="35"/>
      <c r="XAW331" s="35"/>
      <c r="XAX331" s="35"/>
      <c r="XAY331" s="35"/>
      <c r="XAZ331" s="35"/>
      <c r="XBA331" s="35"/>
      <c r="XBB331" s="35"/>
      <c r="XBC331" s="35"/>
      <c r="XBD331" s="35"/>
      <c r="XBE331" s="35"/>
      <c r="XBF331" s="35"/>
      <c r="XBG331" s="35"/>
      <c r="XBH331" s="35"/>
      <c r="XBI331" s="35"/>
      <c r="XBJ331" s="35"/>
      <c r="XBK331" s="35"/>
      <c r="XBL331" s="35"/>
      <c r="XBM331" s="35"/>
      <c r="XBN331" s="35"/>
      <c r="XBO331" s="35"/>
      <c r="XBP331" s="35"/>
      <c r="XBQ331" s="35"/>
      <c r="XBR331" s="35"/>
      <c r="XBS331" s="35"/>
      <c r="XBT331" s="35"/>
      <c r="XBU331" s="35"/>
      <c r="XBV331" s="35"/>
      <c r="XBW331" s="35"/>
      <c r="XBX331" s="35"/>
      <c r="XBY331" s="35"/>
      <c r="XBZ331" s="35"/>
      <c r="XCA331" s="35"/>
      <c r="XCB331" s="35"/>
      <c r="XCC331" s="35"/>
      <c r="XCD331" s="35"/>
      <c r="XCE331" s="35"/>
      <c r="XCF331" s="35"/>
      <c r="XCG331" s="35"/>
      <c r="XCH331" s="35"/>
      <c r="XCI331" s="35"/>
      <c r="XCJ331" s="35"/>
      <c r="XCK331" s="35"/>
      <c r="XCL331" s="35"/>
      <c r="XCM331" s="35"/>
      <c r="XCN331" s="35"/>
      <c r="XCO331" s="35"/>
      <c r="XCP331" s="35"/>
      <c r="XCQ331" s="35"/>
      <c r="XCR331" s="35"/>
      <c r="XCS331" s="35"/>
      <c r="XCT331" s="35"/>
      <c r="XCU331" s="35"/>
      <c r="XCV331" s="35"/>
      <c r="XCW331" s="35"/>
      <c r="XCX331" s="35"/>
      <c r="XCY331" s="35"/>
      <c r="XCZ331" s="35"/>
      <c r="XDA331" s="35"/>
      <c r="XDB331" s="35"/>
      <c r="XDC331" s="35"/>
      <c r="XDD331" s="35"/>
      <c r="XDE331" s="35"/>
      <c r="XDF331" s="35"/>
      <c r="XDG331" s="35"/>
      <c r="XDH331" s="35"/>
      <c r="XDI331" s="35"/>
      <c r="XDJ331" s="35"/>
      <c r="XDK331" s="35"/>
      <c r="XDL331" s="35"/>
      <c r="XDM331" s="35"/>
      <c r="XDN331" s="35"/>
      <c r="XDO331" s="35"/>
      <c r="XDP331" s="35"/>
      <c r="XDQ331" s="35"/>
      <c r="XDR331" s="35"/>
      <c r="XDS331" s="35"/>
      <c r="XDT331" s="35"/>
      <c r="XDU331" s="35"/>
      <c r="XDV331" s="35"/>
      <c r="XDW331" s="35"/>
      <c r="XDX331" s="35"/>
      <c r="XDY331" s="35"/>
      <c r="XDZ331" s="35"/>
      <c r="XEA331" s="35"/>
      <c r="XEB331" s="35"/>
      <c r="XEC331" s="35"/>
      <c r="XED331" s="35"/>
      <c r="XEE331" s="35"/>
      <c r="XEF331" s="35"/>
      <c r="XEG331" s="35"/>
      <c r="XEH331" s="35"/>
      <c r="XEI331" s="35"/>
      <c r="XEJ331" s="35"/>
      <c r="XEK331" s="35"/>
      <c r="XEL331" s="35"/>
      <c r="XEM331" s="35"/>
      <c r="XEN331" s="35"/>
      <c r="XEO331" s="35"/>
      <c r="XEP331" s="35"/>
      <c r="XEQ331" s="35"/>
      <c r="XER331" s="35"/>
      <c r="XES331" s="35"/>
      <c r="XET331" s="35"/>
      <c r="XEU331" s="35"/>
      <c r="XEV331" s="35"/>
      <c r="XEW331" s="35"/>
      <c r="XEX331" s="35"/>
      <c r="XEY331" s="35"/>
      <c r="XEZ331" s="35"/>
      <c r="XFA331" s="35"/>
      <c r="XFB331" s="35"/>
      <c r="XFC331" s="35"/>
      <c r="XFD331" s="35"/>
    </row>
    <row r="332" spans="1:151 16227:16384" s="12" customFormat="1" ht="20.25" customHeight="1" x14ac:dyDescent="0.25">
      <c r="A332" s="114"/>
      <c r="B332" s="115"/>
      <c r="C332" s="118">
        <v>2</v>
      </c>
      <c r="D332" s="119"/>
      <c r="E332" s="55" t="s">
        <v>209</v>
      </c>
      <c r="F332" s="118">
        <f>(86.61)*(10.764)</f>
        <v>932.27003999999988</v>
      </c>
      <c r="G332" s="119"/>
      <c r="H332" s="55">
        <v>0</v>
      </c>
      <c r="I332" s="55">
        <f t="shared" si="115"/>
        <v>1491.6320639999999</v>
      </c>
      <c r="J332" s="35"/>
      <c r="K332" s="35"/>
      <c r="L332" s="35"/>
      <c r="M332" s="35"/>
      <c r="N332" s="35"/>
      <c r="O332" s="35"/>
      <c r="P332" s="35"/>
      <c r="Q332" s="35"/>
      <c r="R332" s="35"/>
      <c r="S332" s="35"/>
      <c r="T332" s="35"/>
      <c r="U332" s="42" t="str">
        <f t="shared" ca="1" si="116"/>
        <v>302,..,602</v>
      </c>
      <c r="V332" s="42">
        <f ca="1">V331+1</f>
        <v>302</v>
      </c>
      <c r="W332" s="42">
        <f ca="1">W331+1</f>
        <v>602</v>
      </c>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WZC332" s="35"/>
      <c r="WZD332" s="35"/>
      <c r="WZE332" s="35"/>
      <c r="WZF332" s="35"/>
      <c r="WZG332" s="35"/>
      <c r="WZH332" s="35"/>
      <c r="WZI332" s="35"/>
      <c r="WZJ332" s="35"/>
      <c r="WZK332" s="35"/>
      <c r="WZL332" s="35"/>
      <c r="WZM332" s="35"/>
      <c r="WZN332" s="35"/>
      <c r="WZO332" s="35"/>
      <c r="WZP332" s="35"/>
      <c r="WZQ332" s="35"/>
      <c r="WZR332" s="35"/>
      <c r="WZS332" s="35"/>
      <c r="WZT332" s="35"/>
      <c r="WZU332" s="35"/>
      <c r="WZV332" s="35"/>
      <c r="WZW332" s="35"/>
      <c r="WZX332" s="35"/>
      <c r="WZY332" s="35"/>
      <c r="WZZ332" s="35"/>
      <c r="XAA332" s="35"/>
      <c r="XAB332" s="35"/>
      <c r="XAC332" s="35"/>
      <c r="XAD332" s="35"/>
      <c r="XAE332" s="35"/>
      <c r="XAF332" s="35"/>
      <c r="XAG332" s="35"/>
      <c r="XAH332" s="35"/>
      <c r="XAI332" s="35"/>
      <c r="XAJ332" s="35"/>
      <c r="XAK332" s="35"/>
      <c r="XAL332" s="35"/>
      <c r="XAM332" s="35"/>
      <c r="XAN332" s="35"/>
      <c r="XAO332" s="35"/>
      <c r="XAP332" s="35"/>
      <c r="XAQ332" s="35"/>
      <c r="XAR332" s="35"/>
      <c r="XAS332" s="35"/>
      <c r="XAT332" s="35"/>
      <c r="XAU332" s="35"/>
      <c r="XAV332" s="35"/>
      <c r="XAW332" s="35"/>
      <c r="XAX332" s="35"/>
      <c r="XAY332" s="35"/>
      <c r="XAZ332" s="35"/>
      <c r="XBA332" s="35"/>
      <c r="XBB332" s="35"/>
      <c r="XBC332" s="35"/>
      <c r="XBD332" s="35"/>
      <c r="XBE332" s="35"/>
      <c r="XBF332" s="35"/>
      <c r="XBG332" s="35"/>
      <c r="XBH332" s="35"/>
      <c r="XBI332" s="35"/>
      <c r="XBJ332" s="35"/>
      <c r="XBK332" s="35"/>
      <c r="XBL332" s="35"/>
      <c r="XBM332" s="35"/>
      <c r="XBN332" s="35"/>
      <c r="XBO332" s="35"/>
      <c r="XBP332" s="35"/>
      <c r="XBQ332" s="35"/>
      <c r="XBR332" s="35"/>
      <c r="XBS332" s="35"/>
      <c r="XBT332" s="35"/>
      <c r="XBU332" s="35"/>
      <c r="XBV332" s="35"/>
      <c r="XBW332" s="35"/>
      <c r="XBX332" s="35"/>
      <c r="XBY332" s="35"/>
      <c r="XBZ332" s="35"/>
      <c r="XCA332" s="35"/>
      <c r="XCB332" s="35"/>
      <c r="XCC332" s="35"/>
      <c r="XCD332" s="35"/>
      <c r="XCE332" s="35"/>
      <c r="XCF332" s="35"/>
      <c r="XCG332" s="35"/>
      <c r="XCH332" s="35"/>
      <c r="XCI332" s="35"/>
      <c r="XCJ332" s="35"/>
      <c r="XCK332" s="35"/>
      <c r="XCL332" s="35"/>
      <c r="XCM332" s="35"/>
      <c r="XCN332" s="35"/>
      <c r="XCO332" s="35"/>
      <c r="XCP332" s="35"/>
      <c r="XCQ332" s="35"/>
      <c r="XCR332" s="35"/>
      <c r="XCS332" s="35"/>
      <c r="XCT332" s="35"/>
      <c r="XCU332" s="35"/>
      <c r="XCV332" s="35"/>
      <c r="XCW332" s="35"/>
      <c r="XCX332" s="35"/>
      <c r="XCY332" s="35"/>
      <c r="XCZ332" s="35"/>
      <c r="XDA332" s="35"/>
      <c r="XDB332" s="35"/>
      <c r="XDC332" s="35"/>
      <c r="XDD332" s="35"/>
      <c r="XDE332" s="35"/>
      <c r="XDF332" s="35"/>
      <c r="XDG332" s="35"/>
      <c r="XDH332" s="35"/>
      <c r="XDI332" s="35"/>
      <c r="XDJ332" s="35"/>
      <c r="XDK332" s="35"/>
      <c r="XDL332" s="35"/>
      <c r="XDM332" s="35"/>
      <c r="XDN332" s="35"/>
      <c r="XDO332" s="35"/>
      <c r="XDP332" s="35"/>
      <c r="XDQ332" s="35"/>
      <c r="XDR332" s="35"/>
      <c r="XDS332" s="35"/>
      <c r="XDT332" s="35"/>
      <c r="XDU332" s="35"/>
      <c r="XDV332" s="35"/>
      <c r="XDW332" s="35"/>
      <c r="XDX332" s="35"/>
      <c r="XDY332" s="35"/>
      <c r="XDZ332" s="35"/>
      <c r="XEA332" s="35"/>
      <c r="XEB332" s="35"/>
      <c r="XEC332" s="35"/>
      <c r="XED332" s="35"/>
      <c r="XEE332" s="35"/>
      <c r="XEF332" s="35"/>
      <c r="XEG332" s="35"/>
      <c r="XEH332" s="35"/>
      <c r="XEI332" s="35"/>
      <c r="XEJ332" s="35"/>
      <c r="XEK332" s="35"/>
      <c r="XEL332" s="35"/>
      <c r="XEM332" s="35"/>
      <c r="XEN332" s="35"/>
      <c r="XEO332" s="35"/>
      <c r="XEP332" s="35"/>
      <c r="XEQ332" s="35"/>
      <c r="XER332" s="35"/>
      <c r="XES332" s="35"/>
      <c r="XET332" s="35"/>
      <c r="XEU332" s="35"/>
      <c r="XEV332" s="35"/>
      <c r="XEW332" s="35"/>
      <c r="XEX332" s="35"/>
      <c r="XEY332" s="35"/>
      <c r="XEZ332" s="35"/>
      <c r="XFA332" s="35"/>
      <c r="XFB332" s="35"/>
      <c r="XFC332" s="35"/>
      <c r="XFD332" s="35"/>
    </row>
    <row r="333" spans="1:151 16227:16384" s="12" customFormat="1" ht="20.25" customHeight="1" x14ac:dyDescent="0.25">
      <c r="A333" s="114"/>
      <c r="B333" s="115"/>
      <c r="C333" s="118">
        <v>3</v>
      </c>
      <c r="D333" s="119"/>
      <c r="E333" s="112" t="s">
        <v>214</v>
      </c>
      <c r="F333" s="196"/>
      <c r="G333" s="196"/>
      <c r="H333" s="196"/>
      <c r="I333" s="113"/>
      <c r="J333" s="35"/>
      <c r="K333" s="35"/>
      <c r="L333" s="35"/>
      <c r="M333" s="35"/>
      <c r="N333" s="35"/>
      <c r="O333" s="35"/>
      <c r="P333" s="35"/>
      <c r="Q333" s="35"/>
      <c r="R333" s="35"/>
      <c r="S333" s="35"/>
      <c r="T333" s="35"/>
      <c r="U333" s="42" t="str">
        <f t="shared" ca="1" si="116"/>
        <v>303,..,603</v>
      </c>
      <c r="V333" s="42">
        <f t="shared" ref="V333:W333" ca="1" si="117">V332+1</f>
        <v>303</v>
      </c>
      <c r="W333" s="42">
        <f t="shared" ca="1" si="117"/>
        <v>603</v>
      </c>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WZC333" s="35"/>
      <c r="WZD333" s="35"/>
      <c r="WZE333" s="35"/>
      <c r="WZF333" s="35"/>
      <c r="WZG333" s="35"/>
      <c r="WZH333" s="35"/>
      <c r="WZI333" s="35"/>
      <c r="WZJ333" s="35"/>
      <c r="WZK333" s="35"/>
      <c r="WZL333" s="35"/>
      <c r="WZM333" s="35"/>
      <c r="WZN333" s="35"/>
      <c r="WZO333" s="35"/>
      <c r="WZP333" s="35"/>
      <c r="WZQ333" s="35"/>
      <c r="WZR333" s="35"/>
      <c r="WZS333" s="35"/>
      <c r="WZT333" s="35"/>
      <c r="WZU333" s="35"/>
      <c r="WZV333" s="35"/>
      <c r="WZW333" s="35"/>
      <c r="WZX333" s="35"/>
      <c r="WZY333" s="35"/>
      <c r="WZZ333" s="35"/>
      <c r="XAA333" s="35"/>
      <c r="XAB333" s="35"/>
      <c r="XAC333" s="35"/>
      <c r="XAD333" s="35"/>
      <c r="XAE333" s="35"/>
      <c r="XAF333" s="35"/>
      <c r="XAG333" s="35"/>
      <c r="XAH333" s="35"/>
      <c r="XAI333" s="35"/>
      <c r="XAJ333" s="35"/>
      <c r="XAK333" s="35"/>
      <c r="XAL333" s="35"/>
      <c r="XAM333" s="35"/>
      <c r="XAN333" s="35"/>
      <c r="XAO333" s="35"/>
      <c r="XAP333" s="35"/>
      <c r="XAQ333" s="35"/>
      <c r="XAR333" s="35"/>
      <c r="XAS333" s="35"/>
      <c r="XAT333" s="35"/>
      <c r="XAU333" s="35"/>
      <c r="XAV333" s="35"/>
      <c r="XAW333" s="35"/>
      <c r="XAX333" s="35"/>
      <c r="XAY333" s="35"/>
      <c r="XAZ333" s="35"/>
      <c r="XBA333" s="35"/>
      <c r="XBB333" s="35"/>
      <c r="XBC333" s="35"/>
      <c r="XBD333" s="35"/>
      <c r="XBE333" s="35"/>
      <c r="XBF333" s="35"/>
      <c r="XBG333" s="35"/>
      <c r="XBH333" s="35"/>
      <c r="XBI333" s="35"/>
      <c r="XBJ333" s="35"/>
      <c r="XBK333" s="35"/>
      <c r="XBL333" s="35"/>
      <c r="XBM333" s="35"/>
      <c r="XBN333" s="35"/>
      <c r="XBO333" s="35"/>
      <c r="XBP333" s="35"/>
      <c r="XBQ333" s="35"/>
      <c r="XBR333" s="35"/>
      <c r="XBS333" s="35"/>
      <c r="XBT333" s="35"/>
      <c r="XBU333" s="35"/>
      <c r="XBV333" s="35"/>
      <c r="XBW333" s="35"/>
      <c r="XBX333" s="35"/>
      <c r="XBY333" s="35"/>
      <c r="XBZ333" s="35"/>
      <c r="XCA333" s="35"/>
      <c r="XCB333" s="35"/>
      <c r="XCC333" s="35"/>
      <c r="XCD333" s="35"/>
      <c r="XCE333" s="35"/>
      <c r="XCF333" s="35"/>
      <c r="XCG333" s="35"/>
      <c r="XCH333" s="35"/>
      <c r="XCI333" s="35"/>
      <c r="XCJ333" s="35"/>
      <c r="XCK333" s="35"/>
      <c r="XCL333" s="35"/>
      <c r="XCM333" s="35"/>
      <c r="XCN333" s="35"/>
      <c r="XCO333" s="35"/>
      <c r="XCP333" s="35"/>
      <c r="XCQ333" s="35"/>
      <c r="XCR333" s="35"/>
      <c r="XCS333" s="35"/>
      <c r="XCT333" s="35"/>
      <c r="XCU333" s="35"/>
      <c r="XCV333" s="35"/>
      <c r="XCW333" s="35"/>
      <c r="XCX333" s="35"/>
      <c r="XCY333" s="35"/>
      <c r="XCZ333" s="35"/>
      <c r="XDA333" s="35"/>
      <c r="XDB333" s="35"/>
      <c r="XDC333" s="35"/>
      <c r="XDD333" s="35"/>
      <c r="XDE333" s="35"/>
      <c r="XDF333" s="35"/>
      <c r="XDG333" s="35"/>
      <c r="XDH333" s="35"/>
      <c r="XDI333" s="35"/>
      <c r="XDJ333" s="35"/>
      <c r="XDK333" s="35"/>
      <c r="XDL333" s="35"/>
      <c r="XDM333" s="35"/>
      <c r="XDN333" s="35"/>
      <c r="XDO333" s="35"/>
      <c r="XDP333" s="35"/>
      <c r="XDQ333" s="35"/>
      <c r="XDR333" s="35"/>
      <c r="XDS333" s="35"/>
      <c r="XDT333" s="35"/>
      <c r="XDU333" s="35"/>
      <c r="XDV333" s="35"/>
      <c r="XDW333" s="35"/>
      <c r="XDX333" s="35"/>
      <c r="XDY333" s="35"/>
      <c r="XDZ333" s="35"/>
      <c r="XEA333" s="35"/>
      <c r="XEB333" s="35"/>
      <c r="XEC333" s="35"/>
      <c r="XED333" s="35"/>
      <c r="XEE333" s="35"/>
      <c r="XEF333" s="35"/>
      <c r="XEG333" s="35"/>
      <c r="XEH333" s="35"/>
      <c r="XEI333" s="35"/>
      <c r="XEJ333" s="35"/>
      <c r="XEK333" s="35"/>
      <c r="XEL333" s="35"/>
      <c r="XEM333" s="35"/>
      <c r="XEN333" s="35"/>
      <c r="XEO333" s="35"/>
      <c r="XEP333" s="35"/>
      <c r="XEQ333" s="35"/>
      <c r="XER333" s="35"/>
      <c r="XES333" s="35"/>
      <c r="XET333" s="35"/>
      <c r="XEU333" s="35"/>
      <c r="XEV333" s="35"/>
      <c r="XEW333" s="35"/>
      <c r="XEX333" s="35"/>
      <c r="XEY333" s="35"/>
      <c r="XEZ333" s="35"/>
      <c r="XFA333" s="35"/>
      <c r="XFB333" s="35"/>
      <c r="XFC333" s="35"/>
      <c r="XFD333" s="35"/>
    </row>
    <row r="334" spans="1:151 16227:16384" s="12" customFormat="1" ht="20.25" customHeight="1" x14ac:dyDescent="0.25">
      <c r="A334" s="114"/>
      <c r="B334" s="115"/>
      <c r="C334" s="118">
        <v>4</v>
      </c>
      <c r="D334" s="119"/>
      <c r="E334" s="114"/>
      <c r="F334" s="197"/>
      <c r="G334" s="197"/>
      <c r="H334" s="197"/>
      <c r="I334" s="115"/>
      <c r="J334" s="35"/>
      <c r="K334" s="35"/>
      <c r="L334" s="35"/>
      <c r="M334" s="35"/>
      <c r="N334" s="35"/>
      <c r="O334" s="35"/>
      <c r="P334" s="35"/>
      <c r="Q334" s="35"/>
      <c r="R334" s="35"/>
      <c r="S334" s="35"/>
      <c r="T334" s="35"/>
      <c r="U334" s="42" t="str">
        <f t="shared" ca="1" si="116"/>
        <v>304,..,604</v>
      </c>
      <c r="V334" s="42">
        <f t="shared" ref="V334:W334" ca="1" si="118">V333+1</f>
        <v>304</v>
      </c>
      <c r="W334" s="42">
        <f t="shared" ca="1" si="118"/>
        <v>604</v>
      </c>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WZC334" s="35"/>
      <c r="WZD334" s="35"/>
      <c r="WZE334" s="35"/>
      <c r="WZF334" s="35"/>
      <c r="WZG334" s="35"/>
      <c r="WZH334" s="35"/>
      <c r="WZI334" s="35"/>
      <c r="WZJ334" s="35"/>
      <c r="WZK334" s="35"/>
      <c r="WZL334" s="35"/>
      <c r="WZM334" s="35"/>
      <c r="WZN334" s="35"/>
      <c r="WZO334" s="35"/>
      <c r="WZP334" s="35"/>
      <c r="WZQ334" s="35"/>
      <c r="WZR334" s="35"/>
      <c r="WZS334" s="35"/>
      <c r="WZT334" s="35"/>
      <c r="WZU334" s="35"/>
      <c r="WZV334" s="35"/>
      <c r="WZW334" s="35"/>
      <c r="WZX334" s="35"/>
      <c r="WZY334" s="35"/>
      <c r="WZZ334" s="35"/>
      <c r="XAA334" s="35"/>
      <c r="XAB334" s="35"/>
      <c r="XAC334" s="35"/>
      <c r="XAD334" s="35"/>
      <c r="XAE334" s="35"/>
      <c r="XAF334" s="35"/>
      <c r="XAG334" s="35"/>
      <c r="XAH334" s="35"/>
      <c r="XAI334" s="35"/>
      <c r="XAJ334" s="35"/>
      <c r="XAK334" s="35"/>
      <c r="XAL334" s="35"/>
      <c r="XAM334" s="35"/>
      <c r="XAN334" s="35"/>
      <c r="XAO334" s="35"/>
      <c r="XAP334" s="35"/>
      <c r="XAQ334" s="35"/>
      <c r="XAR334" s="35"/>
      <c r="XAS334" s="35"/>
      <c r="XAT334" s="35"/>
      <c r="XAU334" s="35"/>
      <c r="XAV334" s="35"/>
      <c r="XAW334" s="35"/>
      <c r="XAX334" s="35"/>
      <c r="XAY334" s="35"/>
      <c r="XAZ334" s="35"/>
      <c r="XBA334" s="35"/>
      <c r="XBB334" s="35"/>
      <c r="XBC334" s="35"/>
      <c r="XBD334" s="35"/>
      <c r="XBE334" s="35"/>
      <c r="XBF334" s="35"/>
      <c r="XBG334" s="35"/>
      <c r="XBH334" s="35"/>
      <c r="XBI334" s="35"/>
      <c r="XBJ334" s="35"/>
      <c r="XBK334" s="35"/>
      <c r="XBL334" s="35"/>
      <c r="XBM334" s="35"/>
      <c r="XBN334" s="35"/>
      <c r="XBO334" s="35"/>
      <c r="XBP334" s="35"/>
      <c r="XBQ334" s="35"/>
      <c r="XBR334" s="35"/>
      <c r="XBS334" s="35"/>
      <c r="XBT334" s="35"/>
      <c r="XBU334" s="35"/>
      <c r="XBV334" s="35"/>
      <c r="XBW334" s="35"/>
      <c r="XBX334" s="35"/>
      <c r="XBY334" s="35"/>
      <c r="XBZ334" s="35"/>
      <c r="XCA334" s="35"/>
      <c r="XCB334" s="35"/>
      <c r="XCC334" s="35"/>
      <c r="XCD334" s="35"/>
      <c r="XCE334" s="35"/>
      <c r="XCF334" s="35"/>
      <c r="XCG334" s="35"/>
      <c r="XCH334" s="35"/>
      <c r="XCI334" s="35"/>
      <c r="XCJ334" s="35"/>
      <c r="XCK334" s="35"/>
      <c r="XCL334" s="35"/>
      <c r="XCM334" s="35"/>
      <c r="XCN334" s="35"/>
      <c r="XCO334" s="35"/>
      <c r="XCP334" s="35"/>
      <c r="XCQ334" s="35"/>
      <c r="XCR334" s="35"/>
      <c r="XCS334" s="35"/>
      <c r="XCT334" s="35"/>
      <c r="XCU334" s="35"/>
      <c r="XCV334" s="35"/>
      <c r="XCW334" s="35"/>
      <c r="XCX334" s="35"/>
      <c r="XCY334" s="35"/>
      <c r="XCZ334" s="35"/>
      <c r="XDA334" s="35"/>
      <c r="XDB334" s="35"/>
      <c r="XDC334" s="35"/>
      <c r="XDD334" s="35"/>
      <c r="XDE334" s="35"/>
      <c r="XDF334" s="35"/>
      <c r="XDG334" s="35"/>
      <c r="XDH334" s="35"/>
      <c r="XDI334" s="35"/>
      <c r="XDJ334" s="35"/>
      <c r="XDK334" s="35"/>
      <c r="XDL334" s="35"/>
      <c r="XDM334" s="35"/>
      <c r="XDN334" s="35"/>
      <c r="XDO334" s="35"/>
      <c r="XDP334" s="35"/>
      <c r="XDQ334" s="35"/>
      <c r="XDR334" s="35"/>
      <c r="XDS334" s="35"/>
      <c r="XDT334" s="35"/>
      <c r="XDU334" s="35"/>
      <c r="XDV334" s="35"/>
      <c r="XDW334" s="35"/>
      <c r="XDX334" s="35"/>
      <c r="XDY334" s="35"/>
      <c r="XDZ334" s="35"/>
      <c r="XEA334" s="35"/>
      <c r="XEB334" s="35"/>
      <c r="XEC334" s="35"/>
      <c r="XED334" s="35"/>
      <c r="XEE334" s="35"/>
      <c r="XEF334" s="35"/>
      <c r="XEG334" s="35"/>
      <c r="XEH334" s="35"/>
      <c r="XEI334" s="35"/>
      <c r="XEJ334" s="35"/>
      <c r="XEK334" s="35"/>
      <c r="XEL334" s="35"/>
      <c r="XEM334" s="35"/>
      <c r="XEN334" s="35"/>
      <c r="XEO334" s="35"/>
      <c r="XEP334" s="35"/>
      <c r="XEQ334" s="35"/>
      <c r="XER334" s="35"/>
      <c r="XES334" s="35"/>
      <c r="XET334" s="35"/>
      <c r="XEU334" s="35"/>
      <c r="XEV334" s="35"/>
      <c r="XEW334" s="35"/>
      <c r="XEX334" s="35"/>
      <c r="XEY334" s="35"/>
      <c r="XEZ334" s="35"/>
      <c r="XFA334" s="35"/>
      <c r="XFB334" s="35"/>
      <c r="XFC334" s="35"/>
      <c r="XFD334" s="35"/>
    </row>
    <row r="335" spans="1:151 16227:16384" s="12" customFormat="1" ht="20.25" x14ac:dyDescent="0.25">
      <c r="A335" s="109" t="s">
        <v>242</v>
      </c>
      <c r="B335" s="110"/>
      <c r="C335" s="110"/>
      <c r="D335" s="110"/>
      <c r="E335" s="110"/>
      <c r="F335" s="110"/>
      <c r="G335" s="110"/>
      <c r="H335" s="110"/>
      <c r="I335" s="111"/>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WZC335" s="35"/>
      <c r="WZD335" s="35"/>
      <c r="WZE335" s="35"/>
      <c r="WZF335" s="35"/>
      <c r="WZG335" s="35"/>
      <c r="WZH335" s="35"/>
      <c r="WZI335" s="35"/>
      <c r="WZJ335" s="35"/>
      <c r="WZK335" s="35"/>
      <c r="WZL335" s="35"/>
      <c r="WZM335" s="35"/>
      <c r="WZN335" s="35"/>
      <c r="WZO335" s="35"/>
      <c r="WZP335" s="35"/>
      <c r="WZQ335" s="35"/>
      <c r="WZR335" s="35"/>
      <c r="WZS335" s="35"/>
      <c r="WZT335" s="35"/>
      <c r="WZU335" s="35"/>
      <c r="WZV335" s="35"/>
      <c r="WZW335" s="35"/>
      <c r="WZX335" s="35"/>
      <c r="WZY335" s="35"/>
      <c r="WZZ335" s="35"/>
      <c r="XAA335" s="35"/>
      <c r="XAB335" s="35"/>
      <c r="XAC335" s="35"/>
      <c r="XAD335" s="35"/>
      <c r="XAE335" s="35"/>
      <c r="XAF335" s="35"/>
      <c r="XAG335" s="35"/>
      <c r="XAH335" s="35"/>
      <c r="XAI335" s="35"/>
      <c r="XAJ335" s="35"/>
      <c r="XAK335" s="35"/>
      <c r="XAL335" s="35"/>
      <c r="XAM335" s="35"/>
      <c r="XAN335" s="35"/>
      <c r="XAO335" s="35"/>
      <c r="XAP335" s="35"/>
      <c r="XAQ335" s="35"/>
      <c r="XAR335" s="35"/>
      <c r="XAS335" s="35"/>
      <c r="XAT335" s="35"/>
      <c r="XAU335" s="35"/>
      <c r="XAV335" s="35"/>
      <c r="XAW335" s="35"/>
      <c r="XAX335" s="35"/>
      <c r="XAY335" s="35"/>
      <c r="XAZ335" s="35"/>
      <c r="XBA335" s="35"/>
      <c r="XBB335" s="35"/>
      <c r="XBC335" s="35"/>
      <c r="XBD335" s="35"/>
      <c r="XBE335" s="35"/>
      <c r="XBF335" s="35"/>
      <c r="XBG335" s="35"/>
      <c r="XBH335" s="35"/>
      <c r="XBI335" s="35"/>
      <c r="XBJ335" s="35"/>
      <c r="XBK335" s="35"/>
      <c r="XBL335" s="35"/>
      <c r="XBM335" s="35"/>
      <c r="XBN335" s="35"/>
      <c r="XBO335" s="35"/>
      <c r="XBP335" s="35"/>
      <c r="XBQ335" s="35"/>
      <c r="XBR335" s="35"/>
      <c r="XBS335" s="35"/>
      <c r="XBT335" s="35"/>
      <c r="XBU335" s="35"/>
      <c r="XBV335" s="35"/>
      <c r="XBW335" s="35"/>
      <c r="XBX335" s="35"/>
      <c r="XBY335" s="35"/>
      <c r="XBZ335" s="35"/>
      <c r="XCA335" s="35"/>
      <c r="XCB335" s="35"/>
      <c r="XCC335" s="35"/>
      <c r="XCD335" s="35"/>
      <c r="XCE335" s="35"/>
      <c r="XCF335" s="35"/>
      <c r="XCG335" s="35"/>
      <c r="XCH335" s="35"/>
      <c r="XCI335" s="35"/>
      <c r="XCJ335" s="35"/>
      <c r="XCK335" s="35"/>
      <c r="XCL335" s="35"/>
      <c r="XCM335" s="35"/>
      <c r="XCN335" s="35"/>
      <c r="XCO335" s="35"/>
      <c r="XCP335" s="35"/>
      <c r="XCQ335" s="35"/>
      <c r="XCR335" s="35"/>
      <c r="XCS335" s="35"/>
      <c r="XCT335" s="35"/>
      <c r="XCU335" s="35"/>
      <c r="XCV335" s="35"/>
      <c r="XCW335" s="35"/>
      <c r="XCX335" s="35"/>
      <c r="XCY335" s="35"/>
      <c r="XCZ335" s="35"/>
      <c r="XDA335" s="35"/>
      <c r="XDB335" s="35"/>
      <c r="XDC335" s="35"/>
      <c r="XDD335" s="35"/>
      <c r="XDE335" s="35"/>
      <c r="XDF335" s="35"/>
      <c r="XDG335" s="35"/>
      <c r="XDH335" s="35"/>
      <c r="XDI335" s="35"/>
      <c r="XDJ335" s="35"/>
      <c r="XDK335" s="35"/>
      <c r="XDL335" s="35"/>
      <c r="XDM335" s="35"/>
      <c r="XDN335" s="35"/>
      <c r="XDO335" s="35"/>
      <c r="XDP335" s="35"/>
      <c r="XDQ335" s="35"/>
      <c r="XDR335" s="35"/>
      <c r="XDS335" s="35"/>
      <c r="XDT335" s="35"/>
      <c r="XDU335" s="35"/>
      <c r="XDV335" s="35"/>
      <c r="XDW335" s="35"/>
      <c r="XDX335" s="35"/>
      <c r="XDY335" s="35"/>
      <c r="XDZ335" s="35"/>
      <c r="XEA335" s="35"/>
      <c r="XEB335" s="35"/>
      <c r="XEC335" s="35"/>
      <c r="XED335" s="35"/>
      <c r="XEE335" s="35"/>
      <c r="XEF335" s="35"/>
      <c r="XEG335" s="35"/>
      <c r="XEH335" s="35"/>
      <c r="XEI335" s="35"/>
      <c r="XEJ335" s="35"/>
      <c r="XEK335" s="35"/>
      <c r="XEL335" s="35"/>
      <c r="XEM335" s="35"/>
      <c r="XEN335" s="35"/>
      <c r="XEO335" s="35"/>
      <c r="XEP335" s="35"/>
      <c r="XEQ335" s="35"/>
      <c r="XER335" s="35"/>
      <c r="XES335" s="35"/>
      <c r="XET335" s="35"/>
      <c r="XEU335" s="35"/>
      <c r="XEV335" s="35"/>
      <c r="XEW335" s="35"/>
      <c r="XEX335" s="35"/>
      <c r="XEY335" s="35"/>
      <c r="XEZ335" s="35"/>
      <c r="XFA335" s="35"/>
      <c r="XFB335" s="35"/>
      <c r="XFC335" s="35"/>
      <c r="XFD335" s="35"/>
    </row>
    <row r="336" spans="1:151 16227:16384" s="12" customFormat="1" ht="20.25" customHeight="1" x14ac:dyDescent="0.25">
      <c r="A336" s="112" t="str">
        <f>A335</f>
        <v>7th Floor (Part Refuge Area)</v>
      </c>
      <c r="B336" s="113"/>
      <c r="C336" s="118">
        <v>1</v>
      </c>
      <c r="D336" s="119"/>
      <c r="E336" s="55" t="s">
        <v>208</v>
      </c>
      <c r="F336" s="118">
        <f>(69.01)*(10.764)</f>
        <v>742.82363999999995</v>
      </c>
      <c r="G336" s="119"/>
      <c r="H336" s="55">
        <v>0</v>
      </c>
      <c r="I336" s="55">
        <f t="shared" ref="I336:I338" si="119">F336*(($I$151)+1)+H336</f>
        <v>1188.517824</v>
      </c>
      <c r="J336" s="35"/>
      <c r="K336" s="35"/>
      <c r="L336" s="35"/>
      <c r="M336" s="35"/>
      <c r="N336" s="35"/>
      <c r="O336" s="35"/>
      <c r="P336" s="35"/>
      <c r="Q336" s="35"/>
      <c r="R336" s="35"/>
      <c r="S336" s="35"/>
      <c r="T336" s="35"/>
      <c r="U336" s="42" t="e">
        <f t="shared" ref="U336:U339" ca="1" si="120">V336&amp;""&amp;",..,"&amp;""&amp;W336</f>
        <v>#REF!</v>
      </c>
      <c r="V336" s="42" t="e">
        <f ca="1">(SUMPRODUCT(MID(0&amp;(LEFT(A335,SUM(LEN(A335)-LEN(SUBSTITUTE(A335,{"0","1","2","3"},""))))), LARGE(INDEX(ISNUMBER(--MID((LEFT(A335,SUM(LEN(A335)-LEN(SUBSTITUTE(A335,{"0","1","2","3"},""))))), ROW(INDIRECT("1:"&amp;LEN((LEFT(A335,SUM(LEN(A335)-LEN(SUBSTITUTE(A335,{"0","1","2","3"},"")))))))), 1)) * ROW(INDIRECT("1:"&amp;LEN((LEFT(A335,SUM(LEN(A335)-LEN(SUBSTITUTE(A335,{"0","1","2","3"},"")))))))), 0), ROW(INDIRECT("1:"&amp;LEN((LEFT(A335,SUM(LEN(A335)-LEN(SUBSTITUTE(A335,{"0","1","2","3"},"")))))))))+1, 1) * 10^ROW(INDIRECT("1:"&amp;LEN((LEFT(A335,SUM(LEN(A335)-LEN(SUBSTITUTE(A335,{"0","1","2","3"},""))))))))/10))*100+1</f>
        <v>#REF!</v>
      </c>
      <c r="W336" s="42">
        <f ca="1">(SUMPRODUCT(MID(0&amp;(--TRIM(RIGHT(SUBSTITUTE(LEFT(A335,_xlfn.AGGREGATE(16,6,FIND({0,1,2,3,4,5,6,7,8,9},A335,ROW(INDIRECT("1:"&amp;LEN(A335)))),1))," ",REPT(" ",LEN(A335))),LEN(A335)))), LARGE(INDEX(ISNUMBER(--MID((--TRIM(RIGHT(SUBSTITUTE(LEFT(A335,_xlfn.AGGREGATE(16,6,FIND({0,1,2,3,4,5,6,7,8,9},A335,ROW(INDIRECT("1:"&amp;LEN(A335)))),1))," ",REPT(" ",LEN(A335))),LEN(A335)))), ROW(INDIRECT("1:"&amp;LEN((--TRIM(RIGHT(SUBSTITUTE(LEFT(A335,_xlfn.AGGREGATE(16,6,FIND({0,1,2,3,4,5,6,7,8,9},A335,ROW(INDIRECT("1:"&amp;LEN(A335)))),1))," ",REPT(" ",LEN(A335))),LEN(A335))))))), 1)) * ROW(INDIRECT("1:"&amp;LEN((--TRIM(RIGHT(SUBSTITUTE(LEFT(A335,_xlfn.AGGREGATE(16,6,FIND({0,1,2,3,4,5,6,7,8,9},A335,ROW(INDIRECT("1:"&amp;LEN(A335)))),1))," ",REPT(" ",LEN(A335))),LEN(A335))))))), 0), ROW(INDIRECT("1:"&amp;LEN((--TRIM(RIGHT(SUBSTITUTE(LEFT(A335,_xlfn.AGGREGATE(16,6,FIND({0,1,2,3,4,5,6,7,8,9},A335,ROW(INDIRECT("1:"&amp;LEN(A335)))),1))," ",REPT(" ",LEN(A335))),LEN(A335))))))))+1, 1) * 10^ROW(INDIRECT("1:"&amp;LEN((--TRIM(RIGHT(SUBSTITUTE(LEFT(A335,_xlfn.AGGREGATE(16,6,FIND({0,1,2,3,4,5,6,7,8,9},A335,ROW(INDIRECT("1:"&amp;LEN(A335)))),1))," ",REPT(" ",LEN(A335))),LEN(A335)))))))/10))*100+1</f>
        <v>701</v>
      </c>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WZC336" s="35"/>
      <c r="WZD336" s="35"/>
      <c r="WZE336" s="35"/>
      <c r="WZF336" s="35"/>
      <c r="WZG336" s="35"/>
      <c r="WZH336" s="35"/>
      <c r="WZI336" s="35"/>
      <c r="WZJ336" s="35"/>
      <c r="WZK336" s="35"/>
      <c r="WZL336" s="35"/>
      <c r="WZM336" s="35"/>
      <c r="WZN336" s="35"/>
      <c r="WZO336" s="35"/>
      <c r="WZP336" s="35"/>
      <c r="WZQ336" s="35"/>
      <c r="WZR336" s="35"/>
      <c r="WZS336" s="35"/>
      <c r="WZT336" s="35"/>
      <c r="WZU336" s="35"/>
      <c r="WZV336" s="35"/>
      <c r="WZW336" s="35"/>
      <c r="WZX336" s="35"/>
      <c r="WZY336" s="35"/>
      <c r="WZZ336" s="35"/>
      <c r="XAA336" s="35"/>
      <c r="XAB336" s="35"/>
      <c r="XAC336" s="35"/>
      <c r="XAD336" s="35"/>
      <c r="XAE336" s="35"/>
      <c r="XAF336" s="35"/>
      <c r="XAG336" s="35"/>
      <c r="XAH336" s="35"/>
      <c r="XAI336" s="35"/>
      <c r="XAJ336" s="35"/>
      <c r="XAK336" s="35"/>
      <c r="XAL336" s="35"/>
      <c r="XAM336" s="35"/>
      <c r="XAN336" s="35"/>
      <c r="XAO336" s="35"/>
      <c r="XAP336" s="35"/>
      <c r="XAQ336" s="35"/>
      <c r="XAR336" s="35"/>
      <c r="XAS336" s="35"/>
      <c r="XAT336" s="35"/>
      <c r="XAU336" s="35"/>
      <c r="XAV336" s="35"/>
      <c r="XAW336" s="35"/>
      <c r="XAX336" s="35"/>
      <c r="XAY336" s="35"/>
      <c r="XAZ336" s="35"/>
      <c r="XBA336" s="35"/>
      <c r="XBB336" s="35"/>
      <c r="XBC336" s="35"/>
      <c r="XBD336" s="35"/>
      <c r="XBE336" s="35"/>
      <c r="XBF336" s="35"/>
      <c r="XBG336" s="35"/>
      <c r="XBH336" s="35"/>
      <c r="XBI336" s="35"/>
      <c r="XBJ336" s="35"/>
      <c r="XBK336" s="35"/>
      <c r="XBL336" s="35"/>
      <c r="XBM336" s="35"/>
      <c r="XBN336" s="35"/>
      <c r="XBO336" s="35"/>
      <c r="XBP336" s="35"/>
      <c r="XBQ336" s="35"/>
      <c r="XBR336" s="35"/>
      <c r="XBS336" s="35"/>
      <c r="XBT336" s="35"/>
      <c r="XBU336" s="35"/>
      <c r="XBV336" s="35"/>
      <c r="XBW336" s="35"/>
      <c r="XBX336" s="35"/>
      <c r="XBY336" s="35"/>
      <c r="XBZ336" s="35"/>
      <c r="XCA336" s="35"/>
      <c r="XCB336" s="35"/>
      <c r="XCC336" s="35"/>
      <c r="XCD336" s="35"/>
      <c r="XCE336" s="35"/>
      <c r="XCF336" s="35"/>
      <c r="XCG336" s="35"/>
      <c r="XCH336" s="35"/>
      <c r="XCI336" s="35"/>
      <c r="XCJ336" s="35"/>
      <c r="XCK336" s="35"/>
      <c r="XCL336" s="35"/>
      <c r="XCM336" s="35"/>
      <c r="XCN336" s="35"/>
      <c r="XCO336" s="35"/>
      <c r="XCP336" s="35"/>
      <c r="XCQ336" s="35"/>
      <c r="XCR336" s="35"/>
      <c r="XCS336" s="35"/>
      <c r="XCT336" s="35"/>
      <c r="XCU336" s="35"/>
      <c r="XCV336" s="35"/>
      <c r="XCW336" s="35"/>
      <c r="XCX336" s="35"/>
      <c r="XCY336" s="35"/>
      <c r="XCZ336" s="35"/>
      <c r="XDA336" s="35"/>
      <c r="XDB336" s="35"/>
      <c r="XDC336" s="35"/>
      <c r="XDD336" s="35"/>
      <c r="XDE336" s="35"/>
      <c r="XDF336" s="35"/>
      <c r="XDG336" s="35"/>
      <c r="XDH336" s="35"/>
      <c r="XDI336" s="35"/>
      <c r="XDJ336" s="35"/>
      <c r="XDK336" s="35"/>
      <c r="XDL336" s="35"/>
      <c r="XDM336" s="35"/>
      <c r="XDN336" s="35"/>
      <c r="XDO336" s="35"/>
      <c r="XDP336" s="35"/>
      <c r="XDQ336" s="35"/>
      <c r="XDR336" s="35"/>
      <c r="XDS336" s="35"/>
      <c r="XDT336" s="35"/>
      <c r="XDU336" s="35"/>
      <c r="XDV336" s="35"/>
      <c r="XDW336" s="35"/>
      <c r="XDX336" s="35"/>
      <c r="XDY336" s="35"/>
      <c r="XDZ336" s="35"/>
      <c r="XEA336" s="35"/>
      <c r="XEB336" s="35"/>
      <c r="XEC336" s="35"/>
      <c r="XED336" s="35"/>
      <c r="XEE336" s="35"/>
      <c r="XEF336" s="35"/>
      <c r="XEG336" s="35"/>
      <c r="XEH336" s="35"/>
      <c r="XEI336" s="35"/>
      <c r="XEJ336" s="35"/>
      <c r="XEK336" s="35"/>
      <c r="XEL336" s="35"/>
      <c r="XEM336" s="35"/>
      <c r="XEN336" s="35"/>
      <c r="XEO336" s="35"/>
      <c r="XEP336" s="35"/>
      <c r="XEQ336" s="35"/>
      <c r="XER336" s="35"/>
      <c r="XES336" s="35"/>
      <c r="XET336" s="35"/>
      <c r="XEU336" s="35"/>
      <c r="XEV336" s="35"/>
      <c r="XEW336" s="35"/>
      <c r="XEX336" s="35"/>
      <c r="XEY336" s="35"/>
      <c r="XEZ336" s="35"/>
      <c r="XFA336" s="35"/>
      <c r="XFB336" s="35"/>
      <c r="XFC336" s="35"/>
      <c r="XFD336" s="35"/>
    </row>
    <row r="337" spans="1:151 16227:16384" s="12" customFormat="1" ht="20.25" customHeight="1" x14ac:dyDescent="0.25">
      <c r="A337" s="114"/>
      <c r="B337" s="115"/>
      <c r="C337" s="118">
        <v>2</v>
      </c>
      <c r="D337" s="119"/>
      <c r="E337" s="55" t="s">
        <v>209</v>
      </c>
      <c r="F337" s="118">
        <f>(87.28)*(10.764)</f>
        <v>939.48191999999995</v>
      </c>
      <c r="G337" s="119"/>
      <c r="H337" s="55">
        <v>0</v>
      </c>
      <c r="I337" s="55">
        <f t="shared" si="119"/>
        <v>1503.1710720000001</v>
      </c>
      <c r="J337" s="35"/>
      <c r="K337" s="35"/>
      <c r="L337" s="35"/>
      <c r="M337" s="35"/>
      <c r="N337" s="35"/>
      <c r="O337" s="35"/>
      <c r="P337" s="35"/>
      <c r="Q337" s="35"/>
      <c r="R337" s="35"/>
      <c r="S337" s="35"/>
      <c r="T337" s="35"/>
      <c r="U337" s="42" t="e">
        <f t="shared" ca="1" si="120"/>
        <v>#REF!</v>
      </c>
      <c r="V337" s="42" t="e">
        <f ca="1">V336+1</f>
        <v>#REF!</v>
      </c>
      <c r="W337" s="42">
        <f ca="1">W336+1</f>
        <v>702</v>
      </c>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WZC337" s="35"/>
      <c r="WZD337" s="35"/>
      <c r="WZE337" s="35"/>
      <c r="WZF337" s="35"/>
      <c r="WZG337" s="35"/>
      <c r="WZH337" s="35"/>
      <c r="WZI337" s="35"/>
      <c r="WZJ337" s="35"/>
      <c r="WZK337" s="35"/>
      <c r="WZL337" s="35"/>
      <c r="WZM337" s="35"/>
      <c r="WZN337" s="35"/>
      <c r="WZO337" s="35"/>
      <c r="WZP337" s="35"/>
      <c r="WZQ337" s="35"/>
      <c r="WZR337" s="35"/>
      <c r="WZS337" s="35"/>
      <c r="WZT337" s="35"/>
      <c r="WZU337" s="35"/>
      <c r="WZV337" s="35"/>
      <c r="WZW337" s="35"/>
      <c r="WZX337" s="35"/>
      <c r="WZY337" s="35"/>
      <c r="WZZ337" s="35"/>
      <c r="XAA337" s="35"/>
      <c r="XAB337" s="35"/>
      <c r="XAC337" s="35"/>
      <c r="XAD337" s="35"/>
      <c r="XAE337" s="35"/>
      <c r="XAF337" s="35"/>
      <c r="XAG337" s="35"/>
      <c r="XAH337" s="35"/>
      <c r="XAI337" s="35"/>
      <c r="XAJ337" s="35"/>
      <c r="XAK337" s="35"/>
      <c r="XAL337" s="35"/>
      <c r="XAM337" s="35"/>
      <c r="XAN337" s="35"/>
      <c r="XAO337" s="35"/>
      <c r="XAP337" s="35"/>
      <c r="XAQ337" s="35"/>
      <c r="XAR337" s="35"/>
      <c r="XAS337" s="35"/>
      <c r="XAT337" s="35"/>
      <c r="XAU337" s="35"/>
      <c r="XAV337" s="35"/>
      <c r="XAW337" s="35"/>
      <c r="XAX337" s="35"/>
      <c r="XAY337" s="35"/>
      <c r="XAZ337" s="35"/>
      <c r="XBA337" s="35"/>
      <c r="XBB337" s="35"/>
      <c r="XBC337" s="35"/>
      <c r="XBD337" s="35"/>
      <c r="XBE337" s="35"/>
      <c r="XBF337" s="35"/>
      <c r="XBG337" s="35"/>
      <c r="XBH337" s="35"/>
      <c r="XBI337" s="35"/>
      <c r="XBJ337" s="35"/>
      <c r="XBK337" s="35"/>
      <c r="XBL337" s="35"/>
      <c r="XBM337" s="35"/>
      <c r="XBN337" s="35"/>
      <c r="XBO337" s="35"/>
      <c r="XBP337" s="35"/>
      <c r="XBQ337" s="35"/>
      <c r="XBR337" s="35"/>
      <c r="XBS337" s="35"/>
      <c r="XBT337" s="35"/>
      <c r="XBU337" s="35"/>
      <c r="XBV337" s="35"/>
      <c r="XBW337" s="35"/>
      <c r="XBX337" s="35"/>
      <c r="XBY337" s="35"/>
      <c r="XBZ337" s="35"/>
      <c r="XCA337" s="35"/>
      <c r="XCB337" s="35"/>
      <c r="XCC337" s="35"/>
      <c r="XCD337" s="35"/>
      <c r="XCE337" s="35"/>
      <c r="XCF337" s="35"/>
      <c r="XCG337" s="35"/>
      <c r="XCH337" s="35"/>
      <c r="XCI337" s="35"/>
      <c r="XCJ337" s="35"/>
      <c r="XCK337" s="35"/>
      <c r="XCL337" s="35"/>
      <c r="XCM337" s="35"/>
      <c r="XCN337" s="35"/>
      <c r="XCO337" s="35"/>
      <c r="XCP337" s="35"/>
      <c r="XCQ337" s="35"/>
      <c r="XCR337" s="35"/>
      <c r="XCS337" s="35"/>
      <c r="XCT337" s="35"/>
      <c r="XCU337" s="35"/>
      <c r="XCV337" s="35"/>
      <c r="XCW337" s="35"/>
      <c r="XCX337" s="35"/>
      <c r="XCY337" s="35"/>
      <c r="XCZ337" s="35"/>
      <c r="XDA337" s="35"/>
      <c r="XDB337" s="35"/>
      <c r="XDC337" s="35"/>
      <c r="XDD337" s="35"/>
      <c r="XDE337" s="35"/>
      <c r="XDF337" s="35"/>
      <c r="XDG337" s="35"/>
      <c r="XDH337" s="35"/>
      <c r="XDI337" s="35"/>
      <c r="XDJ337" s="35"/>
      <c r="XDK337" s="35"/>
      <c r="XDL337" s="35"/>
      <c r="XDM337" s="35"/>
      <c r="XDN337" s="35"/>
      <c r="XDO337" s="35"/>
      <c r="XDP337" s="35"/>
      <c r="XDQ337" s="35"/>
      <c r="XDR337" s="35"/>
      <c r="XDS337" s="35"/>
      <c r="XDT337" s="35"/>
      <c r="XDU337" s="35"/>
      <c r="XDV337" s="35"/>
      <c r="XDW337" s="35"/>
      <c r="XDX337" s="35"/>
      <c r="XDY337" s="35"/>
      <c r="XDZ337" s="35"/>
      <c r="XEA337" s="35"/>
      <c r="XEB337" s="35"/>
      <c r="XEC337" s="35"/>
      <c r="XED337" s="35"/>
      <c r="XEE337" s="35"/>
      <c r="XEF337" s="35"/>
      <c r="XEG337" s="35"/>
      <c r="XEH337" s="35"/>
      <c r="XEI337" s="35"/>
      <c r="XEJ337" s="35"/>
      <c r="XEK337" s="35"/>
      <c r="XEL337" s="35"/>
      <c r="XEM337" s="35"/>
      <c r="XEN337" s="35"/>
      <c r="XEO337" s="35"/>
      <c r="XEP337" s="35"/>
      <c r="XEQ337" s="35"/>
      <c r="XER337" s="35"/>
      <c r="XES337" s="35"/>
      <c r="XET337" s="35"/>
      <c r="XEU337" s="35"/>
      <c r="XEV337" s="35"/>
      <c r="XEW337" s="35"/>
      <c r="XEX337" s="35"/>
      <c r="XEY337" s="35"/>
      <c r="XEZ337" s="35"/>
      <c r="XFA337" s="35"/>
      <c r="XFB337" s="35"/>
      <c r="XFC337" s="35"/>
      <c r="XFD337" s="35"/>
    </row>
    <row r="338" spans="1:151 16227:16384" s="12" customFormat="1" ht="20.25" customHeight="1" x14ac:dyDescent="0.25">
      <c r="A338" s="114"/>
      <c r="B338" s="115"/>
      <c r="C338" s="118">
        <v>3</v>
      </c>
      <c r="D338" s="119"/>
      <c r="E338" s="55" t="s">
        <v>209</v>
      </c>
      <c r="F338" s="118">
        <f>(127.63)*(10.764)</f>
        <v>1373.8093199999998</v>
      </c>
      <c r="G338" s="119"/>
      <c r="H338" s="55">
        <v>0</v>
      </c>
      <c r="I338" s="55">
        <f t="shared" si="119"/>
        <v>2198.094912</v>
      </c>
      <c r="J338" s="35"/>
      <c r="K338" s="35"/>
      <c r="L338" s="35"/>
      <c r="M338" s="35"/>
      <c r="N338" s="35"/>
      <c r="O338" s="35"/>
      <c r="P338" s="35"/>
      <c r="Q338" s="35"/>
      <c r="R338" s="35"/>
      <c r="S338" s="35"/>
      <c r="T338" s="35"/>
      <c r="U338" s="42" t="e">
        <f t="shared" ca="1" si="120"/>
        <v>#REF!</v>
      </c>
      <c r="V338" s="42" t="e">
        <f t="shared" ref="V338:W338" ca="1" si="121">V337+1</f>
        <v>#REF!</v>
      </c>
      <c r="W338" s="42">
        <f t="shared" ca="1" si="121"/>
        <v>703</v>
      </c>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WZC338" s="35"/>
      <c r="WZD338" s="35"/>
      <c r="WZE338" s="35"/>
      <c r="WZF338" s="35"/>
      <c r="WZG338" s="35"/>
      <c r="WZH338" s="35"/>
      <c r="WZI338" s="35"/>
      <c r="WZJ338" s="35"/>
      <c r="WZK338" s="35"/>
      <c r="WZL338" s="35"/>
      <c r="WZM338" s="35"/>
      <c r="WZN338" s="35"/>
      <c r="WZO338" s="35"/>
      <c r="WZP338" s="35"/>
      <c r="WZQ338" s="35"/>
      <c r="WZR338" s="35"/>
      <c r="WZS338" s="35"/>
      <c r="WZT338" s="35"/>
      <c r="WZU338" s="35"/>
      <c r="WZV338" s="35"/>
      <c r="WZW338" s="35"/>
      <c r="WZX338" s="35"/>
      <c r="WZY338" s="35"/>
      <c r="WZZ338" s="35"/>
      <c r="XAA338" s="35"/>
      <c r="XAB338" s="35"/>
      <c r="XAC338" s="35"/>
      <c r="XAD338" s="35"/>
      <c r="XAE338" s="35"/>
      <c r="XAF338" s="35"/>
      <c r="XAG338" s="35"/>
      <c r="XAH338" s="35"/>
      <c r="XAI338" s="35"/>
      <c r="XAJ338" s="35"/>
      <c r="XAK338" s="35"/>
      <c r="XAL338" s="35"/>
      <c r="XAM338" s="35"/>
      <c r="XAN338" s="35"/>
      <c r="XAO338" s="35"/>
      <c r="XAP338" s="35"/>
      <c r="XAQ338" s="35"/>
      <c r="XAR338" s="35"/>
      <c r="XAS338" s="35"/>
      <c r="XAT338" s="35"/>
      <c r="XAU338" s="35"/>
      <c r="XAV338" s="35"/>
      <c r="XAW338" s="35"/>
      <c r="XAX338" s="35"/>
      <c r="XAY338" s="35"/>
      <c r="XAZ338" s="35"/>
      <c r="XBA338" s="35"/>
      <c r="XBB338" s="35"/>
      <c r="XBC338" s="35"/>
      <c r="XBD338" s="35"/>
      <c r="XBE338" s="35"/>
      <c r="XBF338" s="35"/>
      <c r="XBG338" s="35"/>
      <c r="XBH338" s="35"/>
      <c r="XBI338" s="35"/>
      <c r="XBJ338" s="35"/>
      <c r="XBK338" s="35"/>
      <c r="XBL338" s="35"/>
      <c r="XBM338" s="35"/>
      <c r="XBN338" s="35"/>
      <c r="XBO338" s="35"/>
      <c r="XBP338" s="35"/>
      <c r="XBQ338" s="35"/>
      <c r="XBR338" s="35"/>
      <c r="XBS338" s="35"/>
      <c r="XBT338" s="35"/>
      <c r="XBU338" s="35"/>
      <c r="XBV338" s="35"/>
      <c r="XBW338" s="35"/>
      <c r="XBX338" s="35"/>
      <c r="XBY338" s="35"/>
      <c r="XBZ338" s="35"/>
      <c r="XCA338" s="35"/>
      <c r="XCB338" s="35"/>
      <c r="XCC338" s="35"/>
      <c r="XCD338" s="35"/>
      <c r="XCE338" s="35"/>
      <c r="XCF338" s="35"/>
      <c r="XCG338" s="35"/>
      <c r="XCH338" s="35"/>
      <c r="XCI338" s="35"/>
      <c r="XCJ338" s="35"/>
      <c r="XCK338" s="35"/>
      <c r="XCL338" s="35"/>
      <c r="XCM338" s="35"/>
      <c r="XCN338" s="35"/>
      <c r="XCO338" s="35"/>
      <c r="XCP338" s="35"/>
      <c r="XCQ338" s="35"/>
      <c r="XCR338" s="35"/>
      <c r="XCS338" s="35"/>
      <c r="XCT338" s="35"/>
      <c r="XCU338" s="35"/>
      <c r="XCV338" s="35"/>
      <c r="XCW338" s="35"/>
      <c r="XCX338" s="35"/>
      <c r="XCY338" s="35"/>
      <c r="XCZ338" s="35"/>
      <c r="XDA338" s="35"/>
      <c r="XDB338" s="35"/>
      <c r="XDC338" s="35"/>
      <c r="XDD338" s="35"/>
      <c r="XDE338" s="35"/>
      <c r="XDF338" s="35"/>
      <c r="XDG338" s="35"/>
      <c r="XDH338" s="35"/>
      <c r="XDI338" s="35"/>
      <c r="XDJ338" s="35"/>
      <c r="XDK338" s="35"/>
      <c r="XDL338" s="35"/>
      <c r="XDM338" s="35"/>
      <c r="XDN338" s="35"/>
      <c r="XDO338" s="35"/>
      <c r="XDP338" s="35"/>
      <c r="XDQ338" s="35"/>
      <c r="XDR338" s="35"/>
      <c r="XDS338" s="35"/>
      <c r="XDT338" s="35"/>
      <c r="XDU338" s="35"/>
      <c r="XDV338" s="35"/>
      <c r="XDW338" s="35"/>
      <c r="XDX338" s="35"/>
      <c r="XDY338" s="35"/>
      <c r="XDZ338" s="35"/>
      <c r="XEA338" s="35"/>
      <c r="XEB338" s="35"/>
      <c r="XEC338" s="35"/>
      <c r="XED338" s="35"/>
      <c r="XEE338" s="35"/>
      <c r="XEF338" s="35"/>
      <c r="XEG338" s="35"/>
      <c r="XEH338" s="35"/>
      <c r="XEI338" s="35"/>
      <c r="XEJ338" s="35"/>
      <c r="XEK338" s="35"/>
      <c r="XEL338" s="35"/>
      <c r="XEM338" s="35"/>
      <c r="XEN338" s="35"/>
      <c r="XEO338" s="35"/>
      <c r="XEP338" s="35"/>
      <c r="XEQ338" s="35"/>
      <c r="XER338" s="35"/>
      <c r="XES338" s="35"/>
      <c r="XET338" s="35"/>
      <c r="XEU338" s="35"/>
      <c r="XEV338" s="35"/>
      <c r="XEW338" s="35"/>
      <c r="XEX338" s="35"/>
      <c r="XEY338" s="35"/>
      <c r="XEZ338" s="35"/>
      <c r="XFA338" s="35"/>
      <c r="XFB338" s="35"/>
      <c r="XFC338" s="35"/>
      <c r="XFD338" s="35"/>
    </row>
    <row r="339" spans="1:151 16227:16384" s="12" customFormat="1" ht="20.25" customHeight="1" x14ac:dyDescent="0.25">
      <c r="A339" s="114"/>
      <c r="B339" s="115"/>
      <c r="C339" s="118">
        <v>4</v>
      </c>
      <c r="D339" s="119"/>
      <c r="E339" s="118" t="s">
        <v>221</v>
      </c>
      <c r="F339" s="120"/>
      <c r="G339" s="120"/>
      <c r="H339" s="120"/>
      <c r="I339" s="119"/>
      <c r="J339" s="35"/>
      <c r="K339" s="35"/>
      <c r="L339" s="35"/>
      <c r="M339" s="35"/>
      <c r="N339" s="35"/>
      <c r="O339" s="35"/>
      <c r="P339" s="35"/>
      <c r="Q339" s="35"/>
      <c r="R339" s="35"/>
      <c r="S339" s="35"/>
      <c r="T339" s="35"/>
      <c r="U339" s="42" t="e">
        <f t="shared" ca="1" si="120"/>
        <v>#REF!</v>
      </c>
      <c r="V339" s="42" t="e">
        <f t="shared" ref="V339:W339" ca="1" si="122">V338+1</f>
        <v>#REF!</v>
      </c>
      <c r="W339" s="42">
        <f t="shared" ca="1" si="122"/>
        <v>704</v>
      </c>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WZC339" s="35"/>
      <c r="WZD339" s="35"/>
      <c r="WZE339" s="35"/>
      <c r="WZF339" s="35"/>
      <c r="WZG339" s="35"/>
      <c r="WZH339" s="35"/>
      <c r="WZI339" s="35"/>
      <c r="WZJ339" s="35"/>
      <c r="WZK339" s="35"/>
      <c r="WZL339" s="35"/>
      <c r="WZM339" s="35"/>
      <c r="WZN339" s="35"/>
      <c r="WZO339" s="35"/>
      <c r="WZP339" s="35"/>
      <c r="WZQ339" s="35"/>
      <c r="WZR339" s="35"/>
      <c r="WZS339" s="35"/>
      <c r="WZT339" s="35"/>
      <c r="WZU339" s="35"/>
      <c r="WZV339" s="35"/>
      <c r="WZW339" s="35"/>
      <c r="WZX339" s="35"/>
      <c r="WZY339" s="35"/>
      <c r="WZZ339" s="35"/>
      <c r="XAA339" s="35"/>
      <c r="XAB339" s="35"/>
      <c r="XAC339" s="35"/>
      <c r="XAD339" s="35"/>
      <c r="XAE339" s="35"/>
      <c r="XAF339" s="35"/>
      <c r="XAG339" s="35"/>
      <c r="XAH339" s="35"/>
      <c r="XAI339" s="35"/>
      <c r="XAJ339" s="35"/>
      <c r="XAK339" s="35"/>
      <c r="XAL339" s="35"/>
      <c r="XAM339" s="35"/>
      <c r="XAN339" s="35"/>
      <c r="XAO339" s="35"/>
      <c r="XAP339" s="35"/>
      <c r="XAQ339" s="35"/>
      <c r="XAR339" s="35"/>
      <c r="XAS339" s="35"/>
      <c r="XAT339" s="35"/>
      <c r="XAU339" s="35"/>
      <c r="XAV339" s="35"/>
      <c r="XAW339" s="35"/>
      <c r="XAX339" s="35"/>
      <c r="XAY339" s="35"/>
      <c r="XAZ339" s="35"/>
      <c r="XBA339" s="35"/>
      <c r="XBB339" s="35"/>
      <c r="XBC339" s="35"/>
      <c r="XBD339" s="35"/>
      <c r="XBE339" s="35"/>
      <c r="XBF339" s="35"/>
      <c r="XBG339" s="35"/>
      <c r="XBH339" s="35"/>
      <c r="XBI339" s="35"/>
      <c r="XBJ339" s="35"/>
      <c r="XBK339" s="35"/>
      <c r="XBL339" s="35"/>
      <c r="XBM339" s="35"/>
      <c r="XBN339" s="35"/>
      <c r="XBO339" s="35"/>
      <c r="XBP339" s="35"/>
      <c r="XBQ339" s="35"/>
      <c r="XBR339" s="35"/>
      <c r="XBS339" s="35"/>
      <c r="XBT339" s="35"/>
      <c r="XBU339" s="35"/>
      <c r="XBV339" s="35"/>
      <c r="XBW339" s="35"/>
      <c r="XBX339" s="35"/>
      <c r="XBY339" s="35"/>
      <c r="XBZ339" s="35"/>
      <c r="XCA339" s="35"/>
      <c r="XCB339" s="35"/>
      <c r="XCC339" s="35"/>
      <c r="XCD339" s="35"/>
      <c r="XCE339" s="35"/>
      <c r="XCF339" s="35"/>
      <c r="XCG339" s="35"/>
      <c r="XCH339" s="35"/>
      <c r="XCI339" s="35"/>
      <c r="XCJ339" s="35"/>
      <c r="XCK339" s="35"/>
      <c r="XCL339" s="35"/>
      <c r="XCM339" s="35"/>
      <c r="XCN339" s="35"/>
      <c r="XCO339" s="35"/>
      <c r="XCP339" s="35"/>
      <c r="XCQ339" s="35"/>
      <c r="XCR339" s="35"/>
      <c r="XCS339" s="35"/>
      <c r="XCT339" s="35"/>
      <c r="XCU339" s="35"/>
      <c r="XCV339" s="35"/>
      <c r="XCW339" s="35"/>
      <c r="XCX339" s="35"/>
      <c r="XCY339" s="35"/>
      <c r="XCZ339" s="35"/>
      <c r="XDA339" s="35"/>
      <c r="XDB339" s="35"/>
      <c r="XDC339" s="35"/>
      <c r="XDD339" s="35"/>
      <c r="XDE339" s="35"/>
      <c r="XDF339" s="35"/>
      <c r="XDG339" s="35"/>
      <c r="XDH339" s="35"/>
      <c r="XDI339" s="35"/>
      <c r="XDJ339" s="35"/>
      <c r="XDK339" s="35"/>
      <c r="XDL339" s="35"/>
      <c r="XDM339" s="35"/>
      <c r="XDN339" s="35"/>
      <c r="XDO339" s="35"/>
      <c r="XDP339" s="35"/>
      <c r="XDQ339" s="35"/>
      <c r="XDR339" s="35"/>
      <c r="XDS339" s="35"/>
      <c r="XDT339" s="35"/>
      <c r="XDU339" s="35"/>
      <c r="XDV339" s="35"/>
      <c r="XDW339" s="35"/>
      <c r="XDX339" s="35"/>
      <c r="XDY339" s="35"/>
      <c r="XDZ339" s="35"/>
      <c r="XEA339" s="35"/>
      <c r="XEB339" s="35"/>
      <c r="XEC339" s="35"/>
      <c r="XED339" s="35"/>
      <c r="XEE339" s="35"/>
      <c r="XEF339" s="35"/>
      <c r="XEG339" s="35"/>
      <c r="XEH339" s="35"/>
      <c r="XEI339" s="35"/>
      <c r="XEJ339" s="35"/>
      <c r="XEK339" s="35"/>
      <c r="XEL339" s="35"/>
      <c r="XEM339" s="35"/>
      <c r="XEN339" s="35"/>
      <c r="XEO339" s="35"/>
      <c r="XEP339" s="35"/>
      <c r="XEQ339" s="35"/>
      <c r="XER339" s="35"/>
      <c r="XES339" s="35"/>
      <c r="XET339" s="35"/>
      <c r="XEU339" s="35"/>
      <c r="XEV339" s="35"/>
      <c r="XEW339" s="35"/>
      <c r="XEX339" s="35"/>
      <c r="XEY339" s="35"/>
      <c r="XEZ339" s="35"/>
      <c r="XFA339" s="35"/>
      <c r="XFB339" s="35"/>
      <c r="XFC339" s="35"/>
      <c r="XFD339" s="35"/>
    </row>
    <row r="340" spans="1:151 16227:16384" s="12" customFormat="1" ht="20.25" x14ac:dyDescent="0.25">
      <c r="A340" s="109" t="s">
        <v>215</v>
      </c>
      <c r="B340" s="110"/>
      <c r="C340" s="110"/>
      <c r="D340" s="110"/>
      <c r="E340" s="110"/>
      <c r="F340" s="110"/>
      <c r="G340" s="110"/>
      <c r="H340" s="110"/>
      <c r="I340" s="111"/>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WZC340" s="35"/>
      <c r="WZD340" s="35"/>
      <c r="WZE340" s="35"/>
      <c r="WZF340" s="35"/>
      <c r="WZG340" s="35"/>
      <c r="WZH340" s="35"/>
      <c r="WZI340" s="35"/>
      <c r="WZJ340" s="35"/>
      <c r="WZK340" s="35"/>
      <c r="WZL340" s="35"/>
      <c r="WZM340" s="35"/>
      <c r="WZN340" s="35"/>
      <c r="WZO340" s="35"/>
      <c r="WZP340" s="35"/>
      <c r="WZQ340" s="35"/>
      <c r="WZR340" s="35"/>
      <c r="WZS340" s="35"/>
      <c r="WZT340" s="35"/>
      <c r="WZU340" s="35"/>
      <c r="WZV340" s="35"/>
      <c r="WZW340" s="35"/>
      <c r="WZX340" s="35"/>
      <c r="WZY340" s="35"/>
      <c r="WZZ340" s="35"/>
      <c r="XAA340" s="35"/>
      <c r="XAB340" s="35"/>
      <c r="XAC340" s="35"/>
      <c r="XAD340" s="35"/>
      <c r="XAE340" s="35"/>
      <c r="XAF340" s="35"/>
      <c r="XAG340" s="35"/>
      <c r="XAH340" s="35"/>
      <c r="XAI340" s="35"/>
      <c r="XAJ340" s="35"/>
      <c r="XAK340" s="35"/>
      <c r="XAL340" s="35"/>
      <c r="XAM340" s="35"/>
      <c r="XAN340" s="35"/>
      <c r="XAO340" s="35"/>
      <c r="XAP340" s="35"/>
      <c r="XAQ340" s="35"/>
      <c r="XAR340" s="35"/>
      <c r="XAS340" s="35"/>
      <c r="XAT340" s="35"/>
      <c r="XAU340" s="35"/>
      <c r="XAV340" s="35"/>
      <c r="XAW340" s="35"/>
      <c r="XAX340" s="35"/>
      <c r="XAY340" s="35"/>
      <c r="XAZ340" s="35"/>
      <c r="XBA340" s="35"/>
      <c r="XBB340" s="35"/>
      <c r="XBC340" s="35"/>
      <c r="XBD340" s="35"/>
      <c r="XBE340" s="35"/>
      <c r="XBF340" s="35"/>
      <c r="XBG340" s="35"/>
      <c r="XBH340" s="35"/>
      <c r="XBI340" s="35"/>
      <c r="XBJ340" s="35"/>
      <c r="XBK340" s="35"/>
      <c r="XBL340" s="35"/>
      <c r="XBM340" s="35"/>
      <c r="XBN340" s="35"/>
      <c r="XBO340" s="35"/>
      <c r="XBP340" s="35"/>
      <c r="XBQ340" s="35"/>
      <c r="XBR340" s="35"/>
      <c r="XBS340" s="35"/>
      <c r="XBT340" s="35"/>
      <c r="XBU340" s="35"/>
      <c r="XBV340" s="35"/>
      <c r="XBW340" s="35"/>
      <c r="XBX340" s="35"/>
      <c r="XBY340" s="35"/>
      <c r="XBZ340" s="35"/>
      <c r="XCA340" s="35"/>
      <c r="XCB340" s="35"/>
      <c r="XCC340" s="35"/>
      <c r="XCD340" s="35"/>
      <c r="XCE340" s="35"/>
      <c r="XCF340" s="35"/>
      <c r="XCG340" s="35"/>
      <c r="XCH340" s="35"/>
      <c r="XCI340" s="35"/>
      <c r="XCJ340" s="35"/>
      <c r="XCK340" s="35"/>
      <c r="XCL340" s="35"/>
      <c r="XCM340" s="35"/>
      <c r="XCN340" s="35"/>
      <c r="XCO340" s="35"/>
      <c r="XCP340" s="35"/>
      <c r="XCQ340" s="35"/>
      <c r="XCR340" s="35"/>
      <c r="XCS340" s="35"/>
      <c r="XCT340" s="35"/>
      <c r="XCU340" s="35"/>
      <c r="XCV340" s="35"/>
      <c r="XCW340" s="35"/>
      <c r="XCX340" s="35"/>
      <c r="XCY340" s="35"/>
      <c r="XCZ340" s="35"/>
      <c r="XDA340" s="35"/>
      <c r="XDB340" s="35"/>
      <c r="XDC340" s="35"/>
      <c r="XDD340" s="35"/>
      <c r="XDE340" s="35"/>
      <c r="XDF340" s="35"/>
      <c r="XDG340" s="35"/>
      <c r="XDH340" s="35"/>
      <c r="XDI340" s="35"/>
      <c r="XDJ340" s="35"/>
      <c r="XDK340" s="35"/>
      <c r="XDL340" s="35"/>
      <c r="XDM340" s="35"/>
      <c r="XDN340" s="35"/>
      <c r="XDO340" s="35"/>
      <c r="XDP340" s="35"/>
      <c r="XDQ340" s="35"/>
      <c r="XDR340" s="35"/>
      <c r="XDS340" s="35"/>
      <c r="XDT340" s="35"/>
      <c r="XDU340" s="35"/>
      <c r="XDV340" s="35"/>
      <c r="XDW340" s="35"/>
      <c r="XDX340" s="35"/>
      <c r="XDY340" s="35"/>
      <c r="XDZ340" s="35"/>
      <c r="XEA340" s="35"/>
      <c r="XEB340" s="35"/>
      <c r="XEC340" s="35"/>
      <c r="XED340" s="35"/>
      <c r="XEE340" s="35"/>
      <c r="XEF340" s="35"/>
      <c r="XEG340" s="35"/>
      <c r="XEH340" s="35"/>
      <c r="XEI340" s="35"/>
      <c r="XEJ340" s="35"/>
      <c r="XEK340" s="35"/>
      <c r="XEL340" s="35"/>
      <c r="XEM340" s="35"/>
      <c r="XEN340" s="35"/>
      <c r="XEO340" s="35"/>
      <c r="XEP340" s="35"/>
      <c r="XEQ340" s="35"/>
      <c r="XER340" s="35"/>
      <c r="XES340" s="35"/>
      <c r="XET340" s="35"/>
      <c r="XEU340" s="35"/>
      <c r="XEV340" s="35"/>
      <c r="XEW340" s="35"/>
      <c r="XEX340" s="35"/>
      <c r="XEY340" s="35"/>
      <c r="XEZ340" s="35"/>
      <c r="XFA340" s="35"/>
      <c r="XFB340" s="35"/>
      <c r="XFC340" s="35"/>
      <c r="XFD340" s="35"/>
    </row>
    <row r="341" spans="1:151 16227:16384" s="12" customFormat="1" ht="20.25" customHeight="1" x14ac:dyDescent="0.25">
      <c r="A341" s="112" t="str">
        <f>A340</f>
        <v>8th to 13th &amp; 15th to 20th Floor</v>
      </c>
      <c r="B341" s="113"/>
      <c r="C341" s="118">
        <v>1</v>
      </c>
      <c r="D341" s="119"/>
      <c r="E341" s="55" t="s">
        <v>208</v>
      </c>
      <c r="F341" s="118">
        <f>(69.01)*(10.764)</f>
        <v>742.82363999999995</v>
      </c>
      <c r="G341" s="119"/>
      <c r="H341" s="55">
        <v>0</v>
      </c>
      <c r="I341" s="55">
        <f t="shared" ref="I341:I344" si="123">F341*(($I$151)+1)+H341</f>
        <v>1188.517824</v>
      </c>
      <c r="J341" s="35"/>
      <c r="K341" s="35"/>
      <c r="L341" s="35"/>
      <c r="M341" s="35"/>
      <c r="N341" s="35"/>
      <c r="O341" s="35"/>
      <c r="P341" s="35"/>
      <c r="Q341" s="35"/>
      <c r="R341" s="35"/>
      <c r="S341" s="35"/>
      <c r="T341" s="35"/>
      <c r="U341" s="42" t="str">
        <f t="shared" ref="U341:U344" ca="1" si="124">V341&amp;""&amp;",..,"&amp;""&amp;W341</f>
        <v>801,..,2001</v>
      </c>
      <c r="V341" s="42">
        <f ca="1">(SUMPRODUCT(MID(0&amp;(LEFT(A340,SUM(LEN(A340)-LEN(SUBSTITUTE(A340,{"0","1","2","3"},""))))), LARGE(INDEX(ISNUMBER(--MID((LEFT(A340,SUM(LEN(A340)-LEN(SUBSTITUTE(A340,{"0","1","2","3"},""))))), ROW(INDIRECT("1:"&amp;LEN((LEFT(A340,SUM(LEN(A340)-LEN(SUBSTITUTE(A340,{"0","1","2","3"},"")))))))), 1)) * ROW(INDIRECT("1:"&amp;LEN((LEFT(A340,SUM(LEN(A340)-LEN(SUBSTITUTE(A340,{"0","1","2","3"},"")))))))), 0), ROW(INDIRECT("1:"&amp;LEN((LEFT(A340,SUM(LEN(A340)-LEN(SUBSTITUTE(A340,{"0","1","2","3"},"")))))))))+1, 1) * 10^ROW(INDIRECT("1:"&amp;LEN((LEFT(A340,SUM(LEN(A340)-LEN(SUBSTITUTE(A340,{"0","1","2","3"},""))))))))/10))*100+1</f>
        <v>801</v>
      </c>
      <c r="W341" s="42">
        <f ca="1">(SUMPRODUCT(MID(0&amp;(--TRIM(RIGHT(SUBSTITUTE(LEFT(A340,_xlfn.AGGREGATE(16,6,FIND({0,1,2,3,4,5,6,7,8,9},A340,ROW(INDIRECT("1:"&amp;LEN(A340)))),1))," ",REPT(" ",LEN(A340))),LEN(A340)))), LARGE(INDEX(ISNUMBER(--MID((--TRIM(RIGHT(SUBSTITUTE(LEFT(A340,_xlfn.AGGREGATE(16,6,FIND({0,1,2,3,4,5,6,7,8,9},A340,ROW(INDIRECT("1:"&amp;LEN(A340)))),1))," ",REPT(" ",LEN(A340))),LEN(A340)))), ROW(INDIRECT("1:"&amp;LEN((--TRIM(RIGHT(SUBSTITUTE(LEFT(A340,_xlfn.AGGREGATE(16,6,FIND({0,1,2,3,4,5,6,7,8,9},A340,ROW(INDIRECT("1:"&amp;LEN(A340)))),1))," ",REPT(" ",LEN(A340))),LEN(A340))))))), 1)) * ROW(INDIRECT("1:"&amp;LEN((--TRIM(RIGHT(SUBSTITUTE(LEFT(A340,_xlfn.AGGREGATE(16,6,FIND({0,1,2,3,4,5,6,7,8,9},A340,ROW(INDIRECT("1:"&amp;LEN(A340)))),1))," ",REPT(" ",LEN(A340))),LEN(A340))))))), 0), ROW(INDIRECT("1:"&amp;LEN((--TRIM(RIGHT(SUBSTITUTE(LEFT(A340,_xlfn.AGGREGATE(16,6,FIND({0,1,2,3,4,5,6,7,8,9},A340,ROW(INDIRECT("1:"&amp;LEN(A340)))),1))," ",REPT(" ",LEN(A340))),LEN(A340))))))))+1, 1) * 10^ROW(INDIRECT("1:"&amp;LEN((--TRIM(RIGHT(SUBSTITUTE(LEFT(A340,_xlfn.AGGREGATE(16,6,FIND({0,1,2,3,4,5,6,7,8,9},A340,ROW(INDIRECT("1:"&amp;LEN(A340)))),1))," ",REPT(" ",LEN(A340))),LEN(A340)))))))/10))*100+1</f>
        <v>2001</v>
      </c>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WZC341" s="35"/>
      <c r="WZD341" s="35"/>
      <c r="WZE341" s="35"/>
      <c r="WZF341" s="35"/>
      <c r="WZG341" s="35"/>
      <c r="WZH341" s="35"/>
      <c r="WZI341" s="35"/>
      <c r="WZJ341" s="35"/>
      <c r="WZK341" s="35"/>
      <c r="WZL341" s="35"/>
      <c r="WZM341" s="35"/>
      <c r="WZN341" s="35"/>
      <c r="WZO341" s="35"/>
      <c r="WZP341" s="35"/>
      <c r="WZQ341" s="35"/>
      <c r="WZR341" s="35"/>
      <c r="WZS341" s="35"/>
      <c r="WZT341" s="35"/>
      <c r="WZU341" s="35"/>
      <c r="WZV341" s="35"/>
      <c r="WZW341" s="35"/>
      <c r="WZX341" s="35"/>
      <c r="WZY341" s="35"/>
      <c r="WZZ341" s="35"/>
      <c r="XAA341" s="35"/>
      <c r="XAB341" s="35"/>
      <c r="XAC341" s="35"/>
      <c r="XAD341" s="35"/>
      <c r="XAE341" s="35"/>
      <c r="XAF341" s="35"/>
      <c r="XAG341" s="35"/>
      <c r="XAH341" s="35"/>
      <c r="XAI341" s="35"/>
      <c r="XAJ341" s="35"/>
      <c r="XAK341" s="35"/>
      <c r="XAL341" s="35"/>
      <c r="XAM341" s="35"/>
      <c r="XAN341" s="35"/>
      <c r="XAO341" s="35"/>
      <c r="XAP341" s="35"/>
      <c r="XAQ341" s="35"/>
      <c r="XAR341" s="35"/>
      <c r="XAS341" s="35"/>
      <c r="XAT341" s="35"/>
      <c r="XAU341" s="35"/>
      <c r="XAV341" s="35"/>
      <c r="XAW341" s="35"/>
      <c r="XAX341" s="35"/>
      <c r="XAY341" s="35"/>
      <c r="XAZ341" s="35"/>
      <c r="XBA341" s="35"/>
      <c r="XBB341" s="35"/>
      <c r="XBC341" s="35"/>
      <c r="XBD341" s="35"/>
      <c r="XBE341" s="35"/>
      <c r="XBF341" s="35"/>
      <c r="XBG341" s="35"/>
      <c r="XBH341" s="35"/>
      <c r="XBI341" s="35"/>
      <c r="XBJ341" s="35"/>
      <c r="XBK341" s="35"/>
      <c r="XBL341" s="35"/>
      <c r="XBM341" s="35"/>
      <c r="XBN341" s="35"/>
      <c r="XBO341" s="35"/>
      <c r="XBP341" s="35"/>
      <c r="XBQ341" s="35"/>
      <c r="XBR341" s="35"/>
      <c r="XBS341" s="35"/>
      <c r="XBT341" s="35"/>
      <c r="XBU341" s="35"/>
      <c r="XBV341" s="35"/>
      <c r="XBW341" s="35"/>
      <c r="XBX341" s="35"/>
      <c r="XBY341" s="35"/>
      <c r="XBZ341" s="35"/>
      <c r="XCA341" s="35"/>
      <c r="XCB341" s="35"/>
      <c r="XCC341" s="35"/>
      <c r="XCD341" s="35"/>
      <c r="XCE341" s="35"/>
      <c r="XCF341" s="35"/>
      <c r="XCG341" s="35"/>
      <c r="XCH341" s="35"/>
      <c r="XCI341" s="35"/>
      <c r="XCJ341" s="35"/>
      <c r="XCK341" s="35"/>
      <c r="XCL341" s="35"/>
      <c r="XCM341" s="35"/>
      <c r="XCN341" s="35"/>
      <c r="XCO341" s="35"/>
      <c r="XCP341" s="35"/>
      <c r="XCQ341" s="35"/>
      <c r="XCR341" s="35"/>
      <c r="XCS341" s="35"/>
      <c r="XCT341" s="35"/>
      <c r="XCU341" s="35"/>
      <c r="XCV341" s="35"/>
      <c r="XCW341" s="35"/>
      <c r="XCX341" s="35"/>
      <c r="XCY341" s="35"/>
      <c r="XCZ341" s="35"/>
      <c r="XDA341" s="35"/>
      <c r="XDB341" s="35"/>
      <c r="XDC341" s="35"/>
      <c r="XDD341" s="35"/>
      <c r="XDE341" s="35"/>
      <c r="XDF341" s="35"/>
      <c r="XDG341" s="35"/>
      <c r="XDH341" s="35"/>
      <c r="XDI341" s="35"/>
      <c r="XDJ341" s="35"/>
      <c r="XDK341" s="35"/>
      <c r="XDL341" s="35"/>
      <c r="XDM341" s="35"/>
      <c r="XDN341" s="35"/>
      <c r="XDO341" s="35"/>
      <c r="XDP341" s="35"/>
      <c r="XDQ341" s="35"/>
      <c r="XDR341" s="35"/>
      <c r="XDS341" s="35"/>
      <c r="XDT341" s="35"/>
      <c r="XDU341" s="35"/>
      <c r="XDV341" s="35"/>
      <c r="XDW341" s="35"/>
      <c r="XDX341" s="35"/>
      <c r="XDY341" s="35"/>
      <c r="XDZ341" s="35"/>
      <c r="XEA341" s="35"/>
      <c r="XEB341" s="35"/>
      <c r="XEC341" s="35"/>
      <c r="XED341" s="35"/>
      <c r="XEE341" s="35"/>
      <c r="XEF341" s="35"/>
      <c r="XEG341" s="35"/>
      <c r="XEH341" s="35"/>
      <c r="XEI341" s="35"/>
      <c r="XEJ341" s="35"/>
      <c r="XEK341" s="35"/>
      <c r="XEL341" s="35"/>
      <c r="XEM341" s="35"/>
      <c r="XEN341" s="35"/>
      <c r="XEO341" s="35"/>
      <c r="XEP341" s="35"/>
      <c r="XEQ341" s="35"/>
      <c r="XER341" s="35"/>
      <c r="XES341" s="35"/>
      <c r="XET341" s="35"/>
      <c r="XEU341" s="35"/>
      <c r="XEV341" s="35"/>
      <c r="XEW341" s="35"/>
      <c r="XEX341" s="35"/>
      <c r="XEY341" s="35"/>
      <c r="XEZ341" s="35"/>
      <c r="XFA341" s="35"/>
      <c r="XFB341" s="35"/>
      <c r="XFC341" s="35"/>
      <c r="XFD341" s="35"/>
    </row>
    <row r="342" spans="1:151 16227:16384" s="12" customFormat="1" ht="20.25" customHeight="1" x14ac:dyDescent="0.25">
      <c r="A342" s="114"/>
      <c r="B342" s="115"/>
      <c r="C342" s="118">
        <v>2</v>
      </c>
      <c r="D342" s="119"/>
      <c r="E342" s="55" t="s">
        <v>209</v>
      </c>
      <c r="F342" s="118">
        <f>(87.28)*(10.764)</f>
        <v>939.48191999999995</v>
      </c>
      <c r="G342" s="119"/>
      <c r="H342" s="55">
        <v>0</v>
      </c>
      <c r="I342" s="55">
        <f t="shared" si="123"/>
        <v>1503.1710720000001</v>
      </c>
      <c r="J342" s="35"/>
      <c r="K342" s="35"/>
      <c r="L342" s="35"/>
      <c r="M342" s="35"/>
      <c r="N342" s="35"/>
      <c r="O342" s="35"/>
      <c r="P342" s="35"/>
      <c r="Q342" s="35"/>
      <c r="R342" s="35"/>
      <c r="S342" s="35"/>
      <c r="T342" s="35"/>
      <c r="U342" s="42" t="str">
        <f t="shared" ca="1" si="124"/>
        <v>802,..,2002</v>
      </c>
      <c r="V342" s="42">
        <f ca="1">V341+1</f>
        <v>802</v>
      </c>
      <c r="W342" s="42">
        <f ca="1">W341+1</f>
        <v>2002</v>
      </c>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WZC342" s="35"/>
      <c r="WZD342" s="35"/>
      <c r="WZE342" s="35"/>
      <c r="WZF342" s="35"/>
      <c r="WZG342" s="35"/>
      <c r="WZH342" s="35"/>
      <c r="WZI342" s="35"/>
      <c r="WZJ342" s="35"/>
      <c r="WZK342" s="35"/>
      <c r="WZL342" s="35"/>
      <c r="WZM342" s="35"/>
      <c r="WZN342" s="35"/>
      <c r="WZO342" s="35"/>
      <c r="WZP342" s="35"/>
      <c r="WZQ342" s="35"/>
      <c r="WZR342" s="35"/>
      <c r="WZS342" s="35"/>
      <c r="WZT342" s="35"/>
      <c r="WZU342" s="35"/>
      <c r="WZV342" s="35"/>
      <c r="WZW342" s="35"/>
      <c r="WZX342" s="35"/>
      <c r="WZY342" s="35"/>
      <c r="WZZ342" s="35"/>
      <c r="XAA342" s="35"/>
      <c r="XAB342" s="35"/>
      <c r="XAC342" s="35"/>
      <c r="XAD342" s="35"/>
      <c r="XAE342" s="35"/>
      <c r="XAF342" s="35"/>
      <c r="XAG342" s="35"/>
      <c r="XAH342" s="35"/>
      <c r="XAI342" s="35"/>
      <c r="XAJ342" s="35"/>
      <c r="XAK342" s="35"/>
      <c r="XAL342" s="35"/>
      <c r="XAM342" s="35"/>
      <c r="XAN342" s="35"/>
      <c r="XAO342" s="35"/>
      <c r="XAP342" s="35"/>
      <c r="XAQ342" s="35"/>
      <c r="XAR342" s="35"/>
      <c r="XAS342" s="35"/>
      <c r="XAT342" s="35"/>
      <c r="XAU342" s="35"/>
      <c r="XAV342" s="35"/>
      <c r="XAW342" s="35"/>
      <c r="XAX342" s="35"/>
      <c r="XAY342" s="35"/>
      <c r="XAZ342" s="35"/>
      <c r="XBA342" s="35"/>
      <c r="XBB342" s="35"/>
      <c r="XBC342" s="35"/>
      <c r="XBD342" s="35"/>
      <c r="XBE342" s="35"/>
      <c r="XBF342" s="35"/>
      <c r="XBG342" s="35"/>
      <c r="XBH342" s="35"/>
      <c r="XBI342" s="35"/>
      <c r="XBJ342" s="35"/>
      <c r="XBK342" s="35"/>
      <c r="XBL342" s="35"/>
      <c r="XBM342" s="35"/>
      <c r="XBN342" s="35"/>
      <c r="XBO342" s="35"/>
      <c r="XBP342" s="35"/>
      <c r="XBQ342" s="35"/>
      <c r="XBR342" s="35"/>
      <c r="XBS342" s="35"/>
      <c r="XBT342" s="35"/>
      <c r="XBU342" s="35"/>
      <c r="XBV342" s="35"/>
      <c r="XBW342" s="35"/>
      <c r="XBX342" s="35"/>
      <c r="XBY342" s="35"/>
      <c r="XBZ342" s="35"/>
      <c r="XCA342" s="35"/>
      <c r="XCB342" s="35"/>
      <c r="XCC342" s="35"/>
      <c r="XCD342" s="35"/>
      <c r="XCE342" s="35"/>
      <c r="XCF342" s="35"/>
      <c r="XCG342" s="35"/>
      <c r="XCH342" s="35"/>
      <c r="XCI342" s="35"/>
      <c r="XCJ342" s="35"/>
      <c r="XCK342" s="35"/>
      <c r="XCL342" s="35"/>
      <c r="XCM342" s="35"/>
      <c r="XCN342" s="35"/>
      <c r="XCO342" s="35"/>
      <c r="XCP342" s="35"/>
      <c r="XCQ342" s="35"/>
      <c r="XCR342" s="35"/>
      <c r="XCS342" s="35"/>
      <c r="XCT342" s="35"/>
      <c r="XCU342" s="35"/>
      <c r="XCV342" s="35"/>
      <c r="XCW342" s="35"/>
      <c r="XCX342" s="35"/>
      <c r="XCY342" s="35"/>
      <c r="XCZ342" s="35"/>
      <c r="XDA342" s="35"/>
      <c r="XDB342" s="35"/>
      <c r="XDC342" s="35"/>
      <c r="XDD342" s="35"/>
      <c r="XDE342" s="35"/>
      <c r="XDF342" s="35"/>
      <c r="XDG342" s="35"/>
      <c r="XDH342" s="35"/>
      <c r="XDI342" s="35"/>
      <c r="XDJ342" s="35"/>
      <c r="XDK342" s="35"/>
      <c r="XDL342" s="35"/>
      <c r="XDM342" s="35"/>
      <c r="XDN342" s="35"/>
      <c r="XDO342" s="35"/>
      <c r="XDP342" s="35"/>
      <c r="XDQ342" s="35"/>
      <c r="XDR342" s="35"/>
      <c r="XDS342" s="35"/>
      <c r="XDT342" s="35"/>
      <c r="XDU342" s="35"/>
      <c r="XDV342" s="35"/>
      <c r="XDW342" s="35"/>
      <c r="XDX342" s="35"/>
      <c r="XDY342" s="35"/>
      <c r="XDZ342" s="35"/>
      <c r="XEA342" s="35"/>
      <c r="XEB342" s="35"/>
      <c r="XEC342" s="35"/>
      <c r="XED342" s="35"/>
      <c r="XEE342" s="35"/>
      <c r="XEF342" s="35"/>
      <c r="XEG342" s="35"/>
      <c r="XEH342" s="35"/>
      <c r="XEI342" s="35"/>
      <c r="XEJ342" s="35"/>
      <c r="XEK342" s="35"/>
      <c r="XEL342" s="35"/>
      <c r="XEM342" s="35"/>
      <c r="XEN342" s="35"/>
      <c r="XEO342" s="35"/>
      <c r="XEP342" s="35"/>
      <c r="XEQ342" s="35"/>
      <c r="XER342" s="35"/>
      <c r="XES342" s="35"/>
      <c r="XET342" s="35"/>
      <c r="XEU342" s="35"/>
      <c r="XEV342" s="35"/>
      <c r="XEW342" s="35"/>
      <c r="XEX342" s="35"/>
      <c r="XEY342" s="35"/>
      <c r="XEZ342" s="35"/>
      <c r="XFA342" s="35"/>
      <c r="XFB342" s="35"/>
      <c r="XFC342" s="35"/>
      <c r="XFD342" s="35"/>
    </row>
    <row r="343" spans="1:151 16227:16384" s="12" customFormat="1" ht="20.25" customHeight="1" x14ac:dyDescent="0.25">
      <c r="A343" s="114"/>
      <c r="B343" s="115"/>
      <c r="C343" s="118">
        <v>3</v>
      </c>
      <c r="D343" s="119"/>
      <c r="E343" s="55" t="s">
        <v>209</v>
      </c>
      <c r="F343" s="118">
        <f>(127.63)*(10.764)</f>
        <v>1373.8093199999998</v>
      </c>
      <c r="G343" s="119"/>
      <c r="H343" s="55">
        <v>0</v>
      </c>
      <c r="I343" s="55">
        <f t="shared" si="123"/>
        <v>2198.094912</v>
      </c>
      <c r="J343" s="35"/>
      <c r="K343" s="35"/>
      <c r="L343" s="35"/>
      <c r="M343" s="35"/>
      <c r="N343" s="35"/>
      <c r="O343" s="35"/>
      <c r="P343" s="35"/>
      <c r="Q343" s="35"/>
      <c r="R343" s="35"/>
      <c r="S343" s="35"/>
      <c r="T343" s="35"/>
      <c r="U343" s="42" t="str">
        <f t="shared" ca="1" si="124"/>
        <v>803,..,2003</v>
      </c>
      <c r="V343" s="42">
        <f t="shared" ref="V343:W343" ca="1" si="125">V342+1</f>
        <v>803</v>
      </c>
      <c r="W343" s="42">
        <f t="shared" ca="1" si="125"/>
        <v>2003</v>
      </c>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WZC343" s="35"/>
      <c r="WZD343" s="35"/>
      <c r="WZE343" s="35"/>
      <c r="WZF343" s="35"/>
      <c r="WZG343" s="35"/>
      <c r="WZH343" s="35"/>
      <c r="WZI343" s="35"/>
      <c r="WZJ343" s="35"/>
      <c r="WZK343" s="35"/>
      <c r="WZL343" s="35"/>
      <c r="WZM343" s="35"/>
      <c r="WZN343" s="35"/>
      <c r="WZO343" s="35"/>
      <c r="WZP343" s="35"/>
      <c r="WZQ343" s="35"/>
      <c r="WZR343" s="35"/>
      <c r="WZS343" s="35"/>
      <c r="WZT343" s="35"/>
      <c r="WZU343" s="35"/>
      <c r="WZV343" s="35"/>
      <c r="WZW343" s="35"/>
      <c r="WZX343" s="35"/>
      <c r="WZY343" s="35"/>
      <c r="WZZ343" s="35"/>
      <c r="XAA343" s="35"/>
      <c r="XAB343" s="35"/>
      <c r="XAC343" s="35"/>
      <c r="XAD343" s="35"/>
      <c r="XAE343" s="35"/>
      <c r="XAF343" s="35"/>
      <c r="XAG343" s="35"/>
      <c r="XAH343" s="35"/>
      <c r="XAI343" s="35"/>
      <c r="XAJ343" s="35"/>
      <c r="XAK343" s="35"/>
      <c r="XAL343" s="35"/>
      <c r="XAM343" s="35"/>
      <c r="XAN343" s="35"/>
      <c r="XAO343" s="35"/>
      <c r="XAP343" s="35"/>
      <c r="XAQ343" s="35"/>
      <c r="XAR343" s="35"/>
      <c r="XAS343" s="35"/>
      <c r="XAT343" s="35"/>
      <c r="XAU343" s="35"/>
      <c r="XAV343" s="35"/>
      <c r="XAW343" s="35"/>
      <c r="XAX343" s="35"/>
      <c r="XAY343" s="35"/>
      <c r="XAZ343" s="35"/>
      <c r="XBA343" s="35"/>
      <c r="XBB343" s="35"/>
      <c r="XBC343" s="35"/>
      <c r="XBD343" s="35"/>
      <c r="XBE343" s="35"/>
      <c r="XBF343" s="35"/>
      <c r="XBG343" s="35"/>
      <c r="XBH343" s="35"/>
      <c r="XBI343" s="35"/>
      <c r="XBJ343" s="35"/>
      <c r="XBK343" s="35"/>
      <c r="XBL343" s="35"/>
      <c r="XBM343" s="35"/>
      <c r="XBN343" s="35"/>
      <c r="XBO343" s="35"/>
      <c r="XBP343" s="35"/>
      <c r="XBQ343" s="35"/>
      <c r="XBR343" s="35"/>
      <c r="XBS343" s="35"/>
      <c r="XBT343" s="35"/>
      <c r="XBU343" s="35"/>
      <c r="XBV343" s="35"/>
      <c r="XBW343" s="35"/>
      <c r="XBX343" s="35"/>
      <c r="XBY343" s="35"/>
      <c r="XBZ343" s="35"/>
      <c r="XCA343" s="35"/>
      <c r="XCB343" s="35"/>
      <c r="XCC343" s="35"/>
      <c r="XCD343" s="35"/>
      <c r="XCE343" s="35"/>
      <c r="XCF343" s="35"/>
      <c r="XCG343" s="35"/>
      <c r="XCH343" s="35"/>
      <c r="XCI343" s="35"/>
      <c r="XCJ343" s="35"/>
      <c r="XCK343" s="35"/>
      <c r="XCL343" s="35"/>
      <c r="XCM343" s="35"/>
      <c r="XCN343" s="35"/>
      <c r="XCO343" s="35"/>
      <c r="XCP343" s="35"/>
      <c r="XCQ343" s="35"/>
      <c r="XCR343" s="35"/>
      <c r="XCS343" s="35"/>
      <c r="XCT343" s="35"/>
      <c r="XCU343" s="35"/>
      <c r="XCV343" s="35"/>
      <c r="XCW343" s="35"/>
      <c r="XCX343" s="35"/>
      <c r="XCY343" s="35"/>
      <c r="XCZ343" s="35"/>
      <c r="XDA343" s="35"/>
      <c r="XDB343" s="35"/>
      <c r="XDC343" s="35"/>
      <c r="XDD343" s="35"/>
      <c r="XDE343" s="35"/>
      <c r="XDF343" s="35"/>
      <c r="XDG343" s="35"/>
      <c r="XDH343" s="35"/>
      <c r="XDI343" s="35"/>
      <c r="XDJ343" s="35"/>
      <c r="XDK343" s="35"/>
      <c r="XDL343" s="35"/>
      <c r="XDM343" s="35"/>
      <c r="XDN343" s="35"/>
      <c r="XDO343" s="35"/>
      <c r="XDP343" s="35"/>
      <c r="XDQ343" s="35"/>
      <c r="XDR343" s="35"/>
      <c r="XDS343" s="35"/>
      <c r="XDT343" s="35"/>
      <c r="XDU343" s="35"/>
      <c r="XDV343" s="35"/>
      <c r="XDW343" s="35"/>
      <c r="XDX343" s="35"/>
      <c r="XDY343" s="35"/>
      <c r="XDZ343" s="35"/>
      <c r="XEA343" s="35"/>
      <c r="XEB343" s="35"/>
      <c r="XEC343" s="35"/>
      <c r="XED343" s="35"/>
      <c r="XEE343" s="35"/>
      <c r="XEF343" s="35"/>
      <c r="XEG343" s="35"/>
      <c r="XEH343" s="35"/>
      <c r="XEI343" s="35"/>
      <c r="XEJ343" s="35"/>
      <c r="XEK343" s="35"/>
      <c r="XEL343" s="35"/>
      <c r="XEM343" s="35"/>
      <c r="XEN343" s="35"/>
      <c r="XEO343" s="35"/>
      <c r="XEP343" s="35"/>
      <c r="XEQ343" s="35"/>
      <c r="XER343" s="35"/>
      <c r="XES343" s="35"/>
      <c r="XET343" s="35"/>
      <c r="XEU343" s="35"/>
      <c r="XEV343" s="35"/>
      <c r="XEW343" s="35"/>
      <c r="XEX343" s="35"/>
      <c r="XEY343" s="35"/>
      <c r="XEZ343" s="35"/>
      <c r="XFA343" s="35"/>
      <c r="XFB343" s="35"/>
      <c r="XFC343" s="35"/>
      <c r="XFD343" s="35"/>
    </row>
    <row r="344" spans="1:151 16227:16384" s="12" customFormat="1" ht="20.25" customHeight="1" x14ac:dyDescent="0.25">
      <c r="A344" s="114"/>
      <c r="B344" s="115"/>
      <c r="C344" s="118">
        <v>4</v>
      </c>
      <c r="D344" s="119"/>
      <c r="E344" s="55" t="s">
        <v>208</v>
      </c>
      <c r="F344" s="118">
        <f>(73.77)*(10.764)</f>
        <v>794.06027999999992</v>
      </c>
      <c r="G344" s="119"/>
      <c r="H344" s="55">
        <v>0</v>
      </c>
      <c r="I344" s="55">
        <f t="shared" si="123"/>
        <v>1270.4964479999999</v>
      </c>
      <c r="J344" s="35"/>
      <c r="K344" s="35"/>
      <c r="L344" s="35"/>
      <c r="M344" s="35"/>
      <c r="N344" s="35"/>
      <c r="O344" s="35"/>
      <c r="P344" s="35"/>
      <c r="Q344" s="35"/>
      <c r="R344" s="35"/>
      <c r="S344" s="35"/>
      <c r="T344" s="35"/>
      <c r="U344" s="42" t="str">
        <f t="shared" ca="1" si="124"/>
        <v>804,..,2004</v>
      </c>
      <c r="V344" s="42">
        <f t="shared" ref="V344:W344" ca="1" si="126">V343+1</f>
        <v>804</v>
      </c>
      <c r="W344" s="42">
        <f t="shared" ca="1" si="126"/>
        <v>2004</v>
      </c>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WZC344" s="35"/>
      <c r="WZD344" s="35"/>
      <c r="WZE344" s="35"/>
      <c r="WZF344" s="35"/>
      <c r="WZG344" s="35"/>
      <c r="WZH344" s="35"/>
      <c r="WZI344" s="35"/>
      <c r="WZJ344" s="35"/>
      <c r="WZK344" s="35"/>
      <c r="WZL344" s="35"/>
      <c r="WZM344" s="35"/>
      <c r="WZN344" s="35"/>
      <c r="WZO344" s="35"/>
      <c r="WZP344" s="35"/>
      <c r="WZQ344" s="35"/>
      <c r="WZR344" s="35"/>
      <c r="WZS344" s="35"/>
      <c r="WZT344" s="35"/>
      <c r="WZU344" s="35"/>
      <c r="WZV344" s="35"/>
      <c r="WZW344" s="35"/>
      <c r="WZX344" s="35"/>
      <c r="WZY344" s="35"/>
      <c r="WZZ344" s="35"/>
      <c r="XAA344" s="35"/>
      <c r="XAB344" s="35"/>
      <c r="XAC344" s="35"/>
      <c r="XAD344" s="35"/>
      <c r="XAE344" s="35"/>
      <c r="XAF344" s="35"/>
      <c r="XAG344" s="35"/>
      <c r="XAH344" s="35"/>
      <c r="XAI344" s="35"/>
      <c r="XAJ344" s="35"/>
      <c r="XAK344" s="35"/>
      <c r="XAL344" s="35"/>
      <c r="XAM344" s="35"/>
      <c r="XAN344" s="35"/>
      <c r="XAO344" s="35"/>
      <c r="XAP344" s="35"/>
      <c r="XAQ344" s="35"/>
      <c r="XAR344" s="35"/>
      <c r="XAS344" s="35"/>
      <c r="XAT344" s="35"/>
      <c r="XAU344" s="35"/>
      <c r="XAV344" s="35"/>
      <c r="XAW344" s="35"/>
      <c r="XAX344" s="35"/>
      <c r="XAY344" s="35"/>
      <c r="XAZ344" s="35"/>
      <c r="XBA344" s="35"/>
      <c r="XBB344" s="35"/>
      <c r="XBC344" s="35"/>
      <c r="XBD344" s="35"/>
      <c r="XBE344" s="35"/>
      <c r="XBF344" s="35"/>
      <c r="XBG344" s="35"/>
      <c r="XBH344" s="35"/>
      <c r="XBI344" s="35"/>
      <c r="XBJ344" s="35"/>
      <c r="XBK344" s="35"/>
      <c r="XBL344" s="35"/>
      <c r="XBM344" s="35"/>
      <c r="XBN344" s="35"/>
      <c r="XBO344" s="35"/>
      <c r="XBP344" s="35"/>
      <c r="XBQ344" s="35"/>
      <c r="XBR344" s="35"/>
      <c r="XBS344" s="35"/>
      <c r="XBT344" s="35"/>
      <c r="XBU344" s="35"/>
      <c r="XBV344" s="35"/>
      <c r="XBW344" s="35"/>
      <c r="XBX344" s="35"/>
      <c r="XBY344" s="35"/>
      <c r="XBZ344" s="35"/>
      <c r="XCA344" s="35"/>
      <c r="XCB344" s="35"/>
      <c r="XCC344" s="35"/>
      <c r="XCD344" s="35"/>
      <c r="XCE344" s="35"/>
      <c r="XCF344" s="35"/>
      <c r="XCG344" s="35"/>
      <c r="XCH344" s="35"/>
      <c r="XCI344" s="35"/>
      <c r="XCJ344" s="35"/>
      <c r="XCK344" s="35"/>
      <c r="XCL344" s="35"/>
      <c r="XCM344" s="35"/>
      <c r="XCN344" s="35"/>
      <c r="XCO344" s="35"/>
      <c r="XCP344" s="35"/>
      <c r="XCQ344" s="35"/>
      <c r="XCR344" s="35"/>
      <c r="XCS344" s="35"/>
      <c r="XCT344" s="35"/>
      <c r="XCU344" s="35"/>
      <c r="XCV344" s="35"/>
      <c r="XCW344" s="35"/>
      <c r="XCX344" s="35"/>
      <c r="XCY344" s="35"/>
      <c r="XCZ344" s="35"/>
      <c r="XDA344" s="35"/>
      <c r="XDB344" s="35"/>
      <c r="XDC344" s="35"/>
      <c r="XDD344" s="35"/>
      <c r="XDE344" s="35"/>
      <c r="XDF344" s="35"/>
      <c r="XDG344" s="35"/>
      <c r="XDH344" s="35"/>
      <c r="XDI344" s="35"/>
      <c r="XDJ344" s="35"/>
      <c r="XDK344" s="35"/>
      <c r="XDL344" s="35"/>
      <c r="XDM344" s="35"/>
      <c r="XDN344" s="35"/>
      <c r="XDO344" s="35"/>
      <c r="XDP344" s="35"/>
      <c r="XDQ344" s="35"/>
      <c r="XDR344" s="35"/>
      <c r="XDS344" s="35"/>
      <c r="XDT344" s="35"/>
      <c r="XDU344" s="35"/>
      <c r="XDV344" s="35"/>
      <c r="XDW344" s="35"/>
      <c r="XDX344" s="35"/>
      <c r="XDY344" s="35"/>
      <c r="XDZ344" s="35"/>
      <c r="XEA344" s="35"/>
      <c r="XEB344" s="35"/>
      <c r="XEC344" s="35"/>
      <c r="XED344" s="35"/>
      <c r="XEE344" s="35"/>
      <c r="XEF344" s="35"/>
      <c r="XEG344" s="35"/>
      <c r="XEH344" s="35"/>
      <c r="XEI344" s="35"/>
      <c r="XEJ344" s="35"/>
      <c r="XEK344" s="35"/>
      <c r="XEL344" s="35"/>
      <c r="XEM344" s="35"/>
      <c r="XEN344" s="35"/>
      <c r="XEO344" s="35"/>
      <c r="XEP344" s="35"/>
      <c r="XEQ344" s="35"/>
      <c r="XER344" s="35"/>
      <c r="XES344" s="35"/>
      <c r="XET344" s="35"/>
      <c r="XEU344" s="35"/>
      <c r="XEV344" s="35"/>
      <c r="XEW344" s="35"/>
      <c r="XEX344" s="35"/>
      <c r="XEY344" s="35"/>
      <c r="XEZ344" s="35"/>
      <c r="XFA344" s="35"/>
      <c r="XFB344" s="35"/>
      <c r="XFC344" s="35"/>
      <c r="XFD344" s="35"/>
    </row>
    <row r="345" spans="1:151 16227:16384" s="12" customFormat="1" ht="20.25" x14ac:dyDescent="0.25">
      <c r="A345" s="109" t="s">
        <v>243</v>
      </c>
      <c r="B345" s="110"/>
      <c r="C345" s="110"/>
      <c r="D345" s="110"/>
      <c r="E345" s="110"/>
      <c r="F345" s="110"/>
      <c r="G345" s="110"/>
      <c r="H345" s="110"/>
      <c r="I345" s="111"/>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WZC345" s="35"/>
      <c r="WZD345" s="35"/>
      <c r="WZE345" s="35"/>
      <c r="WZF345" s="35"/>
      <c r="WZG345" s="35"/>
      <c r="WZH345" s="35"/>
      <c r="WZI345" s="35"/>
      <c r="WZJ345" s="35"/>
      <c r="WZK345" s="35"/>
      <c r="WZL345" s="35"/>
      <c r="WZM345" s="35"/>
      <c r="WZN345" s="35"/>
      <c r="WZO345" s="35"/>
      <c r="WZP345" s="35"/>
      <c r="WZQ345" s="35"/>
      <c r="WZR345" s="35"/>
      <c r="WZS345" s="35"/>
      <c r="WZT345" s="35"/>
      <c r="WZU345" s="35"/>
      <c r="WZV345" s="35"/>
      <c r="WZW345" s="35"/>
      <c r="WZX345" s="35"/>
      <c r="WZY345" s="35"/>
      <c r="WZZ345" s="35"/>
      <c r="XAA345" s="35"/>
      <c r="XAB345" s="35"/>
      <c r="XAC345" s="35"/>
      <c r="XAD345" s="35"/>
      <c r="XAE345" s="35"/>
      <c r="XAF345" s="35"/>
      <c r="XAG345" s="35"/>
      <c r="XAH345" s="35"/>
      <c r="XAI345" s="35"/>
      <c r="XAJ345" s="35"/>
      <c r="XAK345" s="35"/>
      <c r="XAL345" s="35"/>
      <c r="XAM345" s="35"/>
      <c r="XAN345" s="35"/>
      <c r="XAO345" s="35"/>
      <c r="XAP345" s="35"/>
      <c r="XAQ345" s="35"/>
      <c r="XAR345" s="35"/>
      <c r="XAS345" s="35"/>
      <c r="XAT345" s="35"/>
      <c r="XAU345" s="35"/>
      <c r="XAV345" s="35"/>
      <c r="XAW345" s="35"/>
      <c r="XAX345" s="35"/>
      <c r="XAY345" s="35"/>
      <c r="XAZ345" s="35"/>
      <c r="XBA345" s="35"/>
      <c r="XBB345" s="35"/>
      <c r="XBC345" s="35"/>
      <c r="XBD345" s="35"/>
      <c r="XBE345" s="35"/>
      <c r="XBF345" s="35"/>
      <c r="XBG345" s="35"/>
      <c r="XBH345" s="35"/>
      <c r="XBI345" s="35"/>
      <c r="XBJ345" s="35"/>
      <c r="XBK345" s="35"/>
      <c r="XBL345" s="35"/>
      <c r="XBM345" s="35"/>
      <c r="XBN345" s="35"/>
      <c r="XBO345" s="35"/>
      <c r="XBP345" s="35"/>
      <c r="XBQ345" s="35"/>
      <c r="XBR345" s="35"/>
      <c r="XBS345" s="35"/>
      <c r="XBT345" s="35"/>
      <c r="XBU345" s="35"/>
      <c r="XBV345" s="35"/>
      <c r="XBW345" s="35"/>
      <c r="XBX345" s="35"/>
      <c r="XBY345" s="35"/>
      <c r="XBZ345" s="35"/>
      <c r="XCA345" s="35"/>
      <c r="XCB345" s="35"/>
      <c r="XCC345" s="35"/>
      <c r="XCD345" s="35"/>
      <c r="XCE345" s="35"/>
      <c r="XCF345" s="35"/>
      <c r="XCG345" s="35"/>
      <c r="XCH345" s="35"/>
      <c r="XCI345" s="35"/>
      <c r="XCJ345" s="35"/>
      <c r="XCK345" s="35"/>
      <c r="XCL345" s="35"/>
      <c r="XCM345" s="35"/>
      <c r="XCN345" s="35"/>
      <c r="XCO345" s="35"/>
      <c r="XCP345" s="35"/>
      <c r="XCQ345" s="35"/>
      <c r="XCR345" s="35"/>
      <c r="XCS345" s="35"/>
      <c r="XCT345" s="35"/>
      <c r="XCU345" s="35"/>
      <c r="XCV345" s="35"/>
      <c r="XCW345" s="35"/>
      <c r="XCX345" s="35"/>
      <c r="XCY345" s="35"/>
      <c r="XCZ345" s="35"/>
      <c r="XDA345" s="35"/>
      <c r="XDB345" s="35"/>
      <c r="XDC345" s="35"/>
      <c r="XDD345" s="35"/>
      <c r="XDE345" s="35"/>
      <c r="XDF345" s="35"/>
      <c r="XDG345" s="35"/>
      <c r="XDH345" s="35"/>
      <c r="XDI345" s="35"/>
      <c r="XDJ345" s="35"/>
      <c r="XDK345" s="35"/>
      <c r="XDL345" s="35"/>
      <c r="XDM345" s="35"/>
      <c r="XDN345" s="35"/>
      <c r="XDO345" s="35"/>
      <c r="XDP345" s="35"/>
      <c r="XDQ345" s="35"/>
      <c r="XDR345" s="35"/>
      <c r="XDS345" s="35"/>
      <c r="XDT345" s="35"/>
      <c r="XDU345" s="35"/>
      <c r="XDV345" s="35"/>
      <c r="XDW345" s="35"/>
      <c r="XDX345" s="35"/>
      <c r="XDY345" s="35"/>
      <c r="XDZ345" s="35"/>
      <c r="XEA345" s="35"/>
      <c r="XEB345" s="35"/>
      <c r="XEC345" s="35"/>
      <c r="XED345" s="35"/>
      <c r="XEE345" s="35"/>
      <c r="XEF345" s="35"/>
      <c r="XEG345" s="35"/>
      <c r="XEH345" s="35"/>
      <c r="XEI345" s="35"/>
      <c r="XEJ345" s="35"/>
      <c r="XEK345" s="35"/>
      <c r="XEL345" s="35"/>
      <c r="XEM345" s="35"/>
      <c r="XEN345" s="35"/>
      <c r="XEO345" s="35"/>
      <c r="XEP345" s="35"/>
      <c r="XEQ345" s="35"/>
      <c r="XER345" s="35"/>
      <c r="XES345" s="35"/>
      <c r="XET345" s="35"/>
      <c r="XEU345" s="35"/>
      <c r="XEV345" s="35"/>
      <c r="XEW345" s="35"/>
      <c r="XEX345" s="35"/>
      <c r="XEY345" s="35"/>
      <c r="XEZ345" s="35"/>
      <c r="XFA345" s="35"/>
      <c r="XFB345" s="35"/>
      <c r="XFC345" s="35"/>
      <c r="XFD345" s="35"/>
    </row>
    <row r="346" spans="1:151 16227:16384" s="12" customFormat="1" ht="20.25" customHeight="1" x14ac:dyDescent="0.25">
      <c r="A346" s="112" t="str">
        <f>A345</f>
        <v>14th Floor (Part Refuge Area)</v>
      </c>
      <c r="B346" s="113"/>
      <c r="C346" s="118">
        <v>1</v>
      </c>
      <c r="D346" s="119"/>
      <c r="E346" s="55" t="s">
        <v>208</v>
      </c>
      <c r="F346" s="118">
        <f>(69.01)*(10.764)</f>
        <v>742.82363999999995</v>
      </c>
      <c r="G346" s="119"/>
      <c r="H346" s="55">
        <v>0</v>
      </c>
      <c r="I346" s="55">
        <f t="shared" ref="I346:I348" si="127">F346*(($I$151)+1)+H346</f>
        <v>1188.517824</v>
      </c>
      <c r="J346" s="35"/>
      <c r="K346" s="35"/>
      <c r="L346" s="35"/>
      <c r="M346" s="35"/>
      <c r="N346" s="35"/>
      <c r="O346" s="35"/>
      <c r="P346" s="35"/>
      <c r="Q346" s="35"/>
      <c r="R346" s="35"/>
      <c r="S346" s="35"/>
      <c r="T346" s="35"/>
      <c r="U346" s="42" t="str">
        <f t="shared" ref="U346:U349" ca="1" si="128">V346&amp;""&amp;",..,"&amp;""&amp;W346</f>
        <v>101,..,1401</v>
      </c>
      <c r="V346" s="42">
        <f ca="1">(SUMPRODUCT(MID(0&amp;(LEFT(A345,SUM(LEN(A345)-LEN(SUBSTITUTE(A345,{"0","1","2","3"},""))))), LARGE(INDEX(ISNUMBER(--MID((LEFT(A345,SUM(LEN(A345)-LEN(SUBSTITUTE(A345,{"0","1","2","3"},""))))), ROW(INDIRECT("1:"&amp;LEN((LEFT(A345,SUM(LEN(A345)-LEN(SUBSTITUTE(A345,{"0","1","2","3"},"")))))))), 1)) * ROW(INDIRECT("1:"&amp;LEN((LEFT(A345,SUM(LEN(A345)-LEN(SUBSTITUTE(A345,{"0","1","2","3"},"")))))))), 0), ROW(INDIRECT("1:"&amp;LEN((LEFT(A345,SUM(LEN(A345)-LEN(SUBSTITUTE(A345,{"0","1","2","3"},"")))))))))+1, 1) * 10^ROW(INDIRECT("1:"&amp;LEN((LEFT(A345,SUM(LEN(A345)-LEN(SUBSTITUTE(A345,{"0","1","2","3"},""))))))))/10))*100+1</f>
        <v>101</v>
      </c>
      <c r="W346" s="42">
        <f ca="1">(SUMPRODUCT(MID(0&amp;(--TRIM(RIGHT(SUBSTITUTE(LEFT(A345,_xlfn.AGGREGATE(16,6,FIND({0,1,2,3,4,5,6,7,8,9},A345,ROW(INDIRECT("1:"&amp;LEN(A345)))),1))," ",REPT(" ",LEN(A345))),LEN(A345)))), LARGE(INDEX(ISNUMBER(--MID((--TRIM(RIGHT(SUBSTITUTE(LEFT(A345,_xlfn.AGGREGATE(16,6,FIND({0,1,2,3,4,5,6,7,8,9},A345,ROW(INDIRECT("1:"&amp;LEN(A345)))),1))," ",REPT(" ",LEN(A345))),LEN(A345)))), ROW(INDIRECT("1:"&amp;LEN((--TRIM(RIGHT(SUBSTITUTE(LEFT(A345,_xlfn.AGGREGATE(16,6,FIND({0,1,2,3,4,5,6,7,8,9},A345,ROW(INDIRECT("1:"&amp;LEN(A345)))),1))," ",REPT(" ",LEN(A345))),LEN(A345))))))), 1)) * ROW(INDIRECT("1:"&amp;LEN((--TRIM(RIGHT(SUBSTITUTE(LEFT(A345,_xlfn.AGGREGATE(16,6,FIND({0,1,2,3,4,5,6,7,8,9},A345,ROW(INDIRECT("1:"&amp;LEN(A345)))),1))," ",REPT(" ",LEN(A345))),LEN(A345))))))), 0), ROW(INDIRECT("1:"&amp;LEN((--TRIM(RIGHT(SUBSTITUTE(LEFT(A345,_xlfn.AGGREGATE(16,6,FIND({0,1,2,3,4,5,6,7,8,9},A345,ROW(INDIRECT("1:"&amp;LEN(A345)))),1))," ",REPT(" ",LEN(A345))),LEN(A345))))))))+1, 1) * 10^ROW(INDIRECT("1:"&amp;LEN((--TRIM(RIGHT(SUBSTITUTE(LEFT(A345,_xlfn.AGGREGATE(16,6,FIND({0,1,2,3,4,5,6,7,8,9},A345,ROW(INDIRECT("1:"&amp;LEN(A345)))),1))," ",REPT(" ",LEN(A345))),LEN(A345)))))))/10))*100+1</f>
        <v>1401</v>
      </c>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WZC346" s="35"/>
      <c r="WZD346" s="35"/>
      <c r="WZE346" s="35"/>
      <c r="WZF346" s="35"/>
      <c r="WZG346" s="35"/>
      <c r="WZH346" s="35"/>
      <c r="WZI346" s="35"/>
      <c r="WZJ346" s="35"/>
      <c r="WZK346" s="35"/>
      <c r="WZL346" s="35"/>
      <c r="WZM346" s="35"/>
      <c r="WZN346" s="35"/>
      <c r="WZO346" s="35"/>
      <c r="WZP346" s="35"/>
      <c r="WZQ346" s="35"/>
      <c r="WZR346" s="35"/>
      <c r="WZS346" s="35"/>
      <c r="WZT346" s="35"/>
      <c r="WZU346" s="35"/>
      <c r="WZV346" s="35"/>
      <c r="WZW346" s="35"/>
      <c r="WZX346" s="35"/>
      <c r="WZY346" s="35"/>
      <c r="WZZ346" s="35"/>
      <c r="XAA346" s="35"/>
      <c r="XAB346" s="35"/>
      <c r="XAC346" s="35"/>
      <c r="XAD346" s="35"/>
      <c r="XAE346" s="35"/>
      <c r="XAF346" s="35"/>
      <c r="XAG346" s="35"/>
      <c r="XAH346" s="35"/>
      <c r="XAI346" s="35"/>
      <c r="XAJ346" s="35"/>
      <c r="XAK346" s="35"/>
      <c r="XAL346" s="35"/>
      <c r="XAM346" s="35"/>
      <c r="XAN346" s="35"/>
      <c r="XAO346" s="35"/>
      <c r="XAP346" s="35"/>
      <c r="XAQ346" s="35"/>
      <c r="XAR346" s="35"/>
      <c r="XAS346" s="35"/>
      <c r="XAT346" s="35"/>
      <c r="XAU346" s="35"/>
      <c r="XAV346" s="35"/>
      <c r="XAW346" s="35"/>
      <c r="XAX346" s="35"/>
      <c r="XAY346" s="35"/>
      <c r="XAZ346" s="35"/>
      <c r="XBA346" s="35"/>
      <c r="XBB346" s="35"/>
      <c r="XBC346" s="35"/>
      <c r="XBD346" s="35"/>
      <c r="XBE346" s="35"/>
      <c r="XBF346" s="35"/>
      <c r="XBG346" s="35"/>
      <c r="XBH346" s="35"/>
      <c r="XBI346" s="35"/>
      <c r="XBJ346" s="35"/>
      <c r="XBK346" s="35"/>
      <c r="XBL346" s="35"/>
      <c r="XBM346" s="35"/>
      <c r="XBN346" s="35"/>
      <c r="XBO346" s="35"/>
      <c r="XBP346" s="35"/>
      <c r="XBQ346" s="35"/>
      <c r="XBR346" s="35"/>
      <c r="XBS346" s="35"/>
      <c r="XBT346" s="35"/>
      <c r="XBU346" s="35"/>
      <c r="XBV346" s="35"/>
      <c r="XBW346" s="35"/>
      <c r="XBX346" s="35"/>
      <c r="XBY346" s="35"/>
      <c r="XBZ346" s="35"/>
      <c r="XCA346" s="35"/>
      <c r="XCB346" s="35"/>
      <c r="XCC346" s="35"/>
      <c r="XCD346" s="35"/>
      <c r="XCE346" s="35"/>
      <c r="XCF346" s="35"/>
      <c r="XCG346" s="35"/>
      <c r="XCH346" s="35"/>
      <c r="XCI346" s="35"/>
      <c r="XCJ346" s="35"/>
      <c r="XCK346" s="35"/>
      <c r="XCL346" s="35"/>
      <c r="XCM346" s="35"/>
      <c r="XCN346" s="35"/>
      <c r="XCO346" s="35"/>
      <c r="XCP346" s="35"/>
      <c r="XCQ346" s="35"/>
      <c r="XCR346" s="35"/>
      <c r="XCS346" s="35"/>
      <c r="XCT346" s="35"/>
      <c r="XCU346" s="35"/>
      <c r="XCV346" s="35"/>
      <c r="XCW346" s="35"/>
      <c r="XCX346" s="35"/>
      <c r="XCY346" s="35"/>
      <c r="XCZ346" s="35"/>
      <c r="XDA346" s="35"/>
      <c r="XDB346" s="35"/>
      <c r="XDC346" s="35"/>
      <c r="XDD346" s="35"/>
      <c r="XDE346" s="35"/>
      <c r="XDF346" s="35"/>
      <c r="XDG346" s="35"/>
      <c r="XDH346" s="35"/>
      <c r="XDI346" s="35"/>
      <c r="XDJ346" s="35"/>
      <c r="XDK346" s="35"/>
      <c r="XDL346" s="35"/>
      <c r="XDM346" s="35"/>
      <c r="XDN346" s="35"/>
      <c r="XDO346" s="35"/>
      <c r="XDP346" s="35"/>
      <c r="XDQ346" s="35"/>
      <c r="XDR346" s="35"/>
      <c r="XDS346" s="35"/>
      <c r="XDT346" s="35"/>
      <c r="XDU346" s="35"/>
      <c r="XDV346" s="35"/>
      <c r="XDW346" s="35"/>
      <c r="XDX346" s="35"/>
      <c r="XDY346" s="35"/>
      <c r="XDZ346" s="35"/>
      <c r="XEA346" s="35"/>
      <c r="XEB346" s="35"/>
      <c r="XEC346" s="35"/>
      <c r="XED346" s="35"/>
      <c r="XEE346" s="35"/>
      <c r="XEF346" s="35"/>
      <c r="XEG346" s="35"/>
      <c r="XEH346" s="35"/>
      <c r="XEI346" s="35"/>
      <c r="XEJ346" s="35"/>
      <c r="XEK346" s="35"/>
      <c r="XEL346" s="35"/>
      <c r="XEM346" s="35"/>
      <c r="XEN346" s="35"/>
      <c r="XEO346" s="35"/>
      <c r="XEP346" s="35"/>
      <c r="XEQ346" s="35"/>
      <c r="XER346" s="35"/>
      <c r="XES346" s="35"/>
      <c r="XET346" s="35"/>
      <c r="XEU346" s="35"/>
      <c r="XEV346" s="35"/>
      <c r="XEW346" s="35"/>
      <c r="XEX346" s="35"/>
      <c r="XEY346" s="35"/>
      <c r="XEZ346" s="35"/>
      <c r="XFA346" s="35"/>
      <c r="XFB346" s="35"/>
      <c r="XFC346" s="35"/>
      <c r="XFD346" s="35"/>
    </row>
    <row r="347" spans="1:151 16227:16384" s="12" customFormat="1" ht="20.25" customHeight="1" x14ac:dyDescent="0.25">
      <c r="A347" s="114"/>
      <c r="B347" s="115"/>
      <c r="C347" s="118">
        <v>2</v>
      </c>
      <c r="D347" s="119"/>
      <c r="E347" s="55" t="s">
        <v>209</v>
      </c>
      <c r="F347" s="118">
        <f>(87.28)*(10.764)</f>
        <v>939.48191999999995</v>
      </c>
      <c r="G347" s="119"/>
      <c r="H347" s="55">
        <v>0</v>
      </c>
      <c r="I347" s="55">
        <f t="shared" si="127"/>
        <v>1503.1710720000001</v>
      </c>
      <c r="J347" s="35"/>
      <c r="K347" s="35"/>
      <c r="L347" s="35"/>
      <c r="M347" s="35"/>
      <c r="N347" s="35"/>
      <c r="O347" s="35"/>
      <c r="P347" s="35"/>
      <c r="Q347" s="35"/>
      <c r="R347" s="35"/>
      <c r="S347" s="35"/>
      <c r="T347" s="35"/>
      <c r="U347" s="42" t="str">
        <f t="shared" ca="1" si="128"/>
        <v>102,..,1402</v>
      </c>
      <c r="V347" s="42">
        <f ca="1">V346+1</f>
        <v>102</v>
      </c>
      <c r="W347" s="42">
        <f ca="1">W346+1</f>
        <v>1402</v>
      </c>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WZC347" s="35"/>
      <c r="WZD347" s="35"/>
      <c r="WZE347" s="35"/>
      <c r="WZF347" s="35"/>
      <c r="WZG347" s="35"/>
      <c r="WZH347" s="35"/>
      <c r="WZI347" s="35"/>
      <c r="WZJ347" s="35"/>
      <c r="WZK347" s="35"/>
      <c r="WZL347" s="35"/>
      <c r="WZM347" s="35"/>
      <c r="WZN347" s="35"/>
      <c r="WZO347" s="35"/>
      <c r="WZP347" s="35"/>
      <c r="WZQ347" s="35"/>
      <c r="WZR347" s="35"/>
      <c r="WZS347" s="35"/>
      <c r="WZT347" s="35"/>
      <c r="WZU347" s="35"/>
      <c r="WZV347" s="35"/>
      <c r="WZW347" s="35"/>
      <c r="WZX347" s="35"/>
      <c r="WZY347" s="35"/>
      <c r="WZZ347" s="35"/>
      <c r="XAA347" s="35"/>
      <c r="XAB347" s="35"/>
      <c r="XAC347" s="35"/>
      <c r="XAD347" s="35"/>
      <c r="XAE347" s="35"/>
      <c r="XAF347" s="35"/>
      <c r="XAG347" s="35"/>
      <c r="XAH347" s="35"/>
      <c r="XAI347" s="35"/>
      <c r="XAJ347" s="35"/>
      <c r="XAK347" s="35"/>
      <c r="XAL347" s="35"/>
      <c r="XAM347" s="35"/>
      <c r="XAN347" s="35"/>
      <c r="XAO347" s="35"/>
      <c r="XAP347" s="35"/>
      <c r="XAQ347" s="35"/>
      <c r="XAR347" s="35"/>
      <c r="XAS347" s="35"/>
      <c r="XAT347" s="35"/>
      <c r="XAU347" s="35"/>
      <c r="XAV347" s="35"/>
      <c r="XAW347" s="35"/>
      <c r="XAX347" s="35"/>
      <c r="XAY347" s="35"/>
      <c r="XAZ347" s="35"/>
      <c r="XBA347" s="35"/>
      <c r="XBB347" s="35"/>
      <c r="XBC347" s="35"/>
      <c r="XBD347" s="35"/>
      <c r="XBE347" s="35"/>
      <c r="XBF347" s="35"/>
      <c r="XBG347" s="35"/>
      <c r="XBH347" s="35"/>
      <c r="XBI347" s="35"/>
      <c r="XBJ347" s="35"/>
      <c r="XBK347" s="35"/>
      <c r="XBL347" s="35"/>
      <c r="XBM347" s="35"/>
      <c r="XBN347" s="35"/>
      <c r="XBO347" s="35"/>
      <c r="XBP347" s="35"/>
      <c r="XBQ347" s="35"/>
      <c r="XBR347" s="35"/>
      <c r="XBS347" s="35"/>
      <c r="XBT347" s="35"/>
      <c r="XBU347" s="35"/>
      <c r="XBV347" s="35"/>
      <c r="XBW347" s="35"/>
      <c r="XBX347" s="35"/>
      <c r="XBY347" s="35"/>
      <c r="XBZ347" s="35"/>
      <c r="XCA347" s="35"/>
      <c r="XCB347" s="35"/>
      <c r="XCC347" s="35"/>
      <c r="XCD347" s="35"/>
      <c r="XCE347" s="35"/>
      <c r="XCF347" s="35"/>
      <c r="XCG347" s="35"/>
      <c r="XCH347" s="35"/>
      <c r="XCI347" s="35"/>
      <c r="XCJ347" s="35"/>
      <c r="XCK347" s="35"/>
      <c r="XCL347" s="35"/>
      <c r="XCM347" s="35"/>
      <c r="XCN347" s="35"/>
      <c r="XCO347" s="35"/>
      <c r="XCP347" s="35"/>
      <c r="XCQ347" s="35"/>
      <c r="XCR347" s="35"/>
      <c r="XCS347" s="35"/>
      <c r="XCT347" s="35"/>
      <c r="XCU347" s="35"/>
      <c r="XCV347" s="35"/>
      <c r="XCW347" s="35"/>
      <c r="XCX347" s="35"/>
      <c r="XCY347" s="35"/>
      <c r="XCZ347" s="35"/>
      <c r="XDA347" s="35"/>
      <c r="XDB347" s="35"/>
      <c r="XDC347" s="35"/>
      <c r="XDD347" s="35"/>
      <c r="XDE347" s="35"/>
      <c r="XDF347" s="35"/>
      <c r="XDG347" s="35"/>
      <c r="XDH347" s="35"/>
      <c r="XDI347" s="35"/>
      <c r="XDJ347" s="35"/>
      <c r="XDK347" s="35"/>
      <c r="XDL347" s="35"/>
      <c r="XDM347" s="35"/>
      <c r="XDN347" s="35"/>
      <c r="XDO347" s="35"/>
      <c r="XDP347" s="35"/>
      <c r="XDQ347" s="35"/>
      <c r="XDR347" s="35"/>
      <c r="XDS347" s="35"/>
      <c r="XDT347" s="35"/>
      <c r="XDU347" s="35"/>
      <c r="XDV347" s="35"/>
      <c r="XDW347" s="35"/>
      <c r="XDX347" s="35"/>
      <c r="XDY347" s="35"/>
      <c r="XDZ347" s="35"/>
      <c r="XEA347" s="35"/>
      <c r="XEB347" s="35"/>
      <c r="XEC347" s="35"/>
      <c r="XED347" s="35"/>
      <c r="XEE347" s="35"/>
      <c r="XEF347" s="35"/>
      <c r="XEG347" s="35"/>
      <c r="XEH347" s="35"/>
      <c r="XEI347" s="35"/>
      <c r="XEJ347" s="35"/>
      <c r="XEK347" s="35"/>
      <c r="XEL347" s="35"/>
      <c r="XEM347" s="35"/>
      <c r="XEN347" s="35"/>
      <c r="XEO347" s="35"/>
      <c r="XEP347" s="35"/>
      <c r="XEQ347" s="35"/>
      <c r="XER347" s="35"/>
      <c r="XES347" s="35"/>
      <c r="XET347" s="35"/>
      <c r="XEU347" s="35"/>
      <c r="XEV347" s="35"/>
      <c r="XEW347" s="35"/>
      <c r="XEX347" s="35"/>
      <c r="XEY347" s="35"/>
      <c r="XEZ347" s="35"/>
      <c r="XFA347" s="35"/>
      <c r="XFB347" s="35"/>
      <c r="XFC347" s="35"/>
      <c r="XFD347" s="35"/>
    </row>
    <row r="348" spans="1:151 16227:16384" s="12" customFormat="1" ht="20.25" customHeight="1" x14ac:dyDescent="0.25">
      <c r="A348" s="114"/>
      <c r="B348" s="115"/>
      <c r="C348" s="118">
        <v>3</v>
      </c>
      <c r="D348" s="119"/>
      <c r="E348" s="55" t="s">
        <v>209</v>
      </c>
      <c r="F348" s="118">
        <f>(127.63)*(10.764)</f>
        <v>1373.8093199999998</v>
      </c>
      <c r="G348" s="119"/>
      <c r="H348" s="55">
        <v>0</v>
      </c>
      <c r="I348" s="55">
        <f t="shared" si="127"/>
        <v>2198.094912</v>
      </c>
      <c r="J348" s="35"/>
      <c r="K348" s="35"/>
      <c r="L348" s="35"/>
      <c r="M348" s="35"/>
      <c r="N348" s="35"/>
      <c r="O348" s="35"/>
      <c r="P348" s="35"/>
      <c r="Q348" s="35"/>
      <c r="R348" s="35"/>
      <c r="S348" s="35"/>
      <c r="T348" s="35"/>
      <c r="U348" s="42" t="str">
        <f t="shared" ca="1" si="128"/>
        <v>103,..,1403</v>
      </c>
      <c r="V348" s="42">
        <f t="shared" ref="V348:W348" ca="1" si="129">V347+1</f>
        <v>103</v>
      </c>
      <c r="W348" s="42">
        <f t="shared" ca="1" si="129"/>
        <v>1403</v>
      </c>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WZC348" s="35"/>
      <c r="WZD348" s="35"/>
      <c r="WZE348" s="35"/>
      <c r="WZF348" s="35"/>
      <c r="WZG348" s="35"/>
      <c r="WZH348" s="35"/>
      <c r="WZI348" s="35"/>
      <c r="WZJ348" s="35"/>
      <c r="WZK348" s="35"/>
      <c r="WZL348" s="35"/>
      <c r="WZM348" s="35"/>
      <c r="WZN348" s="35"/>
      <c r="WZO348" s="35"/>
      <c r="WZP348" s="35"/>
      <c r="WZQ348" s="35"/>
      <c r="WZR348" s="35"/>
      <c r="WZS348" s="35"/>
      <c r="WZT348" s="35"/>
      <c r="WZU348" s="35"/>
      <c r="WZV348" s="35"/>
      <c r="WZW348" s="35"/>
      <c r="WZX348" s="35"/>
      <c r="WZY348" s="35"/>
      <c r="WZZ348" s="35"/>
      <c r="XAA348" s="35"/>
      <c r="XAB348" s="35"/>
      <c r="XAC348" s="35"/>
      <c r="XAD348" s="35"/>
      <c r="XAE348" s="35"/>
      <c r="XAF348" s="35"/>
      <c r="XAG348" s="35"/>
      <c r="XAH348" s="35"/>
      <c r="XAI348" s="35"/>
      <c r="XAJ348" s="35"/>
      <c r="XAK348" s="35"/>
      <c r="XAL348" s="35"/>
      <c r="XAM348" s="35"/>
      <c r="XAN348" s="35"/>
      <c r="XAO348" s="35"/>
      <c r="XAP348" s="35"/>
      <c r="XAQ348" s="35"/>
      <c r="XAR348" s="35"/>
      <c r="XAS348" s="35"/>
      <c r="XAT348" s="35"/>
      <c r="XAU348" s="35"/>
      <c r="XAV348" s="35"/>
      <c r="XAW348" s="35"/>
      <c r="XAX348" s="35"/>
      <c r="XAY348" s="35"/>
      <c r="XAZ348" s="35"/>
      <c r="XBA348" s="35"/>
      <c r="XBB348" s="35"/>
      <c r="XBC348" s="35"/>
      <c r="XBD348" s="35"/>
      <c r="XBE348" s="35"/>
      <c r="XBF348" s="35"/>
      <c r="XBG348" s="35"/>
      <c r="XBH348" s="35"/>
      <c r="XBI348" s="35"/>
      <c r="XBJ348" s="35"/>
      <c r="XBK348" s="35"/>
      <c r="XBL348" s="35"/>
      <c r="XBM348" s="35"/>
      <c r="XBN348" s="35"/>
      <c r="XBO348" s="35"/>
      <c r="XBP348" s="35"/>
      <c r="XBQ348" s="35"/>
      <c r="XBR348" s="35"/>
      <c r="XBS348" s="35"/>
      <c r="XBT348" s="35"/>
      <c r="XBU348" s="35"/>
      <c r="XBV348" s="35"/>
      <c r="XBW348" s="35"/>
      <c r="XBX348" s="35"/>
      <c r="XBY348" s="35"/>
      <c r="XBZ348" s="35"/>
      <c r="XCA348" s="35"/>
      <c r="XCB348" s="35"/>
      <c r="XCC348" s="35"/>
      <c r="XCD348" s="35"/>
      <c r="XCE348" s="35"/>
      <c r="XCF348" s="35"/>
      <c r="XCG348" s="35"/>
      <c r="XCH348" s="35"/>
      <c r="XCI348" s="35"/>
      <c r="XCJ348" s="35"/>
      <c r="XCK348" s="35"/>
      <c r="XCL348" s="35"/>
      <c r="XCM348" s="35"/>
      <c r="XCN348" s="35"/>
      <c r="XCO348" s="35"/>
      <c r="XCP348" s="35"/>
      <c r="XCQ348" s="35"/>
      <c r="XCR348" s="35"/>
      <c r="XCS348" s="35"/>
      <c r="XCT348" s="35"/>
      <c r="XCU348" s="35"/>
      <c r="XCV348" s="35"/>
      <c r="XCW348" s="35"/>
      <c r="XCX348" s="35"/>
      <c r="XCY348" s="35"/>
      <c r="XCZ348" s="35"/>
      <c r="XDA348" s="35"/>
      <c r="XDB348" s="35"/>
      <c r="XDC348" s="35"/>
      <c r="XDD348" s="35"/>
      <c r="XDE348" s="35"/>
      <c r="XDF348" s="35"/>
      <c r="XDG348" s="35"/>
      <c r="XDH348" s="35"/>
      <c r="XDI348" s="35"/>
      <c r="XDJ348" s="35"/>
      <c r="XDK348" s="35"/>
      <c r="XDL348" s="35"/>
      <c r="XDM348" s="35"/>
      <c r="XDN348" s="35"/>
      <c r="XDO348" s="35"/>
      <c r="XDP348" s="35"/>
      <c r="XDQ348" s="35"/>
      <c r="XDR348" s="35"/>
      <c r="XDS348" s="35"/>
      <c r="XDT348" s="35"/>
      <c r="XDU348" s="35"/>
      <c r="XDV348" s="35"/>
      <c r="XDW348" s="35"/>
      <c r="XDX348" s="35"/>
      <c r="XDY348" s="35"/>
      <c r="XDZ348" s="35"/>
      <c r="XEA348" s="35"/>
      <c r="XEB348" s="35"/>
      <c r="XEC348" s="35"/>
      <c r="XED348" s="35"/>
      <c r="XEE348" s="35"/>
      <c r="XEF348" s="35"/>
      <c r="XEG348" s="35"/>
      <c r="XEH348" s="35"/>
      <c r="XEI348" s="35"/>
      <c r="XEJ348" s="35"/>
      <c r="XEK348" s="35"/>
      <c r="XEL348" s="35"/>
      <c r="XEM348" s="35"/>
      <c r="XEN348" s="35"/>
      <c r="XEO348" s="35"/>
      <c r="XEP348" s="35"/>
      <c r="XEQ348" s="35"/>
      <c r="XER348" s="35"/>
      <c r="XES348" s="35"/>
      <c r="XET348" s="35"/>
      <c r="XEU348" s="35"/>
      <c r="XEV348" s="35"/>
      <c r="XEW348" s="35"/>
      <c r="XEX348" s="35"/>
      <c r="XEY348" s="35"/>
      <c r="XEZ348" s="35"/>
      <c r="XFA348" s="35"/>
      <c r="XFB348" s="35"/>
      <c r="XFC348" s="35"/>
      <c r="XFD348" s="35"/>
    </row>
    <row r="349" spans="1:151 16227:16384" s="12" customFormat="1" ht="20.25" customHeight="1" x14ac:dyDescent="0.25">
      <c r="A349" s="114"/>
      <c r="B349" s="115"/>
      <c r="C349" s="118">
        <v>4</v>
      </c>
      <c r="D349" s="119"/>
      <c r="E349" s="118" t="s">
        <v>221</v>
      </c>
      <c r="F349" s="120"/>
      <c r="G349" s="120"/>
      <c r="H349" s="120"/>
      <c r="I349" s="119"/>
      <c r="J349" s="35"/>
      <c r="K349" s="35"/>
      <c r="L349" s="35"/>
      <c r="M349" s="35"/>
      <c r="N349" s="35"/>
      <c r="O349" s="35"/>
      <c r="P349" s="35"/>
      <c r="Q349" s="35"/>
      <c r="R349" s="35"/>
      <c r="S349" s="35"/>
      <c r="T349" s="35"/>
      <c r="U349" s="42" t="str">
        <f t="shared" ca="1" si="128"/>
        <v>104,..,1404</v>
      </c>
      <c r="V349" s="42">
        <f t="shared" ref="V349:W349" ca="1" si="130">V348+1</f>
        <v>104</v>
      </c>
      <c r="W349" s="42">
        <f t="shared" ca="1" si="130"/>
        <v>1404</v>
      </c>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WZC349" s="35"/>
      <c r="WZD349" s="35"/>
      <c r="WZE349" s="35"/>
      <c r="WZF349" s="35"/>
      <c r="WZG349" s="35"/>
      <c r="WZH349" s="35"/>
      <c r="WZI349" s="35"/>
      <c r="WZJ349" s="35"/>
      <c r="WZK349" s="35"/>
      <c r="WZL349" s="35"/>
      <c r="WZM349" s="35"/>
      <c r="WZN349" s="35"/>
      <c r="WZO349" s="35"/>
      <c r="WZP349" s="35"/>
      <c r="WZQ349" s="35"/>
      <c r="WZR349" s="35"/>
      <c r="WZS349" s="35"/>
      <c r="WZT349" s="35"/>
      <c r="WZU349" s="35"/>
      <c r="WZV349" s="35"/>
      <c r="WZW349" s="35"/>
      <c r="WZX349" s="35"/>
      <c r="WZY349" s="35"/>
      <c r="WZZ349" s="35"/>
      <c r="XAA349" s="35"/>
      <c r="XAB349" s="35"/>
      <c r="XAC349" s="35"/>
      <c r="XAD349" s="35"/>
      <c r="XAE349" s="35"/>
      <c r="XAF349" s="35"/>
      <c r="XAG349" s="35"/>
      <c r="XAH349" s="35"/>
      <c r="XAI349" s="35"/>
      <c r="XAJ349" s="35"/>
      <c r="XAK349" s="35"/>
      <c r="XAL349" s="35"/>
      <c r="XAM349" s="35"/>
      <c r="XAN349" s="35"/>
      <c r="XAO349" s="35"/>
      <c r="XAP349" s="35"/>
      <c r="XAQ349" s="35"/>
      <c r="XAR349" s="35"/>
      <c r="XAS349" s="35"/>
      <c r="XAT349" s="35"/>
      <c r="XAU349" s="35"/>
      <c r="XAV349" s="35"/>
      <c r="XAW349" s="35"/>
      <c r="XAX349" s="35"/>
      <c r="XAY349" s="35"/>
      <c r="XAZ349" s="35"/>
      <c r="XBA349" s="35"/>
      <c r="XBB349" s="35"/>
      <c r="XBC349" s="35"/>
      <c r="XBD349" s="35"/>
      <c r="XBE349" s="35"/>
      <c r="XBF349" s="35"/>
      <c r="XBG349" s="35"/>
      <c r="XBH349" s="35"/>
      <c r="XBI349" s="35"/>
      <c r="XBJ349" s="35"/>
      <c r="XBK349" s="35"/>
      <c r="XBL349" s="35"/>
      <c r="XBM349" s="35"/>
      <c r="XBN349" s="35"/>
      <c r="XBO349" s="35"/>
      <c r="XBP349" s="35"/>
      <c r="XBQ349" s="35"/>
      <c r="XBR349" s="35"/>
      <c r="XBS349" s="35"/>
      <c r="XBT349" s="35"/>
      <c r="XBU349" s="35"/>
      <c r="XBV349" s="35"/>
      <c r="XBW349" s="35"/>
      <c r="XBX349" s="35"/>
      <c r="XBY349" s="35"/>
      <c r="XBZ349" s="35"/>
      <c r="XCA349" s="35"/>
      <c r="XCB349" s="35"/>
      <c r="XCC349" s="35"/>
      <c r="XCD349" s="35"/>
      <c r="XCE349" s="35"/>
      <c r="XCF349" s="35"/>
      <c r="XCG349" s="35"/>
      <c r="XCH349" s="35"/>
      <c r="XCI349" s="35"/>
      <c r="XCJ349" s="35"/>
      <c r="XCK349" s="35"/>
      <c r="XCL349" s="35"/>
      <c r="XCM349" s="35"/>
      <c r="XCN349" s="35"/>
      <c r="XCO349" s="35"/>
      <c r="XCP349" s="35"/>
      <c r="XCQ349" s="35"/>
      <c r="XCR349" s="35"/>
      <c r="XCS349" s="35"/>
      <c r="XCT349" s="35"/>
      <c r="XCU349" s="35"/>
      <c r="XCV349" s="35"/>
      <c r="XCW349" s="35"/>
      <c r="XCX349" s="35"/>
      <c r="XCY349" s="35"/>
      <c r="XCZ349" s="35"/>
      <c r="XDA349" s="35"/>
      <c r="XDB349" s="35"/>
      <c r="XDC349" s="35"/>
      <c r="XDD349" s="35"/>
      <c r="XDE349" s="35"/>
      <c r="XDF349" s="35"/>
      <c r="XDG349" s="35"/>
      <c r="XDH349" s="35"/>
      <c r="XDI349" s="35"/>
      <c r="XDJ349" s="35"/>
      <c r="XDK349" s="35"/>
      <c r="XDL349" s="35"/>
      <c r="XDM349" s="35"/>
      <c r="XDN349" s="35"/>
      <c r="XDO349" s="35"/>
      <c r="XDP349" s="35"/>
      <c r="XDQ349" s="35"/>
      <c r="XDR349" s="35"/>
      <c r="XDS349" s="35"/>
      <c r="XDT349" s="35"/>
      <c r="XDU349" s="35"/>
      <c r="XDV349" s="35"/>
      <c r="XDW349" s="35"/>
      <c r="XDX349" s="35"/>
      <c r="XDY349" s="35"/>
      <c r="XDZ349" s="35"/>
      <c r="XEA349" s="35"/>
      <c r="XEB349" s="35"/>
      <c r="XEC349" s="35"/>
      <c r="XED349" s="35"/>
      <c r="XEE349" s="35"/>
      <c r="XEF349" s="35"/>
      <c r="XEG349" s="35"/>
      <c r="XEH349" s="35"/>
      <c r="XEI349" s="35"/>
      <c r="XEJ349" s="35"/>
      <c r="XEK349" s="35"/>
      <c r="XEL349" s="35"/>
      <c r="XEM349" s="35"/>
      <c r="XEN349" s="35"/>
      <c r="XEO349" s="35"/>
      <c r="XEP349" s="35"/>
      <c r="XEQ349" s="35"/>
      <c r="XER349" s="35"/>
      <c r="XES349" s="35"/>
      <c r="XET349" s="35"/>
      <c r="XEU349" s="35"/>
      <c r="XEV349" s="35"/>
      <c r="XEW349" s="35"/>
      <c r="XEX349" s="35"/>
      <c r="XEY349" s="35"/>
      <c r="XEZ349" s="35"/>
      <c r="XFA349" s="35"/>
      <c r="XFB349" s="35"/>
      <c r="XFC349" s="35"/>
      <c r="XFD349" s="35"/>
    </row>
    <row r="350" spans="1:151 16227:16384" s="12" customFormat="1" ht="20.25" x14ac:dyDescent="0.25">
      <c r="A350" s="109" t="s">
        <v>216</v>
      </c>
      <c r="B350" s="110"/>
      <c r="C350" s="110"/>
      <c r="D350" s="110"/>
      <c r="E350" s="110"/>
      <c r="F350" s="110"/>
      <c r="G350" s="110"/>
      <c r="H350" s="110"/>
      <c r="I350" s="111"/>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WZC350" s="35"/>
      <c r="WZD350" s="35"/>
      <c r="WZE350" s="35"/>
      <c r="WZF350" s="35"/>
      <c r="WZG350" s="35"/>
      <c r="WZH350" s="35"/>
      <c r="WZI350" s="35"/>
      <c r="WZJ350" s="35"/>
      <c r="WZK350" s="35"/>
      <c r="WZL350" s="35"/>
      <c r="WZM350" s="35"/>
      <c r="WZN350" s="35"/>
      <c r="WZO350" s="35"/>
      <c r="WZP350" s="35"/>
      <c r="WZQ350" s="35"/>
      <c r="WZR350" s="35"/>
      <c r="WZS350" s="35"/>
      <c r="WZT350" s="35"/>
      <c r="WZU350" s="35"/>
      <c r="WZV350" s="35"/>
      <c r="WZW350" s="35"/>
      <c r="WZX350" s="35"/>
      <c r="WZY350" s="35"/>
      <c r="WZZ350" s="35"/>
      <c r="XAA350" s="35"/>
      <c r="XAB350" s="35"/>
      <c r="XAC350" s="35"/>
      <c r="XAD350" s="35"/>
      <c r="XAE350" s="35"/>
      <c r="XAF350" s="35"/>
      <c r="XAG350" s="35"/>
      <c r="XAH350" s="35"/>
      <c r="XAI350" s="35"/>
      <c r="XAJ350" s="35"/>
      <c r="XAK350" s="35"/>
      <c r="XAL350" s="35"/>
      <c r="XAM350" s="35"/>
      <c r="XAN350" s="35"/>
      <c r="XAO350" s="35"/>
      <c r="XAP350" s="35"/>
      <c r="XAQ350" s="35"/>
      <c r="XAR350" s="35"/>
      <c r="XAS350" s="35"/>
      <c r="XAT350" s="35"/>
      <c r="XAU350" s="35"/>
      <c r="XAV350" s="35"/>
      <c r="XAW350" s="35"/>
      <c r="XAX350" s="35"/>
      <c r="XAY350" s="35"/>
      <c r="XAZ350" s="35"/>
      <c r="XBA350" s="35"/>
      <c r="XBB350" s="35"/>
      <c r="XBC350" s="35"/>
      <c r="XBD350" s="35"/>
      <c r="XBE350" s="35"/>
      <c r="XBF350" s="35"/>
      <c r="XBG350" s="35"/>
      <c r="XBH350" s="35"/>
      <c r="XBI350" s="35"/>
      <c r="XBJ350" s="35"/>
      <c r="XBK350" s="35"/>
      <c r="XBL350" s="35"/>
      <c r="XBM350" s="35"/>
      <c r="XBN350" s="35"/>
      <c r="XBO350" s="35"/>
      <c r="XBP350" s="35"/>
      <c r="XBQ350" s="35"/>
      <c r="XBR350" s="35"/>
      <c r="XBS350" s="35"/>
      <c r="XBT350" s="35"/>
      <c r="XBU350" s="35"/>
      <c r="XBV350" s="35"/>
      <c r="XBW350" s="35"/>
      <c r="XBX350" s="35"/>
      <c r="XBY350" s="35"/>
      <c r="XBZ350" s="35"/>
      <c r="XCA350" s="35"/>
      <c r="XCB350" s="35"/>
      <c r="XCC350" s="35"/>
      <c r="XCD350" s="35"/>
      <c r="XCE350" s="35"/>
      <c r="XCF350" s="35"/>
      <c r="XCG350" s="35"/>
      <c r="XCH350" s="35"/>
      <c r="XCI350" s="35"/>
      <c r="XCJ350" s="35"/>
      <c r="XCK350" s="35"/>
      <c r="XCL350" s="35"/>
      <c r="XCM350" s="35"/>
      <c r="XCN350" s="35"/>
      <c r="XCO350" s="35"/>
      <c r="XCP350" s="35"/>
      <c r="XCQ350" s="35"/>
      <c r="XCR350" s="35"/>
      <c r="XCS350" s="35"/>
      <c r="XCT350" s="35"/>
      <c r="XCU350" s="35"/>
      <c r="XCV350" s="35"/>
      <c r="XCW350" s="35"/>
      <c r="XCX350" s="35"/>
      <c r="XCY350" s="35"/>
      <c r="XCZ350" s="35"/>
      <c r="XDA350" s="35"/>
      <c r="XDB350" s="35"/>
      <c r="XDC350" s="35"/>
      <c r="XDD350" s="35"/>
      <c r="XDE350" s="35"/>
      <c r="XDF350" s="35"/>
      <c r="XDG350" s="35"/>
      <c r="XDH350" s="35"/>
      <c r="XDI350" s="35"/>
      <c r="XDJ350" s="35"/>
      <c r="XDK350" s="35"/>
      <c r="XDL350" s="35"/>
      <c r="XDM350" s="35"/>
      <c r="XDN350" s="35"/>
      <c r="XDO350" s="35"/>
      <c r="XDP350" s="35"/>
      <c r="XDQ350" s="35"/>
      <c r="XDR350" s="35"/>
      <c r="XDS350" s="35"/>
      <c r="XDT350" s="35"/>
      <c r="XDU350" s="35"/>
      <c r="XDV350" s="35"/>
      <c r="XDW350" s="35"/>
      <c r="XDX350" s="35"/>
      <c r="XDY350" s="35"/>
      <c r="XDZ350" s="35"/>
      <c r="XEA350" s="35"/>
      <c r="XEB350" s="35"/>
      <c r="XEC350" s="35"/>
      <c r="XED350" s="35"/>
      <c r="XEE350" s="35"/>
      <c r="XEF350" s="35"/>
      <c r="XEG350" s="35"/>
      <c r="XEH350" s="35"/>
      <c r="XEI350" s="35"/>
      <c r="XEJ350" s="35"/>
      <c r="XEK350" s="35"/>
      <c r="XEL350" s="35"/>
      <c r="XEM350" s="35"/>
      <c r="XEN350" s="35"/>
      <c r="XEO350" s="35"/>
      <c r="XEP350" s="35"/>
      <c r="XEQ350" s="35"/>
      <c r="XER350" s="35"/>
      <c r="XES350" s="35"/>
      <c r="XET350" s="35"/>
      <c r="XEU350" s="35"/>
      <c r="XEV350" s="35"/>
      <c r="XEW350" s="35"/>
      <c r="XEX350" s="35"/>
      <c r="XEY350" s="35"/>
      <c r="XEZ350" s="35"/>
      <c r="XFA350" s="35"/>
      <c r="XFB350" s="35"/>
      <c r="XFC350" s="35"/>
      <c r="XFD350" s="35"/>
    </row>
    <row r="351" spans="1:151 16227:16384" s="12" customFormat="1" ht="20.25" customHeight="1" x14ac:dyDescent="0.25">
      <c r="A351" s="112" t="str">
        <f>A350</f>
        <v>22nd to 27th, 29th &amp; 30th Floor</v>
      </c>
      <c r="B351" s="113"/>
      <c r="C351" s="118">
        <v>1</v>
      </c>
      <c r="D351" s="119"/>
      <c r="E351" s="55" t="s">
        <v>208</v>
      </c>
      <c r="F351" s="118">
        <f>(69.17)*(10.764)</f>
        <v>744.54588000000001</v>
      </c>
      <c r="G351" s="119"/>
      <c r="H351" s="55">
        <v>0</v>
      </c>
      <c r="I351" s="55">
        <f t="shared" ref="I351:I354" si="131">F351*(($I$151)+1)+H351</f>
        <v>1191.273408</v>
      </c>
      <c r="J351" s="35"/>
      <c r="K351" s="35"/>
      <c r="L351" s="35"/>
      <c r="M351" s="35"/>
      <c r="N351" s="35"/>
      <c r="O351" s="35"/>
      <c r="P351" s="35"/>
      <c r="Q351" s="35"/>
      <c r="R351" s="35"/>
      <c r="S351" s="35"/>
      <c r="T351" s="35"/>
      <c r="U351" s="42" t="str">
        <f t="shared" ref="U351:U354" ca="1" si="132">V351&amp;""&amp;",..,"&amp;""&amp;W351</f>
        <v>2201,..,3001</v>
      </c>
      <c r="V351" s="42">
        <f ca="1">(SUMPRODUCT(MID(0&amp;(LEFT(A350,SUM(LEN(A350)-LEN(SUBSTITUTE(A350,{"0","1","2","3"},""))))), LARGE(INDEX(ISNUMBER(--MID((LEFT(A350,SUM(LEN(A350)-LEN(SUBSTITUTE(A350,{"0","1","2","3"},""))))), ROW(INDIRECT("1:"&amp;LEN((LEFT(A350,SUM(LEN(A350)-LEN(SUBSTITUTE(A350,{"0","1","2","3"},"")))))))), 1)) * ROW(INDIRECT("1:"&amp;LEN((LEFT(A350,SUM(LEN(A350)-LEN(SUBSTITUTE(A350,{"0","1","2","3"},"")))))))), 0), ROW(INDIRECT("1:"&amp;LEN((LEFT(A350,SUM(LEN(A350)-LEN(SUBSTITUTE(A350,{"0","1","2","3"},"")))))))))+1, 1) * 10^ROW(INDIRECT("1:"&amp;LEN((LEFT(A350,SUM(LEN(A350)-LEN(SUBSTITUTE(A350,{"0","1","2","3"},""))))))))/10))*100+1</f>
        <v>2201</v>
      </c>
      <c r="W351" s="42">
        <f ca="1">(SUMPRODUCT(MID(0&amp;(--TRIM(RIGHT(SUBSTITUTE(LEFT(A350,_xlfn.AGGREGATE(16,6,FIND({0,1,2,3,4,5,6,7,8,9},A350,ROW(INDIRECT("1:"&amp;LEN(A350)))),1))," ",REPT(" ",LEN(A350))),LEN(A350)))), LARGE(INDEX(ISNUMBER(--MID((--TRIM(RIGHT(SUBSTITUTE(LEFT(A350,_xlfn.AGGREGATE(16,6,FIND({0,1,2,3,4,5,6,7,8,9},A350,ROW(INDIRECT("1:"&amp;LEN(A350)))),1))," ",REPT(" ",LEN(A350))),LEN(A350)))), ROW(INDIRECT("1:"&amp;LEN((--TRIM(RIGHT(SUBSTITUTE(LEFT(A350,_xlfn.AGGREGATE(16,6,FIND({0,1,2,3,4,5,6,7,8,9},A350,ROW(INDIRECT("1:"&amp;LEN(A350)))),1))," ",REPT(" ",LEN(A350))),LEN(A350))))))), 1)) * ROW(INDIRECT("1:"&amp;LEN((--TRIM(RIGHT(SUBSTITUTE(LEFT(A350,_xlfn.AGGREGATE(16,6,FIND({0,1,2,3,4,5,6,7,8,9},A350,ROW(INDIRECT("1:"&amp;LEN(A350)))),1))," ",REPT(" ",LEN(A350))),LEN(A350))))))), 0), ROW(INDIRECT("1:"&amp;LEN((--TRIM(RIGHT(SUBSTITUTE(LEFT(A350,_xlfn.AGGREGATE(16,6,FIND({0,1,2,3,4,5,6,7,8,9},A350,ROW(INDIRECT("1:"&amp;LEN(A350)))),1))," ",REPT(" ",LEN(A350))),LEN(A350))))))))+1, 1) * 10^ROW(INDIRECT("1:"&amp;LEN((--TRIM(RIGHT(SUBSTITUTE(LEFT(A350,_xlfn.AGGREGATE(16,6,FIND({0,1,2,3,4,5,6,7,8,9},A350,ROW(INDIRECT("1:"&amp;LEN(A350)))),1))," ",REPT(" ",LEN(A350))),LEN(A350)))))))/10))*100+1</f>
        <v>3001</v>
      </c>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WZC351" s="35"/>
      <c r="WZD351" s="35"/>
      <c r="WZE351" s="35"/>
      <c r="WZF351" s="35"/>
      <c r="WZG351" s="35"/>
      <c r="WZH351" s="35"/>
      <c r="WZI351" s="35"/>
      <c r="WZJ351" s="35"/>
      <c r="WZK351" s="35"/>
      <c r="WZL351" s="35"/>
      <c r="WZM351" s="35"/>
      <c r="WZN351" s="35"/>
      <c r="WZO351" s="35"/>
      <c r="WZP351" s="35"/>
      <c r="WZQ351" s="35"/>
      <c r="WZR351" s="35"/>
      <c r="WZS351" s="35"/>
      <c r="WZT351" s="35"/>
      <c r="WZU351" s="35"/>
      <c r="WZV351" s="35"/>
      <c r="WZW351" s="35"/>
      <c r="WZX351" s="35"/>
      <c r="WZY351" s="35"/>
      <c r="WZZ351" s="35"/>
      <c r="XAA351" s="35"/>
      <c r="XAB351" s="35"/>
      <c r="XAC351" s="35"/>
      <c r="XAD351" s="35"/>
      <c r="XAE351" s="35"/>
      <c r="XAF351" s="35"/>
      <c r="XAG351" s="35"/>
      <c r="XAH351" s="35"/>
      <c r="XAI351" s="35"/>
      <c r="XAJ351" s="35"/>
      <c r="XAK351" s="35"/>
      <c r="XAL351" s="35"/>
      <c r="XAM351" s="35"/>
      <c r="XAN351" s="35"/>
      <c r="XAO351" s="35"/>
      <c r="XAP351" s="35"/>
      <c r="XAQ351" s="35"/>
      <c r="XAR351" s="35"/>
      <c r="XAS351" s="35"/>
      <c r="XAT351" s="35"/>
      <c r="XAU351" s="35"/>
      <c r="XAV351" s="35"/>
      <c r="XAW351" s="35"/>
      <c r="XAX351" s="35"/>
      <c r="XAY351" s="35"/>
      <c r="XAZ351" s="35"/>
      <c r="XBA351" s="35"/>
      <c r="XBB351" s="35"/>
      <c r="XBC351" s="35"/>
      <c r="XBD351" s="35"/>
      <c r="XBE351" s="35"/>
      <c r="XBF351" s="35"/>
      <c r="XBG351" s="35"/>
      <c r="XBH351" s="35"/>
      <c r="XBI351" s="35"/>
      <c r="XBJ351" s="35"/>
      <c r="XBK351" s="35"/>
      <c r="XBL351" s="35"/>
      <c r="XBM351" s="35"/>
      <c r="XBN351" s="35"/>
      <c r="XBO351" s="35"/>
      <c r="XBP351" s="35"/>
      <c r="XBQ351" s="35"/>
      <c r="XBR351" s="35"/>
      <c r="XBS351" s="35"/>
      <c r="XBT351" s="35"/>
      <c r="XBU351" s="35"/>
      <c r="XBV351" s="35"/>
      <c r="XBW351" s="35"/>
      <c r="XBX351" s="35"/>
      <c r="XBY351" s="35"/>
      <c r="XBZ351" s="35"/>
      <c r="XCA351" s="35"/>
      <c r="XCB351" s="35"/>
      <c r="XCC351" s="35"/>
      <c r="XCD351" s="35"/>
      <c r="XCE351" s="35"/>
      <c r="XCF351" s="35"/>
      <c r="XCG351" s="35"/>
      <c r="XCH351" s="35"/>
      <c r="XCI351" s="35"/>
      <c r="XCJ351" s="35"/>
      <c r="XCK351" s="35"/>
      <c r="XCL351" s="35"/>
      <c r="XCM351" s="35"/>
      <c r="XCN351" s="35"/>
      <c r="XCO351" s="35"/>
      <c r="XCP351" s="35"/>
      <c r="XCQ351" s="35"/>
      <c r="XCR351" s="35"/>
      <c r="XCS351" s="35"/>
      <c r="XCT351" s="35"/>
      <c r="XCU351" s="35"/>
      <c r="XCV351" s="35"/>
      <c r="XCW351" s="35"/>
      <c r="XCX351" s="35"/>
      <c r="XCY351" s="35"/>
      <c r="XCZ351" s="35"/>
      <c r="XDA351" s="35"/>
      <c r="XDB351" s="35"/>
      <c r="XDC351" s="35"/>
      <c r="XDD351" s="35"/>
      <c r="XDE351" s="35"/>
      <c r="XDF351" s="35"/>
      <c r="XDG351" s="35"/>
      <c r="XDH351" s="35"/>
      <c r="XDI351" s="35"/>
      <c r="XDJ351" s="35"/>
      <c r="XDK351" s="35"/>
      <c r="XDL351" s="35"/>
      <c r="XDM351" s="35"/>
      <c r="XDN351" s="35"/>
      <c r="XDO351" s="35"/>
      <c r="XDP351" s="35"/>
      <c r="XDQ351" s="35"/>
      <c r="XDR351" s="35"/>
      <c r="XDS351" s="35"/>
      <c r="XDT351" s="35"/>
      <c r="XDU351" s="35"/>
      <c r="XDV351" s="35"/>
      <c r="XDW351" s="35"/>
      <c r="XDX351" s="35"/>
      <c r="XDY351" s="35"/>
      <c r="XDZ351" s="35"/>
      <c r="XEA351" s="35"/>
      <c r="XEB351" s="35"/>
      <c r="XEC351" s="35"/>
      <c r="XED351" s="35"/>
      <c r="XEE351" s="35"/>
      <c r="XEF351" s="35"/>
      <c r="XEG351" s="35"/>
      <c r="XEH351" s="35"/>
      <c r="XEI351" s="35"/>
      <c r="XEJ351" s="35"/>
      <c r="XEK351" s="35"/>
      <c r="XEL351" s="35"/>
      <c r="XEM351" s="35"/>
      <c r="XEN351" s="35"/>
      <c r="XEO351" s="35"/>
      <c r="XEP351" s="35"/>
      <c r="XEQ351" s="35"/>
      <c r="XER351" s="35"/>
      <c r="XES351" s="35"/>
      <c r="XET351" s="35"/>
      <c r="XEU351" s="35"/>
      <c r="XEV351" s="35"/>
      <c r="XEW351" s="35"/>
      <c r="XEX351" s="35"/>
      <c r="XEY351" s="35"/>
      <c r="XEZ351" s="35"/>
      <c r="XFA351" s="35"/>
      <c r="XFB351" s="35"/>
      <c r="XFC351" s="35"/>
      <c r="XFD351" s="35"/>
    </row>
    <row r="352" spans="1:151 16227:16384" s="12" customFormat="1" ht="20.25" customHeight="1" x14ac:dyDescent="0.25">
      <c r="A352" s="114"/>
      <c r="B352" s="115"/>
      <c r="C352" s="118">
        <v>2</v>
      </c>
      <c r="D352" s="119"/>
      <c r="E352" s="55" t="s">
        <v>209</v>
      </c>
      <c r="F352" s="118">
        <f>(87.29)*(10.764)</f>
        <v>939.58956000000001</v>
      </c>
      <c r="G352" s="119"/>
      <c r="H352" s="55">
        <v>0</v>
      </c>
      <c r="I352" s="55">
        <f t="shared" si="131"/>
        <v>1503.343296</v>
      </c>
      <c r="J352" s="35"/>
      <c r="K352" s="35"/>
      <c r="L352" s="35"/>
      <c r="M352" s="35"/>
      <c r="N352" s="35"/>
      <c r="O352" s="35"/>
      <c r="P352" s="35"/>
      <c r="Q352" s="35"/>
      <c r="R352" s="35"/>
      <c r="S352" s="35"/>
      <c r="T352" s="35"/>
      <c r="U352" s="42" t="str">
        <f t="shared" ca="1" si="132"/>
        <v>2202,..,3002</v>
      </c>
      <c r="V352" s="42">
        <f ca="1">V351+1</f>
        <v>2202</v>
      </c>
      <c r="W352" s="42">
        <f ca="1">W351+1</f>
        <v>3002</v>
      </c>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WZC352" s="35"/>
      <c r="WZD352" s="35"/>
      <c r="WZE352" s="35"/>
      <c r="WZF352" s="35"/>
      <c r="WZG352" s="35"/>
      <c r="WZH352" s="35"/>
      <c r="WZI352" s="35"/>
      <c r="WZJ352" s="35"/>
      <c r="WZK352" s="35"/>
      <c r="WZL352" s="35"/>
      <c r="WZM352" s="35"/>
      <c r="WZN352" s="35"/>
      <c r="WZO352" s="35"/>
      <c r="WZP352" s="35"/>
      <c r="WZQ352" s="35"/>
      <c r="WZR352" s="35"/>
      <c r="WZS352" s="35"/>
      <c r="WZT352" s="35"/>
      <c r="WZU352" s="35"/>
      <c r="WZV352" s="35"/>
      <c r="WZW352" s="35"/>
      <c r="WZX352" s="35"/>
      <c r="WZY352" s="35"/>
      <c r="WZZ352" s="35"/>
      <c r="XAA352" s="35"/>
      <c r="XAB352" s="35"/>
      <c r="XAC352" s="35"/>
      <c r="XAD352" s="35"/>
      <c r="XAE352" s="35"/>
      <c r="XAF352" s="35"/>
      <c r="XAG352" s="35"/>
      <c r="XAH352" s="35"/>
      <c r="XAI352" s="35"/>
      <c r="XAJ352" s="35"/>
      <c r="XAK352" s="35"/>
      <c r="XAL352" s="35"/>
      <c r="XAM352" s="35"/>
      <c r="XAN352" s="35"/>
      <c r="XAO352" s="35"/>
      <c r="XAP352" s="35"/>
      <c r="XAQ352" s="35"/>
      <c r="XAR352" s="35"/>
      <c r="XAS352" s="35"/>
      <c r="XAT352" s="35"/>
      <c r="XAU352" s="35"/>
      <c r="XAV352" s="35"/>
      <c r="XAW352" s="35"/>
      <c r="XAX352" s="35"/>
      <c r="XAY352" s="35"/>
      <c r="XAZ352" s="35"/>
      <c r="XBA352" s="35"/>
      <c r="XBB352" s="35"/>
      <c r="XBC352" s="35"/>
      <c r="XBD352" s="35"/>
      <c r="XBE352" s="35"/>
      <c r="XBF352" s="35"/>
      <c r="XBG352" s="35"/>
      <c r="XBH352" s="35"/>
      <c r="XBI352" s="35"/>
      <c r="XBJ352" s="35"/>
      <c r="XBK352" s="35"/>
      <c r="XBL352" s="35"/>
      <c r="XBM352" s="35"/>
      <c r="XBN352" s="35"/>
      <c r="XBO352" s="35"/>
      <c r="XBP352" s="35"/>
      <c r="XBQ352" s="35"/>
      <c r="XBR352" s="35"/>
      <c r="XBS352" s="35"/>
      <c r="XBT352" s="35"/>
      <c r="XBU352" s="35"/>
      <c r="XBV352" s="35"/>
      <c r="XBW352" s="35"/>
      <c r="XBX352" s="35"/>
      <c r="XBY352" s="35"/>
      <c r="XBZ352" s="35"/>
      <c r="XCA352" s="35"/>
      <c r="XCB352" s="35"/>
      <c r="XCC352" s="35"/>
      <c r="XCD352" s="35"/>
      <c r="XCE352" s="35"/>
      <c r="XCF352" s="35"/>
      <c r="XCG352" s="35"/>
      <c r="XCH352" s="35"/>
      <c r="XCI352" s="35"/>
      <c r="XCJ352" s="35"/>
      <c r="XCK352" s="35"/>
      <c r="XCL352" s="35"/>
      <c r="XCM352" s="35"/>
      <c r="XCN352" s="35"/>
      <c r="XCO352" s="35"/>
      <c r="XCP352" s="35"/>
      <c r="XCQ352" s="35"/>
      <c r="XCR352" s="35"/>
      <c r="XCS352" s="35"/>
      <c r="XCT352" s="35"/>
      <c r="XCU352" s="35"/>
      <c r="XCV352" s="35"/>
      <c r="XCW352" s="35"/>
      <c r="XCX352" s="35"/>
      <c r="XCY352" s="35"/>
      <c r="XCZ352" s="35"/>
      <c r="XDA352" s="35"/>
      <c r="XDB352" s="35"/>
      <c r="XDC352" s="35"/>
      <c r="XDD352" s="35"/>
      <c r="XDE352" s="35"/>
      <c r="XDF352" s="35"/>
      <c r="XDG352" s="35"/>
      <c r="XDH352" s="35"/>
      <c r="XDI352" s="35"/>
      <c r="XDJ352" s="35"/>
      <c r="XDK352" s="35"/>
      <c r="XDL352" s="35"/>
      <c r="XDM352" s="35"/>
      <c r="XDN352" s="35"/>
      <c r="XDO352" s="35"/>
      <c r="XDP352" s="35"/>
      <c r="XDQ352" s="35"/>
      <c r="XDR352" s="35"/>
      <c r="XDS352" s="35"/>
      <c r="XDT352" s="35"/>
      <c r="XDU352" s="35"/>
      <c r="XDV352" s="35"/>
      <c r="XDW352" s="35"/>
      <c r="XDX352" s="35"/>
      <c r="XDY352" s="35"/>
      <c r="XDZ352" s="35"/>
      <c r="XEA352" s="35"/>
      <c r="XEB352" s="35"/>
      <c r="XEC352" s="35"/>
      <c r="XED352" s="35"/>
      <c r="XEE352" s="35"/>
      <c r="XEF352" s="35"/>
      <c r="XEG352" s="35"/>
      <c r="XEH352" s="35"/>
      <c r="XEI352" s="35"/>
      <c r="XEJ352" s="35"/>
      <c r="XEK352" s="35"/>
      <c r="XEL352" s="35"/>
      <c r="XEM352" s="35"/>
      <c r="XEN352" s="35"/>
      <c r="XEO352" s="35"/>
      <c r="XEP352" s="35"/>
      <c r="XEQ352" s="35"/>
      <c r="XER352" s="35"/>
      <c r="XES352" s="35"/>
      <c r="XET352" s="35"/>
      <c r="XEU352" s="35"/>
      <c r="XEV352" s="35"/>
      <c r="XEW352" s="35"/>
      <c r="XEX352" s="35"/>
      <c r="XEY352" s="35"/>
      <c r="XEZ352" s="35"/>
      <c r="XFA352" s="35"/>
      <c r="XFB352" s="35"/>
      <c r="XFC352" s="35"/>
      <c r="XFD352" s="35"/>
    </row>
    <row r="353" spans="1:151 16227:16384" s="12" customFormat="1" ht="20.25" customHeight="1" x14ac:dyDescent="0.25">
      <c r="A353" s="114"/>
      <c r="B353" s="115"/>
      <c r="C353" s="118">
        <v>3</v>
      </c>
      <c r="D353" s="119"/>
      <c r="E353" s="55" t="s">
        <v>209</v>
      </c>
      <c r="F353" s="118">
        <f>(127.93)*(10.764)</f>
        <v>1377.0385200000001</v>
      </c>
      <c r="G353" s="119"/>
      <c r="H353" s="55">
        <v>0</v>
      </c>
      <c r="I353" s="55">
        <f t="shared" si="131"/>
        <v>2203.2616320000002</v>
      </c>
      <c r="J353" s="35"/>
      <c r="K353" s="35"/>
      <c r="L353" s="35"/>
      <c r="M353" s="35"/>
      <c r="N353" s="35"/>
      <c r="O353" s="35"/>
      <c r="P353" s="35"/>
      <c r="Q353" s="35"/>
      <c r="R353" s="35"/>
      <c r="S353" s="35"/>
      <c r="T353" s="35"/>
      <c r="U353" s="42" t="str">
        <f t="shared" ca="1" si="132"/>
        <v>2203,..,3003</v>
      </c>
      <c r="V353" s="42">
        <f t="shared" ref="V353:W353" ca="1" si="133">V352+1</f>
        <v>2203</v>
      </c>
      <c r="W353" s="42">
        <f t="shared" ca="1" si="133"/>
        <v>3003</v>
      </c>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WZC353" s="35"/>
      <c r="WZD353" s="35"/>
      <c r="WZE353" s="35"/>
      <c r="WZF353" s="35"/>
      <c r="WZG353" s="35"/>
      <c r="WZH353" s="35"/>
      <c r="WZI353" s="35"/>
      <c r="WZJ353" s="35"/>
      <c r="WZK353" s="35"/>
      <c r="WZL353" s="35"/>
      <c r="WZM353" s="35"/>
      <c r="WZN353" s="35"/>
      <c r="WZO353" s="35"/>
      <c r="WZP353" s="35"/>
      <c r="WZQ353" s="35"/>
      <c r="WZR353" s="35"/>
      <c r="WZS353" s="35"/>
      <c r="WZT353" s="35"/>
      <c r="WZU353" s="35"/>
      <c r="WZV353" s="35"/>
      <c r="WZW353" s="35"/>
      <c r="WZX353" s="35"/>
      <c r="WZY353" s="35"/>
      <c r="WZZ353" s="35"/>
      <c r="XAA353" s="35"/>
      <c r="XAB353" s="35"/>
      <c r="XAC353" s="35"/>
      <c r="XAD353" s="35"/>
      <c r="XAE353" s="35"/>
      <c r="XAF353" s="35"/>
      <c r="XAG353" s="35"/>
      <c r="XAH353" s="35"/>
      <c r="XAI353" s="35"/>
      <c r="XAJ353" s="35"/>
      <c r="XAK353" s="35"/>
      <c r="XAL353" s="35"/>
      <c r="XAM353" s="35"/>
      <c r="XAN353" s="35"/>
      <c r="XAO353" s="35"/>
      <c r="XAP353" s="35"/>
      <c r="XAQ353" s="35"/>
      <c r="XAR353" s="35"/>
      <c r="XAS353" s="35"/>
      <c r="XAT353" s="35"/>
      <c r="XAU353" s="35"/>
      <c r="XAV353" s="35"/>
      <c r="XAW353" s="35"/>
      <c r="XAX353" s="35"/>
      <c r="XAY353" s="35"/>
      <c r="XAZ353" s="35"/>
      <c r="XBA353" s="35"/>
      <c r="XBB353" s="35"/>
      <c r="XBC353" s="35"/>
      <c r="XBD353" s="35"/>
      <c r="XBE353" s="35"/>
      <c r="XBF353" s="35"/>
      <c r="XBG353" s="35"/>
      <c r="XBH353" s="35"/>
      <c r="XBI353" s="35"/>
      <c r="XBJ353" s="35"/>
      <c r="XBK353" s="35"/>
      <c r="XBL353" s="35"/>
      <c r="XBM353" s="35"/>
      <c r="XBN353" s="35"/>
      <c r="XBO353" s="35"/>
      <c r="XBP353" s="35"/>
      <c r="XBQ353" s="35"/>
      <c r="XBR353" s="35"/>
      <c r="XBS353" s="35"/>
      <c r="XBT353" s="35"/>
      <c r="XBU353" s="35"/>
      <c r="XBV353" s="35"/>
      <c r="XBW353" s="35"/>
      <c r="XBX353" s="35"/>
      <c r="XBY353" s="35"/>
      <c r="XBZ353" s="35"/>
      <c r="XCA353" s="35"/>
      <c r="XCB353" s="35"/>
      <c r="XCC353" s="35"/>
      <c r="XCD353" s="35"/>
      <c r="XCE353" s="35"/>
      <c r="XCF353" s="35"/>
      <c r="XCG353" s="35"/>
      <c r="XCH353" s="35"/>
      <c r="XCI353" s="35"/>
      <c r="XCJ353" s="35"/>
      <c r="XCK353" s="35"/>
      <c r="XCL353" s="35"/>
      <c r="XCM353" s="35"/>
      <c r="XCN353" s="35"/>
      <c r="XCO353" s="35"/>
      <c r="XCP353" s="35"/>
      <c r="XCQ353" s="35"/>
      <c r="XCR353" s="35"/>
      <c r="XCS353" s="35"/>
      <c r="XCT353" s="35"/>
      <c r="XCU353" s="35"/>
      <c r="XCV353" s="35"/>
      <c r="XCW353" s="35"/>
      <c r="XCX353" s="35"/>
      <c r="XCY353" s="35"/>
      <c r="XCZ353" s="35"/>
      <c r="XDA353" s="35"/>
      <c r="XDB353" s="35"/>
      <c r="XDC353" s="35"/>
      <c r="XDD353" s="35"/>
      <c r="XDE353" s="35"/>
      <c r="XDF353" s="35"/>
      <c r="XDG353" s="35"/>
      <c r="XDH353" s="35"/>
      <c r="XDI353" s="35"/>
      <c r="XDJ353" s="35"/>
      <c r="XDK353" s="35"/>
      <c r="XDL353" s="35"/>
      <c r="XDM353" s="35"/>
      <c r="XDN353" s="35"/>
      <c r="XDO353" s="35"/>
      <c r="XDP353" s="35"/>
      <c r="XDQ353" s="35"/>
      <c r="XDR353" s="35"/>
      <c r="XDS353" s="35"/>
      <c r="XDT353" s="35"/>
      <c r="XDU353" s="35"/>
      <c r="XDV353" s="35"/>
      <c r="XDW353" s="35"/>
      <c r="XDX353" s="35"/>
      <c r="XDY353" s="35"/>
      <c r="XDZ353" s="35"/>
      <c r="XEA353" s="35"/>
      <c r="XEB353" s="35"/>
      <c r="XEC353" s="35"/>
      <c r="XED353" s="35"/>
      <c r="XEE353" s="35"/>
      <c r="XEF353" s="35"/>
      <c r="XEG353" s="35"/>
      <c r="XEH353" s="35"/>
      <c r="XEI353" s="35"/>
      <c r="XEJ353" s="35"/>
      <c r="XEK353" s="35"/>
      <c r="XEL353" s="35"/>
      <c r="XEM353" s="35"/>
      <c r="XEN353" s="35"/>
      <c r="XEO353" s="35"/>
      <c r="XEP353" s="35"/>
      <c r="XEQ353" s="35"/>
      <c r="XER353" s="35"/>
      <c r="XES353" s="35"/>
      <c r="XET353" s="35"/>
      <c r="XEU353" s="35"/>
      <c r="XEV353" s="35"/>
      <c r="XEW353" s="35"/>
      <c r="XEX353" s="35"/>
      <c r="XEY353" s="35"/>
      <c r="XEZ353" s="35"/>
      <c r="XFA353" s="35"/>
      <c r="XFB353" s="35"/>
      <c r="XFC353" s="35"/>
      <c r="XFD353" s="35"/>
    </row>
    <row r="354" spans="1:151 16227:16384" s="12" customFormat="1" ht="20.25" customHeight="1" x14ac:dyDescent="0.25">
      <c r="A354" s="114"/>
      <c r="B354" s="115"/>
      <c r="C354" s="118">
        <v>4</v>
      </c>
      <c r="D354" s="119"/>
      <c r="E354" s="55" t="s">
        <v>208</v>
      </c>
      <c r="F354" s="118">
        <f>(74.08)*(10.764)</f>
        <v>797.39711999999997</v>
      </c>
      <c r="G354" s="119"/>
      <c r="H354" s="55">
        <v>0</v>
      </c>
      <c r="I354" s="55">
        <f t="shared" si="131"/>
        <v>1275.835392</v>
      </c>
      <c r="J354" s="35"/>
      <c r="K354" s="35"/>
      <c r="L354" s="35"/>
      <c r="M354" s="35"/>
      <c r="N354" s="35"/>
      <c r="O354" s="35"/>
      <c r="P354" s="35"/>
      <c r="Q354" s="35"/>
      <c r="R354" s="35"/>
      <c r="S354" s="35"/>
      <c r="T354" s="35"/>
      <c r="U354" s="42" t="str">
        <f t="shared" ca="1" si="132"/>
        <v>2204,..,3004</v>
      </c>
      <c r="V354" s="42">
        <f t="shared" ref="V354:W354" ca="1" si="134">V353+1</f>
        <v>2204</v>
      </c>
      <c r="W354" s="42">
        <f t="shared" ca="1" si="134"/>
        <v>3004</v>
      </c>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WZC354" s="35"/>
      <c r="WZD354" s="35"/>
      <c r="WZE354" s="35"/>
      <c r="WZF354" s="35"/>
      <c r="WZG354" s="35"/>
      <c r="WZH354" s="35"/>
      <c r="WZI354" s="35"/>
      <c r="WZJ354" s="35"/>
      <c r="WZK354" s="35"/>
      <c r="WZL354" s="35"/>
      <c r="WZM354" s="35"/>
      <c r="WZN354" s="35"/>
      <c r="WZO354" s="35"/>
      <c r="WZP354" s="35"/>
      <c r="WZQ354" s="35"/>
      <c r="WZR354" s="35"/>
      <c r="WZS354" s="35"/>
      <c r="WZT354" s="35"/>
      <c r="WZU354" s="35"/>
      <c r="WZV354" s="35"/>
      <c r="WZW354" s="35"/>
      <c r="WZX354" s="35"/>
      <c r="WZY354" s="35"/>
      <c r="WZZ354" s="35"/>
      <c r="XAA354" s="35"/>
      <c r="XAB354" s="35"/>
      <c r="XAC354" s="35"/>
      <c r="XAD354" s="35"/>
      <c r="XAE354" s="35"/>
      <c r="XAF354" s="35"/>
      <c r="XAG354" s="35"/>
      <c r="XAH354" s="35"/>
      <c r="XAI354" s="35"/>
      <c r="XAJ354" s="35"/>
      <c r="XAK354" s="35"/>
      <c r="XAL354" s="35"/>
      <c r="XAM354" s="35"/>
      <c r="XAN354" s="35"/>
      <c r="XAO354" s="35"/>
      <c r="XAP354" s="35"/>
      <c r="XAQ354" s="35"/>
      <c r="XAR354" s="35"/>
      <c r="XAS354" s="35"/>
      <c r="XAT354" s="35"/>
      <c r="XAU354" s="35"/>
      <c r="XAV354" s="35"/>
      <c r="XAW354" s="35"/>
      <c r="XAX354" s="35"/>
      <c r="XAY354" s="35"/>
      <c r="XAZ354" s="35"/>
      <c r="XBA354" s="35"/>
      <c r="XBB354" s="35"/>
      <c r="XBC354" s="35"/>
      <c r="XBD354" s="35"/>
      <c r="XBE354" s="35"/>
      <c r="XBF354" s="35"/>
      <c r="XBG354" s="35"/>
      <c r="XBH354" s="35"/>
      <c r="XBI354" s="35"/>
      <c r="XBJ354" s="35"/>
      <c r="XBK354" s="35"/>
      <c r="XBL354" s="35"/>
      <c r="XBM354" s="35"/>
      <c r="XBN354" s="35"/>
      <c r="XBO354" s="35"/>
      <c r="XBP354" s="35"/>
      <c r="XBQ354" s="35"/>
      <c r="XBR354" s="35"/>
      <c r="XBS354" s="35"/>
      <c r="XBT354" s="35"/>
      <c r="XBU354" s="35"/>
      <c r="XBV354" s="35"/>
      <c r="XBW354" s="35"/>
      <c r="XBX354" s="35"/>
      <c r="XBY354" s="35"/>
      <c r="XBZ354" s="35"/>
      <c r="XCA354" s="35"/>
      <c r="XCB354" s="35"/>
      <c r="XCC354" s="35"/>
      <c r="XCD354" s="35"/>
      <c r="XCE354" s="35"/>
      <c r="XCF354" s="35"/>
      <c r="XCG354" s="35"/>
      <c r="XCH354" s="35"/>
      <c r="XCI354" s="35"/>
      <c r="XCJ354" s="35"/>
      <c r="XCK354" s="35"/>
      <c r="XCL354" s="35"/>
      <c r="XCM354" s="35"/>
      <c r="XCN354" s="35"/>
      <c r="XCO354" s="35"/>
      <c r="XCP354" s="35"/>
      <c r="XCQ354" s="35"/>
      <c r="XCR354" s="35"/>
      <c r="XCS354" s="35"/>
      <c r="XCT354" s="35"/>
      <c r="XCU354" s="35"/>
      <c r="XCV354" s="35"/>
      <c r="XCW354" s="35"/>
      <c r="XCX354" s="35"/>
      <c r="XCY354" s="35"/>
      <c r="XCZ354" s="35"/>
      <c r="XDA354" s="35"/>
      <c r="XDB354" s="35"/>
      <c r="XDC354" s="35"/>
      <c r="XDD354" s="35"/>
      <c r="XDE354" s="35"/>
      <c r="XDF354" s="35"/>
      <c r="XDG354" s="35"/>
      <c r="XDH354" s="35"/>
      <c r="XDI354" s="35"/>
      <c r="XDJ354" s="35"/>
      <c r="XDK354" s="35"/>
      <c r="XDL354" s="35"/>
      <c r="XDM354" s="35"/>
      <c r="XDN354" s="35"/>
      <c r="XDO354" s="35"/>
      <c r="XDP354" s="35"/>
      <c r="XDQ354" s="35"/>
      <c r="XDR354" s="35"/>
      <c r="XDS354" s="35"/>
      <c r="XDT354" s="35"/>
      <c r="XDU354" s="35"/>
      <c r="XDV354" s="35"/>
      <c r="XDW354" s="35"/>
      <c r="XDX354" s="35"/>
      <c r="XDY354" s="35"/>
      <c r="XDZ354" s="35"/>
      <c r="XEA354" s="35"/>
      <c r="XEB354" s="35"/>
      <c r="XEC354" s="35"/>
      <c r="XED354" s="35"/>
      <c r="XEE354" s="35"/>
      <c r="XEF354" s="35"/>
      <c r="XEG354" s="35"/>
      <c r="XEH354" s="35"/>
      <c r="XEI354" s="35"/>
      <c r="XEJ354" s="35"/>
      <c r="XEK354" s="35"/>
      <c r="XEL354" s="35"/>
      <c r="XEM354" s="35"/>
      <c r="XEN354" s="35"/>
      <c r="XEO354" s="35"/>
      <c r="XEP354" s="35"/>
      <c r="XEQ354" s="35"/>
      <c r="XER354" s="35"/>
      <c r="XES354" s="35"/>
      <c r="XET354" s="35"/>
      <c r="XEU354" s="35"/>
      <c r="XEV354" s="35"/>
      <c r="XEW354" s="35"/>
      <c r="XEX354" s="35"/>
      <c r="XEY354" s="35"/>
      <c r="XEZ354" s="35"/>
      <c r="XFA354" s="35"/>
      <c r="XFB354" s="35"/>
      <c r="XFC354" s="35"/>
      <c r="XFD354" s="35"/>
    </row>
    <row r="355" spans="1:151 16227:16384" s="12" customFormat="1" ht="20.25" x14ac:dyDescent="0.25">
      <c r="A355" s="109" t="s">
        <v>220</v>
      </c>
      <c r="B355" s="110"/>
      <c r="C355" s="110"/>
      <c r="D355" s="110"/>
      <c r="E355" s="110"/>
      <c r="F355" s="110"/>
      <c r="G355" s="110"/>
      <c r="H355" s="110"/>
      <c r="I355" s="111"/>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WZC355" s="35"/>
      <c r="WZD355" s="35"/>
      <c r="WZE355" s="35"/>
      <c r="WZF355" s="35"/>
      <c r="WZG355" s="35"/>
      <c r="WZH355" s="35"/>
      <c r="WZI355" s="35"/>
      <c r="WZJ355" s="35"/>
      <c r="WZK355" s="35"/>
      <c r="WZL355" s="35"/>
      <c r="WZM355" s="35"/>
      <c r="WZN355" s="35"/>
      <c r="WZO355" s="35"/>
      <c r="WZP355" s="35"/>
      <c r="WZQ355" s="35"/>
      <c r="WZR355" s="35"/>
      <c r="WZS355" s="35"/>
      <c r="WZT355" s="35"/>
      <c r="WZU355" s="35"/>
      <c r="WZV355" s="35"/>
      <c r="WZW355" s="35"/>
      <c r="WZX355" s="35"/>
      <c r="WZY355" s="35"/>
      <c r="WZZ355" s="35"/>
      <c r="XAA355" s="35"/>
      <c r="XAB355" s="35"/>
      <c r="XAC355" s="35"/>
      <c r="XAD355" s="35"/>
      <c r="XAE355" s="35"/>
      <c r="XAF355" s="35"/>
      <c r="XAG355" s="35"/>
      <c r="XAH355" s="35"/>
      <c r="XAI355" s="35"/>
      <c r="XAJ355" s="35"/>
      <c r="XAK355" s="35"/>
      <c r="XAL355" s="35"/>
      <c r="XAM355" s="35"/>
      <c r="XAN355" s="35"/>
      <c r="XAO355" s="35"/>
      <c r="XAP355" s="35"/>
      <c r="XAQ355" s="35"/>
      <c r="XAR355" s="35"/>
      <c r="XAS355" s="35"/>
      <c r="XAT355" s="35"/>
      <c r="XAU355" s="35"/>
      <c r="XAV355" s="35"/>
      <c r="XAW355" s="35"/>
      <c r="XAX355" s="35"/>
      <c r="XAY355" s="35"/>
      <c r="XAZ355" s="35"/>
      <c r="XBA355" s="35"/>
      <c r="XBB355" s="35"/>
      <c r="XBC355" s="35"/>
      <c r="XBD355" s="35"/>
      <c r="XBE355" s="35"/>
      <c r="XBF355" s="35"/>
      <c r="XBG355" s="35"/>
      <c r="XBH355" s="35"/>
      <c r="XBI355" s="35"/>
      <c r="XBJ355" s="35"/>
      <c r="XBK355" s="35"/>
      <c r="XBL355" s="35"/>
      <c r="XBM355" s="35"/>
      <c r="XBN355" s="35"/>
      <c r="XBO355" s="35"/>
      <c r="XBP355" s="35"/>
      <c r="XBQ355" s="35"/>
      <c r="XBR355" s="35"/>
      <c r="XBS355" s="35"/>
      <c r="XBT355" s="35"/>
      <c r="XBU355" s="35"/>
      <c r="XBV355" s="35"/>
      <c r="XBW355" s="35"/>
      <c r="XBX355" s="35"/>
      <c r="XBY355" s="35"/>
      <c r="XBZ355" s="35"/>
      <c r="XCA355" s="35"/>
      <c r="XCB355" s="35"/>
      <c r="XCC355" s="35"/>
      <c r="XCD355" s="35"/>
      <c r="XCE355" s="35"/>
      <c r="XCF355" s="35"/>
      <c r="XCG355" s="35"/>
      <c r="XCH355" s="35"/>
      <c r="XCI355" s="35"/>
      <c r="XCJ355" s="35"/>
      <c r="XCK355" s="35"/>
      <c r="XCL355" s="35"/>
      <c r="XCM355" s="35"/>
      <c r="XCN355" s="35"/>
      <c r="XCO355" s="35"/>
      <c r="XCP355" s="35"/>
      <c r="XCQ355" s="35"/>
      <c r="XCR355" s="35"/>
      <c r="XCS355" s="35"/>
      <c r="XCT355" s="35"/>
      <c r="XCU355" s="35"/>
      <c r="XCV355" s="35"/>
      <c r="XCW355" s="35"/>
      <c r="XCX355" s="35"/>
      <c r="XCY355" s="35"/>
      <c r="XCZ355" s="35"/>
      <c r="XDA355" s="35"/>
      <c r="XDB355" s="35"/>
      <c r="XDC355" s="35"/>
      <c r="XDD355" s="35"/>
      <c r="XDE355" s="35"/>
      <c r="XDF355" s="35"/>
      <c r="XDG355" s="35"/>
      <c r="XDH355" s="35"/>
      <c r="XDI355" s="35"/>
      <c r="XDJ355" s="35"/>
      <c r="XDK355" s="35"/>
      <c r="XDL355" s="35"/>
      <c r="XDM355" s="35"/>
      <c r="XDN355" s="35"/>
      <c r="XDO355" s="35"/>
      <c r="XDP355" s="35"/>
      <c r="XDQ355" s="35"/>
      <c r="XDR355" s="35"/>
      <c r="XDS355" s="35"/>
      <c r="XDT355" s="35"/>
      <c r="XDU355" s="35"/>
      <c r="XDV355" s="35"/>
      <c r="XDW355" s="35"/>
      <c r="XDX355" s="35"/>
      <c r="XDY355" s="35"/>
      <c r="XDZ355" s="35"/>
      <c r="XEA355" s="35"/>
      <c r="XEB355" s="35"/>
      <c r="XEC355" s="35"/>
      <c r="XED355" s="35"/>
      <c r="XEE355" s="35"/>
      <c r="XEF355" s="35"/>
      <c r="XEG355" s="35"/>
      <c r="XEH355" s="35"/>
      <c r="XEI355" s="35"/>
      <c r="XEJ355" s="35"/>
      <c r="XEK355" s="35"/>
      <c r="XEL355" s="35"/>
      <c r="XEM355" s="35"/>
      <c r="XEN355" s="35"/>
      <c r="XEO355" s="35"/>
      <c r="XEP355" s="35"/>
      <c r="XEQ355" s="35"/>
      <c r="XER355" s="35"/>
      <c r="XES355" s="35"/>
      <c r="XET355" s="35"/>
      <c r="XEU355" s="35"/>
      <c r="XEV355" s="35"/>
      <c r="XEW355" s="35"/>
      <c r="XEX355" s="35"/>
      <c r="XEY355" s="35"/>
      <c r="XEZ355" s="35"/>
      <c r="XFA355" s="35"/>
      <c r="XFB355" s="35"/>
      <c r="XFC355" s="35"/>
      <c r="XFD355" s="35"/>
    </row>
    <row r="356" spans="1:151 16227:16384" s="12" customFormat="1" ht="20.25" customHeight="1" x14ac:dyDescent="0.25">
      <c r="A356" s="112" t="str">
        <f>A355</f>
        <v>21st &amp; 28th Floor (Part Refuge Area)</v>
      </c>
      <c r="B356" s="113"/>
      <c r="C356" s="118">
        <v>1</v>
      </c>
      <c r="D356" s="119"/>
      <c r="E356" s="55" t="s">
        <v>208</v>
      </c>
      <c r="F356" s="118">
        <f>(69.17)*(10.764)</f>
        <v>744.54588000000001</v>
      </c>
      <c r="G356" s="119"/>
      <c r="H356" s="55">
        <v>0</v>
      </c>
      <c r="I356" s="55">
        <f t="shared" ref="I356:I358" si="135">F356*(($I$151)+1)+H356</f>
        <v>1191.273408</v>
      </c>
      <c r="J356" s="35"/>
      <c r="K356" s="35"/>
      <c r="L356" s="35"/>
      <c r="M356" s="35"/>
      <c r="N356" s="35"/>
      <c r="O356" s="35"/>
      <c r="P356" s="35"/>
      <c r="Q356" s="35"/>
      <c r="R356" s="35"/>
      <c r="S356" s="35"/>
      <c r="T356" s="35"/>
      <c r="U356" s="42" t="str">
        <f t="shared" ref="U356:U359" ca="1" si="136">V356&amp;""&amp;",..,"&amp;""&amp;W356</f>
        <v>2101,..,2801</v>
      </c>
      <c r="V356" s="42">
        <f ca="1">(SUMPRODUCT(MID(0&amp;(LEFT(A355,SUM(LEN(A355)-LEN(SUBSTITUTE(A355,{"0","1","2","3"},""))))), LARGE(INDEX(ISNUMBER(--MID((LEFT(A355,SUM(LEN(A355)-LEN(SUBSTITUTE(A355,{"0","1","2","3"},""))))), ROW(INDIRECT("1:"&amp;LEN((LEFT(A355,SUM(LEN(A355)-LEN(SUBSTITUTE(A355,{"0","1","2","3"},"")))))))), 1)) * ROW(INDIRECT("1:"&amp;LEN((LEFT(A355,SUM(LEN(A355)-LEN(SUBSTITUTE(A355,{"0","1","2","3"},"")))))))), 0), ROW(INDIRECT("1:"&amp;LEN((LEFT(A355,SUM(LEN(A355)-LEN(SUBSTITUTE(A355,{"0","1","2","3"},"")))))))))+1, 1) * 10^ROW(INDIRECT("1:"&amp;LEN((LEFT(A355,SUM(LEN(A355)-LEN(SUBSTITUTE(A355,{"0","1","2","3"},""))))))))/10))*100+1</f>
        <v>2101</v>
      </c>
      <c r="W356" s="42">
        <f ca="1">(SUMPRODUCT(MID(0&amp;(--TRIM(RIGHT(SUBSTITUTE(LEFT(A355,_xlfn.AGGREGATE(16,6,FIND({0,1,2,3,4,5,6,7,8,9},A355,ROW(INDIRECT("1:"&amp;LEN(A355)))),1))," ",REPT(" ",LEN(A355))),LEN(A355)))), LARGE(INDEX(ISNUMBER(--MID((--TRIM(RIGHT(SUBSTITUTE(LEFT(A355,_xlfn.AGGREGATE(16,6,FIND({0,1,2,3,4,5,6,7,8,9},A355,ROW(INDIRECT("1:"&amp;LEN(A355)))),1))," ",REPT(" ",LEN(A355))),LEN(A355)))), ROW(INDIRECT("1:"&amp;LEN((--TRIM(RIGHT(SUBSTITUTE(LEFT(A355,_xlfn.AGGREGATE(16,6,FIND({0,1,2,3,4,5,6,7,8,9},A355,ROW(INDIRECT("1:"&amp;LEN(A355)))),1))," ",REPT(" ",LEN(A355))),LEN(A355))))))), 1)) * ROW(INDIRECT("1:"&amp;LEN((--TRIM(RIGHT(SUBSTITUTE(LEFT(A355,_xlfn.AGGREGATE(16,6,FIND({0,1,2,3,4,5,6,7,8,9},A355,ROW(INDIRECT("1:"&amp;LEN(A355)))),1))," ",REPT(" ",LEN(A355))),LEN(A355))))))), 0), ROW(INDIRECT("1:"&amp;LEN((--TRIM(RIGHT(SUBSTITUTE(LEFT(A355,_xlfn.AGGREGATE(16,6,FIND({0,1,2,3,4,5,6,7,8,9},A355,ROW(INDIRECT("1:"&amp;LEN(A355)))),1))," ",REPT(" ",LEN(A355))),LEN(A355))))))))+1, 1) * 10^ROW(INDIRECT("1:"&amp;LEN((--TRIM(RIGHT(SUBSTITUTE(LEFT(A355,_xlfn.AGGREGATE(16,6,FIND({0,1,2,3,4,5,6,7,8,9},A355,ROW(INDIRECT("1:"&amp;LEN(A355)))),1))," ",REPT(" ",LEN(A355))),LEN(A355)))))))/10))*100+1</f>
        <v>2801</v>
      </c>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WZC356" s="35"/>
      <c r="WZD356" s="35"/>
      <c r="WZE356" s="35"/>
      <c r="WZF356" s="35"/>
      <c r="WZG356" s="35"/>
      <c r="WZH356" s="35"/>
      <c r="WZI356" s="35"/>
      <c r="WZJ356" s="35"/>
      <c r="WZK356" s="35"/>
      <c r="WZL356" s="35"/>
      <c r="WZM356" s="35"/>
      <c r="WZN356" s="35"/>
      <c r="WZO356" s="35"/>
      <c r="WZP356" s="35"/>
      <c r="WZQ356" s="35"/>
      <c r="WZR356" s="35"/>
      <c r="WZS356" s="35"/>
      <c r="WZT356" s="35"/>
      <c r="WZU356" s="35"/>
      <c r="WZV356" s="35"/>
      <c r="WZW356" s="35"/>
      <c r="WZX356" s="35"/>
      <c r="WZY356" s="35"/>
      <c r="WZZ356" s="35"/>
      <c r="XAA356" s="35"/>
      <c r="XAB356" s="35"/>
      <c r="XAC356" s="35"/>
      <c r="XAD356" s="35"/>
      <c r="XAE356" s="35"/>
      <c r="XAF356" s="35"/>
      <c r="XAG356" s="35"/>
      <c r="XAH356" s="35"/>
      <c r="XAI356" s="35"/>
      <c r="XAJ356" s="35"/>
      <c r="XAK356" s="35"/>
      <c r="XAL356" s="35"/>
      <c r="XAM356" s="35"/>
      <c r="XAN356" s="35"/>
      <c r="XAO356" s="35"/>
      <c r="XAP356" s="35"/>
      <c r="XAQ356" s="35"/>
      <c r="XAR356" s="35"/>
      <c r="XAS356" s="35"/>
      <c r="XAT356" s="35"/>
      <c r="XAU356" s="35"/>
      <c r="XAV356" s="35"/>
      <c r="XAW356" s="35"/>
      <c r="XAX356" s="35"/>
      <c r="XAY356" s="35"/>
      <c r="XAZ356" s="35"/>
      <c r="XBA356" s="35"/>
      <c r="XBB356" s="35"/>
      <c r="XBC356" s="35"/>
      <c r="XBD356" s="35"/>
      <c r="XBE356" s="35"/>
      <c r="XBF356" s="35"/>
      <c r="XBG356" s="35"/>
      <c r="XBH356" s="35"/>
      <c r="XBI356" s="35"/>
      <c r="XBJ356" s="35"/>
      <c r="XBK356" s="35"/>
      <c r="XBL356" s="35"/>
      <c r="XBM356" s="35"/>
      <c r="XBN356" s="35"/>
      <c r="XBO356" s="35"/>
      <c r="XBP356" s="35"/>
      <c r="XBQ356" s="35"/>
      <c r="XBR356" s="35"/>
      <c r="XBS356" s="35"/>
      <c r="XBT356" s="35"/>
      <c r="XBU356" s="35"/>
      <c r="XBV356" s="35"/>
      <c r="XBW356" s="35"/>
      <c r="XBX356" s="35"/>
      <c r="XBY356" s="35"/>
      <c r="XBZ356" s="35"/>
      <c r="XCA356" s="35"/>
      <c r="XCB356" s="35"/>
      <c r="XCC356" s="35"/>
      <c r="XCD356" s="35"/>
      <c r="XCE356" s="35"/>
      <c r="XCF356" s="35"/>
      <c r="XCG356" s="35"/>
      <c r="XCH356" s="35"/>
      <c r="XCI356" s="35"/>
      <c r="XCJ356" s="35"/>
      <c r="XCK356" s="35"/>
      <c r="XCL356" s="35"/>
      <c r="XCM356" s="35"/>
      <c r="XCN356" s="35"/>
      <c r="XCO356" s="35"/>
      <c r="XCP356" s="35"/>
      <c r="XCQ356" s="35"/>
      <c r="XCR356" s="35"/>
      <c r="XCS356" s="35"/>
      <c r="XCT356" s="35"/>
      <c r="XCU356" s="35"/>
      <c r="XCV356" s="35"/>
      <c r="XCW356" s="35"/>
      <c r="XCX356" s="35"/>
      <c r="XCY356" s="35"/>
      <c r="XCZ356" s="35"/>
      <c r="XDA356" s="35"/>
      <c r="XDB356" s="35"/>
      <c r="XDC356" s="35"/>
      <c r="XDD356" s="35"/>
      <c r="XDE356" s="35"/>
      <c r="XDF356" s="35"/>
      <c r="XDG356" s="35"/>
      <c r="XDH356" s="35"/>
      <c r="XDI356" s="35"/>
      <c r="XDJ356" s="35"/>
      <c r="XDK356" s="35"/>
      <c r="XDL356" s="35"/>
      <c r="XDM356" s="35"/>
      <c r="XDN356" s="35"/>
      <c r="XDO356" s="35"/>
      <c r="XDP356" s="35"/>
      <c r="XDQ356" s="35"/>
      <c r="XDR356" s="35"/>
      <c r="XDS356" s="35"/>
      <c r="XDT356" s="35"/>
      <c r="XDU356" s="35"/>
      <c r="XDV356" s="35"/>
      <c r="XDW356" s="35"/>
      <c r="XDX356" s="35"/>
      <c r="XDY356" s="35"/>
      <c r="XDZ356" s="35"/>
      <c r="XEA356" s="35"/>
      <c r="XEB356" s="35"/>
      <c r="XEC356" s="35"/>
      <c r="XED356" s="35"/>
      <c r="XEE356" s="35"/>
      <c r="XEF356" s="35"/>
      <c r="XEG356" s="35"/>
      <c r="XEH356" s="35"/>
      <c r="XEI356" s="35"/>
      <c r="XEJ356" s="35"/>
      <c r="XEK356" s="35"/>
      <c r="XEL356" s="35"/>
      <c r="XEM356" s="35"/>
      <c r="XEN356" s="35"/>
      <c r="XEO356" s="35"/>
      <c r="XEP356" s="35"/>
      <c r="XEQ356" s="35"/>
      <c r="XER356" s="35"/>
      <c r="XES356" s="35"/>
      <c r="XET356" s="35"/>
      <c r="XEU356" s="35"/>
      <c r="XEV356" s="35"/>
      <c r="XEW356" s="35"/>
      <c r="XEX356" s="35"/>
      <c r="XEY356" s="35"/>
      <c r="XEZ356" s="35"/>
      <c r="XFA356" s="35"/>
      <c r="XFB356" s="35"/>
      <c r="XFC356" s="35"/>
      <c r="XFD356" s="35"/>
    </row>
    <row r="357" spans="1:151 16227:16384" s="12" customFormat="1" ht="20.25" customHeight="1" x14ac:dyDescent="0.25">
      <c r="A357" s="114"/>
      <c r="B357" s="115"/>
      <c r="C357" s="118">
        <v>2</v>
      </c>
      <c r="D357" s="119"/>
      <c r="E357" s="55" t="s">
        <v>209</v>
      </c>
      <c r="F357" s="118">
        <f>(87.29)*(10.764)</f>
        <v>939.58956000000001</v>
      </c>
      <c r="G357" s="119"/>
      <c r="H357" s="55">
        <v>0</v>
      </c>
      <c r="I357" s="55">
        <f t="shared" si="135"/>
        <v>1503.343296</v>
      </c>
      <c r="J357" s="35"/>
      <c r="K357" s="35"/>
      <c r="L357" s="35"/>
      <c r="M357" s="35"/>
      <c r="N357" s="35"/>
      <c r="O357" s="35"/>
      <c r="P357" s="35"/>
      <c r="Q357" s="35"/>
      <c r="R357" s="35"/>
      <c r="S357" s="35"/>
      <c r="T357" s="35"/>
      <c r="U357" s="42" t="str">
        <f t="shared" ca="1" si="136"/>
        <v>2102,..,2802</v>
      </c>
      <c r="V357" s="42">
        <f ca="1">V356+1</f>
        <v>2102</v>
      </c>
      <c r="W357" s="42">
        <f ca="1">W356+1</f>
        <v>2802</v>
      </c>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WZC357" s="35"/>
      <c r="WZD357" s="35"/>
      <c r="WZE357" s="35"/>
      <c r="WZF357" s="35"/>
      <c r="WZG357" s="35"/>
      <c r="WZH357" s="35"/>
      <c r="WZI357" s="35"/>
      <c r="WZJ357" s="35"/>
      <c r="WZK357" s="35"/>
      <c r="WZL357" s="35"/>
      <c r="WZM357" s="35"/>
      <c r="WZN357" s="35"/>
      <c r="WZO357" s="35"/>
      <c r="WZP357" s="35"/>
      <c r="WZQ357" s="35"/>
      <c r="WZR357" s="35"/>
      <c r="WZS357" s="35"/>
      <c r="WZT357" s="35"/>
      <c r="WZU357" s="35"/>
      <c r="WZV357" s="35"/>
      <c r="WZW357" s="35"/>
      <c r="WZX357" s="35"/>
      <c r="WZY357" s="35"/>
      <c r="WZZ357" s="35"/>
      <c r="XAA357" s="35"/>
      <c r="XAB357" s="35"/>
      <c r="XAC357" s="35"/>
      <c r="XAD357" s="35"/>
      <c r="XAE357" s="35"/>
      <c r="XAF357" s="35"/>
      <c r="XAG357" s="35"/>
      <c r="XAH357" s="35"/>
      <c r="XAI357" s="35"/>
      <c r="XAJ357" s="35"/>
      <c r="XAK357" s="35"/>
      <c r="XAL357" s="35"/>
      <c r="XAM357" s="35"/>
      <c r="XAN357" s="35"/>
      <c r="XAO357" s="35"/>
      <c r="XAP357" s="35"/>
      <c r="XAQ357" s="35"/>
      <c r="XAR357" s="35"/>
      <c r="XAS357" s="35"/>
      <c r="XAT357" s="35"/>
      <c r="XAU357" s="35"/>
      <c r="XAV357" s="35"/>
      <c r="XAW357" s="35"/>
      <c r="XAX357" s="35"/>
      <c r="XAY357" s="35"/>
      <c r="XAZ357" s="35"/>
      <c r="XBA357" s="35"/>
      <c r="XBB357" s="35"/>
      <c r="XBC357" s="35"/>
      <c r="XBD357" s="35"/>
      <c r="XBE357" s="35"/>
      <c r="XBF357" s="35"/>
      <c r="XBG357" s="35"/>
      <c r="XBH357" s="35"/>
      <c r="XBI357" s="35"/>
      <c r="XBJ357" s="35"/>
      <c r="XBK357" s="35"/>
      <c r="XBL357" s="35"/>
      <c r="XBM357" s="35"/>
      <c r="XBN357" s="35"/>
      <c r="XBO357" s="35"/>
      <c r="XBP357" s="35"/>
      <c r="XBQ357" s="35"/>
      <c r="XBR357" s="35"/>
      <c r="XBS357" s="35"/>
      <c r="XBT357" s="35"/>
      <c r="XBU357" s="35"/>
      <c r="XBV357" s="35"/>
      <c r="XBW357" s="35"/>
      <c r="XBX357" s="35"/>
      <c r="XBY357" s="35"/>
      <c r="XBZ357" s="35"/>
      <c r="XCA357" s="35"/>
      <c r="XCB357" s="35"/>
      <c r="XCC357" s="35"/>
      <c r="XCD357" s="35"/>
      <c r="XCE357" s="35"/>
      <c r="XCF357" s="35"/>
      <c r="XCG357" s="35"/>
      <c r="XCH357" s="35"/>
      <c r="XCI357" s="35"/>
      <c r="XCJ357" s="35"/>
      <c r="XCK357" s="35"/>
      <c r="XCL357" s="35"/>
      <c r="XCM357" s="35"/>
      <c r="XCN357" s="35"/>
      <c r="XCO357" s="35"/>
      <c r="XCP357" s="35"/>
      <c r="XCQ357" s="35"/>
      <c r="XCR357" s="35"/>
      <c r="XCS357" s="35"/>
      <c r="XCT357" s="35"/>
      <c r="XCU357" s="35"/>
      <c r="XCV357" s="35"/>
      <c r="XCW357" s="35"/>
      <c r="XCX357" s="35"/>
      <c r="XCY357" s="35"/>
      <c r="XCZ357" s="35"/>
      <c r="XDA357" s="35"/>
      <c r="XDB357" s="35"/>
      <c r="XDC357" s="35"/>
      <c r="XDD357" s="35"/>
      <c r="XDE357" s="35"/>
      <c r="XDF357" s="35"/>
      <c r="XDG357" s="35"/>
      <c r="XDH357" s="35"/>
      <c r="XDI357" s="35"/>
      <c r="XDJ357" s="35"/>
      <c r="XDK357" s="35"/>
      <c r="XDL357" s="35"/>
      <c r="XDM357" s="35"/>
      <c r="XDN357" s="35"/>
      <c r="XDO357" s="35"/>
      <c r="XDP357" s="35"/>
      <c r="XDQ357" s="35"/>
      <c r="XDR357" s="35"/>
      <c r="XDS357" s="35"/>
      <c r="XDT357" s="35"/>
      <c r="XDU357" s="35"/>
      <c r="XDV357" s="35"/>
      <c r="XDW357" s="35"/>
      <c r="XDX357" s="35"/>
      <c r="XDY357" s="35"/>
      <c r="XDZ357" s="35"/>
      <c r="XEA357" s="35"/>
      <c r="XEB357" s="35"/>
      <c r="XEC357" s="35"/>
      <c r="XED357" s="35"/>
      <c r="XEE357" s="35"/>
      <c r="XEF357" s="35"/>
      <c r="XEG357" s="35"/>
      <c r="XEH357" s="35"/>
      <c r="XEI357" s="35"/>
      <c r="XEJ357" s="35"/>
      <c r="XEK357" s="35"/>
      <c r="XEL357" s="35"/>
      <c r="XEM357" s="35"/>
      <c r="XEN357" s="35"/>
      <c r="XEO357" s="35"/>
      <c r="XEP357" s="35"/>
      <c r="XEQ357" s="35"/>
      <c r="XER357" s="35"/>
      <c r="XES357" s="35"/>
      <c r="XET357" s="35"/>
      <c r="XEU357" s="35"/>
      <c r="XEV357" s="35"/>
      <c r="XEW357" s="35"/>
      <c r="XEX357" s="35"/>
      <c r="XEY357" s="35"/>
      <c r="XEZ357" s="35"/>
      <c r="XFA357" s="35"/>
      <c r="XFB357" s="35"/>
      <c r="XFC357" s="35"/>
      <c r="XFD357" s="35"/>
    </row>
    <row r="358" spans="1:151 16227:16384" s="12" customFormat="1" ht="20.25" customHeight="1" x14ac:dyDescent="0.25">
      <c r="A358" s="114"/>
      <c r="B358" s="115"/>
      <c r="C358" s="118">
        <v>3</v>
      </c>
      <c r="D358" s="119"/>
      <c r="E358" s="55" t="s">
        <v>209</v>
      </c>
      <c r="F358" s="118">
        <f>(127.93)*(10.764)</f>
        <v>1377.0385200000001</v>
      </c>
      <c r="G358" s="119"/>
      <c r="H358" s="55">
        <v>0</v>
      </c>
      <c r="I358" s="55">
        <f t="shared" si="135"/>
        <v>2203.2616320000002</v>
      </c>
      <c r="J358" s="35"/>
      <c r="K358" s="35"/>
      <c r="L358" s="35"/>
      <c r="M358" s="35"/>
      <c r="N358" s="35"/>
      <c r="O358" s="35"/>
      <c r="P358" s="35"/>
      <c r="Q358" s="35"/>
      <c r="R358" s="35"/>
      <c r="S358" s="35"/>
      <c r="T358" s="35"/>
      <c r="U358" s="42" t="str">
        <f t="shared" ca="1" si="136"/>
        <v>2103,..,2803</v>
      </c>
      <c r="V358" s="42">
        <f t="shared" ref="V358:W358" ca="1" si="137">V357+1</f>
        <v>2103</v>
      </c>
      <c r="W358" s="42">
        <f t="shared" ca="1" si="137"/>
        <v>2803</v>
      </c>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WZC358" s="35"/>
      <c r="WZD358" s="35"/>
      <c r="WZE358" s="35"/>
      <c r="WZF358" s="35"/>
      <c r="WZG358" s="35"/>
      <c r="WZH358" s="35"/>
      <c r="WZI358" s="35"/>
      <c r="WZJ358" s="35"/>
      <c r="WZK358" s="35"/>
      <c r="WZL358" s="35"/>
      <c r="WZM358" s="35"/>
      <c r="WZN358" s="35"/>
      <c r="WZO358" s="35"/>
      <c r="WZP358" s="35"/>
      <c r="WZQ358" s="35"/>
      <c r="WZR358" s="35"/>
      <c r="WZS358" s="35"/>
      <c r="WZT358" s="35"/>
      <c r="WZU358" s="35"/>
      <c r="WZV358" s="35"/>
      <c r="WZW358" s="35"/>
      <c r="WZX358" s="35"/>
      <c r="WZY358" s="35"/>
      <c r="WZZ358" s="35"/>
      <c r="XAA358" s="35"/>
      <c r="XAB358" s="35"/>
      <c r="XAC358" s="35"/>
      <c r="XAD358" s="35"/>
      <c r="XAE358" s="35"/>
      <c r="XAF358" s="35"/>
      <c r="XAG358" s="35"/>
      <c r="XAH358" s="35"/>
      <c r="XAI358" s="35"/>
      <c r="XAJ358" s="35"/>
      <c r="XAK358" s="35"/>
      <c r="XAL358" s="35"/>
      <c r="XAM358" s="35"/>
      <c r="XAN358" s="35"/>
      <c r="XAO358" s="35"/>
      <c r="XAP358" s="35"/>
      <c r="XAQ358" s="35"/>
      <c r="XAR358" s="35"/>
      <c r="XAS358" s="35"/>
      <c r="XAT358" s="35"/>
      <c r="XAU358" s="35"/>
      <c r="XAV358" s="35"/>
      <c r="XAW358" s="35"/>
      <c r="XAX358" s="35"/>
      <c r="XAY358" s="35"/>
      <c r="XAZ358" s="35"/>
      <c r="XBA358" s="35"/>
      <c r="XBB358" s="35"/>
      <c r="XBC358" s="35"/>
      <c r="XBD358" s="35"/>
      <c r="XBE358" s="35"/>
      <c r="XBF358" s="35"/>
      <c r="XBG358" s="35"/>
      <c r="XBH358" s="35"/>
      <c r="XBI358" s="35"/>
      <c r="XBJ358" s="35"/>
      <c r="XBK358" s="35"/>
      <c r="XBL358" s="35"/>
      <c r="XBM358" s="35"/>
      <c r="XBN358" s="35"/>
      <c r="XBO358" s="35"/>
      <c r="XBP358" s="35"/>
      <c r="XBQ358" s="35"/>
      <c r="XBR358" s="35"/>
      <c r="XBS358" s="35"/>
      <c r="XBT358" s="35"/>
      <c r="XBU358" s="35"/>
      <c r="XBV358" s="35"/>
      <c r="XBW358" s="35"/>
      <c r="XBX358" s="35"/>
      <c r="XBY358" s="35"/>
      <c r="XBZ358" s="35"/>
      <c r="XCA358" s="35"/>
      <c r="XCB358" s="35"/>
      <c r="XCC358" s="35"/>
      <c r="XCD358" s="35"/>
      <c r="XCE358" s="35"/>
      <c r="XCF358" s="35"/>
      <c r="XCG358" s="35"/>
      <c r="XCH358" s="35"/>
      <c r="XCI358" s="35"/>
      <c r="XCJ358" s="35"/>
      <c r="XCK358" s="35"/>
      <c r="XCL358" s="35"/>
      <c r="XCM358" s="35"/>
      <c r="XCN358" s="35"/>
      <c r="XCO358" s="35"/>
      <c r="XCP358" s="35"/>
      <c r="XCQ358" s="35"/>
      <c r="XCR358" s="35"/>
      <c r="XCS358" s="35"/>
      <c r="XCT358" s="35"/>
      <c r="XCU358" s="35"/>
      <c r="XCV358" s="35"/>
      <c r="XCW358" s="35"/>
      <c r="XCX358" s="35"/>
      <c r="XCY358" s="35"/>
      <c r="XCZ358" s="35"/>
      <c r="XDA358" s="35"/>
      <c r="XDB358" s="35"/>
      <c r="XDC358" s="35"/>
      <c r="XDD358" s="35"/>
      <c r="XDE358" s="35"/>
      <c r="XDF358" s="35"/>
      <c r="XDG358" s="35"/>
      <c r="XDH358" s="35"/>
      <c r="XDI358" s="35"/>
      <c r="XDJ358" s="35"/>
      <c r="XDK358" s="35"/>
      <c r="XDL358" s="35"/>
      <c r="XDM358" s="35"/>
      <c r="XDN358" s="35"/>
      <c r="XDO358" s="35"/>
      <c r="XDP358" s="35"/>
      <c r="XDQ358" s="35"/>
      <c r="XDR358" s="35"/>
      <c r="XDS358" s="35"/>
      <c r="XDT358" s="35"/>
      <c r="XDU358" s="35"/>
      <c r="XDV358" s="35"/>
      <c r="XDW358" s="35"/>
      <c r="XDX358" s="35"/>
      <c r="XDY358" s="35"/>
      <c r="XDZ358" s="35"/>
      <c r="XEA358" s="35"/>
      <c r="XEB358" s="35"/>
      <c r="XEC358" s="35"/>
      <c r="XED358" s="35"/>
      <c r="XEE358" s="35"/>
      <c r="XEF358" s="35"/>
      <c r="XEG358" s="35"/>
      <c r="XEH358" s="35"/>
      <c r="XEI358" s="35"/>
      <c r="XEJ358" s="35"/>
      <c r="XEK358" s="35"/>
      <c r="XEL358" s="35"/>
      <c r="XEM358" s="35"/>
      <c r="XEN358" s="35"/>
      <c r="XEO358" s="35"/>
      <c r="XEP358" s="35"/>
      <c r="XEQ358" s="35"/>
      <c r="XER358" s="35"/>
      <c r="XES358" s="35"/>
      <c r="XET358" s="35"/>
      <c r="XEU358" s="35"/>
      <c r="XEV358" s="35"/>
      <c r="XEW358" s="35"/>
      <c r="XEX358" s="35"/>
      <c r="XEY358" s="35"/>
      <c r="XEZ358" s="35"/>
      <c r="XFA358" s="35"/>
      <c r="XFB358" s="35"/>
      <c r="XFC358" s="35"/>
      <c r="XFD358" s="35"/>
    </row>
    <row r="359" spans="1:151 16227:16384" s="12" customFormat="1" ht="20.25" customHeight="1" x14ac:dyDescent="0.25">
      <c r="A359" s="114"/>
      <c r="B359" s="115"/>
      <c r="C359" s="118">
        <v>4</v>
      </c>
      <c r="D359" s="119"/>
      <c r="E359" s="118" t="s">
        <v>221</v>
      </c>
      <c r="F359" s="120"/>
      <c r="G359" s="120"/>
      <c r="H359" s="120"/>
      <c r="I359" s="119"/>
      <c r="J359" s="35"/>
      <c r="K359" s="35"/>
      <c r="L359" s="35"/>
      <c r="M359" s="35"/>
      <c r="N359" s="35"/>
      <c r="O359" s="35"/>
      <c r="P359" s="35"/>
      <c r="Q359" s="35"/>
      <c r="R359" s="35"/>
      <c r="S359" s="35"/>
      <c r="T359" s="35"/>
      <c r="U359" s="42" t="str">
        <f t="shared" ca="1" si="136"/>
        <v>2104,..,2804</v>
      </c>
      <c r="V359" s="42">
        <f t="shared" ref="V359:W359" ca="1" si="138">V358+1</f>
        <v>2104</v>
      </c>
      <c r="W359" s="42">
        <f t="shared" ca="1" si="138"/>
        <v>2804</v>
      </c>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WZC359" s="35"/>
      <c r="WZD359" s="35"/>
      <c r="WZE359" s="35"/>
      <c r="WZF359" s="35"/>
      <c r="WZG359" s="35"/>
      <c r="WZH359" s="35"/>
      <c r="WZI359" s="35"/>
      <c r="WZJ359" s="35"/>
      <c r="WZK359" s="35"/>
      <c r="WZL359" s="35"/>
      <c r="WZM359" s="35"/>
      <c r="WZN359" s="35"/>
      <c r="WZO359" s="35"/>
      <c r="WZP359" s="35"/>
      <c r="WZQ359" s="35"/>
      <c r="WZR359" s="35"/>
      <c r="WZS359" s="35"/>
      <c r="WZT359" s="35"/>
      <c r="WZU359" s="35"/>
      <c r="WZV359" s="35"/>
      <c r="WZW359" s="35"/>
      <c r="WZX359" s="35"/>
      <c r="WZY359" s="35"/>
      <c r="WZZ359" s="35"/>
      <c r="XAA359" s="35"/>
      <c r="XAB359" s="35"/>
      <c r="XAC359" s="35"/>
      <c r="XAD359" s="35"/>
      <c r="XAE359" s="35"/>
      <c r="XAF359" s="35"/>
      <c r="XAG359" s="35"/>
      <c r="XAH359" s="35"/>
      <c r="XAI359" s="35"/>
      <c r="XAJ359" s="35"/>
      <c r="XAK359" s="35"/>
      <c r="XAL359" s="35"/>
      <c r="XAM359" s="35"/>
      <c r="XAN359" s="35"/>
      <c r="XAO359" s="35"/>
      <c r="XAP359" s="35"/>
      <c r="XAQ359" s="35"/>
      <c r="XAR359" s="35"/>
      <c r="XAS359" s="35"/>
      <c r="XAT359" s="35"/>
      <c r="XAU359" s="35"/>
      <c r="XAV359" s="35"/>
      <c r="XAW359" s="35"/>
      <c r="XAX359" s="35"/>
      <c r="XAY359" s="35"/>
      <c r="XAZ359" s="35"/>
      <c r="XBA359" s="35"/>
      <c r="XBB359" s="35"/>
      <c r="XBC359" s="35"/>
      <c r="XBD359" s="35"/>
      <c r="XBE359" s="35"/>
      <c r="XBF359" s="35"/>
      <c r="XBG359" s="35"/>
      <c r="XBH359" s="35"/>
      <c r="XBI359" s="35"/>
      <c r="XBJ359" s="35"/>
      <c r="XBK359" s="35"/>
      <c r="XBL359" s="35"/>
      <c r="XBM359" s="35"/>
      <c r="XBN359" s="35"/>
      <c r="XBO359" s="35"/>
      <c r="XBP359" s="35"/>
      <c r="XBQ359" s="35"/>
      <c r="XBR359" s="35"/>
      <c r="XBS359" s="35"/>
      <c r="XBT359" s="35"/>
      <c r="XBU359" s="35"/>
      <c r="XBV359" s="35"/>
      <c r="XBW359" s="35"/>
      <c r="XBX359" s="35"/>
      <c r="XBY359" s="35"/>
      <c r="XBZ359" s="35"/>
      <c r="XCA359" s="35"/>
      <c r="XCB359" s="35"/>
      <c r="XCC359" s="35"/>
      <c r="XCD359" s="35"/>
      <c r="XCE359" s="35"/>
      <c r="XCF359" s="35"/>
      <c r="XCG359" s="35"/>
      <c r="XCH359" s="35"/>
      <c r="XCI359" s="35"/>
      <c r="XCJ359" s="35"/>
      <c r="XCK359" s="35"/>
      <c r="XCL359" s="35"/>
      <c r="XCM359" s="35"/>
      <c r="XCN359" s="35"/>
      <c r="XCO359" s="35"/>
      <c r="XCP359" s="35"/>
      <c r="XCQ359" s="35"/>
      <c r="XCR359" s="35"/>
      <c r="XCS359" s="35"/>
      <c r="XCT359" s="35"/>
      <c r="XCU359" s="35"/>
      <c r="XCV359" s="35"/>
      <c r="XCW359" s="35"/>
      <c r="XCX359" s="35"/>
      <c r="XCY359" s="35"/>
      <c r="XCZ359" s="35"/>
      <c r="XDA359" s="35"/>
      <c r="XDB359" s="35"/>
      <c r="XDC359" s="35"/>
      <c r="XDD359" s="35"/>
      <c r="XDE359" s="35"/>
      <c r="XDF359" s="35"/>
      <c r="XDG359" s="35"/>
      <c r="XDH359" s="35"/>
      <c r="XDI359" s="35"/>
      <c r="XDJ359" s="35"/>
      <c r="XDK359" s="35"/>
      <c r="XDL359" s="35"/>
      <c r="XDM359" s="35"/>
      <c r="XDN359" s="35"/>
      <c r="XDO359" s="35"/>
      <c r="XDP359" s="35"/>
      <c r="XDQ359" s="35"/>
      <c r="XDR359" s="35"/>
      <c r="XDS359" s="35"/>
      <c r="XDT359" s="35"/>
      <c r="XDU359" s="35"/>
      <c r="XDV359" s="35"/>
      <c r="XDW359" s="35"/>
      <c r="XDX359" s="35"/>
      <c r="XDY359" s="35"/>
      <c r="XDZ359" s="35"/>
      <c r="XEA359" s="35"/>
      <c r="XEB359" s="35"/>
      <c r="XEC359" s="35"/>
      <c r="XED359" s="35"/>
      <c r="XEE359" s="35"/>
      <c r="XEF359" s="35"/>
      <c r="XEG359" s="35"/>
      <c r="XEH359" s="35"/>
      <c r="XEI359" s="35"/>
      <c r="XEJ359" s="35"/>
      <c r="XEK359" s="35"/>
      <c r="XEL359" s="35"/>
      <c r="XEM359" s="35"/>
      <c r="XEN359" s="35"/>
      <c r="XEO359" s="35"/>
      <c r="XEP359" s="35"/>
      <c r="XEQ359" s="35"/>
      <c r="XER359" s="35"/>
      <c r="XES359" s="35"/>
      <c r="XET359" s="35"/>
      <c r="XEU359" s="35"/>
      <c r="XEV359" s="35"/>
      <c r="XEW359" s="35"/>
      <c r="XEX359" s="35"/>
      <c r="XEY359" s="35"/>
      <c r="XEZ359" s="35"/>
      <c r="XFA359" s="35"/>
      <c r="XFB359" s="35"/>
      <c r="XFC359" s="35"/>
      <c r="XFD359" s="35"/>
    </row>
    <row r="360" spans="1:151 16227:16384" s="12" customFormat="1" ht="20.25" x14ac:dyDescent="0.25">
      <c r="A360" s="109" t="s">
        <v>217</v>
      </c>
      <c r="B360" s="110"/>
      <c r="C360" s="110"/>
      <c r="D360" s="110"/>
      <c r="E360" s="110"/>
      <c r="F360" s="110"/>
      <c r="G360" s="110"/>
      <c r="H360" s="110"/>
      <c r="I360" s="111"/>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WZC360" s="35"/>
      <c r="WZD360" s="35"/>
      <c r="WZE360" s="35"/>
      <c r="WZF360" s="35"/>
      <c r="WZG360" s="35"/>
      <c r="WZH360" s="35"/>
      <c r="WZI360" s="35"/>
      <c r="WZJ360" s="35"/>
      <c r="WZK360" s="35"/>
      <c r="WZL360" s="35"/>
      <c r="WZM360" s="35"/>
      <c r="WZN360" s="35"/>
      <c r="WZO360" s="35"/>
      <c r="WZP360" s="35"/>
      <c r="WZQ360" s="35"/>
      <c r="WZR360" s="35"/>
      <c r="WZS360" s="35"/>
      <c r="WZT360" s="35"/>
      <c r="WZU360" s="35"/>
      <c r="WZV360" s="35"/>
      <c r="WZW360" s="35"/>
      <c r="WZX360" s="35"/>
      <c r="WZY360" s="35"/>
      <c r="WZZ360" s="35"/>
      <c r="XAA360" s="35"/>
      <c r="XAB360" s="35"/>
      <c r="XAC360" s="35"/>
      <c r="XAD360" s="35"/>
      <c r="XAE360" s="35"/>
      <c r="XAF360" s="35"/>
      <c r="XAG360" s="35"/>
      <c r="XAH360" s="35"/>
      <c r="XAI360" s="35"/>
      <c r="XAJ360" s="35"/>
      <c r="XAK360" s="35"/>
      <c r="XAL360" s="35"/>
      <c r="XAM360" s="35"/>
      <c r="XAN360" s="35"/>
      <c r="XAO360" s="35"/>
      <c r="XAP360" s="35"/>
      <c r="XAQ360" s="35"/>
      <c r="XAR360" s="35"/>
      <c r="XAS360" s="35"/>
      <c r="XAT360" s="35"/>
      <c r="XAU360" s="35"/>
      <c r="XAV360" s="35"/>
      <c r="XAW360" s="35"/>
      <c r="XAX360" s="35"/>
      <c r="XAY360" s="35"/>
      <c r="XAZ360" s="35"/>
      <c r="XBA360" s="35"/>
      <c r="XBB360" s="35"/>
      <c r="XBC360" s="35"/>
      <c r="XBD360" s="35"/>
      <c r="XBE360" s="35"/>
      <c r="XBF360" s="35"/>
      <c r="XBG360" s="35"/>
      <c r="XBH360" s="35"/>
      <c r="XBI360" s="35"/>
      <c r="XBJ360" s="35"/>
      <c r="XBK360" s="35"/>
      <c r="XBL360" s="35"/>
      <c r="XBM360" s="35"/>
      <c r="XBN360" s="35"/>
      <c r="XBO360" s="35"/>
      <c r="XBP360" s="35"/>
      <c r="XBQ360" s="35"/>
      <c r="XBR360" s="35"/>
      <c r="XBS360" s="35"/>
      <c r="XBT360" s="35"/>
      <c r="XBU360" s="35"/>
      <c r="XBV360" s="35"/>
      <c r="XBW360" s="35"/>
      <c r="XBX360" s="35"/>
      <c r="XBY360" s="35"/>
      <c r="XBZ360" s="35"/>
      <c r="XCA360" s="35"/>
      <c r="XCB360" s="35"/>
      <c r="XCC360" s="35"/>
      <c r="XCD360" s="35"/>
      <c r="XCE360" s="35"/>
      <c r="XCF360" s="35"/>
      <c r="XCG360" s="35"/>
      <c r="XCH360" s="35"/>
      <c r="XCI360" s="35"/>
      <c r="XCJ360" s="35"/>
      <c r="XCK360" s="35"/>
      <c r="XCL360" s="35"/>
      <c r="XCM360" s="35"/>
      <c r="XCN360" s="35"/>
      <c r="XCO360" s="35"/>
      <c r="XCP360" s="35"/>
      <c r="XCQ360" s="35"/>
      <c r="XCR360" s="35"/>
      <c r="XCS360" s="35"/>
      <c r="XCT360" s="35"/>
      <c r="XCU360" s="35"/>
      <c r="XCV360" s="35"/>
      <c r="XCW360" s="35"/>
      <c r="XCX360" s="35"/>
      <c r="XCY360" s="35"/>
      <c r="XCZ360" s="35"/>
      <c r="XDA360" s="35"/>
      <c r="XDB360" s="35"/>
      <c r="XDC360" s="35"/>
      <c r="XDD360" s="35"/>
      <c r="XDE360" s="35"/>
      <c r="XDF360" s="35"/>
      <c r="XDG360" s="35"/>
      <c r="XDH360" s="35"/>
      <c r="XDI360" s="35"/>
      <c r="XDJ360" s="35"/>
      <c r="XDK360" s="35"/>
      <c r="XDL360" s="35"/>
      <c r="XDM360" s="35"/>
      <c r="XDN360" s="35"/>
      <c r="XDO360" s="35"/>
      <c r="XDP360" s="35"/>
      <c r="XDQ360" s="35"/>
      <c r="XDR360" s="35"/>
      <c r="XDS360" s="35"/>
      <c r="XDT360" s="35"/>
      <c r="XDU360" s="35"/>
      <c r="XDV360" s="35"/>
      <c r="XDW360" s="35"/>
      <c r="XDX360" s="35"/>
      <c r="XDY360" s="35"/>
      <c r="XDZ360" s="35"/>
      <c r="XEA360" s="35"/>
      <c r="XEB360" s="35"/>
      <c r="XEC360" s="35"/>
      <c r="XED360" s="35"/>
      <c r="XEE360" s="35"/>
      <c r="XEF360" s="35"/>
      <c r="XEG360" s="35"/>
      <c r="XEH360" s="35"/>
      <c r="XEI360" s="35"/>
      <c r="XEJ360" s="35"/>
      <c r="XEK360" s="35"/>
      <c r="XEL360" s="35"/>
      <c r="XEM360" s="35"/>
      <c r="XEN360" s="35"/>
      <c r="XEO360" s="35"/>
      <c r="XEP360" s="35"/>
      <c r="XEQ360" s="35"/>
      <c r="XER360" s="35"/>
      <c r="XES360" s="35"/>
      <c r="XET360" s="35"/>
      <c r="XEU360" s="35"/>
      <c r="XEV360" s="35"/>
      <c r="XEW360" s="35"/>
      <c r="XEX360" s="35"/>
      <c r="XEY360" s="35"/>
      <c r="XEZ360" s="35"/>
      <c r="XFA360" s="35"/>
      <c r="XFB360" s="35"/>
      <c r="XFC360" s="35"/>
      <c r="XFD360" s="35"/>
    </row>
    <row r="361" spans="1:151 16227:16384" s="12" customFormat="1" ht="20.25" customHeight="1" x14ac:dyDescent="0.25">
      <c r="A361" s="112" t="str">
        <f>A360</f>
        <v>31st to 34th, 36th to 41st, 43rd &amp; 44th Floor</v>
      </c>
      <c r="B361" s="113"/>
      <c r="C361" s="118">
        <v>1</v>
      </c>
      <c r="D361" s="119"/>
      <c r="E361" s="55" t="s">
        <v>208</v>
      </c>
      <c r="F361" s="118">
        <f>(69.17)*(10.764)</f>
        <v>744.54588000000001</v>
      </c>
      <c r="G361" s="119"/>
      <c r="H361" s="55">
        <v>0</v>
      </c>
      <c r="I361" s="55">
        <f t="shared" ref="I361:I364" si="139">F361*(($I$151)+1)+H361</f>
        <v>1191.273408</v>
      </c>
      <c r="J361" s="35"/>
      <c r="K361" s="35"/>
      <c r="L361" s="35"/>
      <c r="M361" s="35"/>
      <c r="N361" s="35"/>
      <c r="O361" s="35"/>
      <c r="P361" s="35"/>
      <c r="Q361" s="35"/>
      <c r="R361" s="35"/>
      <c r="S361" s="35"/>
      <c r="T361" s="35"/>
      <c r="U361" s="42" t="str">
        <f t="shared" ref="U361:U364" ca="1" si="140">V361&amp;""&amp;",..,"&amp;""&amp;W361</f>
        <v>3101,..,4401</v>
      </c>
      <c r="V361" s="42">
        <f ca="1">(SUMPRODUCT(MID(0&amp;(LEFT(A360,SUM(LEN(A360)-LEN(SUBSTITUTE(A360,{"0","1","2","3"},""))))), LARGE(INDEX(ISNUMBER(--MID((LEFT(A360,SUM(LEN(A360)-LEN(SUBSTITUTE(A360,{"0","1","2","3"},""))))), ROW(INDIRECT("1:"&amp;LEN((LEFT(A360,SUM(LEN(A360)-LEN(SUBSTITUTE(A360,{"0","1","2","3"},"")))))))), 1)) * ROW(INDIRECT("1:"&amp;LEN((LEFT(A360,SUM(LEN(A360)-LEN(SUBSTITUTE(A360,{"0","1","2","3"},"")))))))), 0), ROW(INDIRECT("1:"&amp;LEN((LEFT(A360,SUM(LEN(A360)-LEN(SUBSTITUTE(A360,{"0","1","2","3"},"")))))))))+1, 1) * 10^ROW(INDIRECT("1:"&amp;LEN((LEFT(A360,SUM(LEN(A360)-LEN(SUBSTITUTE(A360,{"0","1","2","3"},""))))))))/10))*100+1</f>
        <v>3101</v>
      </c>
      <c r="W361" s="42">
        <f ca="1">(SUMPRODUCT(MID(0&amp;(--TRIM(RIGHT(SUBSTITUTE(LEFT(A360,_xlfn.AGGREGATE(16,6,FIND({0,1,2,3,4,5,6,7,8,9},A360,ROW(INDIRECT("1:"&amp;LEN(A360)))),1))," ",REPT(" ",LEN(A360))),LEN(A360)))), LARGE(INDEX(ISNUMBER(--MID((--TRIM(RIGHT(SUBSTITUTE(LEFT(A360,_xlfn.AGGREGATE(16,6,FIND({0,1,2,3,4,5,6,7,8,9},A360,ROW(INDIRECT("1:"&amp;LEN(A360)))),1))," ",REPT(" ",LEN(A360))),LEN(A360)))), ROW(INDIRECT("1:"&amp;LEN((--TRIM(RIGHT(SUBSTITUTE(LEFT(A360,_xlfn.AGGREGATE(16,6,FIND({0,1,2,3,4,5,6,7,8,9},A360,ROW(INDIRECT("1:"&amp;LEN(A360)))),1))," ",REPT(" ",LEN(A360))),LEN(A360))))))), 1)) * ROW(INDIRECT("1:"&amp;LEN((--TRIM(RIGHT(SUBSTITUTE(LEFT(A360,_xlfn.AGGREGATE(16,6,FIND({0,1,2,3,4,5,6,7,8,9},A360,ROW(INDIRECT("1:"&amp;LEN(A360)))),1))," ",REPT(" ",LEN(A360))),LEN(A360))))))), 0), ROW(INDIRECT("1:"&amp;LEN((--TRIM(RIGHT(SUBSTITUTE(LEFT(A360,_xlfn.AGGREGATE(16,6,FIND({0,1,2,3,4,5,6,7,8,9},A360,ROW(INDIRECT("1:"&amp;LEN(A360)))),1))," ",REPT(" ",LEN(A360))),LEN(A360))))))))+1, 1) * 10^ROW(INDIRECT("1:"&amp;LEN((--TRIM(RIGHT(SUBSTITUTE(LEFT(A360,_xlfn.AGGREGATE(16,6,FIND({0,1,2,3,4,5,6,7,8,9},A360,ROW(INDIRECT("1:"&amp;LEN(A360)))),1))," ",REPT(" ",LEN(A360))),LEN(A360)))))))/10))*100+1</f>
        <v>4401</v>
      </c>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WZC361" s="35"/>
      <c r="WZD361" s="35"/>
      <c r="WZE361" s="35"/>
      <c r="WZF361" s="35"/>
      <c r="WZG361" s="35"/>
      <c r="WZH361" s="35"/>
      <c r="WZI361" s="35"/>
      <c r="WZJ361" s="35"/>
      <c r="WZK361" s="35"/>
      <c r="WZL361" s="35"/>
      <c r="WZM361" s="35"/>
      <c r="WZN361" s="35"/>
      <c r="WZO361" s="35"/>
      <c r="WZP361" s="35"/>
      <c r="WZQ361" s="35"/>
      <c r="WZR361" s="35"/>
      <c r="WZS361" s="35"/>
      <c r="WZT361" s="35"/>
      <c r="WZU361" s="35"/>
      <c r="WZV361" s="35"/>
      <c r="WZW361" s="35"/>
      <c r="WZX361" s="35"/>
      <c r="WZY361" s="35"/>
      <c r="WZZ361" s="35"/>
      <c r="XAA361" s="35"/>
      <c r="XAB361" s="35"/>
      <c r="XAC361" s="35"/>
      <c r="XAD361" s="35"/>
      <c r="XAE361" s="35"/>
      <c r="XAF361" s="35"/>
      <c r="XAG361" s="35"/>
      <c r="XAH361" s="35"/>
      <c r="XAI361" s="35"/>
      <c r="XAJ361" s="35"/>
      <c r="XAK361" s="35"/>
      <c r="XAL361" s="35"/>
      <c r="XAM361" s="35"/>
      <c r="XAN361" s="35"/>
      <c r="XAO361" s="35"/>
      <c r="XAP361" s="35"/>
      <c r="XAQ361" s="35"/>
      <c r="XAR361" s="35"/>
      <c r="XAS361" s="35"/>
      <c r="XAT361" s="35"/>
      <c r="XAU361" s="35"/>
      <c r="XAV361" s="35"/>
      <c r="XAW361" s="35"/>
      <c r="XAX361" s="35"/>
      <c r="XAY361" s="35"/>
      <c r="XAZ361" s="35"/>
      <c r="XBA361" s="35"/>
      <c r="XBB361" s="35"/>
      <c r="XBC361" s="35"/>
      <c r="XBD361" s="35"/>
      <c r="XBE361" s="35"/>
      <c r="XBF361" s="35"/>
      <c r="XBG361" s="35"/>
      <c r="XBH361" s="35"/>
      <c r="XBI361" s="35"/>
      <c r="XBJ361" s="35"/>
      <c r="XBK361" s="35"/>
      <c r="XBL361" s="35"/>
      <c r="XBM361" s="35"/>
      <c r="XBN361" s="35"/>
      <c r="XBO361" s="35"/>
      <c r="XBP361" s="35"/>
      <c r="XBQ361" s="35"/>
      <c r="XBR361" s="35"/>
      <c r="XBS361" s="35"/>
      <c r="XBT361" s="35"/>
      <c r="XBU361" s="35"/>
      <c r="XBV361" s="35"/>
      <c r="XBW361" s="35"/>
      <c r="XBX361" s="35"/>
      <c r="XBY361" s="35"/>
      <c r="XBZ361" s="35"/>
      <c r="XCA361" s="35"/>
      <c r="XCB361" s="35"/>
      <c r="XCC361" s="35"/>
      <c r="XCD361" s="35"/>
      <c r="XCE361" s="35"/>
      <c r="XCF361" s="35"/>
      <c r="XCG361" s="35"/>
      <c r="XCH361" s="35"/>
      <c r="XCI361" s="35"/>
      <c r="XCJ361" s="35"/>
      <c r="XCK361" s="35"/>
      <c r="XCL361" s="35"/>
      <c r="XCM361" s="35"/>
      <c r="XCN361" s="35"/>
      <c r="XCO361" s="35"/>
      <c r="XCP361" s="35"/>
      <c r="XCQ361" s="35"/>
      <c r="XCR361" s="35"/>
      <c r="XCS361" s="35"/>
      <c r="XCT361" s="35"/>
      <c r="XCU361" s="35"/>
      <c r="XCV361" s="35"/>
      <c r="XCW361" s="35"/>
      <c r="XCX361" s="35"/>
      <c r="XCY361" s="35"/>
      <c r="XCZ361" s="35"/>
      <c r="XDA361" s="35"/>
      <c r="XDB361" s="35"/>
      <c r="XDC361" s="35"/>
      <c r="XDD361" s="35"/>
      <c r="XDE361" s="35"/>
      <c r="XDF361" s="35"/>
      <c r="XDG361" s="35"/>
      <c r="XDH361" s="35"/>
      <c r="XDI361" s="35"/>
      <c r="XDJ361" s="35"/>
      <c r="XDK361" s="35"/>
      <c r="XDL361" s="35"/>
      <c r="XDM361" s="35"/>
      <c r="XDN361" s="35"/>
      <c r="XDO361" s="35"/>
      <c r="XDP361" s="35"/>
      <c r="XDQ361" s="35"/>
      <c r="XDR361" s="35"/>
      <c r="XDS361" s="35"/>
      <c r="XDT361" s="35"/>
      <c r="XDU361" s="35"/>
      <c r="XDV361" s="35"/>
      <c r="XDW361" s="35"/>
      <c r="XDX361" s="35"/>
      <c r="XDY361" s="35"/>
      <c r="XDZ361" s="35"/>
      <c r="XEA361" s="35"/>
      <c r="XEB361" s="35"/>
      <c r="XEC361" s="35"/>
      <c r="XED361" s="35"/>
      <c r="XEE361" s="35"/>
      <c r="XEF361" s="35"/>
      <c r="XEG361" s="35"/>
      <c r="XEH361" s="35"/>
      <c r="XEI361" s="35"/>
      <c r="XEJ361" s="35"/>
      <c r="XEK361" s="35"/>
      <c r="XEL361" s="35"/>
      <c r="XEM361" s="35"/>
      <c r="XEN361" s="35"/>
      <c r="XEO361" s="35"/>
      <c r="XEP361" s="35"/>
      <c r="XEQ361" s="35"/>
      <c r="XER361" s="35"/>
      <c r="XES361" s="35"/>
      <c r="XET361" s="35"/>
      <c r="XEU361" s="35"/>
      <c r="XEV361" s="35"/>
      <c r="XEW361" s="35"/>
      <c r="XEX361" s="35"/>
      <c r="XEY361" s="35"/>
      <c r="XEZ361" s="35"/>
      <c r="XFA361" s="35"/>
      <c r="XFB361" s="35"/>
      <c r="XFC361" s="35"/>
      <c r="XFD361" s="35"/>
    </row>
    <row r="362" spans="1:151 16227:16384" s="12" customFormat="1" ht="20.25" customHeight="1" x14ac:dyDescent="0.25">
      <c r="A362" s="114"/>
      <c r="B362" s="115"/>
      <c r="C362" s="118">
        <v>2</v>
      </c>
      <c r="D362" s="119"/>
      <c r="E362" s="55" t="s">
        <v>209</v>
      </c>
      <c r="F362" s="118">
        <f>(87.6829)*(10.764)</f>
        <v>943.81873559999997</v>
      </c>
      <c r="G362" s="119"/>
      <c r="H362" s="55">
        <v>0</v>
      </c>
      <c r="I362" s="55">
        <f t="shared" si="139"/>
        <v>1510.10997696</v>
      </c>
      <c r="J362" s="35"/>
      <c r="K362" s="35"/>
      <c r="L362" s="35"/>
      <c r="M362" s="35"/>
      <c r="N362" s="35"/>
      <c r="O362" s="35"/>
      <c r="P362" s="35"/>
      <c r="Q362" s="35"/>
      <c r="R362" s="35"/>
      <c r="S362" s="35"/>
      <c r="T362" s="35"/>
      <c r="U362" s="42" t="str">
        <f t="shared" ca="1" si="140"/>
        <v>3102,..,4402</v>
      </c>
      <c r="V362" s="42">
        <f ca="1">V361+1</f>
        <v>3102</v>
      </c>
      <c r="W362" s="42">
        <f ca="1">W361+1</f>
        <v>4402</v>
      </c>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WZC362" s="35"/>
      <c r="WZD362" s="35"/>
      <c r="WZE362" s="35"/>
      <c r="WZF362" s="35"/>
      <c r="WZG362" s="35"/>
      <c r="WZH362" s="35"/>
      <c r="WZI362" s="35"/>
      <c r="WZJ362" s="35"/>
      <c r="WZK362" s="35"/>
      <c r="WZL362" s="35"/>
      <c r="WZM362" s="35"/>
      <c r="WZN362" s="35"/>
      <c r="WZO362" s="35"/>
      <c r="WZP362" s="35"/>
      <c r="WZQ362" s="35"/>
      <c r="WZR362" s="35"/>
      <c r="WZS362" s="35"/>
      <c r="WZT362" s="35"/>
      <c r="WZU362" s="35"/>
      <c r="WZV362" s="35"/>
      <c r="WZW362" s="35"/>
      <c r="WZX362" s="35"/>
      <c r="WZY362" s="35"/>
      <c r="WZZ362" s="35"/>
      <c r="XAA362" s="35"/>
      <c r="XAB362" s="35"/>
      <c r="XAC362" s="35"/>
      <c r="XAD362" s="35"/>
      <c r="XAE362" s="35"/>
      <c r="XAF362" s="35"/>
      <c r="XAG362" s="35"/>
      <c r="XAH362" s="35"/>
      <c r="XAI362" s="35"/>
      <c r="XAJ362" s="35"/>
      <c r="XAK362" s="35"/>
      <c r="XAL362" s="35"/>
      <c r="XAM362" s="35"/>
      <c r="XAN362" s="35"/>
      <c r="XAO362" s="35"/>
      <c r="XAP362" s="35"/>
      <c r="XAQ362" s="35"/>
      <c r="XAR362" s="35"/>
      <c r="XAS362" s="35"/>
      <c r="XAT362" s="35"/>
      <c r="XAU362" s="35"/>
      <c r="XAV362" s="35"/>
      <c r="XAW362" s="35"/>
      <c r="XAX362" s="35"/>
      <c r="XAY362" s="35"/>
      <c r="XAZ362" s="35"/>
      <c r="XBA362" s="35"/>
      <c r="XBB362" s="35"/>
      <c r="XBC362" s="35"/>
      <c r="XBD362" s="35"/>
      <c r="XBE362" s="35"/>
      <c r="XBF362" s="35"/>
      <c r="XBG362" s="35"/>
      <c r="XBH362" s="35"/>
      <c r="XBI362" s="35"/>
      <c r="XBJ362" s="35"/>
      <c r="XBK362" s="35"/>
      <c r="XBL362" s="35"/>
      <c r="XBM362" s="35"/>
      <c r="XBN362" s="35"/>
      <c r="XBO362" s="35"/>
      <c r="XBP362" s="35"/>
      <c r="XBQ362" s="35"/>
      <c r="XBR362" s="35"/>
      <c r="XBS362" s="35"/>
      <c r="XBT362" s="35"/>
      <c r="XBU362" s="35"/>
      <c r="XBV362" s="35"/>
      <c r="XBW362" s="35"/>
      <c r="XBX362" s="35"/>
      <c r="XBY362" s="35"/>
      <c r="XBZ362" s="35"/>
      <c r="XCA362" s="35"/>
      <c r="XCB362" s="35"/>
      <c r="XCC362" s="35"/>
      <c r="XCD362" s="35"/>
      <c r="XCE362" s="35"/>
      <c r="XCF362" s="35"/>
      <c r="XCG362" s="35"/>
      <c r="XCH362" s="35"/>
      <c r="XCI362" s="35"/>
      <c r="XCJ362" s="35"/>
      <c r="XCK362" s="35"/>
      <c r="XCL362" s="35"/>
      <c r="XCM362" s="35"/>
      <c r="XCN362" s="35"/>
      <c r="XCO362" s="35"/>
      <c r="XCP362" s="35"/>
      <c r="XCQ362" s="35"/>
      <c r="XCR362" s="35"/>
      <c r="XCS362" s="35"/>
      <c r="XCT362" s="35"/>
      <c r="XCU362" s="35"/>
      <c r="XCV362" s="35"/>
      <c r="XCW362" s="35"/>
      <c r="XCX362" s="35"/>
      <c r="XCY362" s="35"/>
      <c r="XCZ362" s="35"/>
      <c r="XDA362" s="35"/>
      <c r="XDB362" s="35"/>
      <c r="XDC362" s="35"/>
      <c r="XDD362" s="35"/>
      <c r="XDE362" s="35"/>
      <c r="XDF362" s="35"/>
      <c r="XDG362" s="35"/>
      <c r="XDH362" s="35"/>
      <c r="XDI362" s="35"/>
      <c r="XDJ362" s="35"/>
      <c r="XDK362" s="35"/>
      <c r="XDL362" s="35"/>
      <c r="XDM362" s="35"/>
      <c r="XDN362" s="35"/>
      <c r="XDO362" s="35"/>
      <c r="XDP362" s="35"/>
      <c r="XDQ362" s="35"/>
      <c r="XDR362" s="35"/>
      <c r="XDS362" s="35"/>
      <c r="XDT362" s="35"/>
      <c r="XDU362" s="35"/>
      <c r="XDV362" s="35"/>
      <c r="XDW362" s="35"/>
      <c r="XDX362" s="35"/>
      <c r="XDY362" s="35"/>
      <c r="XDZ362" s="35"/>
      <c r="XEA362" s="35"/>
      <c r="XEB362" s="35"/>
      <c r="XEC362" s="35"/>
      <c r="XED362" s="35"/>
      <c r="XEE362" s="35"/>
      <c r="XEF362" s="35"/>
      <c r="XEG362" s="35"/>
      <c r="XEH362" s="35"/>
      <c r="XEI362" s="35"/>
      <c r="XEJ362" s="35"/>
      <c r="XEK362" s="35"/>
      <c r="XEL362" s="35"/>
      <c r="XEM362" s="35"/>
      <c r="XEN362" s="35"/>
      <c r="XEO362" s="35"/>
      <c r="XEP362" s="35"/>
      <c r="XEQ362" s="35"/>
      <c r="XER362" s="35"/>
      <c r="XES362" s="35"/>
      <c r="XET362" s="35"/>
      <c r="XEU362" s="35"/>
      <c r="XEV362" s="35"/>
      <c r="XEW362" s="35"/>
      <c r="XEX362" s="35"/>
      <c r="XEY362" s="35"/>
      <c r="XEZ362" s="35"/>
      <c r="XFA362" s="35"/>
      <c r="XFB362" s="35"/>
      <c r="XFC362" s="35"/>
      <c r="XFD362" s="35"/>
    </row>
    <row r="363" spans="1:151 16227:16384" s="12" customFormat="1" ht="20.25" customHeight="1" x14ac:dyDescent="0.25">
      <c r="A363" s="114"/>
      <c r="B363" s="115"/>
      <c r="C363" s="118">
        <v>3</v>
      </c>
      <c r="D363" s="119"/>
      <c r="E363" s="55" t="s">
        <v>209</v>
      </c>
      <c r="F363" s="118">
        <f>(128.48)*(10.764)</f>
        <v>1382.9587199999999</v>
      </c>
      <c r="G363" s="119"/>
      <c r="H363" s="55">
        <v>0</v>
      </c>
      <c r="I363" s="55">
        <f t="shared" si="139"/>
        <v>2212.733952</v>
      </c>
      <c r="J363" s="35"/>
      <c r="K363" s="35"/>
      <c r="L363" s="35"/>
      <c r="M363" s="35"/>
      <c r="N363" s="35"/>
      <c r="O363" s="35"/>
      <c r="P363" s="35"/>
      <c r="Q363" s="35"/>
      <c r="R363" s="35"/>
      <c r="S363" s="35"/>
      <c r="T363" s="35"/>
      <c r="U363" s="42" t="str">
        <f t="shared" ca="1" si="140"/>
        <v>3103,..,4403</v>
      </c>
      <c r="V363" s="42">
        <f t="shared" ref="V363:W363" ca="1" si="141">V362+1</f>
        <v>3103</v>
      </c>
      <c r="W363" s="42">
        <f t="shared" ca="1" si="141"/>
        <v>4403</v>
      </c>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WZC363" s="35"/>
      <c r="WZD363" s="35"/>
      <c r="WZE363" s="35"/>
      <c r="WZF363" s="35"/>
      <c r="WZG363" s="35"/>
      <c r="WZH363" s="35"/>
      <c r="WZI363" s="35"/>
      <c r="WZJ363" s="35"/>
      <c r="WZK363" s="35"/>
      <c r="WZL363" s="35"/>
      <c r="WZM363" s="35"/>
      <c r="WZN363" s="35"/>
      <c r="WZO363" s="35"/>
      <c r="WZP363" s="35"/>
      <c r="WZQ363" s="35"/>
      <c r="WZR363" s="35"/>
      <c r="WZS363" s="35"/>
      <c r="WZT363" s="35"/>
      <c r="WZU363" s="35"/>
      <c r="WZV363" s="35"/>
      <c r="WZW363" s="35"/>
      <c r="WZX363" s="35"/>
      <c r="WZY363" s="35"/>
      <c r="WZZ363" s="35"/>
      <c r="XAA363" s="35"/>
      <c r="XAB363" s="35"/>
      <c r="XAC363" s="35"/>
      <c r="XAD363" s="35"/>
      <c r="XAE363" s="35"/>
      <c r="XAF363" s="35"/>
      <c r="XAG363" s="35"/>
      <c r="XAH363" s="35"/>
      <c r="XAI363" s="35"/>
      <c r="XAJ363" s="35"/>
      <c r="XAK363" s="35"/>
      <c r="XAL363" s="35"/>
      <c r="XAM363" s="35"/>
      <c r="XAN363" s="35"/>
      <c r="XAO363" s="35"/>
      <c r="XAP363" s="35"/>
      <c r="XAQ363" s="35"/>
      <c r="XAR363" s="35"/>
      <c r="XAS363" s="35"/>
      <c r="XAT363" s="35"/>
      <c r="XAU363" s="35"/>
      <c r="XAV363" s="35"/>
      <c r="XAW363" s="35"/>
      <c r="XAX363" s="35"/>
      <c r="XAY363" s="35"/>
      <c r="XAZ363" s="35"/>
      <c r="XBA363" s="35"/>
      <c r="XBB363" s="35"/>
      <c r="XBC363" s="35"/>
      <c r="XBD363" s="35"/>
      <c r="XBE363" s="35"/>
      <c r="XBF363" s="35"/>
      <c r="XBG363" s="35"/>
      <c r="XBH363" s="35"/>
      <c r="XBI363" s="35"/>
      <c r="XBJ363" s="35"/>
      <c r="XBK363" s="35"/>
      <c r="XBL363" s="35"/>
      <c r="XBM363" s="35"/>
      <c r="XBN363" s="35"/>
      <c r="XBO363" s="35"/>
      <c r="XBP363" s="35"/>
      <c r="XBQ363" s="35"/>
      <c r="XBR363" s="35"/>
      <c r="XBS363" s="35"/>
      <c r="XBT363" s="35"/>
      <c r="XBU363" s="35"/>
      <c r="XBV363" s="35"/>
      <c r="XBW363" s="35"/>
      <c r="XBX363" s="35"/>
      <c r="XBY363" s="35"/>
      <c r="XBZ363" s="35"/>
      <c r="XCA363" s="35"/>
      <c r="XCB363" s="35"/>
      <c r="XCC363" s="35"/>
      <c r="XCD363" s="35"/>
      <c r="XCE363" s="35"/>
      <c r="XCF363" s="35"/>
      <c r="XCG363" s="35"/>
      <c r="XCH363" s="35"/>
      <c r="XCI363" s="35"/>
      <c r="XCJ363" s="35"/>
      <c r="XCK363" s="35"/>
      <c r="XCL363" s="35"/>
      <c r="XCM363" s="35"/>
      <c r="XCN363" s="35"/>
      <c r="XCO363" s="35"/>
      <c r="XCP363" s="35"/>
      <c r="XCQ363" s="35"/>
      <c r="XCR363" s="35"/>
      <c r="XCS363" s="35"/>
      <c r="XCT363" s="35"/>
      <c r="XCU363" s="35"/>
      <c r="XCV363" s="35"/>
      <c r="XCW363" s="35"/>
      <c r="XCX363" s="35"/>
      <c r="XCY363" s="35"/>
      <c r="XCZ363" s="35"/>
      <c r="XDA363" s="35"/>
      <c r="XDB363" s="35"/>
      <c r="XDC363" s="35"/>
      <c r="XDD363" s="35"/>
      <c r="XDE363" s="35"/>
      <c r="XDF363" s="35"/>
      <c r="XDG363" s="35"/>
      <c r="XDH363" s="35"/>
      <c r="XDI363" s="35"/>
      <c r="XDJ363" s="35"/>
      <c r="XDK363" s="35"/>
      <c r="XDL363" s="35"/>
      <c r="XDM363" s="35"/>
      <c r="XDN363" s="35"/>
      <c r="XDO363" s="35"/>
      <c r="XDP363" s="35"/>
      <c r="XDQ363" s="35"/>
      <c r="XDR363" s="35"/>
      <c r="XDS363" s="35"/>
      <c r="XDT363" s="35"/>
      <c r="XDU363" s="35"/>
      <c r="XDV363" s="35"/>
      <c r="XDW363" s="35"/>
      <c r="XDX363" s="35"/>
      <c r="XDY363" s="35"/>
      <c r="XDZ363" s="35"/>
      <c r="XEA363" s="35"/>
      <c r="XEB363" s="35"/>
      <c r="XEC363" s="35"/>
      <c r="XED363" s="35"/>
      <c r="XEE363" s="35"/>
      <c r="XEF363" s="35"/>
      <c r="XEG363" s="35"/>
      <c r="XEH363" s="35"/>
      <c r="XEI363" s="35"/>
      <c r="XEJ363" s="35"/>
      <c r="XEK363" s="35"/>
      <c r="XEL363" s="35"/>
      <c r="XEM363" s="35"/>
      <c r="XEN363" s="35"/>
      <c r="XEO363" s="35"/>
      <c r="XEP363" s="35"/>
      <c r="XEQ363" s="35"/>
      <c r="XER363" s="35"/>
      <c r="XES363" s="35"/>
      <c r="XET363" s="35"/>
      <c r="XEU363" s="35"/>
      <c r="XEV363" s="35"/>
      <c r="XEW363" s="35"/>
      <c r="XEX363" s="35"/>
      <c r="XEY363" s="35"/>
      <c r="XEZ363" s="35"/>
      <c r="XFA363" s="35"/>
      <c r="XFB363" s="35"/>
      <c r="XFC363" s="35"/>
      <c r="XFD363" s="35"/>
    </row>
    <row r="364" spans="1:151 16227:16384" s="12" customFormat="1" ht="20.25" customHeight="1" x14ac:dyDescent="0.25">
      <c r="A364" s="114"/>
      <c r="B364" s="115"/>
      <c r="C364" s="118">
        <v>4</v>
      </c>
      <c r="D364" s="119"/>
      <c r="E364" s="55" t="s">
        <v>208</v>
      </c>
      <c r="F364" s="118">
        <f>(74.68)*(10.764)</f>
        <v>803.85552000000007</v>
      </c>
      <c r="G364" s="119"/>
      <c r="H364" s="55">
        <v>0</v>
      </c>
      <c r="I364" s="55">
        <f t="shared" si="139"/>
        <v>1286.1688320000003</v>
      </c>
      <c r="J364" s="35"/>
      <c r="K364" s="35"/>
      <c r="L364" s="35"/>
      <c r="M364" s="35"/>
      <c r="N364" s="35"/>
      <c r="O364" s="35"/>
      <c r="P364" s="35"/>
      <c r="Q364" s="35"/>
      <c r="R364" s="35"/>
      <c r="S364" s="35"/>
      <c r="T364" s="35"/>
      <c r="U364" s="42" t="str">
        <f t="shared" ca="1" si="140"/>
        <v>3104,..,4404</v>
      </c>
      <c r="V364" s="42">
        <f t="shared" ref="V364:W364" ca="1" si="142">V363+1</f>
        <v>3104</v>
      </c>
      <c r="W364" s="42">
        <f t="shared" ca="1" si="142"/>
        <v>4404</v>
      </c>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WZC364" s="35"/>
      <c r="WZD364" s="35"/>
      <c r="WZE364" s="35"/>
      <c r="WZF364" s="35"/>
      <c r="WZG364" s="35"/>
      <c r="WZH364" s="35"/>
      <c r="WZI364" s="35"/>
      <c r="WZJ364" s="35"/>
      <c r="WZK364" s="35"/>
      <c r="WZL364" s="35"/>
      <c r="WZM364" s="35"/>
      <c r="WZN364" s="35"/>
      <c r="WZO364" s="35"/>
      <c r="WZP364" s="35"/>
      <c r="WZQ364" s="35"/>
      <c r="WZR364" s="35"/>
      <c r="WZS364" s="35"/>
      <c r="WZT364" s="35"/>
      <c r="WZU364" s="35"/>
      <c r="WZV364" s="35"/>
      <c r="WZW364" s="35"/>
      <c r="WZX364" s="35"/>
      <c r="WZY364" s="35"/>
      <c r="WZZ364" s="35"/>
      <c r="XAA364" s="35"/>
      <c r="XAB364" s="35"/>
      <c r="XAC364" s="35"/>
      <c r="XAD364" s="35"/>
      <c r="XAE364" s="35"/>
      <c r="XAF364" s="35"/>
      <c r="XAG364" s="35"/>
      <c r="XAH364" s="35"/>
      <c r="XAI364" s="35"/>
      <c r="XAJ364" s="35"/>
      <c r="XAK364" s="35"/>
      <c r="XAL364" s="35"/>
      <c r="XAM364" s="35"/>
      <c r="XAN364" s="35"/>
      <c r="XAO364" s="35"/>
      <c r="XAP364" s="35"/>
      <c r="XAQ364" s="35"/>
      <c r="XAR364" s="35"/>
      <c r="XAS364" s="35"/>
      <c r="XAT364" s="35"/>
      <c r="XAU364" s="35"/>
      <c r="XAV364" s="35"/>
      <c r="XAW364" s="35"/>
      <c r="XAX364" s="35"/>
      <c r="XAY364" s="35"/>
      <c r="XAZ364" s="35"/>
      <c r="XBA364" s="35"/>
      <c r="XBB364" s="35"/>
      <c r="XBC364" s="35"/>
      <c r="XBD364" s="35"/>
      <c r="XBE364" s="35"/>
      <c r="XBF364" s="35"/>
      <c r="XBG364" s="35"/>
      <c r="XBH364" s="35"/>
      <c r="XBI364" s="35"/>
      <c r="XBJ364" s="35"/>
      <c r="XBK364" s="35"/>
      <c r="XBL364" s="35"/>
      <c r="XBM364" s="35"/>
      <c r="XBN364" s="35"/>
      <c r="XBO364" s="35"/>
      <c r="XBP364" s="35"/>
      <c r="XBQ364" s="35"/>
      <c r="XBR364" s="35"/>
      <c r="XBS364" s="35"/>
      <c r="XBT364" s="35"/>
      <c r="XBU364" s="35"/>
      <c r="XBV364" s="35"/>
      <c r="XBW364" s="35"/>
      <c r="XBX364" s="35"/>
      <c r="XBY364" s="35"/>
      <c r="XBZ364" s="35"/>
      <c r="XCA364" s="35"/>
      <c r="XCB364" s="35"/>
      <c r="XCC364" s="35"/>
      <c r="XCD364" s="35"/>
      <c r="XCE364" s="35"/>
      <c r="XCF364" s="35"/>
      <c r="XCG364" s="35"/>
      <c r="XCH364" s="35"/>
      <c r="XCI364" s="35"/>
      <c r="XCJ364" s="35"/>
      <c r="XCK364" s="35"/>
      <c r="XCL364" s="35"/>
      <c r="XCM364" s="35"/>
      <c r="XCN364" s="35"/>
      <c r="XCO364" s="35"/>
      <c r="XCP364" s="35"/>
      <c r="XCQ364" s="35"/>
      <c r="XCR364" s="35"/>
      <c r="XCS364" s="35"/>
      <c r="XCT364" s="35"/>
      <c r="XCU364" s="35"/>
      <c r="XCV364" s="35"/>
      <c r="XCW364" s="35"/>
      <c r="XCX364" s="35"/>
      <c r="XCY364" s="35"/>
      <c r="XCZ364" s="35"/>
      <c r="XDA364" s="35"/>
      <c r="XDB364" s="35"/>
      <c r="XDC364" s="35"/>
      <c r="XDD364" s="35"/>
      <c r="XDE364" s="35"/>
      <c r="XDF364" s="35"/>
      <c r="XDG364" s="35"/>
      <c r="XDH364" s="35"/>
      <c r="XDI364" s="35"/>
      <c r="XDJ364" s="35"/>
      <c r="XDK364" s="35"/>
      <c r="XDL364" s="35"/>
      <c r="XDM364" s="35"/>
      <c r="XDN364" s="35"/>
      <c r="XDO364" s="35"/>
      <c r="XDP364" s="35"/>
      <c r="XDQ364" s="35"/>
      <c r="XDR364" s="35"/>
      <c r="XDS364" s="35"/>
      <c r="XDT364" s="35"/>
      <c r="XDU364" s="35"/>
      <c r="XDV364" s="35"/>
      <c r="XDW364" s="35"/>
      <c r="XDX364" s="35"/>
      <c r="XDY364" s="35"/>
      <c r="XDZ364" s="35"/>
      <c r="XEA364" s="35"/>
      <c r="XEB364" s="35"/>
      <c r="XEC364" s="35"/>
      <c r="XED364" s="35"/>
      <c r="XEE364" s="35"/>
      <c r="XEF364" s="35"/>
      <c r="XEG364" s="35"/>
      <c r="XEH364" s="35"/>
      <c r="XEI364" s="35"/>
      <c r="XEJ364" s="35"/>
      <c r="XEK364" s="35"/>
      <c r="XEL364" s="35"/>
      <c r="XEM364" s="35"/>
      <c r="XEN364" s="35"/>
      <c r="XEO364" s="35"/>
      <c r="XEP364" s="35"/>
      <c r="XEQ364" s="35"/>
      <c r="XER364" s="35"/>
      <c r="XES364" s="35"/>
      <c r="XET364" s="35"/>
      <c r="XEU364" s="35"/>
      <c r="XEV364" s="35"/>
      <c r="XEW364" s="35"/>
      <c r="XEX364" s="35"/>
      <c r="XEY364" s="35"/>
      <c r="XEZ364" s="35"/>
      <c r="XFA364" s="35"/>
      <c r="XFB364" s="35"/>
      <c r="XFC364" s="35"/>
      <c r="XFD364" s="35"/>
    </row>
    <row r="365" spans="1:151 16227:16384" s="12" customFormat="1" ht="20.25" x14ac:dyDescent="0.25">
      <c r="A365" s="109" t="s">
        <v>219</v>
      </c>
      <c r="B365" s="110"/>
      <c r="C365" s="110"/>
      <c r="D365" s="110"/>
      <c r="E365" s="110"/>
      <c r="F365" s="110"/>
      <c r="G365" s="110"/>
      <c r="H365" s="110"/>
      <c r="I365" s="111"/>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WZC365" s="35"/>
      <c r="WZD365" s="35"/>
      <c r="WZE365" s="35"/>
      <c r="WZF365" s="35"/>
      <c r="WZG365" s="35"/>
      <c r="WZH365" s="35"/>
      <c r="WZI365" s="35"/>
      <c r="WZJ365" s="35"/>
      <c r="WZK365" s="35"/>
      <c r="WZL365" s="35"/>
      <c r="WZM365" s="35"/>
      <c r="WZN365" s="35"/>
      <c r="WZO365" s="35"/>
      <c r="WZP365" s="35"/>
      <c r="WZQ365" s="35"/>
      <c r="WZR365" s="35"/>
      <c r="WZS365" s="35"/>
      <c r="WZT365" s="35"/>
      <c r="WZU365" s="35"/>
      <c r="WZV365" s="35"/>
      <c r="WZW365" s="35"/>
      <c r="WZX365" s="35"/>
      <c r="WZY365" s="35"/>
      <c r="WZZ365" s="35"/>
      <c r="XAA365" s="35"/>
      <c r="XAB365" s="35"/>
      <c r="XAC365" s="35"/>
      <c r="XAD365" s="35"/>
      <c r="XAE365" s="35"/>
      <c r="XAF365" s="35"/>
      <c r="XAG365" s="35"/>
      <c r="XAH365" s="35"/>
      <c r="XAI365" s="35"/>
      <c r="XAJ365" s="35"/>
      <c r="XAK365" s="35"/>
      <c r="XAL365" s="35"/>
      <c r="XAM365" s="35"/>
      <c r="XAN365" s="35"/>
      <c r="XAO365" s="35"/>
      <c r="XAP365" s="35"/>
      <c r="XAQ365" s="35"/>
      <c r="XAR365" s="35"/>
      <c r="XAS365" s="35"/>
      <c r="XAT365" s="35"/>
      <c r="XAU365" s="35"/>
      <c r="XAV365" s="35"/>
      <c r="XAW365" s="35"/>
      <c r="XAX365" s="35"/>
      <c r="XAY365" s="35"/>
      <c r="XAZ365" s="35"/>
      <c r="XBA365" s="35"/>
      <c r="XBB365" s="35"/>
      <c r="XBC365" s="35"/>
      <c r="XBD365" s="35"/>
      <c r="XBE365" s="35"/>
      <c r="XBF365" s="35"/>
      <c r="XBG365" s="35"/>
      <c r="XBH365" s="35"/>
      <c r="XBI365" s="35"/>
      <c r="XBJ365" s="35"/>
      <c r="XBK365" s="35"/>
      <c r="XBL365" s="35"/>
      <c r="XBM365" s="35"/>
      <c r="XBN365" s="35"/>
      <c r="XBO365" s="35"/>
      <c r="XBP365" s="35"/>
      <c r="XBQ365" s="35"/>
      <c r="XBR365" s="35"/>
      <c r="XBS365" s="35"/>
      <c r="XBT365" s="35"/>
      <c r="XBU365" s="35"/>
      <c r="XBV365" s="35"/>
      <c r="XBW365" s="35"/>
      <c r="XBX365" s="35"/>
      <c r="XBY365" s="35"/>
      <c r="XBZ365" s="35"/>
      <c r="XCA365" s="35"/>
      <c r="XCB365" s="35"/>
      <c r="XCC365" s="35"/>
      <c r="XCD365" s="35"/>
      <c r="XCE365" s="35"/>
      <c r="XCF365" s="35"/>
      <c r="XCG365" s="35"/>
      <c r="XCH365" s="35"/>
      <c r="XCI365" s="35"/>
      <c r="XCJ365" s="35"/>
      <c r="XCK365" s="35"/>
      <c r="XCL365" s="35"/>
      <c r="XCM365" s="35"/>
      <c r="XCN365" s="35"/>
      <c r="XCO365" s="35"/>
      <c r="XCP365" s="35"/>
      <c r="XCQ365" s="35"/>
      <c r="XCR365" s="35"/>
      <c r="XCS365" s="35"/>
      <c r="XCT365" s="35"/>
      <c r="XCU365" s="35"/>
      <c r="XCV365" s="35"/>
      <c r="XCW365" s="35"/>
      <c r="XCX365" s="35"/>
      <c r="XCY365" s="35"/>
      <c r="XCZ365" s="35"/>
      <c r="XDA365" s="35"/>
      <c r="XDB365" s="35"/>
      <c r="XDC365" s="35"/>
      <c r="XDD365" s="35"/>
      <c r="XDE365" s="35"/>
      <c r="XDF365" s="35"/>
      <c r="XDG365" s="35"/>
      <c r="XDH365" s="35"/>
      <c r="XDI365" s="35"/>
      <c r="XDJ365" s="35"/>
      <c r="XDK365" s="35"/>
      <c r="XDL365" s="35"/>
      <c r="XDM365" s="35"/>
      <c r="XDN365" s="35"/>
      <c r="XDO365" s="35"/>
      <c r="XDP365" s="35"/>
      <c r="XDQ365" s="35"/>
      <c r="XDR365" s="35"/>
      <c r="XDS365" s="35"/>
      <c r="XDT365" s="35"/>
      <c r="XDU365" s="35"/>
      <c r="XDV365" s="35"/>
      <c r="XDW365" s="35"/>
      <c r="XDX365" s="35"/>
      <c r="XDY365" s="35"/>
      <c r="XDZ365" s="35"/>
      <c r="XEA365" s="35"/>
      <c r="XEB365" s="35"/>
      <c r="XEC365" s="35"/>
      <c r="XED365" s="35"/>
      <c r="XEE365" s="35"/>
      <c r="XEF365" s="35"/>
      <c r="XEG365" s="35"/>
      <c r="XEH365" s="35"/>
      <c r="XEI365" s="35"/>
      <c r="XEJ365" s="35"/>
      <c r="XEK365" s="35"/>
      <c r="XEL365" s="35"/>
      <c r="XEM365" s="35"/>
      <c r="XEN365" s="35"/>
      <c r="XEO365" s="35"/>
      <c r="XEP365" s="35"/>
      <c r="XEQ365" s="35"/>
      <c r="XER365" s="35"/>
      <c r="XES365" s="35"/>
      <c r="XET365" s="35"/>
      <c r="XEU365" s="35"/>
      <c r="XEV365" s="35"/>
      <c r="XEW365" s="35"/>
      <c r="XEX365" s="35"/>
      <c r="XEY365" s="35"/>
      <c r="XEZ365" s="35"/>
      <c r="XFA365" s="35"/>
      <c r="XFB365" s="35"/>
      <c r="XFC365" s="35"/>
      <c r="XFD365" s="35"/>
    </row>
    <row r="366" spans="1:151 16227:16384" s="12" customFormat="1" ht="20.25" customHeight="1" x14ac:dyDescent="0.25">
      <c r="A366" s="112" t="str">
        <f>A365</f>
        <v>35th Floor (Part Refuge Area)</v>
      </c>
      <c r="B366" s="113"/>
      <c r="C366" s="118">
        <v>1</v>
      </c>
      <c r="D366" s="119"/>
      <c r="E366" s="55" t="s">
        <v>208</v>
      </c>
      <c r="F366" s="118">
        <f>(69.17)*(10.764)</f>
        <v>744.54588000000001</v>
      </c>
      <c r="G366" s="119"/>
      <c r="H366" s="55">
        <v>0</v>
      </c>
      <c r="I366" s="55">
        <f t="shared" ref="I366:I368" si="143">F366*(($I$151)+1)+H366</f>
        <v>1191.273408</v>
      </c>
      <c r="J366" s="35"/>
      <c r="K366" s="35"/>
      <c r="L366" s="35"/>
      <c r="M366" s="35"/>
      <c r="N366" s="35"/>
      <c r="O366" s="35"/>
      <c r="P366" s="35"/>
      <c r="Q366" s="35"/>
      <c r="R366" s="35"/>
      <c r="S366" s="35"/>
      <c r="T366" s="35"/>
      <c r="U366" s="42" t="str">
        <f t="shared" ref="U366:U369" ca="1" si="144">V366&amp;""&amp;",..,"&amp;""&amp;W366</f>
        <v>301,..,3501</v>
      </c>
      <c r="V366" s="42">
        <f ca="1">(SUMPRODUCT(MID(0&amp;(LEFT(A365,SUM(LEN(A365)-LEN(SUBSTITUTE(A365,{"0","1","2","3"},""))))), LARGE(INDEX(ISNUMBER(--MID((LEFT(A365,SUM(LEN(A365)-LEN(SUBSTITUTE(A365,{"0","1","2","3"},""))))), ROW(INDIRECT("1:"&amp;LEN((LEFT(A365,SUM(LEN(A365)-LEN(SUBSTITUTE(A365,{"0","1","2","3"},"")))))))), 1)) * ROW(INDIRECT("1:"&amp;LEN((LEFT(A365,SUM(LEN(A365)-LEN(SUBSTITUTE(A365,{"0","1","2","3"},"")))))))), 0), ROW(INDIRECT("1:"&amp;LEN((LEFT(A365,SUM(LEN(A365)-LEN(SUBSTITUTE(A365,{"0","1","2","3"},"")))))))))+1, 1) * 10^ROW(INDIRECT("1:"&amp;LEN((LEFT(A365,SUM(LEN(A365)-LEN(SUBSTITUTE(A365,{"0","1","2","3"},""))))))))/10))*100+1</f>
        <v>301</v>
      </c>
      <c r="W366" s="42">
        <f ca="1">(SUMPRODUCT(MID(0&amp;(--TRIM(RIGHT(SUBSTITUTE(LEFT(A365,_xlfn.AGGREGATE(16,6,FIND({0,1,2,3,4,5,6,7,8,9},A365,ROW(INDIRECT("1:"&amp;LEN(A365)))),1))," ",REPT(" ",LEN(A365))),LEN(A365)))), LARGE(INDEX(ISNUMBER(--MID((--TRIM(RIGHT(SUBSTITUTE(LEFT(A365,_xlfn.AGGREGATE(16,6,FIND({0,1,2,3,4,5,6,7,8,9},A365,ROW(INDIRECT("1:"&amp;LEN(A365)))),1))," ",REPT(" ",LEN(A365))),LEN(A365)))), ROW(INDIRECT("1:"&amp;LEN((--TRIM(RIGHT(SUBSTITUTE(LEFT(A365,_xlfn.AGGREGATE(16,6,FIND({0,1,2,3,4,5,6,7,8,9},A365,ROW(INDIRECT("1:"&amp;LEN(A365)))),1))," ",REPT(" ",LEN(A365))),LEN(A365))))))), 1)) * ROW(INDIRECT("1:"&amp;LEN((--TRIM(RIGHT(SUBSTITUTE(LEFT(A365,_xlfn.AGGREGATE(16,6,FIND({0,1,2,3,4,5,6,7,8,9},A365,ROW(INDIRECT("1:"&amp;LEN(A365)))),1))," ",REPT(" ",LEN(A365))),LEN(A365))))))), 0), ROW(INDIRECT("1:"&amp;LEN((--TRIM(RIGHT(SUBSTITUTE(LEFT(A365,_xlfn.AGGREGATE(16,6,FIND({0,1,2,3,4,5,6,7,8,9},A365,ROW(INDIRECT("1:"&amp;LEN(A365)))),1))," ",REPT(" ",LEN(A365))),LEN(A365))))))))+1, 1) * 10^ROW(INDIRECT("1:"&amp;LEN((--TRIM(RIGHT(SUBSTITUTE(LEFT(A365,_xlfn.AGGREGATE(16,6,FIND({0,1,2,3,4,5,6,7,8,9},A365,ROW(INDIRECT("1:"&amp;LEN(A365)))),1))," ",REPT(" ",LEN(A365))),LEN(A365)))))))/10))*100+1</f>
        <v>3501</v>
      </c>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WZC366" s="35"/>
      <c r="WZD366" s="35"/>
      <c r="WZE366" s="35"/>
      <c r="WZF366" s="35"/>
      <c r="WZG366" s="35"/>
      <c r="WZH366" s="35"/>
      <c r="WZI366" s="35"/>
      <c r="WZJ366" s="35"/>
      <c r="WZK366" s="35"/>
      <c r="WZL366" s="35"/>
      <c r="WZM366" s="35"/>
      <c r="WZN366" s="35"/>
      <c r="WZO366" s="35"/>
      <c r="WZP366" s="35"/>
      <c r="WZQ366" s="35"/>
      <c r="WZR366" s="35"/>
      <c r="WZS366" s="35"/>
      <c r="WZT366" s="35"/>
      <c r="WZU366" s="35"/>
      <c r="WZV366" s="35"/>
      <c r="WZW366" s="35"/>
      <c r="WZX366" s="35"/>
      <c r="WZY366" s="35"/>
      <c r="WZZ366" s="35"/>
      <c r="XAA366" s="35"/>
      <c r="XAB366" s="35"/>
      <c r="XAC366" s="35"/>
      <c r="XAD366" s="35"/>
      <c r="XAE366" s="35"/>
      <c r="XAF366" s="35"/>
      <c r="XAG366" s="35"/>
      <c r="XAH366" s="35"/>
      <c r="XAI366" s="35"/>
      <c r="XAJ366" s="35"/>
      <c r="XAK366" s="35"/>
      <c r="XAL366" s="35"/>
      <c r="XAM366" s="35"/>
      <c r="XAN366" s="35"/>
      <c r="XAO366" s="35"/>
      <c r="XAP366" s="35"/>
      <c r="XAQ366" s="35"/>
      <c r="XAR366" s="35"/>
      <c r="XAS366" s="35"/>
      <c r="XAT366" s="35"/>
      <c r="XAU366" s="35"/>
      <c r="XAV366" s="35"/>
      <c r="XAW366" s="35"/>
      <c r="XAX366" s="35"/>
      <c r="XAY366" s="35"/>
      <c r="XAZ366" s="35"/>
      <c r="XBA366" s="35"/>
      <c r="XBB366" s="35"/>
      <c r="XBC366" s="35"/>
      <c r="XBD366" s="35"/>
      <c r="XBE366" s="35"/>
      <c r="XBF366" s="35"/>
      <c r="XBG366" s="35"/>
      <c r="XBH366" s="35"/>
      <c r="XBI366" s="35"/>
      <c r="XBJ366" s="35"/>
      <c r="XBK366" s="35"/>
      <c r="XBL366" s="35"/>
      <c r="XBM366" s="35"/>
      <c r="XBN366" s="35"/>
      <c r="XBO366" s="35"/>
      <c r="XBP366" s="35"/>
      <c r="XBQ366" s="35"/>
      <c r="XBR366" s="35"/>
      <c r="XBS366" s="35"/>
      <c r="XBT366" s="35"/>
      <c r="XBU366" s="35"/>
      <c r="XBV366" s="35"/>
      <c r="XBW366" s="35"/>
      <c r="XBX366" s="35"/>
      <c r="XBY366" s="35"/>
      <c r="XBZ366" s="35"/>
      <c r="XCA366" s="35"/>
      <c r="XCB366" s="35"/>
      <c r="XCC366" s="35"/>
      <c r="XCD366" s="35"/>
      <c r="XCE366" s="35"/>
      <c r="XCF366" s="35"/>
      <c r="XCG366" s="35"/>
      <c r="XCH366" s="35"/>
      <c r="XCI366" s="35"/>
      <c r="XCJ366" s="35"/>
      <c r="XCK366" s="35"/>
      <c r="XCL366" s="35"/>
      <c r="XCM366" s="35"/>
      <c r="XCN366" s="35"/>
      <c r="XCO366" s="35"/>
      <c r="XCP366" s="35"/>
      <c r="XCQ366" s="35"/>
      <c r="XCR366" s="35"/>
      <c r="XCS366" s="35"/>
      <c r="XCT366" s="35"/>
      <c r="XCU366" s="35"/>
      <c r="XCV366" s="35"/>
      <c r="XCW366" s="35"/>
      <c r="XCX366" s="35"/>
      <c r="XCY366" s="35"/>
      <c r="XCZ366" s="35"/>
      <c r="XDA366" s="35"/>
      <c r="XDB366" s="35"/>
      <c r="XDC366" s="35"/>
      <c r="XDD366" s="35"/>
      <c r="XDE366" s="35"/>
      <c r="XDF366" s="35"/>
      <c r="XDG366" s="35"/>
      <c r="XDH366" s="35"/>
      <c r="XDI366" s="35"/>
      <c r="XDJ366" s="35"/>
      <c r="XDK366" s="35"/>
      <c r="XDL366" s="35"/>
      <c r="XDM366" s="35"/>
      <c r="XDN366" s="35"/>
      <c r="XDO366" s="35"/>
      <c r="XDP366" s="35"/>
      <c r="XDQ366" s="35"/>
      <c r="XDR366" s="35"/>
      <c r="XDS366" s="35"/>
      <c r="XDT366" s="35"/>
      <c r="XDU366" s="35"/>
      <c r="XDV366" s="35"/>
      <c r="XDW366" s="35"/>
      <c r="XDX366" s="35"/>
      <c r="XDY366" s="35"/>
      <c r="XDZ366" s="35"/>
      <c r="XEA366" s="35"/>
      <c r="XEB366" s="35"/>
      <c r="XEC366" s="35"/>
      <c r="XED366" s="35"/>
      <c r="XEE366" s="35"/>
      <c r="XEF366" s="35"/>
      <c r="XEG366" s="35"/>
      <c r="XEH366" s="35"/>
      <c r="XEI366" s="35"/>
      <c r="XEJ366" s="35"/>
      <c r="XEK366" s="35"/>
      <c r="XEL366" s="35"/>
      <c r="XEM366" s="35"/>
      <c r="XEN366" s="35"/>
      <c r="XEO366" s="35"/>
      <c r="XEP366" s="35"/>
      <c r="XEQ366" s="35"/>
      <c r="XER366" s="35"/>
      <c r="XES366" s="35"/>
      <c r="XET366" s="35"/>
      <c r="XEU366" s="35"/>
      <c r="XEV366" s="35"/>
      <c r="XEW366" s="35"/>
      <c r="XEX366" s="35"/>
      <c r="XEY366" s="35"/>
      <c r="XEZ366" s="35"/>
      <c r="XFA366" s="35"/>
      <c r="XFB366" s="35"/>
      <c r="XFC366" s="35"/>
      <c r="XFD366" s="35"/>
    </row>
    <row r="367" spans="1:151 16227:16384" s="12" customFormat="1" ht="20.25" customHeight="1" x14ac:dyDescent="0.25">
      <c r="A367" s="114"/>
      <c r="B367" s="115"/>
      <c r="C367" s="118">
        <v>2</v>
      </c>
      <c r="D367" s="119"/>
      <c r="E367" s="55" t="s">
        <v>209</v>
      </c>
      <c r="F367" s="118">
        <f>(87.6829)*(10.764)</f>
        <v>943.81873559999997</v>
      </c>
      <c r="G367" s="119"/>
      <c r="H367" s="55">
        <v>0</v>
      </c>
      <c r="I367" s="55">
        <f t="shared" si="143"/>
        <v>1510.10997696</v>
      </c>
      <c r="J367" s="35"/>
      <c r="K367" s="35"/>
      <c r="L367" s="35"/>
      <c r="M367" s="35"/>
      <c r="N367" s="35"/>
      <c r="O367" s="35"/>
      <c r="P367" s="35"/>
      <c r="Q367" s="35"/>
      <c r="R367" s="35"/>
      <c r="S367" s="35"/>
      <c r="T367" s="35"/>
      <c r="U367" s="42" t="str">
        <f t="shared" ca="1" si="144"/>
        <v>302,..,3502</v>
      </c>
      <c r="V367" s="42">
        <f ca="1">V366+1</f>
        <v>302</v>
      </c>
      <c r="W367" s="42">
        <f ca="1">W366+1</f>
        <v>3502</v>
      </c>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WZC367" s="35"/>
      <c r="WZD367" s="35"/>
      <c r="WZE367" s="35"/>
      <c r="WZF367" s="35"/>
      <c r="WZG367" s="35"/>
      <c r="WZH367" s="35"/>
      <c r="WZI367" s="35"/>
      <c r="WZJ367" s="35"/>
      <c r="WZK367" s="35"/>
      <c r="WZL367" s="35"/>
      <c r="WZM367" s="35"/>
      <c r="WZN367" s="35"/>
      <c r="WZO367" s="35"/>
      <c r="WZP367" s="35"/>
      <c r="WZQ367" s="35"/>
      <c r="WZR367" s="35"/>
      <c r="WZS367" s="35"/>
      <c r="WZT367" s="35"/>
      <c r="WZU367" s="35"/>
      <c r="WZV367" s="35"/>
      <c r="WZW367" s="35"/>
      <c r="WZX367" s="35"/>
      <c r="WZY367" s="35"/>
      <c r="WZZ367" s="35"/>
      <c r="XAA367" s="35"/>
      <c r="XAB367" s="35"/>
      <c r="XAC367" s="35"/>
      <c r="XAD367" s="35"/>
      <c r="XAE367" s="35"/>
      <c r="XAF367" s="35"/>
      <c r="XAG367" s="35"/>
      <c r="XAH367" s="35"/>
      <c r="XAI367" s="35"/>
      <c r="XAJ367" s="35"/>
      <c r="XAK367" s="35"/>
      <c r="XAL367" s="35"/>
      <c r="XAM367" s="35"/>
      <c r="XAN367" s="35"/>
      <c r="XAO367" s="35"/>
      <c r="XAP367" s="35"/>
      <c r="XAQ367" s="35"/>
      <c r="XAR367" s="35"/>
      <c r="XAS367" s="35"/>
      <c r="XAT367" s="35"/>
      <c r="XAU367" s="35"/>
      <c r="XAV367" s="35"/>
      <c r="XAW367" s="35"/>
      <c r="XAX367" s="35"/>
      <c r="XAY367" s="35"/>
      <c r="XAZ367" s="35"/>
      <c r="XBA367" s="35"/>
      <c r="XBB367" s="35"/>
      <c r="XBC367" s="35"/>
      <c r="XBD367" s="35"/>
      <c r="XBE367" s="35"/>
      <c r="XBF367" s="35"/>
      <c r="XBG367" s="35"/>
      <c r="XBH367" s="35"/>
      <c r="XBI367" s="35"/>
      <c r="XBJ367" s="35"/>
      <c r="XBK367" s="35"/>
      <c r="XBL367" s="35"/>
      <c r="XBM367" s="35"/>
      <c r="XBN367" s="35"/>
      <c r="XBO367" s="35"/>
      <c r="XBP367" s="35"/>
      <c r="XBQ367" s="35"/>
      <c r="XBR367" s="35"/>
      <c r="XBS367" s="35"/>
      <c r="XBT367" s="35"/>
      <c r="XBU367" s="35"/>
      <c r="XBV367" s="35"/>
      <c r="XBW367" s="35"/>
      <c r="XBX367" s="35"/>
      <c r="XBY367" s="35"/>
      <c r="XBZ367" s="35"/>
      <c r="XCA367" s="35"/>
      <c r="XCB367" s="35"/>
      <c r="XCC367" s="35"/>
      <c r="XCD367" s="35"/>
      <c r="XCE367" s="35"/>
      <c r="XCF367" s="35"/>
      <c r="XCG367" s="35"/>
      <c r="XCH367" s="35"/>
      <c r="XCI367" s="35"/>
      <c r="XCJ367" s="35"/>
      <c r="XCK367" s="35"/>
      <c r="XCL367" s="35"/>
      <c r="XCM367" s="35"/>
      <c r="XCN367" s="35"/>
      <c r="XCO367" s="35"/>
      <c r="XCP367" s="35"/>
      <c r="XCQ367" s="35"/>
      <c r="XCR367" s="35"/>
      <c r="XCS367" s="35"/>
      <c r="XCT367" s="35"/>
      <c r="XCU367" s="35"/>
      <c r="XCV367" s="35"/>
      <c r="XCW367" s="35"/>
      <c r="XCX367" s="35"/>
      <c r="XCY367" s="35"/>
      <c r="XCZ367" s="35"/>
      <c r="XDA367" s="35"/>
      <c r="XDB367" s="35"/>
      <c r="XDC367" s="35"/>
      <c r="XDD367" s="35"/>
      <c r="XDE367" s="35"/>
      <c r="XDF367" s="35"/>
      <c r="XDG367" s="35"/>
      <c r="XDH367" s="35"/>
      <c r="XDI367" s="35"/>
      <c r="XDJ367" s="35"/>
      <c r="XDK367" s="35"/>
      <c r="XDL367" s="35"/>
      <c r="XDM367" s="35"/>
      <c r="XDN367" s="35"/>
      <c r="XDO367" s="35"/>
      <c r="XDP367" s="35"/>
      <c r="XDQ367" s="35"/>
      <c r="XDR367" s="35"/>
      <c r="XDS367" s="35"/>
      <c r="XDT367" s="35"/>
      <c r="XDU367" s="35"/>
      <c r="XDV367" s="35"/>
      <c r="XDW367" s="35"/>
      <c r="XDX367" s="35"/>
      <c r="XDY367" s="35"/>
      <c r="XDZ367" s="35"/>
      <c r="XEA367" s="35"/>
      <c r="XEB367" s="35"/>
      <c r="XEC367" s="35"/>
      <c r="XED367" s="35"/>
      <c r="XEE367" s="35"/>
      <c r="XEF367" s="35"/>
      <c r="XEG367" s="35"/>
      <c r="XEH367" s="35"/>
      <c r="XEI367" s="35"/>
      <c r="XEJ367" s="35"/>
      <c r="XEK367" s="35"/>
      <c r="XEL367" s="35"/>
      <c r="XEM367" s="35"/>
      <c r="XEN367" s="35"/>
      <c r="XEO367" s="35"/>
      <c r="XEP367" s="35"/>
      <c r="XEQ367" s="35"/>
      <c r="XER367" s="35"/>
      <c r="XES367" s="35"/>
      <c r="XET367" s="35"/>
      <c r="XEU367" s="35"/>
      <c r="XEV367" s="35"/>
      <c r="XEW367" s="35"/>
      <c r="XEX367" s="35"/>
      <c r="XEY367" s="35"/>
      <c r="XEZ367" s="35"/>
      <c r="XFA367" s="35"/>
      <c r="XFB367" s="35"/>
      <c r="XFC367" s="35"/>
      <c r="XFD367" s="35"/>
    </row>
    <row r="368" spans="1:151 16227:16384" s="12" customFormat="1" ht="20.25" customHeight="1" x14ac:dyDescent="0.25">
      <c r="A368" s="114"/>
      <c r="B368" s="115"/>
      <c r="C368" s="118">
        <v>3</v>
      </c>
      <c r="D368" s="119"/>
      <c r="E368" s="55" t="s">
        <v>209</v>
      </c>
      <c r="F368" s="118">
        <f>(128.48)*(10.764)</f>
        <v>1382.9587199999999</v>
      </c>
      <c r="G368" s="119"/>
      <c r="H368" s="55">
        <v>0</v>
      </c>
      <c r="I368" s="55">
        <f t="shared" si="143"/>
        <v>2212.733952</v>
      </c>
      <c r="J368" s="35"/>
      <c r="K368" s="35"/>
      <c r="L368" s="35"/>
      <c r="M368" s="35"/>
      <c r="N368" s="35"/>
      <c r="O368" s="35"/>
      <c r="P368" s="35"/>
      <c r="Q368" s="35"/>
      <c r="R368" s="35"/>
      <c r="S368" s="35"/>
      <c r="T368" s="35"/>
      <c r="U368" s="42" t="str">
        <f t="shared" ca="1" si="144"/>
        <v>303,..,3503</v>
      </c>
      <c r="V368" s="42">
        <f t="shared" ref="V368:W368" ca="1" si="145">V367+1</f>
        <v>303</v>
      </c>
      <c r="W368" s="42">
        <f t="shared" ca="1" si="145"/>
        <v>3503</v>
      </c>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WZC368" s="35"/>
      <c r="WZD368" s="35"/>
      <c r="WZE368" s="35"/>
      <c r="WZF368" s="35"/>
      <c r="WZG368" s="35"/>
      <c r="WZH368" s="35"/>
      <c r="WZI368" s="35"/>
      <c r="WZJ368" s="35"/>
      <c r="WZK368" s="35"/>
      <c r="WZL368" s="35"/>
      <c r="WZM368" s="35"/>
      <c r="WZN368" s="35"/>
      <c r="WZO368" s="35"/>
      <c r="WZP368" s="35"/>
      <c r="WZQ368" s="35"/>
      <c r="WZR368" s="35"/>
      <c r="WZS368" s="35"/>
      <c r="WZT368" s="35"/>
      <c r="WZU368" s="35"/>
      <c r="WZV368" s="35"/>
      <c r="WZW368" s="35"/>
      <c r="WZX368" s="35"/>
      <c r="WZY368" s="35"/>
      <c r="WZZ368" s="35"/>
      <c r="XAA368" s="35"/>
      <c r="XAB368" s="35"/>
      <c r="XAC368" s="35"/>
      <c r="XAD368" s="35"/>
      <c r="XAE368" s="35"/>
      <c r="XAF368" s="35"/>
      <c r="XAG368" s="35"/>
      <c r="XAH368" s="35"/>
      <c r="XAI368" s="35"/>
      <c r="XAJ368" s="35"/>
      <c r="XAK368" s="35"/>
      <c r="XAL368" s="35"/>
      <c r="XAM368" s="35"/>
      <c r="XAN368" s="35"/>
      <c r="XAO368" s="35"/>
      <c r="XAP368" s="35"/>
      <c r="XAQ368" s="35"/>
      <c r="XAR368" s="35"/>
      <c r="XAS368" s="35"/>
      <c r="XAT368" s="35"/>
      <c r="XAU368" s="35"/>
      <c r="XAV368" s="35"/>
      <c r="XAW368" s="35"/>
      <c r="XAX368" s="35"/>
      <c r="XAY368" s="35"/>
      <c r="XAZ368" s="35"/>
      <c r="XBA368" s="35"/>
      <c r="XBB368" s="35"/>
      <c r="XBC368" s="35"/>
      <c r="XBD368" s="35"/>
      <c r="XBE368" s="35"/>
      <c r="XBF368" s="35"/>
      <c r="XBG368" s="35"/>
      <c r="XBH368" s="35"/>
      <c r="XBI368" s="35"/>
      <c r="XBJ368" s="35"/>
      <c r="XBK368" s="35"/>
      <c r="XBL368" s="35"/>
      <c r="XBM368" s="35"/>
      <c r="XBN368" s="35"/>
      <c r="XBO368" s="35"/>
      <c r="XBP368" s="35"/>
      <c r="XBQ368" s="35"/>
      <c r="XBR368" s="35"/>
      <c r="XBS368" s="35"/>
      <c r="XBT368" s="35"/>
      <c r="XBU368" s="35"/>
      <c r="XBV368" s="35"/>
      <c r="XBW368" s="35"/>
      <c r="XBX368" s="35"/>
      <c r="XBY368" s="35"/>
      <c r="XBZ368" s="35"/>
      <c r="XCA368" s="35"/>
      <c r="XCB368" s="35"/>
      <c r="XCC368" s="35"/>
      <c r="XCD368" s="35"/>
      <c r="XCE368" s="35"/>
      <c r="XCF368" s="35"/>
      <c r="XCG368" s="35"/>
      <c r="XCH368" s="35"/>
      <c r="XCI368" s="35"/>
      <c r="XCJ368" s="35"/>
      <c r="XCK368" s="35"/>
      <c r="XCL368" s="35"/>
      <c r="XCM368" s="35"/>
      <c r="XCN368" s="35"/>
      <c r="XCO368" s="35"/>
      <c r="XCP368" s="35"/>
      <c r="XCQ368" s="35"/>
      <c r="XCR368" s="35"/>
      <c r="XCS368" s="35"/>
      <c r="XCT368" s="35"/>
      <c r="XCU368" s="35"/>
      <c r="XCV368" s="35"/>
      <c r="XCW368" s="35"/>
      <c r="XCX368" s="35"/>
      <c r="XCY368" s="35"/>
      <c r="XCZ368" s="35"/>
      <c r="XDA368" s="35"/>
      <c r="XDB368" s="35"/>
      <c r="XDC368" s="35"/>
      <c r="XDD368" s="35"/>
      <c r="XDE368" s="35"/>
      <c r="XDF368" s="35"/>
      <c r="XDG368" s="35"/>
      <c r="XDH368" s="35"/>
      <c r="XDI368" s="35"/>
      <c r="XDJ368" s="35"/>
      <c r="XDK368" s="35"/>
      <c r="XDL368" s="35"/>
      <c r="XDM368" s="35"/>
      <c r="XDN368" s="35"/>
      <c r="XDO368" s="35"/>
      <c r="XDP368" s="35"/>
      <c r="XDQ368" s="35"/>
      <c r="XDR368" s="35"/>
      <c r="XDS368" s="35"/>
      <c r="XDT368" s="35"/>
      <c r="XDU368" s="35"/>
      <c r="XDV368" s="35"/>
      <c r="XDW368" s="35"/>
      <c r="XDX368" s="35"/>
      <c r="XDY368" s="35"/>
      <c r="XDZ368" s="35"/>
      <c r="XEA368" s="35"/>
      <c r="XEB368" s="35"/>
      <c r="XEC368" s="35"/>
      <c r="XED368" s="35"/>
      <c r="XEE368" s="35"/>
      <c r="XEF368" s="35"/>
      <c r="XEG368" s="35"/>
      <c r="XEH368" s="35"/>
      <c r="XEI368" s="35"/>
      <c r="XEJ368" s="35"/>
      <c r="XEK368" s="35"/>
      <c r="XEL368" s="35"/>
      <c r="XEM368" s="35"/>
      <c r="XEN368" s="35"/>
      <c r="XEO368" s="35"/>
      <c r="XEP368" s="35"/>
      <c r="XEQ368" s="35"/>
      <c r="XER368" s="35"/>
      <c r="XES368" s="35"/>
      <c r="XET368" s="35"/>
      <c r="XEU368" s="35"/>
      <c r="XEV368" s="35"/>
      <c r="XEW368" s="35"/>
      <c r="XEX368" s="35"/>
      <c r="XEY368" s="35"/>
      <c r="XEZ368" s="35"/>
      <c r="XFA368" s="35"/>
      <c r="XFB368" s="35"/>
      <c r="XFC368" s="35"/>
      <c r="XFD368" s="35"/>
    </row>
    <row r="369" spans="1:151 16227:16384" s="12" customFormat="1" ht="20.25" customHeight="1" x14ac:dyDescent="0.25">
      <c r="A369" s="114"/>
      <c r="B369" s="115"/>
      <c r="C369" s="118">
        <v>4</v>
      </c>
      <c r="D369" s="119"/>
      <c r="E369" s="118" t="s">
        <v>221</v>
      </c>
      <c r="F369" s="120"/>
      <c r="G369" s="120"/>
      <c r="H369" s="120"/>
      <c r="I369" s="119"/>
      <c r="J369" s="35"/>
      <c r="K369" s="35"/>
      <c r="L369" s="35"/>
      <c r="M369" s="35"/>
      <c r="N369" s="35"/>
      <c r="O369" s="35"/>
      <c r="P369" s="35"/>
      <c r="Q369" s="35"/>
      <c r="R369" s="35"/>
      <c r="S369" s="35"/>
      <c r="T369" s="35"/>
      <c r="U369" s="42" t="str">
        <f t="shared" ca="1" si="144"/>
        <v>304,..,3504</v>
      </c>
      <c r="V369" s="42">
        <f t="shared" ref="V369:W369" ca="1" si="146">V368+1</f>
        <v>304</v>
      </c>
      <c r="W369" s="42">
        <f t="shared" ca="1" si="146"/>
        <v>3504</v>
      </c>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WZC369" s="35"/>
      <c r="WZD369" s="35"/>
      <c r="WZE369" s="35"/>
      <c r="WZF369" s="35"/>
      <c r="WZG369" s="35"/>
      <c r="WZH369" s="35"/>
      <c r="WZI369" s="35"/>
      <c r="WZJ369" s="35"/>
      <c r="WZK369" s="35"/>
      <c r="WZL369" s="35"/>
      <c r="WZM369" s="35"/>
      <c r="WZN369" s="35"/>
      <c r="WZO369" s="35"/>
      <c r="WZP369" s="35"/>
      <c r="WZQ369" s="35"/>
      <c r="WZR369" s="35"/>
      <c r="WZS369" s="35"/>
      <c r="WZT369" s="35"/>
      <c r="WZU369" s="35"/>
      <c r="WZV369" s="35"/>
      <c r="WZW369" s="35"/>
      <c r="WZX369" s="35"/>
      <c r="WZY369" s="35"/>
      <c r="WZZ369" s="35"/>
      <c r="XAA369" s="35"/>
      <c r="XAB369" s="35"/>
      <c r="XAC369" s="35"/>
      <c r="XAD369" s="35"/>
      <c r="XAE369" s="35"/>
      <c r="XAF369" s="35"/>
      <c r="XAG369" s="35"/>
      <c r="XAH369" s="35"/>
      <c r="XAI369" s="35"/>
      <c r="XAJ369" s="35"/>
      <c r="XAK369" s="35"/>
      <c r="XAL369" s="35"/>
      <c r="XAM369" s="35"/>
      <c r="XAN369" s="35"/>
      <c r="XAO369" s="35"/>
      <c r="XAP369" s="35"/>
      <c r="XAQ369" s="35"/>
      <c r="XAR369" s="35"/>
      <c r="XAS369" s="35"/>
      <c r="XAT369" s="35"/>
      <c r="XAU369" s="35"/>
      <c r="XAV369" s="35"/>
      <c r="XAW369" s="35"/>
      <c r="XAX369" s="35"/>
      <c r="XAY369" s="35"/>
      <c r="XAZ369" s="35"/>
      <c r="XBA369" s="35"/>
      <c r="XBB369" s="35"/>
      <c r="XBC369" s="35"/>
      <c r="XBD369" s="35"/>
      <c r="XBE369" s="35"/>
      <c r="XBF369" s="35"/>
      <c r="XBG369" s="35"/>
      <c r="XBH369" s="35"/>
      <c r="XBI369" s="35"/>
      <c r="XBJ369" s="35"/>
      <c r="XBK369" s="35"/>
      <c r="XBL369" s="35"/>
      <c r="XBM369" s="35"/>
      <c r="XBN369" s="35"/>
      <c r="XBO369" s="35"/>
      <c r="XBP369" s="35"/>
      <c r="XBQ369" s="35"/>
      <c r="XBR369" s="35"/>
      <c r="XBS369" s="35"/>
      <c r="XBT369" s="35"/>
      <c r="XBU369" s="35"/>
      <c r="XBV369" s="35"/>
      <c r="XBW369" s="35"/>
      <c r="XBX369" s="35"/>
      <c r="XBY369" s="35"/>
      <c r="XBZ369" s="35"/>
      <c r="XCA369" s="35"/>
      <c r="XCB369" s="35"/>
      <c r="XCC369" s="35"/>
      <c r="XCD369" s="35"/>
      <c r="XCE369" s="35"/>
      <c r="XCF369" s="35"/>
      <c r="XCG369" s="35"/>
      <c r="XCH369" s="35"/>
      <c r="XCI369" s="35"/>
      <c r="XCJ369" s="35"/>
      <c r="XCK369" s="35"/>
      <c r="XCL369" s="35"/>
      <c r="XCM369" s="35"/>
      <c r="XCN369" s="35"/>
      <c r="XCO369" s="35"/>
      <c r="XCP369" s="35"/>
      <c r="XCQ369" s="35"/>
      <c r="XCR369" s="35"/>
      <c r="XCS369" s="35"/>
      <c r="XCT369" s="35"/>
      <c r="XCU369" s="35"/>
      <c r="XCV369" s="35"/>
      <c r="XCW369" s="35"/>
      <c r="XCX369" s="35"/>
      <c r="XCY369" s="35"/>
      <c r="XCZ369" s="35"/>
      <c r="XDA369" s="35"/>
      <c r="XDB369" s="35"/>
      <c r="XDC369" s="35"/>
      <c r="XDD369" s="35"/>
      <c r="XDE369" s="35"/>
      <c r="XDF369" s="35"/>
      <c r="XDG369" s="35"/>
      <c r="XDH369" s="35"/>
      <c r="XDI369" s="35"/>
      <c r="XDJ369" s="35"/>
      <c r="XDK369" s="35"/>
      <c r="XDL369" s="35"/>
      <c r="XDM369" s="35"/>
      <c r="XDN369" s="35"/>
      <c r="XDO369" s="35"/>
      <c r="XDP369" s="35"/>
      <c r="XDQ369" s="35"/>
      <c r="XDR369" s="35"/>
      <c r="XDS369" s="35"/>
      <c r="XDT369" s="35"/>
      <c r="XDU369" s="35"/>
      <c r="XDV369" s="35"/>
      <c r="XDW369" s="35"/>
      <c r="XDX369" s="35"/>
      <c r="XDY369" s="35"/>
      <c r="XDZ369" s="35"/>
      <c r="XEA369" s="35"/>
      <c r="XEB369" s="35"/>
      <c r="XEC369" s="35"/>
      <c r="XED369" s="35"/>
      <c r="XEE369" s="35"/>
      <c r="XEF369" s="35"/>
      <c r="XEG369" s="35"/>
      <c r="XEH369" s="35"/>
      <c r="XEI369" s="35"/>
      <c r="XEJ369" s="35"/>
      <c r="XEK369" s="35"/>
      <c r="XEL369" s="35"/>
      <c r="XEM369" s="35"/>
      <c r="XEN369" s="35"/>
      <c r="XEO369" s="35"/>
      <c r="XEP369" s="35"/>
      <c r="XEQ369" s="35"/>
      <c r="XER369" s="35"/>
      <c r="XES369" s="35"/>
      <c r="XET369" s="35"/>
      <c r="XEU369" s="35"/>
      <c r="XEV369" s="35"/>
      <c r="XEW369" s="35"/>
      <c r="XEX369" s="35"/>
      <c r="XEY369" s="35"/>
      <c r="XEZ369" s="35"/>
      <c r="XFA369" s="35"/>
      <c r="XFB369" s="35"/>
      <c r="XFC369" s="35"/>
      <c r="XFD369" s="35"/>
    </row>
    <row r="370" spans="1:151 16227:16384" s="12" customFormat="1" ht="20.25" x14ac:dyDescent="0.25">
      <c r="A370" s="109" t="s">
        <v>218</v>
      </c>
      <c r="B370" s="110"/>
      <c r="C370" s="110"/>
      <c r="D370" s="110"/>
      <c r="E370" s="110"/>
      <c r="F370" s="110"/>
      <c r="G370" s="110"/>
      <c r="H370" s="110"/>
      <c r="I370" s="111"/>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WZC370" s="35"/>
      <c r="WZD370" s="35"/>
      <c r="WZE370" s="35"/>
      <c r="WZF370" s="35"/>
      <c r="WZG370" s="35"/>
      <c r="WZH370" s="35"/>
      <c r="WZI370" s="35"/>
      <c r="WZJ370" s="35"/>
      <c r="WZK370" s="35"/>
      <c r="WZL370" s="35"/>
      <c r="WZM370" s="35"/>
      <c r="WZN370" s="35"/>
      <c r="WZO370" s="35"/>
      <c r="WZP370" s="35"/>
      <c r="WZQ370" s="35"/>
      <c r="WZR370" s="35"/>
      <c r="WZS370" s="35"/>
      <c r="WZT370" s="35"/>
      <c r="WZU370" s="35"/>
      <c r="WZV370" s="35"/>
      <c r="WZW370" s="35"/>
      <c r="WZX370" s="35"/>
      <c r="WZY370" s="35"/>
      <c r="WZZ370" s="35"/>
      <c r="XAA370" s="35"/>
      <c r="XAB370" s="35"/>
      <c r="XAC370" s="35"/>
      <c r="XAD370" s="35"/>
      <c r="XAE370" s="35"/>
      <c r="XAF370" s="35"/>
      <c r="XAG370" s="35"/>
      <c r="XAH370" s="35"/>
      <c r="XAI370" s="35"/>
      <c r="XAJ370" s="35"/>
      <c r="XAK370" s="35"/>
      <c r="XAL370" s="35"/>
      <c r="XAM370" s="35"/>
      <c r="XAN370" s="35"/>
      <c r="XAO370" s="35"/>
      <c r="XAP370" s="35"/>
      <c r="XAQ370" s="35"/>
      <c r="XAR370" s="35"/>
      <c r="XAS370" s="35"/>
      <c r="XAT370" s="35"/>
      <c r="XAU370" s="35"/>
      <c r="XAV370" s="35"/>
      <c r="XAW370" s="35"/>
      <c r="XAX370" s="35"/>
      <c r="XAY370" s="35"/>
      <c r="XAZ370" s="35"/>
      <c r="XBA370" s="35"/>
      <c r="XBB370" s="35"/>
      <c r="XBC370" s="35"/>
      <c r="XBD370" s="35"/>
      <c r="XBE370" s="35"/>
      <c r="XBF370" s="35"/>
      <c r="XBG370" s="35"/>
      <c r="XBH370" s="35"/>
      <c r="XBI370" s="35"/>
      <c r="XBJ370" s="35"/>
      <c r="XBK370" s="35"/>
      <c r="XBL370" s="35"/>
      <c r="XBM370" s="35"/>
      <c r="XBN370" s="35"/>
      <c r="XBO370" s="35"/>
      <c r="XBP370" s="35"/>
      <c r="XBQ370" s="35"/>
      <c r="XBR370" s="35"/>
      <c r="XBS370" s="35"/>
      <c r="XBT370" s="35"/>
      <c r="XBU370" s="35"/>
      <c r="XBV370" s="35"/>
      <c r="XBW370" s="35"/>
      <c r="XBX370" s="35"/>
      <c r="XBY370" s="35"/>
      <c r="XBZ370" s="35"/>
      <c r="XCA370" s="35"/>
      <c r="XCB370" s="35"/>
      <c r="XCC370" s="35"/>
      <c r="XCD370" s="35"/>
      <c r="XCE370" s="35"/>
      <c r="XCF370" s="35"/>
      <c r="XCG370" s="35"/>
      <c r="XCH370" s="35"/>
      <c r="XCI370" s="35"/>
      <c r="XCJ370" s="35"/>
      <c r="XCK370" s="35"/>
      <c r="XCL370" s="35"/>
      <c r="XCM370" s="35"/>
      <c r="XCN370" s="35"/>
      <c r="XCO370" s="35"/>
      <c r="XCP370" s="35"/>
      <c r="XCQ370" s="35"/>
      <c r="XCR370" s="35"/>
      <c r="XCS370" s="35"/>
      <c r="XCT370" s="35"/>
      <c r="XCU370" s="35"/>
      <c r="XCV370" s="35"/>
      <c r="XCW370" s="35"/>
      <c r="XCX370" s="35"/>
      <c r="XCY370" s="35"/>
      <c r="XCZ370" s="35"/>
      <c r="XDA370" s="35"/>
      <c r="XDB370" s="35"/>
      <c r="XDC370" s="35"/>
      <c r="XDD370" s="35"/>
      <c r="XDE370" s="35"/>
      <c r="XDF370" s="35"/>
      <c r="XDG370" s="35"/>
      <c r="XDH370" s="35"/>
      <c r="XDI370" s="35"/>
      <c r="XDJ370" s="35"/>
      <c r="XDK370" s="35"/>
      <c r="XDL370" s="35"/>
      <c r="XDM370" s="35"/>
      <c r="XDN370" s="35"/>
      <c r="XDO370" s="35"/>
      <c r="XDP370" s="35"/>
      <c r="XDQ370" s="35"/>
      <c r="XDR370" s="35"/>
      <c r="XDS370" s="35"/>
      <c r="XDT370" s="35"/>
      <c r="XDU370" s="35"/>
      <c r="XDV370" s="35"/>
      <c r="XDW370" s="35"/>
      <c r="XDX370" s="35"/>
      <c r="XDY370" s="35"/>
      <c r="XDZ370" s="35"/>
      <c r="XEA370" s="35"/>
      <c r="XEB370" s="35"/>
      <c r="XEC370" s="35"/>
      <c r="XED370" s="35"/>
      <c r="XEE370" s="35"/>
      <c r="XEF370" s="35"/>
      <c r="XEG370" s="35"/>
      <c r="XEH370" s="35"/>
      <c r="XEI370" s="35"/>
      <c r="XEJ370" s="35"/>
      <c r="XEK370" s="35"/>
      <c r="XEL370" s="35"/>
      <c r="XEM370" s="35"/>
      <c r="XEN370" s="35"/>
      <c r="XEO370" s="35"/>
      <c r="XEP370" s="35"/>
      <c r="XEQ370" s="35"/>
      <c r="XER370" s="35"/>
      <c r="XES370" s="35"/>
      <c r="XET370" s="35"/>
      <c r="XEU370" s="35"/>
      <c r="XEV370" s="35"/>
      <c r="XEW370" s="35"/>
      <c r="XEX370" s="35"/>
      <c r="XEY370" s="35"/>
      <c r="XEZ370" s="35"/>
      <c r="XFA370" s="35"/>
      <c r="XFB370" s="35"/>
      <c r="XFC370" s="35"/>
      <c r="XFD370" s="35"/>
    </row>
    <row r="371" spans="1:151 16227:16384" s="12" customFormat="1" ht="20.25" customHeight="1" x14ac:dyDescent="0.25">
      <c r="A371" s="112" t="str">
        <f>A370</f>
        <v>42nd Floor (Part Refuge Area)</v>
      </c>
      <c r="B371" s="113"/>
      <c r="C371" s="118">
        <v>1</v>
      </c>
      <c r="D371" s="119"/>
      <c r="E371" s="118" t="s">
        <v>221</v>
      </c>
      <c r="F371" s="120"/>
      <c r="G371" s="120"/>
      <c r="H371" s="120"/>
      <c r="I371" s="119"/>
      <c r="J371" s="35"/>
      <c r="K371" s="35"/>
      <c r="L371" s="35"/>
      <c r="M371" s="35"/>
      <c r="N371" s="35"/>
      <c r="O371" s="35"/>
      <c r="P371" s="35"/>
      <c r="Q371" s="35"/>
      <c r="R371" s="35"/>
      <c r="S371" s="35"/>
      <c r="T371" s="35"/>
      <c r="U371" s="42" t="str">
        <f t="shared" ref="U371:U374" ca="1" si="147">V371&amp;""&amp;",..,"&amp;""&amp;W371</f>
        <v>401,..,4201</v>
      </c>
      <c r="V371" s="42">
        <f ca="1">(SUMPRODUCT(MID(0&amp;(LEFT(A370,SUM(LEN(A370)-LEN(SUBSTITUTE(A370,{"0","1","2","3"},""))))), LARGE(INDEX(ISNUMBER(--MID((LEFT(A370,SUM(LEN(A370)-LEN(SUBSTITUTE(A370,{"0","1","2","3"},""))))), ROW(INDIRECT("1:"&amp;LEN((LEFT(A370,SUM(LEN(A370)-LEN(SUBSTITUTE(A370,{"0","1","2","3"},"")))))))), 1)) * ROW(INDIRECT("1:"&amp;LEN((LEFT(A370,SUM(LEN(A370)-LEN(SUBSTITUTE(A370,{"0","1","2","3"},"")))))))), 0), ROW(INDIRECT("1:"&amp;LEN((LEFT(A370,SUM(LEN(A370)-LEN(SUBSTITUTE(A370,{"0","1","2","3"},"")))))))))+1, 1) * 10^ROW(INDIRECT("1:"&amp;LEN((LEFT(A370,SUM(LEN(A370)-LEN(SUBSTITUTE(A370,{"0","1","2","3"},""))))))))/10))*100+1</f>
        <v>401</v>
      </c>
      <c r="W371" s="42">
        <f ca="1">(SUMPRODUCT(MID(0&amp;(--TRIM(RIGHT(SUBSTITUTE(LEFT(A370,_xlfn.AGGREGATE(16,6,FIND({0,1,2,3,4,5,6,7,8,9},A370,ROW(INDIRECT("1:"&amp;LEN(A370)))),1))," ",REPT(" ",LEN(A370))),LEN(A370)))), LARGE(INDEX(ISNUMBER(--MID((--TRIM(RIGHT(SUBSTITUTE(LEFT(A370,_xlfn.AGGREGATE(16,6,FIND({0,1,2,3,4,5,6,7,8,9},A370,ROW(INDIRECT("1:"&amp;LEN(A370)))),1))," ",REPT(" ",LEN(A370))),LEN(A370)))), ROW(INDIRECT("1:"&amp;LEN((--TRIM(RIGHT(SUBSTITUTE(LEFT(A370,_xlfn.AGGREGATE(16,6,FIND({0,1,2,3,4,5,6,7,8,9},A370,ROW(INDIRECT("1:"&amp;LEN(A370)))),1))," ",REPT(" ",LEN(A370))),LEN(A370))))))), 1)) * ROW(INDIRECT("1:"&amp;LEN((--TRIM(RIGHT(SUBSTITUTE(LEFT(A370,_xlfn.AGGREGATE(16,6,FIND({0,1,2,3,4,5,6,7,8,9},A370,ROW(INDIRECT("1:"&amp;LEN(A370)))),1))," ",REPT(" ",LEN(A370))),LEN(A370))))))), 0), ROW(INDIRECT("1:"&amp;LEN((--TRIM(RIGHT(SUBSTITUTE(LEFT(A370,_xlfn.AGGREGATE(16,6,FIND({0,1,2,3,4,5,6,7,8,9},A370,ROW(INDIRECT("1:"&amp;LEN(A370)))),1))," ",REPT(" ",LEN(A370))),LEN(A370))))))))+1, 1) * 10^ROW(INDIRECT("1:"&amp;LEN((--TRIM(RIGHT(SUBSTITUTE(LEFT(A370,_xlfn.AGGREGATE(16,6,FIND({0,1,2,3,4,5,6,7,8,9},A370,ROW(INDIRECT("1:"&amp;LEN(A370)))),1))," ",REPT(" ",LEN(A370))),LEN(A370)))))))/10))*100+1</f>
        <v>4201</v>
      </c>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WZC371" s="35"/>
      <c r="WZD371" s="35"/>
      <c r="WZE371" s="35"/>
      <c r="WZF371" s="35"/>
      <c r="WZG371" s="35"/>
      <c r="WZH371" s="35"/>
      <c r="WZI371" s="35"/>
      <c r="WZJ371" s="35"/>
      <c r="WZK371" s="35"/>
      <c r="WZL371" s="35"/>
      <c r="WZM371" s="35"/>
      <c r="WZN371" s="35"/>
      <c r="WZO371" s="35"/>
      <c r="WZP371" s="35"/>
      <c r="WZQ371" s="35"/>
      <c r="WZR371" s="35"/>
      <c r="WZS371" s="35"/>
      <c r="WZT371" s="35"/>
      <c r="WZU371" s="35"/>
      <c r="WZV371" s="35"/>
      <c r="WZW371" s="35"/>
      <c r="WZX371" s="35"/>
      <c r="WZY371" s="35"/>
      <c r="WZZ371" s="35"/>
      <c r="XAA371" s="35"/>
      <c r="XAB371" s="35"/>
      <c r="XAC371" s="35"/>
      <c r="XAD371" s="35"/>
      <c r="XAE371" s="35"/>
      <c r="XAF371" s="35"/>
      <c r="XAG371" s="35"/>
      <c r="XAH371" s="35"/>
      <c r="XAI371" s="35"/>
      <c r="XAJ371" s="35"/>
      <c r="XAK371" s="35"/>
      <c r="XAL371" s="35"/>
      <c r="XAM371" s="35"/>
      <c r="XAN371" s="35"/>
      <c r="XAO371" s="35"/>
      <c r="XAP371" s="35"/>
      <c r="XAQ371" s="35"/>
      <c r="XAR371" s="35"/>
      <c r="XAS371" s="35"/>
      <c r="XAT371" s="35"/>
      <c r="XAU371" s="35"/>
      <c r="XAV371" s="35"/>
      <c r="XAW371" s="35"/>
      <c r="XAX371" s="35"/>
      <c r="XAY371" s="35"/>
      <c r="XAZ371" s="35"/>
      <c r="XBA371" s="35"/>
      <c r="XBB371" s="35"/>
      <c r="XBC371" s="35"/>
      <c r="XBD371" s="35"/>
      <c r="XBE371" s="35"/>
      <c r="XBF371" s="35"/>
      <c r="XBG371" s="35"/>
      <c r="XBH371" s="35"/>
      <c r="XBI371" s="35"/>
      <c r="XBJ371" s="35"/>
      <c r="XBK371" s="35"/>
      <c r="XBL371" s="35"/>
      <c r="XBM371" s="35"/>
      <c r="XBN371" s="35"/>
      <c r="XBO371" s="35"/>
      <c r="XBP371" s="35"/>
      <c r="XBQ371" s="35"/>
      <c r="XBR371" s="35"/>
      <c r="XBS371" s="35"/>
      <c r="XBT371" s="35"/>
      <c r="XBU371" s="35"/>
      <c r="XBV371" s="35"/>
      <c r="XBW371" s="35"/>
      <c r="XBX371" s="35"/>
      <c r="XBY371" s="35"/>
      <c r="XBZ371" s="35"/>
      <c r="XCA371" s="35"/>
      <c r="XCB371" s="35"/>
      <c r="XCC371" s="35"/>
      <c r="XCD371" s="35"/>
      <c r="XCE371" s="35"/>
      <c r="XCF371" s="35"/>
      <c r="XCG371" s="35"/>
      <c r="XCH371" s="35"/>
      <c r="XCI371" s="35"/>
      <c r="XCJ371" s="35"/>
      <c r="XCK371" s="35"/>
      <c r="XCL371" s="35"/>
      <c r="XCM371" s="35"/>
      <c r="XCN371" s="35"/>
      <c r="XCO371" s="35"/>
      <c r="XCP371" s="35"/>
      <c r="XCQ371" s="35"/>
      <c r="XCR371" s="35"/>
      <c r="XCS371" s="35"/>
      <c r="XCT371" s="35"/>
      <c r="XCU371" s="35"/>
      <c r="XCV371" s="35"/>
      <c r="XCW371" s="35"/>
      <c r="XCX371" s="35"/>
      <c r="XCY371" s="35"/>
      <c r="XCZ371" s="35"/>
      <c r="XDA371" s="35"/>
      <c r="XDB371" s="35"/>
      <c r="XDC371" s="35"/>
      <c r="XDD371" s="35"/>
      <c r="XDE371" s="35"/>
      <c r="XDF371" s="35"/>
      <c r="XDG371" s="35"/>
      <c r="XDH371" s="35"/>
      <c r="XDI371" s="35"/>
      <c r="XDJ371" s="35"/>
      <c r="XDK371" s="35"/>
      <c r="XDL371" s="35"/>
      <c r="XDM371" s="35"/>
      <c r="XDN371" s="35"/>
      <c r="XDO371" s="35"/>
      <c r="XDP371" s="35"/>
      <c r="XDQ371" s="35"/>
      <c r="XDR371" s="35"/>
      <c r="XDS371" s="35"/>
      <c r="XDT371" s="35"/>
      <c r="XDU371" s="35"/>
      <c r="XDV371" s="35"/>
      <c r="XDW371" s="35"/>
      <c r="XDX371" s="35"/>
      <c r="XDY371" s="35"/>
      <c r="XDZ371" s="35"/>
      <c r="XEA371" s="35"/>
      <c r="XEB371" s="35"/>
      <c r="XEC371" s="35"/>
      <c r="XED371" s="35"/>
      <c r="XEE371" s="35"/>
      <c r="XEF371" s="35"/>
      <c r="XEG371" s="35"/>
      <c r="XEH371" s="35"/>
      <c r="XEI371" s="35"/>
      <c r="XEJ371" s="35"/>
      <c r="XEK371" s="35"/>
      <c r="XEL371" s="35"/>
      <c r="XEM371" s="35"/>
      <c r="XEN371" s="35"/>
      <c r="XEO371" s="35"/>
      <c r="XEP371" s="35"/>
      <c r="XEQ371" s="35"/>
      <c r="XER371" s="35"/>
      <c r="XES371" s="35"/>
      <c r="XET371" s="35"/>
      <c r="XEU371" s="35"/>
      <c r="XEV371" s="35"/>
      <c r="XEW371" s="35"/>
      <c r="XEX371" s="35"/>
      <c r="XEY371" s="35"/>
      <c r="XEZ371" s="35"/>
      <c r="XFA371" s="35"/>
      <c r="XFB371" s="35"/>
      <c r="XFC371" s="35"/>
      <c r="XFD371" s="35"/>
    </row>
    <row r="372" spans="1:151 16227:16384" s="12" customFormat="1" ht="20.25" customHeight="1" x14ac:dyDescent="0.25">
      <c r="A372" s="114"/>
      <c r="B372" s="115"/>
      <c r="C372" s="118">
        <v>2</v>
      </c>
      <c r="D372" s="119"/>
      <c r="E372" s="55" t="s">
        <v>209</v>
      </c>
      <c r="F372" s="118">
        <f>(87.6829)*(10.764)</f>
        <v>943.81873559999997</v>
      </c>
      <c r="G372" s="119"/>
      <c r="H372" s="55">
        <v>0</v>
      </c>
      <c r="I372" s="55">
        <f t="shared" ref="I372:I374" si="148">F372*(($I$151)+1)+H372</f>
        <v>1510.10997696</v>
      </c>
      <c r="J372" s="35"/>
      <c r="K372" s="35"/>
      <c r="L372" s="35"/>
      <c r="M372" s="35"/>
      <c r="N372" s="35"/>
      <c r="O372" s="35"/>
      <c r="P372" s="35"/>
      <c r="Q372" s="35"/>
      <c r="R372" s="35"/>
      <c r="S372" s="35"/>
      <c r="T372" s="35"/>
      <c r="U372" s="42" t="str">
        <f t="shared" ca="1" si="147"/>
        <v>402,..,4202</v>
      </c>
      <c r="V372" s="42">
        <f ca="1">V371+1</f>
        <v>402</v>
      </c>
      <c r="W372" s="42">
        <f ca="1">W371+1</f>
        <v>4202</v>
      </c>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WZC372" s="35"/>
      <c r="WZD372" s="35"/>
      <c r="WZE372" s="35"/>
      <c r="WZF372" s="35"/>
      <c r="WZG372" s="35"/>
      <c r="WZH372" s="35"/>
      <c r="WZI372" s="35"/>
      <c r="WZJ372" s="35"/>
      <c r="WZK372" s="35"/>
      <c r="WZL372" s="35"/>
      <c r="WZM372" s="35"/>
      <c r="WZN372" s="35"/>
      <c r="WZO372" s="35"/>
      <c r="WZP372" s="35"/>
      <c r="WZQ372" s="35"/>
      <c r="WZR372" s="35"/>
      <c r="WZS372" s="35"/>
      <c r="WZT372" s="35"/>
      <c r="WZU372" s="35"/>
      <c r="WZV372" s="35"/>
      <c r="WZW372" s="35"/>
      <c r="WZX372" s="35"/>
      <c r="WZY372" s="35"/>
      <c r="WZZ372" s="35"/>
      <c r="XAA372" s="35"/>
      <c r="XAB372" s="35"/>
      <c r="XAC372" s="35"/>
      <c r="XAD372" s="35"/>
      <c r="XAE372" s="35"/>
      <c r="XAF372" s="35"/>
      <c r="XAG372" s="35"/>
      <c r="XAH372" s="35"/>
      <c r="XAI372" s="35"/>
      <c r="XAJ372" s="35"/>
      <c r="XAK372" s="35"/>
      <c r="XAL372" s="35"/>
      <c r="XAM372" s="35"/>
      <c r="XAN372" s="35"/>
      <c r="XAO372" s="35"/>
      <c r="XAP372" s="35"/>
      <c r="XAQ372" s="35"/>
      <c r="XAR372" s="35"/>
      <c r="XAS372" s="35"/>
      <c r="XAT372" s="35"/>
      <c r="XAU372" s="35"/>
      <c r="XAV372" s="35"/>
      <c r="XAW372" s="35"/>
      <c r="XAX372" s="35"/>
      <c r="XAY372" s="35"/>
      <c r="XAZ372" s="35"/>
      <c r="XBA372" s="35"/>
      <c r="XBB372" s="35"/>
      <c r="XBC372" s="35"/>
      <c r="XBD372" s="35"/>
      <c r="XBE372" s="35"/>
      <c r="XBF372" s="35"/>
      <c r="XBG372" s="35"/>
      <c r="XBH372" s="35"/>
      <c r="XBI372" s="35"/>
      <c r="XBJ372" s="35"/>
      <c r="XBK372" s="35"/>
      <c r="XBL372" s="35"/>
      <c r="XBM372" s="35"/>
      <c r="XBN372" s="35"/>
      <c r="XBO372" s="35"/>
      <c r="XBP372" s="35"/>
      <c r="XBQ372" s="35"/>
      <c r="XBR372" s="35"/>
      <c r="XBS372" s="35"/>
      <c r="XBT372" s="35"/>
      <c r="XBU372" s="35"/>
      <c r="XBV372" s="35"/>
      <c r="XBW372" s="35"/>
      <c r="XBX372" s="35"/>
      <c r="XBY372" s="35"/>
      <c r="XBZ372" s="35"/>
      <c r="XCA372" s="35"/>
      <c r="XCB372" s="35"/>
      <c r="XCC372" s="35"/>
      <c r="XCD372" s="35"/>
      <c r="XCE372" s="35"/>
      <c r="XCF372" s="35"/>
      <c r="XCG372" s="35"/>
      <c r="XCH372" s="35"/>
      <c r="XCI372" s="35"/>
      <c r="XCJ372" s="35"/>
      <c r="XCK372" s="35"/>
      <c r="XCL372" s="35"/>
      <c r="XCM372" s="35"/>
      <c r="XCN372" s="35"/>
      <c r="XCO372" s="35"/>
      <c r="XCP372" s="35"/>
      <c r="XCQ372" s="35"/>
      <c r="XCR372" s="35"/>
      <c r="XCS372" s="35"/>
      <c r="XCT372" s="35"/>
      <c r="XCU372" s="35"/>
      <c r="XCV372" s="35"/>
      <c r="XCW372" s="35"/>
      <c r="XCX372" s="35"/>
      <c r="XCY372" s="35"/>
      <c r="XCZ372" s="35"/>
      <c r="XDA372" s="35"/>
      <c r="XDB372" s="35"/>
      <c r="XDC372" s="35"/>
      <c r="XDD372" s="35"/>
      <c r="XDE372" s="35"/>
      <c r="XDF372" s="35"/>
      <c r="XDG372" s="35"/>
      <c r="XDH372" s="35"/>
      <c r="XDI372" s="35"/>
      <c r="XDJ372" s="35"/>
      <c r="XDK372" s="35"/>
      <c r="XDL372" s="35"/>
      <c r="XDM372" s="35"/>
      <c r="XDN372" s="35"/>
      <c r="XDO372" s="35"/>
      <c r="XDP372" s="35"/>
      <c r="XDQ372" s="35"/>
      <c r="XDR372" s="35"/>
      <c r="XDS372" s="35"/>
      <c r="XDT372" s="35"/>
      <c r="XDU372" s="35"/>
      <c r="XDV372" s="35"/>
      <c r="XDW372" s="35"/>
      <c r="XDX372" s="35"/>
      <c r="XDY372" s="35"/>
      <c r="XDZ372" s="35"/>
      <c r="XEA372" s="35"/>
      <c r="XEB372" s="35"/>
      <c r="XEC372" s="35"/>
      <c r="XED372" s="35"/>
      <c r="XEE372" s="35"/>
      <c r="XEF372" s="35"/>
      <c r="XEG372" s="35"/>
      <c r="XEH372" s="35"/>
      <c r="XEI372" s="35"/>
      <c r="XEJ372" s="35"/>
      <c r="XEK372" s="35"/>
      <c r="XEL372" s="35"/>
      <c r="XEM372" s="35"/>
      <c r="XEN372" s="35"/>
      <c r="XEO372" s="35"/>
      <c r="XEP372" s="35"/>
      <c r="XEQ372" s="35"/>
      <c r="XER372" s="35"/>
      <c r="XES372" s="35"/>
      <c r="XET372" s="35"/>
      <c r="XEU372" s="35"/>
      <c r="XEV372" s="35"/>
      <c r="XEW372" s="35"/>
      <c r="XEX372" s="35"/>
      <c r="XEY372" s="35"/>
      <c r="XEZ372" s="35"/>
      <c r="XFA372" s="35"/>
      <c r="XFB372" s="35"/>
      <c r="XFC372" s="35"/>
      <c r="XFD372" s="35"/>
    </row>
    <row r="373" spans="1:151 16227:16384" s="12" customFormat="1" ht="20.25" customHeight="1" x14ac:dyDescent="0.25">
      <c r="A373" s="114"/>
      <c r="B373" s="115"/>
      <c r="C373" s="118">
        <v>3</v>
      </c>
      <c r="D373" s="119"/>
      <c r="E373" s="55" t="s">
        <v>209</v>
      </c>
      <c r="F373" s="118">
        <f>(128.48)*(10.764)</f>
        <v>1382.9587199999999</v>
      </c>
      <c r="G373" s="119"/>
      <c r="H373" s="55">
        <v>0</v>
      </c>
      <c r="I373" s="55">
        <f t="shared" si="148"/>
        <v>2212.733952</v>
      </c>
      <c r="J373" s="35"/>
      <c r="K373" s="35"/>
      <c r="L373" s="35"/>
      <c r="M373" s="35"/>
      <c r="N373" s="35"/>
      <c r="O373" s="35"/>
      <c r="P373" s="35"/>
      <c r="Q373" s="35"/>
      <c r="R373" s="35"/>
      <c r="S373" s="35"/>
      <c r="T373" s="35"/>
      <c r="U373" s="42" t="str">
        <f t="shared" ca="1" si="147"/>
        <v>403,..,4203</v>
      </c>
      <c r="V373" s="42">
        <f t="shared" ref="V373:W373" ca="1" si="149">V372+1</f>
        <v>403</v>
      </c>
      <c r="W373" s="42">
        <f t="shared" ca="1" si="149"/>
        <v>4203</v>
      </c>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WZC373" s="35"/>
      <c r="WZD373" s="35"/>
      <c r="WZE373" s="35"/>
      <c r="WZF373" s="35"/>
      <c r="WZG373" s="35"/>
      <c r="WZH373" s="35"/>
      <c r="WZI373" s="35"/>
      <c r="WZJ373" s="35"/>
      <c r="WZK373" s="35"/>
      <c r="WZL373" s="35"/>
      <c r="WZM373" s="35"/>
      <c r="WZN373" s="35"/>
      <c r="WZO373" s="35"/>
      <c r="WZP373" s="35"/>
      <c r="WZQ373" s="35"/>
      <c r="WZR373" s="35"/>
      <c r="WZS373" s="35"/>
      <c r="WZT373" s="35"/>
      <c r="WZU373" s="35"/>
      <c r="WZV373" s="35"/>
      <c r="WZW373" s="35"/>
      <c r="WZX373" s="35"/>
      <c r="WZY373" s="35"/>
      <c r="WZZ373" s="35"/>
      <c r="XAA373" s="35"/>
      <c r="XAB373" s="35"/>
      <c r="XAC373" s="35"/>
      <c r="XAD373" s="35"/>
      <c r="XAE373" s="35"/>
      <c r="XAF373" s="35"/>
      <c r="XAG373" s="35"/>
      <c r="XAH373" s="35"/>
      <c r="XAI373" s="35"/>
      <c r="XAJ373" s="35"/>
      <c r="XAK373" s="35"/>
      <c r="XAL373" s="35"/>
      <c r="XAM373" s="35"/>
      <c r="XAN373" s="35"/>
      <c r="XAO373" s="35"/>
      <c r="XAP373" s="35"/>
      <c r="XAQ373" s="35"/>
      <c r="XAR373" s="35"/>
      <c r="XAS373" s="35"/>
      <c r="XAT373" s="35"/>
      <c r="XAU373" s="35"/>
      <c r="XAV373" s="35"/>
      <c r="XAW373" s="35"/>
      <c r="XAX373" s="35"/>
      <c r="XAY373" s="35"/>
      <c r="XAZ373" s="35"/>
      <c r="XBA373" s="35"/>
      <c r="XBB373" s="35"/>
      <c r="XBC373" s="35"/>
      <c r="XBD373" s="35"/>
      <c r="XBE373" s="35"/>
      <c r="XBF373" s="35"/>
      <c r="XBG373" s="35"/>
      <c r="XBH373" s="35"/>
      <c r="XBI373" s="35"/>
      <c r="XBJ373" s="35"/>
      <c r="XBK373" s="35"/>
      <c r="XBL373" s="35"/>
      <c r="XBM373" s="35"/>
      <c r="XBN373" s="35"/>
      <c r="XBO373" s="35"/>
      <c r="XBP373" s="35"/>
      <c r="XBQ373" s="35"/>
      <c r="XBR373" s="35"/>
      <c r="XBS373" s="35"/>
      <c r="XBT373" s="35"/>
      <c r="XBU373" s="35"/>
      <c r="XBV373" s="35"/>
      <c r="XBW373" s="35"/>
      <c r="XBX373" s="35"/>
      <c r="XBY373" s="35"/>
      <c r="XBZ373" s="35"/>
      <c r="XCA373" s="35"/>
      <c r="XCB373" s="35"/>
      <c r="XCC373" s="35"/>
      <c r="XCD373" s="35"/>
      <c r="XCE373" s="35"/>
      <c r="XCF373" s="35"/>
      <c r="XCG373" s="35"/>
      <c r="XCH373" s="35"/>
      <c r="XCI373" s="35"/>
      <c r="XCJ373" s="35"/>
      <c r="XCK373" s="35"/>
      <c r="XCL373" s="35"/>
      <c r="XCM373" s="35"/>
      <c r="XCN373" s="35"/>
      <c r="XCO373" s="35"/>
      <c r="XCP373" s="35"/>
      <c r="XCQ373" s="35"/>
      <c r="XCR373" s="35"/>
      <c r="XCS373" s="35"/>
      <c r="XCT373" s="35"/>
      <c r="XCU373" s="35"/>
      <c r="XCV373" s="35"/>
      <c r="XCW373" s="35"/>
      <c r="XCX373" s="35"/>
      <c r="XCY373" s="35"/>
      <c r="XCZ373" s="35"/>
      <c r="XDA373" s="35"/>
      <c r="XDB373" s="35"/>
      <c r="XDC373" s="35"/>
      <c r="XDD373" s="35"/>
      <c r="XDE373" s="35"/>
      <c r="XDF373" s="35"/>
      <c r="XDG373" s="35"/>
      <c r="XDH373" s="35"/>
      <c r="XDI373" s="35"/>
      <c r="XDJ373" s="35"/>
      <c r="XDK373" s="35"/>
      <c r="XDL373" s="35"/>
      <c r="XDM373" s="35"/>
      <c r="XDN373" s="35"/>
      <c r="XDO373" s="35"/>
      <c r="XDP373" s="35"/>
      <c r="XDQ373" s="35"/>
      <c r="XDR373" s="35"/>
      <c r="XDS373" s="35"/>
      <c r="XDT373" s="35"/>
      <c r="XDU373" s="35"/>
      <c r="XDV373" s="35"/>
      <c r="XDW373" s="35"/>
      <c r="XDX373" s="35"/>
      <c r="XDY373" s="35"/>
      <c r="XDZ373" s="35"/>
      <c r="XEA373" s="35"/>
      <c r="XEB373" s="35"/>
      <c r="XEC373" s="35"/>
      <c r="XED373" s="35"/>
      <c r="XEE373" s="35"/>
      <c r="XEF373" s="35"/>
      <c r="XEG373" s="35"/>
      <c r="XEH373" s="35"/>
      <c r="XEI373" s="35"/>
      <c r="XEJ373" s="35"/>
      <c r="XEK373" s="35"/>
      <c r="XEL373" s="35"/>
      <c r="XEM373" s="35"/>
      <c r="XEN373" s="35"/>
      <c r="XEO373" s="35"/>
      <c r="XEP373" s="35"/>
      <c r="XEQ373" s="35"/>
      <c r="XER373" s="35"/>
      <c r="XES373" s="35"/>
      <c r="XET373" s="35"/>
      <c r="XEU373" s="35"/>
      <c r="XEV373" s="35"/>
      <c r="XEW373" s="35"/>
      <c r="XEX373" s="35"/>
      <c r="XEY373" s="35"/>
      <c r="XEZ373" s="35"/>
      <c r="XFA373" s="35"/>
      <c r="XFB373" s="35"/>
      <c r="XFC373" s="35"/>
      <c r="XFD373" s="35"/>
    </row>
    <row r="374" spans="1:151 16227:16384" s="12" customFormat="1" ht="20.25" customHeight="1" x14ac:dyDescent="0.25">
      <c r="A374" s="114"/>
      <c r="B374" s="115"/>
      <c r="C374" s="118">
        <v>4</v>
      </c>
      <c r="D374" s="119"/>
      <c r="E374" s="55" t="s">
        <v>208</v>
      </c>
      <c r="F374" s="118">
        <f>(74.68)*(10.764)</f>
        <v>803.85552000000007</v>
      </c>
      <c r="G374" s="119"/>
      <c r="H374" s="55">
        <v>0</v>
      </c>
      <c r="I374" s="55">
        <f t="shared" si="148"/>
        <v>1286.1688320000003</v>
      </c>
      <c r="J374" s="35"/>
      <c r="K374" s="35"/>
      <c r="L374" s="35"/>
      <c r="M374" s="35"/>
      <c r="N374" s="35"/>
      <c r="O374" s="35"/>
      <c r="P374" s="35"/>
      <c r="Q374" s="35"/>
      <c r="R374" s="35"/>
      <c r="S374" s="35"/>
      <c r="T374" s="35"/>
      <c r="U374" s="42" t="str">
        <f t="shared" ca="1" si="147"/>
        <v>404,..,4204</v>
      </c>
      <c r="V374" s="42">
        <f t="shared" ref="V374:W374" ca="1" si="150">V373+1</f>
        <v>404</v>
      </c>
      <c r="W374" s="42">
        <f t="shared" ca="1" si="150"/>
        <v>4204</v>
      </c>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WZC374" s="35"/>
      <c r="WZD374" s="35"/>
      <c r="WZE374" s="35"/>
      <c r="WZF374" s="35"/>
      <c r="WZG374" s="35"/>
      <c r="WZH374" s="35"/>
      <c r="WZI374" s="35"/>
      <c r="WZJ374" s="35"/>
      <c r="WZK374" s="35"/>
      <c r="WZL374" s="35"/>
      <c r="WZM374" s="35"/>
      <c r="WZN374" s="35"/>
      <c r="WZO374" s="35"/>
      <c r="WZP374" s="35"/>
      <c r="WZQ374" s="35"/>
      <c r="WZR374" s="35"/>
      <c r="WZS374" s="35"/>
      <c r="WZT374" s="35"/>
      <c r="WZU374" s="35"/>
      <c r="WZV374" s="35"/>
      <c r="WZW374" s="35"/>
      <c r="WZX374" s="35"/>
      <c r="WZY374" s="35"/>
      <c r="WZZ374" s="35"/>
      <c r="XAA374" s="35"/>
      <c r="XAB374" s="35"/>
      <c r="XAC374" s="35"/>
      <c r="XAD374" s="35"/>
      <c r="XAE374" s="35"/>
      <c r="XAF374" s="35"/>
      <c r="XAG374" s="35"/>
      <c r="XAH374" s="35"/>
      <c r="XAI374" s="35"/>
      <c r="XAJ374" s="35"/>
      <c r="XAK374" s="35"/>
      <c r="XAL374" s="35"/>
      <c r="XAM374" s="35"/>
      <c r="XAN374" s="35"/>
      <c r="XAO374" s="35"/>
      <c r="XAP374" s="35"/>
      <c r="XAQ374" s="35"/>
      <c r="XAR374" s="35"/>
      <c r="XAS374" s="35"/>
      <c r="XAT374" s="35"/>
      <c r="XAU374" s="35"/>
      <c r="XAV374" s="35"/>
      <c r="XAW374" s="35"/>
      <c r="XAX374" s="35"/>
      <c r="XAY374" s="35"/>
      <c r="XAZ374" s="35"/>
      <c r="XBA374" s="35"/>
      <c r="XBB374" s="35"/>
      <c r="XBC374" s="35"/>
      <c r="XBD374" s="35"/>
      <c r="XBE374" s="35"/>
      <c r="XBF374" s="35"/>
      <c r="XBG374" s="35"/>
      <c r="XBH374" s="35"/>
      <c r="XBI374" s="35"/>
      <c r="XBJ374" s="35"/>
      <c r="XBK374" s="35"/>
      <c r="XBL374" s="35"/>
      <c r="XBM374" s="35"/>
      <c r="XBN374" s="35"/>
      <c r="XBO374" s="35"/>
      <c r="XBP374" s="35"/>
      <c r="XBQ374" s="35"/>
      <c r="XBR374" s="35"/>
      <c r="XBS374" s="35"/>
      <c r="XBT374" s="35"/>
      <c r="XBU374" s="35"/>
      <c r="XBV374" s="35"/>
      <c r="XBW374" s="35"/>
      <c r="XBX374" s="35"/>
      <c r="XBY374" s="35"/>
      <c r="XBZ374" s="35"/>
      <c r="XCA374" s="35"/>
      <c r="XCB374" s="35"/>
      <c r="XCC374" s="35"/>
      <c r="XCD374" s="35"/>
      <c r="XCE374" s="35"/>
      <c r="XCF374" s="35"/>
      <c r="XCG374" s="35"/>
      <c r="XCH374" s="35"/>
      <c r="XCI374" s="35"/>
      <c r="XCJ374" s="35"/>
      <c r="XCK374" s="35"/>
      <c r="XCL374" s="35"/>
      <c r="XCM374" s="35"/>
      <c r="XCN374" s="35"/>
      <c r="XCO374" s="35"/>
      <c r="XCP374" s="35"/>
      <c r="XCQ374" s="35"/>
      <c r="XCR374" s="35"/>
      <c r="XCS374" s="35"/>
      <c r="XCT374" s="35"/>
      <c r="XCU374" s="35"/>
      <c r="XCV374" s="35"/>
      <c r="XCW374" s="35"/>
      <c r="XCX374" s="35"/>
      <c r="XCY374" s="35"/>
      <c r="XCZ374" s="35"/>
      <c r="XDA374" s="35"/>
      <c r="XDB374" s="35"/>
      <c r="XDC374" s="35"/>
      <c r="XDD374" s="35"/>
      <c r="XDE374" s="35"/>
      <c r="XDF374" s="35"/>
      <c r="XDG374" s="35"/>
      <c r="XDH374" s="35"/>
      <c r="XDI374" s="35"/>
      <c r="XDJ374" s="35"/>
      <c r="XDK374" s="35"/>
      <c r="XDL374" s="35"/>
      <c r="XDM374" s="35"/>
      <c r="XDN374" s="35"/>
      <c r="XDO374" s="35"/>
      <c r="XDP374" s="35"/>
      <c r="XDQ374" s="35"/>
      <c r="XDR374" s="35"/>
      <c r="XDS374" s="35"/>
      <c r="XDT374" s="35"/>
      <c r="XDU374" s="35"/>
      <c r="XDV374" s="35"/>
      <c r="XDW374" s="35"/>
      <c r="XDX374" s="35"/>
      <c r="XDY374" s="35"/>
      <c r="XDZ374" s="35"/>
      <c r="XEA374" s="35"/>
      <c r="XEB374" s="35"/>
      <c r="XEC374" s="35"/>
      <c r="XED374" s="35"/>
      <c r="XEE374" s="35"/>
      <c r="XEF374" s="35"/>
      <c r="XEG374" s="35"/>
      <c r="XEH374" s="35"/>
      <c r="XEI374" s="35"/>
      <c r="XEJ374" s="35"/>
      <c r="XEK374" s="35"/>
      <c r="XEL374" s="35"/>
      <c r="XEM374" s="35"/>
      <c r="XEN374" s="35"/>
      <c r="XEO374" s="35"/>
      <c r="XEP374" s="35"/>
      <c r="XEQ374" s="35"/>
      <c r="XER374" s="35"/>
      <c r="XES374" s="35"/>
      <c r="XET374" s="35"/>
      <c r="XEU374" s="35"/>
      <c r="XEV374" s="35"/>
      <c r="XEW374" s="35"/>
      <c r="XEX374" s="35"/>
      <c r="XEY374" s="35"/>
      <c r="XEZ374" s="35"/>
      <c r="XFA374" s="35"/>
      <c r="XFB374" s="35"/>
      <c r="XFC374" s="35"/>
      <c r="XFD374" s="35"/>
    </row>
    <row r="375" spans="1:151 16227:16384" s="12" customFormat="1" ht="20.25" x14ac:dyDescent="0.25">
      <c r="A375" s="109" t="s">
        <v>244</v>
      </c>
      <c r="B375" s="110"/>
      <c r="C375" s="110"/>
      <c r="D375" s="110"/>
      <c r="E375" s="110"/>
      <c r="F375" s="110"/>
      <c r="G375" s="110"/>
      <c r="H375" s="110"/>
      <c r="I375" s="121"/>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WZC375" s="35"/>
      <c r="WZD375" s="35"/>
      <c r="WZE375" s="35"/>
      <c r="WZF375" s="35"/>
      <c r="WZG375" s="35"/>
      <c r="WZH375" s="35"/>
      <c r="WZI375" s="35"/>
      <c r="WZJ375" s="35"/>
      <c r="WZK375" s="35"/>
      <c r="WZL375" s="35"/>
      <c r="WZM375" s="35"/>
      <c r="WZN375" s="35"/>
      <c r="WZO375" s="35"/>
      <c r="WZP375" s="35"/>
      <c r="WZQ375" s="35"/>
      <c r="WZR375" s="35"/>
      <c r="WZS375" s="35"/>
      <c r="WZT375" s="35"/>
      <c r="WZU375" s="35"/>
      <c r="WZV375" s="35"/>
      <c r="WZW375" s="35"/>
      <c r="WZX375" s="35"/>
      <c r="WZY375" s="35"/>
      <c r="WZZ375" s="35"/>
      <c r="XAA375" s="35"/>
      <c r="XAB375" s="35"/>
      <c r="XAC375" s="35"/>
      <c r="XAD375" s="35"/>
      <c r="XAE375" s="35"/>
      <c r="XAF375" s="35"/>
      <c r="XAG375" s="35"/>
      <c r="XAH375" s="35"/>
      <c r="XAI375" s="35"/>
      <c r="XAJ375" s="35"/>
      <c r="XAK375" s="35"/>
      <c r="XAL375" s="35"/>
      <c r="XAM375" s="35"/>
      <c r="XAN375" s="35"/>
      <c r="XAO375" s="35"/>
      <c r="XAP375" s="35"/>
      <c r="XAQ375" s="35"/>
      <c r="XAR375" s="35"/>
      <c r="XAS375" s="35"/>
      <c r="XAT375" s="35"/>
      <c r="XAU375" s="35"/>
      <c r="XAV375" s="35"/>
      <c r="XAW375" s="35"/>
      <c r="XAX375" s="35"/>
      <c r="XAY375" s="35"/>
      <c r="XAZ375" s="35"/>
      <c r="XBA375" s="35"/>
      <c r="XBB375" s="35"/>
      <c r="XBC375" s="35"/>
      <c r="XBD375" s="35"/>
      <c r="XBE375" s="35"/>
      <c r="XBF375" s="35"/>
      <c r="XBG375" s="35"/>
      <c r="XBH375" s="35"/>
      <c r="XBI375" s="35"/>
      <c r="XBJ375" s="35"/>
      <c r="XBK375" s="35"/>
      <c r="XBL375" s="35"/>
      <c r="XBM375" s="35"/>
      <c r="XBN375" s="35"/>
      <c r="XBO375" s="35"/>
      <c r="XBP375" s="35"/>
      <c r="XBQ375" s="35"/>
      <c r="XBR375" s="35"/>
      <c r="XBS375" s="35"/>
      <c r="XBT375" s="35"/>
      <c r="XBU375" s="35"/>
      <c r="XBV375" s="35"/>
      <c r="XBW375" s="35"/>
      <c r="XBX375" s="35"/>
      <c r="XBY375" s="35"/>
      <c r="XBZ375" s="35"/>
      <c r="XCA375" s="35"/>
      <c r="XCB375" s="35"/>
      <c r="XCC375" s="35"/>
      <c r="XCD375" s="35"/>
      <c r="XCE375" s="35"/>
      <c r="XCF375" s="35"/>
      <c r="XCG375" s="35"/>
      <c r="XCH375" s="35"/>
      <c r="XCI375" s="35"/>
      <c r="XCJ375" s="35"/>
      <c r="XCK375" s="35"/>
      <c r="XCL375" s="35"/>
      <c r="XCM375" s="35"/>
      <c r="XCN375" s="35"/>
      <c r="XCO375" s="35"/>
      <c r="XCP375" s="35"/>
      <c r="XCQ375" s="35"/>
      <c r="XCR375" s="35"/>
      <c r="XCS375" s="35"/>
      <c r="XCT375" s="35"/>
      <c r="XCU375" s="35"/>
      <c r="XCV375" s="35"/>
      <c r="XCW375" s="35"/>
      <c r="XCX375" s="35"/>
      <c r="XCY375" s="35"/>
      <c r="XCZ375" s="35"/>
      <c r="XDA375" s="35"/>
      <c r="XDB375" s="35"/>
      <c r="XDC375" s="35"/>
      <c r="XDD375" s="35"/>
      <c r="XDE375" s="35"/>
      <c r="XDF375" s="35"/>
      <c r="XDG375" s="35"/>
      <c r="XDH375" s="35"/>
      <c r="XDI375" s="35"/>
      <c r="XDJ375" s="35"/>
      <c r="XDK375" s="35"/>
      <c r="XDL375" s="35"/>
      <c r="XDM375" s="35"/>
      <c r="XDN375" s="35"/>
      <c r="XDO375" s="35"/>
      <c r="XDP375" s="35"/>
      <c r="XDQ375" s="35"/>
      <c r="XDR375" s="35"/>
      <c r="XDS375" s="35"/>
      <c r="XDT375" s="35"/>
      <c r="XDU375" s="35"/>
      <c r="XDV375" s="35"/>
      <c r="XDW375" s="35"/>
      <c r="XDX375" s="35"/>
      <c r="XDY375" s="35"/>
      <c r="XDZ375" s="35"/>
      <c r="XEA375" s="35"/>
      <c r="XEB375" s="35"/>
      <c r="XEC375" s="35"/>
      <c r="XED375" s="35"/>
      <c r="XEE375" s="35"/>
      <c r="XEF375" s="35"/>
      <c r="XEG375" s="35"/>
      <c r="XEH375" s="35"/>
      <c r="XEI375" s="35"/>
      <c r="XEJ375" s="35"/>
      <c r="XEK375" s="35"/>
      <c r="XEL375" s="35"/>
      <c r="XEM375" s="35"/>
      <c r="XEN375" s="35"/>
      <c r="XEO375" s="35"/>
      <c r="XEP375" s="35"/>
      <c r="XEQ375" s="35"/>
      <c r="XER375" s="35"/>
      <c r="XES375" s="35"/>
      <c r="XET375" s="35"/>
      <c r="XEU375" s="35"/>
      <c r="XEV375" s="35"/>
      <c r="XEW375" s="35"/>
      <c r="XEX375" s="35"/>
      <c r="XEY375" s="35"/>
      <c r="XEZ375" s="35"/>
      <c r="XFA375" s="35"/>
      <c r="XFB375" s="35"/>
      <c r="XFC375" s="35"/>
      <c r="XFD375" s="35"/>
    </row>
    <row r="376" spans="1:151 16227:16384" s="12" customFormat="1" ht="20.25" x14ac:dyDescent="0.25">
      <c r="A376" s="109" t="s">
        <v>237</v>
      </c>
      <c r="B376" s="110"/>
      <c r="C376" s="110"/>
      <c r="D376" s="110"/>
      <c r="E376" s="110"/>
      <c r="F376" s="110"/>
      <c r="G376" s="110"/>
      <c r="H376" s="110"/>
      <c r="I376" s="121"/>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WZC376" s="35"/>
      <c r="WZD376" s="35"/>
      <c r="WZE376" s="35"/>
      <c r="WZF376" s="35"/>
      <c r="WZG376" s="35"/>
      <c r="WZH376" s="35"/>
      <c r="WZI376" s="35"/>
      <c r="WZJ376" s="35"/>
      <c r="WZK376" s="35"/>
      <c r="WZL376" s="35"/>
      <c r="WZM376" s="35"/>
      <c r="WZN376" s="35"/>
      <c r="WZO376" s="35"/>
      <c r="WZP376" s="35"/>
      <c r="WZQ376" s="35"/>
      <c r="WZR376" s="35"/>
      <c r="WZS376" s="35"/>
      <c r="WZT376" s="35"/>
      <c r="WZU376" s="35"/>
      <c r="WZV376" s="35"/>
      <c r="WZW376" s="35"/>
      <c r="WZX376" s="35"/>
      <c r="WZY376" s="35"/>
      <c r="WZZ376" s="35"/>
      <c r="XAA376" s="35"/>
      <c r="XAB376" s="35"/>
      <c r="XAC376" s="35"/>
      <c r="XAD376" s="35"/>
      <c r="XAE376" s="35"/>
      <c r="XAF376" s="35"/>
      <c r="XAG376" s="35"/>
      <c r="XAH376" s="35"/>
      <c r="XAI376" s="35"/>
      <c r="XAJ376" s="35"/>
      <c r="XAK376" s="35"/>
      <c r="XAL376" s="35"/>
      <c r="XAM376" s="35"/>
      <c r="XAN376" s="35"/>
      <c r="XAO376" s="35"/>
      <c r="XAP376" s="35"/>
      <c r="XAQ376" s="35"/>
      <c r="XAR376" s="35"/>
      <c r="XAS376" s="35"/>
      <c r="XAT376" s="35"/>
      <c r="XAU376" s="35"/>
      <c r="XAV376" s="35"/>
      <c r="XAW376" s="35"/>
      <c r="XAX376" s="35"/>
      <c r="XAY376" s="35"/>
      <c r="XAZ376" s="35"/>
      <c r="XBA376" s="35"/>
      <c r="XBB376" s="35"/>
      <c r="XBC376" s="35"/>
      <c r="XBD376" s="35"/>
      <c r="XBE376" s="35"/>
      <c r="XBF376" s="35"/>
      <c r="XBG376" s="35"/>
      <c r="XBH376" s="35"/>
      <c r="XBI376" s="35"/>
      <c r="XBJ376" s="35"/>
      <c r="XBK376" s="35"/>
      <c r="XBL376" s="35"/>
      <c r="XBM376" s="35"/>
      <c r="XBN376" s="35"/>
      <c r="XBO376" s="35"/>
      <c r="XBP376" s="35"/>
      <c r="XBQ376" s="35"/>
      <c r="XBR376" s="35"/>
      <c r="XBS376" s="35"/>
      <c r="XBT376" s="35"/>
      <c r="XBU376" s="35"/>
      <c r="XBV376" s="35"/>
      <c r="XBW376" s="35"/>
      <c r="XBX376" s="35"/>
      <c r="XBY376" s="35"/>
      <c r="XBZ376" s="35"/>
      <c r="XCA376" s="35"/>
      <c r="XCB376" s="35"/>
      <c r="XCC376" s="35"/>
      <c r="XCD376" s="35"/>
      <c r="XCE376" s="35"/>
      <c r="XCF376" s="35"/>
      <c r="XCG376" s="35"/>
      <c r="XCH376" s="35"/>
      <c r="XCI376" s="35"/>
      <c r="XCJ376" s="35"/>
      <c r="XCK376" s="35"/>
      <c r="XCL376" s="35"/>
      <c r="XCM376" s="35"/>
      <c r="XCN376" s="35"/>
      <c r="XCO376" s="35"/>
      <c r="XCP376" s="35"/>
      <c r="XCQ376" s="35"/>
      <c r="XCR376" s="35"/>
      <c r="XCS376" s="35"/>
      <c r="XCT376" s="35"/>
      <c r="XCU376" s="35"/>
      <c r="XCV376" s="35"/>
      <c r="XCW376" s="35"/>
      <c r="XCX376" s="35"/>
      <c r="XCY376" s="35"/>
      <c r="XCZ376" s="35"/>
      <c r="XDA376" s="35"/>
      <c r="XDB376" s="35"/>
      <c r="XDC376" s="35"/>
      <c r="XDD376" s="35"/>
      <c r="XDE376" s="35"/>
      <c r="XDF376" s="35"/>
      <c r="XDG376" s="35"/>
      <c r="XDH376" s="35"/>
      <c r="XDI376" s="35"/>
      <c r="XDJ376" s="35"/>
      <c r="XDK376" s="35"/>
      <c r="XDL376" s="35"/>
      <c r="XDM376" s="35"/>
      <c r="XDN376" s="35"/>
      <c r="XDO376" s="35"/>
      <c r="XDP376" s="35"/>
      <c r="XDQ376" s="35"/>
      <c r="XDR376" s="35"/>
      <c r="XDS376" s="35"/>
      <c r="XDT376" s="35"/>
      <c r="XDU376" s="35"/>
      <c r="XDV376" s="35"/>
      <c r="XDW376" s="35"/>
      <c r="XDX376" s="35"/>
      <c r="XDY376" s="35"/>
      <c r="XDZ376" s="35"/>
      <c r="XEA376" s="35"/>
      <c r="XEB376" s="35"/>
      <c r="XEC376" s="35"/>
      <c r="XED376" s="35"/>
      <c r="XEE376" s="35"/>
      <c r="XEF376" s="35"/>
      <c r="XEG376" s="35"/>
      <c r="XEH376" s="35"/>
      <c r="XEI376" s="35"/>
      <c r="XEJ376" s="35"/>
      <c r="XEK376" s="35"/>
      <c r="XEL376" s="35"/>
      <c r="XEM376" s="35"/>
      <c r="XEN376" s="35"/>
      <c r="XEO376" s="35"/>
      <c r="XEP376" s="35"/>
      <c r="XEQ376" s="35"/>
      <c r="XER376" s="35"/>
      <c r="XES376" s="35"/>
      <c r="XET376" s="35"/>
      <c r="XEU376" s="35"/>
      <c r="XEV376" s="35"/>
      <c r="XEW376" s="35"/>
      <c r="XEX376" s="35"/>
      <c r="XEY376" s="35"/>
      <c r="XEZ376" s="35"/>
      <c r="XFA376" s="35"/>
      <c r="XFB376" s="35"/>
      <c r="XFC376" s="35"/>
      <c r="XFD376" s="35"/>
    </row>
    <row r="377" spans="1:151 16227:16384" s="12" customFormat="1" ht="20.25" x14ac:dyDescent="0.25">
      <c r="A377" s="109" t="s">
        <v>239</v>
      </c>
      <c r="B377" s="110"/>
      <c r="C377" s="110"/>
      <c r="D377" s="110"/>
      <c r="E377" s="110"/>
      <c r="F377" s="110"/>
      <c r="G377" s="110"/>
      <c r="H377" s="110"/>
      <c r="I377" s="121"/>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WZC377" s="35"/>
      <c r="WZD377" s="35"/>
      <c r="WZE377" s="35"/>
      <c r="WZF377" s="35"/>
      <c r="WZG377" s="35"/>
      <c r="WZH377" s="35"/>
      <c r="WZI377" s="35"/>
      <c r="WZJ377" s="35"/>
      <c r="WZK377" s="35"/>
      <c r="WZL377" s="35"/>
      <c r="WZM377" s="35"/>
      <c r="WZN377" s="35"/>
      <c r="WZO377" s="35"/>
      <c r="WZP377" s="35"/>
      <c r="WZQ377" s="35"/>
      <c r="WZR377" s="35"/>
      <c r="WZS377" s="35"/>
      <c r="WZT377" s="35"/>
      <c r="WZU377" s="35"/>
      <c r="WZV377" s="35"/>
      <c r="WZW377" s="35"/>
      <c r="WZX377" s="35"/>
      <c r="WZY377" s="35"/>
      <c r="WZZ377" s="35"/>
      <c r="XAA377" s="35"/>
      <c r="XAB377" s="35"/>
      <c r="XAC377" s="35"/>
      <c r="XAD377" s="35"/>
      <c r="XAE377" s="35"/>
      <c r="XAF377" s="35"/>
      <c r="XAG377" s="35"/>
      <c r="XAH377" s="35"/>
      <c r="XAI377" s="35"/>
      <c r="XAJ377" s="35"/>
      <c r="XAK377" s="35"/>
      <c r="XAL377" s="35"/>
      <c r="XAM377" s="35"/>
      <c r="XAN377" s="35"/>
      <c r="XAO377" s="35"/>
      <c r="XAP377" s="35"/>
      <c r="XAQ377" s="35"/>
      <c r="XAR377" s="35"/>
      <c r="XAS377" s="35"/>
      <c r="XAT377" s="35"/>
      <c r="XAU377" s="35"/>
      <c r="XAV377" s="35"/>
      <c r="XAW377" s="35"/>
      <c r="XAX377" s="35"/>
      <c r="XAY377" s="35"/>
      <c r="XAZ377" s="35"/>
      <c r="XBA377" s="35"/>
      <c r="XBB377" s="35"/>
      <c r="XBC377" s="35"/>
      <c r="XBD377" s="35"/>
      <c r="XBE377" s="35"/>
      <c r="XBF377" s="35"/>
      <c r="XBG377" s="35"/>
      <c r="XBH377" s="35"/>
      <c r="XBI377" s="35"/>
      <c r="XBJ377" s="35"/>
      <c r="XBK377" s="35"/>
      <c r="XBL377" s="35"/>
      <c r="XBM377" s="35"/>
      <c r="XBN377" s="35"/>
      <c r="XBO377" s="35"/>
      <c r="XBP377" s="35"/>
      <c r="XBQ377" s="35"/>
      <c r="XBR377" s="35"/>
      <c r="XBS377" s="35"/>
      <c r="XBT377" s="35"/>
      <c r="XBU377" s="35"/>
      <c r="XBV377" s="35"/>
      <c r="XBW377" s="35"/>
      <c r="XBX377" s="35"/>
      <c r="XBY377" s="35"/>
      <c r="XBZ377" s="35"/>
      <c r="XCA377" s="35"/>
      <c r="XCB377" s="35"/>
      <c r="XCC377" s="35"/>
      <c r="XCD377" s="35"/>
      <c r="XCE377" s="35"/>
      <c r="XCF377" s="35"/>
      <c r="XCG377" s="35"/>
      <c r="XCH377" s="35"/>
      <c r="XCI377" s="35"/>
      <c r="XCJ377" s="35"/>
      <c r="XCK377" s="35"/>
      <c r="XCL377" s="35"/>
      <c r="XCM377" s="35"/>
      <c r="XCN377" s="35"/>
      <c r="XCO377" s="35"/>
      <c r="XCP377" s="35"/>
      <c r="XCQ377" s="35"/>
      <c r="XCR377" s="35"/>
      <c r="XCS377" s="35"/>
      <c r="XCT377" s="35"/>
      <c r="XCU377" s="35"/>
      <c r="XCV377" s="35"/>
      <c r="XCW377" s="35"/>
      <c r="XCX377" s="35"/>
      <c r="XCY377" s="35"/>
      <c r="XCZ377" s="35"/>
      <c r="XDA377" s="35"/>
      <c r="XDB377" s="35"/>
      <c r="XDC377" s="35"/>
      <c r="XDD377" s="35"/>
      <c r="XDE377" s="35"/>
      <c r="XDF377" s="35"/>
      <c r="XDG377" s="35"/>
      <c r="XDH377" s="35"/>
      <c r="XDI377" s="35"/>
      <c r="XDJ377" s="35"/>
      <c r="XDK377" s="35"/>
      <c r="XDL377" s="35"/>
      <c r="XDM377" s="35"/>
      <c r="XDN377" s="35"/>
      <c r="XDO377" s="35"/>
      <c r="XDP377" s="35"/>
      <c r="XDQ377" s="35"/>
      <c r="XDR377" s="35"/>
      <c r="XDS377" s="35"/>
      <c r="XDT377" s="35"/>
      <c r="XDU377" s="35"/>
      <c r="XDV377" s="35"/>
      <c r="XDW377" s="35"/>
      <c r="XDX377" s="35"/>
      <c r="XDY377" s="35"/>
      <c r="XDZ377" s="35"/>
      <c r="XEA377" s="35"/>
      <c r="XEB377" s="35"/>
      <c r="XEC377" s="35"/>
      <c r="XED377" s="35"/>
      <c r="XEE377" s="35"/>
      <c r="XEF377" s="35"/>
      <c r="XEG377" s="35"/>
      <c r="XEH377" s="35"/>
      <c r="XEI377" s="35"/>
      <c r="XEJ377" s="35"/>
      <c r="XEK377" s="35"/>
      <c r="XEL377" s="35"/>
      <c r="XEM377" s="35"/>
      <c r="XEN377" s="35"/>
      <c r="XEO377" s="35"/>
      <c r="XEP377" s="35"/>
      <c r="XEQ377" s="35"/>
      <c r="XER377" s="35"/>
      <c r="XES377" s="35"/>
      <c r="XET377" s="35"/>
      <c r="XEU377" s="35"/>
      <c r="XEV377" s="35"/>
      <c r="XEW377" s="35"/>
      <c r="XEX377" s="35"/>
      <c r="XEY377" s="35"/>
      <c r="XEZ377" s="35"/>
      <c r="XFA377" s="35"/>
      <c r="XFB377" s="35"/>
      <c r="XFC377" s="35"/>
      <c r="XFD377" s="35"/>
    </row>
    <row r="378" spans="1:151 16227:16384" s="12" customFormat="1" ht="20.25" x14ac:dyDescent="0.25">
      <c r="A378" s="109" t="s">
        <v>240</v>
      </c>
      <c r="B378" s="110"/>
      <c r="C378" s="110"/>
      <c r="D378" s="110"/>
      <c r="E378" s="110"/>
      <c r="F378" s="110"/>
      <c r="G378" s="110"/>
      <c r="H378" s="110"/>
      <c r="I378" s="121"/>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WZC378" s="35"/>
      <c r="WZD378" s="35"/>
      <c r="WZE378" s="35"/>
      <c r="WZF378" s="35"/>
      <c r="WZG378" s="35"/>
      <c r="WZH378" s="35"/>
      <c r="WZI378" s="35"/>
      <c r="WZJ378" s="35"/>
      <c r="WZK378" s="35"/>
      <c r="WZL378" s="35"/>
      <c r="WZM378" s="35"/>
      <c r="WZN378" s="35"/>
      <c r="WZO378" s="35"/>
      <c r="WZP378" s="35"/>
      <c r="WZQ378" s="35"/>
      <c r="WZR378" s="35"/>
      <c r="WZS378" s="35"/>
      <c r="WZT378" s="35"/>
      <c r="WZU378" s="35"/>
      <c r="WZV378" s="35"/>
      <c r="WZW378" s="35"/>
      <c r="WZX378" s="35"/>
      <c r="WZY378" s="35"/>
      <c r="WZZ378" s="35"/>
      <c r="XAA378" s="35"/>
      <c r="XAB378" s="35"/>
      <c r="XAC378" s="35"/>
      <c r="XAD378" s="35"/>
      <c r="XAE378" s="35"/>
      <c r="XAF378" s="35"/>
      <c r="XAG378" s="35"/>
      <c r="XAH378" s="35"/>
      <c r="XAI378" s="35"/>
      <c r="XAJ378" s="35"/>
      <c r="XAK378" s="35"/>
      <c r="XAL378" s="35"/>
      <c r="XAM378" s="35"/>
      <c r="XAN378" s="35"/>
      <c r="XAO378" s="35"/>
      <c r="XAP378" s="35"/>
      <c r="XAQ378" s="35"/>
      <c r="XAR378" s="35"/>
      <c r="XAS378" s="35"/>
      <c r="XAT378" s="35"/>
      <c r="XAU378" s="35"/>
      <c r="XAV378" s="35"/>
      <c r="XAW378" s="35"/>
      <c r="XAX378" s="35"/>
      <c r="XAY378" s="35"/>
      <c r="XAZ378" s="35"/>
      <c r="XBA378" s="35"/>
      <c r="XBB378" s="35"/>
      <c r="XBC378" s="35"/>
      <c r="XBD378" s="35"/>
      <c r="XBE378" s="35"/>
      <c r="XBF378" s="35"/>
      <c r="XBG378" s="35"/>
      <c r="XBH378" s="35"/>
      <c r="XBI378" s="35"/>
      <c r="XBJ378" s="35"/>
      <c r="XBK378" s="35"/>
      <c r="XBL378" s="35"/>
      <c r="XBM378" s="35"/>
      <c r="XBN378" s="35"/>
      <c r="XBO378" s="35"/>
      <c r="XBP378" s="35"/>
      <c r="XBQ378" s="35"/>
      <c r="XBR378" s="35"/>
      <c r="XBS378" s="35"/>
      <c r="XBT378" s="35"/>
      <c r="XBU378" s="35"/>
      <c r="XBV378" s="35"/>
      <c r="XBW378" s="35"/>
      <c r="XBX378" s="35"/>
      <c r="XBY378" s="35"/>
      <c r="XBZ378" s="35"/>
      <c r="XCA378" s="35"/>
      <c r="XCB378" s="35"/>
      <c r="XCC378" s="35"/>
      <c r="XCD378" s="35"/>
      <c r="XCE378" s="35"/>
      <c r="XCF378" s="35"/>
      <c r="XCG378" s="35"/>
      <c r="XCH378" s="35"/>
      <c r="XCI378" s="35"/>
      <c r="XCJ378" s="35"/>
      <c r="XCK378" s="35"/>
      <c r="XCL378" s="35"/>
      <c r="XCM378" s="35"/>
      <c r="XCN378" s="35"/>
      <c r="XCO378" s="35"/>
      <c r="XCP378" s="35"/>
      <c r="XCQ378" s="35"/>
      <c r="XCR378" s="35"/>
      <c r="XCS378" s="35"/>
      <c r="XCT378" s="35"/>
      <c r="XCU378" s="35"/>
      <c r="XCV378" s="35"/>
      <c r="XCW378" s="35"/>
      <c r="XCX378" s="35"/>
      <c r="XCY378" s="35"/>
      <c r="XCZ378" s="35"/>
      <c r="XDA378" s="35"/>
      <c r="XDB378" s="35"/>
      <c r="XDC378" s="35"/>
      <c r="XDD378" s="35"/>
      <c r="XDE378" s="35"/>
      <c r="XDF378" s="35"/>
      <c r="XDG378" s="35"/>
      <c r="XDH378" s="35"/>
      <c r="XDI378" s="35"/>
      <c r="XDJ378" s="35"/>
      <c r="XDK378" s="35"/>
      <c r="XDL378" s="35"/>
      <c r="XDM378" s="35"/>
      <c r="XDN378" s="35"/>
      <c r="XDO378" s="35"/>
      <c r="XDP378" s="35"/>
      <c r="XDQ378" s="35"/>
      <c r="XDR378" s="35"/>
      <c r="XDS378" s="35"/>
      <c r="XDT378" s="35"/>
      <c r="XDU378" s="35"/>
      <c r="XDV378" s="35"/>
      <c r="XDW378" s="35"/>
      <c r="XDX378" s="35"/>
      <c r="XDY378" s="35"/>
      <c r="XDZ378" s="35"/>
      <c r="XEA378" s="35"/>
      <c r="XEB378" s="35"/>
      <c r="XEC378" s="35"/>
      <c r="XED378" s="35"/>
      <c r="XEE378" s="35"/>
      <c r="XEF378" s="35"/>
      <c r="XEG378" s="35"/>
      <c r="XEH378" s="35"/>
      <c r="XEI378" s="35"/>
      <c r="XEJ378" s="35"/>
      <c r="XEK378" s="35"/>
      <c r="XEL378" s="35"/>
      <c r="XEM378" s="35"/>
      <c r="XEN378" s="35"/>
      <c r="XEO378" s="35"/>
      <c r="XEP378" s="35"/>
      <c r="XEQ378" s="35"/>
      <c r="XER378" s="35"/>
      <c r="XES378" s="35"/>
      <c r="XET378" s="35"/>
      <c r="XEU378" s="35"/>
      <c r="XEV378" s="35"/>
      <c r="XEW378" s="35"/>
      <c r="XEX378" s="35"/>
      <c r="XEY378" s="35"/>
      <c r="XEZ378" s="35"/>
      <c r="XFA378" s="35"/>
      <c r="XFB378" s="35"/>
      <c r="XFC378" s="35"/>
      <c r="XFD378" s="35"/>
    </row>
    <row r="379" spans="1:151 16227:16384" s="12" customFormat="1" ht="20.25" x14ac:dyDescent="0.25">
      <c r="A379" s="109" t="s">
        <v>236</v>
      </c>
      <c r="B379" s="110"/>
      <c r="C379" s="110"/>
      <c r="D379" s="110"/>
      <c r="E379" s="110"/>
      <c r="F379" s="110"/>
      <c r="G379" s="110"/>
      <c r="H379" s="110"/>
      <c r="I379" s="111"/>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WZC379" s="35"/>
      <c r="WZD379" s="35"/>
      <c r="WZE379" s="35"/>
      <c r="WZF379" s="35"/>
      <c r="WZG379" s="35"/>
      <c r="WZH379" s="35"/>
      <c r="WZI379" s="35"/>
      <c r="WZJ379" s="35"/>
      <c r="WZK379" s="35"/>
      <c r="WZL379" s="35"/>
      <c r="WZM379" s="35"/>
      <c r="WZN379" s="35"/>
      <c r="WZO379" s="35"/>
      <c r="WZP379" s="35"/>
      <c r="WZQ379" s="35"/>
      <c r="WZR379" s="35"/>
      <c r="WZS379" s="35"/>
      <c r="WZT379" s="35"/>
      <c r="WZU379" s="35"/>
      <c r="WZV379" s="35"/>
      <c r="WZW379" s="35"/>
      <c r="WZX379" s="35"/>
      <c r="WZY379" s="35"/>
      <c r="WZZ379" s="35"/>
      <c r="XAA379" s="35"/>
      <c r="XAB379" s="35"/>
      <c r="XAC379" s="35"/>
      <c r="XAD379" s="35"/>
      <c r="XAE379" s="35"/>
      <c r="XAF379" s="35"/>
      <c r="XAG379" s="35"/>
      <c r="XAH379" s="35"/>
      <c r="XAI379" s="35"/>
      <c r="XAJ379" s="35"/>
      <c r="XAK379" s="35"/>
      <c r="XAL379" s="35"/>
      <c r="XAM379" s="35"/>
      <c r="XAN379" s="35"/>
      <c r="XAO379" s="35"/>
      <c r="XAP379" s="35"/>
      <c r="XAQ379" s="35"/>
      <c r="XAR379" s="35"/>
      <c r="XAS379" s="35"/>
      <c r="XAT379" s="35"/>
      <c r="XAU379" s="35"/>
      <c r="XAV379" s="35"/>
      <c r="XAW379" s="35"/>
      <c r="XAX379" s="35"/>
      <c r="XAY379" s="35"/>
      <c r="XAZ379" s="35"/>
      <c r="XBA379" s="35"/>
      <c r="XBB379" s="35"/>
      <c r="XBC379" s="35"/>
      <c r="XBD379" s="35"/>
      <c r="XBE379" s="35"/>
      <c r="XBF379" s="35"/>
      <c r="XBG379" s="35"/>
      <c r="XBH379" s="35"/>
      <c r="XBI379" s="35"/>
      <c r="XBJ379" s="35"/>
      <c r="XBK379" s="35"/>
      <c r="XBL379" s="35"/>
      <c r="XBM379" s="35"/>
      <c r="XBN379" s="35"/>
      <c r="XBO379" s="35"/>
      <c r="XBP379" s="35"/>
      <c r="XBQ379" s="35"/>
      <c r="XBR379" s="35"/>
      <c r="XBS379" s="35"/>
      <c r="XBT379" s="35"/>
      <c r="XBU379" s="35"/>
      <c r="XBV379" s="35"/>
      <c r="XBW379" s="35"/>
      <c r="XBX379" s="35"/>
      <c r="XBY379" s="35"/>
      <c r="XBZ379" s="35"/>
      <c r="XCA379" s="35"/>
      <c r="XCB379" s="35"/>
      <c r="XCC379" s="35"/>
      <c r="XCD379" s="35"/>
      <c r="XCE379" s="35"/>
      <c r="XCF379" s="35"/>
      <c r="XCG379" s="35"/>
      <c r="XCH379" s="35"/>
      <c r="XCI379" s="35"/>
      <c r="XCJ379" s="35"/>
      <c r="XCK379" s="35"/>
      <c r="XCL379" s="35"/>
      <c r="XCM379" s="35"/>
      <c r="XCN379" s="35"/>
      <c r="XCO379" s="35"/>
      <c r="XCP379" s="35"/>
      <c r="XCQ379" s="35"/>
      <c r="XCR379" s="35"/>
      <c r="XCS379" s="35"/>
      <c r="XCT379" s="35"/>
      <c r="XCU379" s="35"/>
      <c r="XCV379" s="35"/>
      <c r="XCW379" s="35"/>
      <c r="XCX379" s="35"/>
      <c r="XCY379" s="35"/>
      <c r="XCZ379" s="35"/>
      <c r="XDA379" s="35"/>
      <c r="XDB379" s="35"/>
      <c r="XDC379" s="35"/>
      <c r="XDD379" s="35"/>
      <c r="XDE379" s="35"/>
      <c r="XDF379" s="35"/>
      <c r="XDG379" s="35"/>
      <c r="XDH379" s="35"/>
      <c r="XDI379" s="35"/>
      <c r="XDJ379" s="35"/>
      <c r="XDK379" s="35"/>
      <c r="XDL379" s="35"/>
      <c r="XDM379" s="35"/>
      <c r="XDN379" s="35"/>
      <c r="XDO379" s="35"/>
      <c r="XDP379" s="35"/>
      <c r="XDQ379" s="35"/>
      <c r="XDR379" s="35"/>
      <c r="XDS379" s="35"/>
      <c r="XDT379" s="35"/>
      <c r="XDU379" s="35"/>
      <c r="XDV379" s="35"/>
      <c r="XDW379" s="35"/>
      <c r="XDX379" s="35"/>
      <c r="XDY379" s="35"/>
      <c r="XDZ379" s="35"/>
      <c r="XEA379" s="35"/>
      <c r="XEB379" s="35"/>
      <c r="XEC379" s="35"/>
      <c r="XED379" s="35"/>
      <c r="XEE379" s="35"/>
      <c r="XEF379" s="35"/>
      <c r="XEG379" s="35"/>
      <c r="XEH379" s="35"/>
      <c r="XEI379" s="35"/>
      <c r="XEJ379" s="35"/>
      <c r="XEK379" s="35"/>
      <c r="XEL379" s="35"/>
      <c r="XEM379" s="35"/>
      <c r="XEN379" s="35"/>
      <c r="XEO379" s="35"/>
      <c r="XEP379" s="35"/>
      <c r="XEQ379" s="35"/>
      <c r="XER379" s="35"/>
      <c r="XES379" s="35"/>
      <c r="XET379" s="35"/>
      <c r="XEU379" s="35"/>
      <c r="XEV379" s="35"/>
      <c r="XEW379" s="35"/>
      <c r="XEX379" s="35"/>
      <c r="XEY379" s="35"/>
      <c r="XEZ379" s="35"/>
      <c r="XFA379" s="35"/>
      <c r="XFB379" s="35"/>
      <c r="XFC379" s="35"/>
      <c r="XFD379" s="35"/>
    </row>
    <row r="380" spans="1:151 16227:16384" s="12" customFormat="1" ht="20.25" customHeight="1" x14ac:dyDescent="0.25">
      <c r="A380" s="112" t="str">
        <f>A379</f>
        <v>1st Floor For Residential</v>
      </c>
      <c r="B380" s="113"/>
      <c r="C380" s="118">
        <v>1</v>
      </c>
      <c r="D380" s="119"/>
      <c r="E380" s="118" t="s">
        <v>250</v>
      </c>
      <c r="F380" s="120"/>
      <c r="G380" s="120"/>
      <c r="H380" s="120"/>
      <c r="I380" s="119"/>
      <c r="J380" s="35"/>
      <c r="K380" s="35">
        <f>1.1*2.22+2.75*2.12+3.05*5.2+0.7*2.65+2*(2.45*1.52)+3.05*3.65+3.2*4.57+1.95*0.92+2.17*0.95</f>
        <v>63.047000000000004</v>
      </c>
      <c r="L380" s="35"/>
      <c r="M380" s="35"/>
      <c r="N380" s="35"/>
      <c r="O380" s="35"/>
      <c r="P380" s="35"/>
      <c r="Q380" s="35"/>
      <c r="R380" s="35"/>
      <c r="S380" s="35"/>
      <c r="T380" s="35"/>
      <c r="U380" s="42" t="str">
        <f t="shared" ref="U380:U383" ca="1" si="151">V380&amp;""&amp;",..,"&amp;""&amp;W380</f>
        <v>101,..,101</v>
      </c>
      <c r="V380" s="42">
        <f ca="1">(SUMPRODUCT(MID(0&amp;(LEFT(A379,SUM(LEN(A379)-LEN(SUBSTITUTE(A379,{"0","1","2","3"},""))))), LARGE(INDEX(ISNUMBER(--MID((LEFT(A379,SUM(LEN(A379)-LEN(SUBSTITUTE(A379,{"0","1","2","3"},""))))), ROW(INDIRECT("1:"&amp;LEN((LEFT(A379,SUM(LEN(A379)-LEN(SUBSTITUTE(A379,{"0","1","2","3"},"")))))))), 1)) * ROW(INDIRECT("1:"&amp;LEN((LEFT(A379,SUM(LEN(A379)-LEN(SUBSTITUTE(A379,{"0","1","2","3"},"")))))))), 0), ROW(INDIRECT("1:"&amp;LEN((LEFT(A379,SUM(LEN(A379)-LEN(SUBSTITUTE(A379,{"0","1","2","3"},"")))))))))+1, 1) * 10^ROW(INDIRECT("1:"&amp;LEN((LEFT(A379,SUM(LEN(A379)-LEN(SUBSTITUTE(A379,{"0","1","2","3"},""))))))))/10))*100+1</f>
        <v>101</v>
      </c>
      <c r="W380" s="42">
        <f ca="1">(SUMPRODUCT(MID(0&amp;(--TRIM(RIGHT(SUBSTITUTE(LEFT(A379,_xlfn.AGGREGATE(16,6,FIND({0,1,2,3,4,5,6,7,8,9},A379,ROW(INDIRECT("1:"&amp;LEN(A379)))),1))," ",REPT(" ",LEN(A379))),LEN(A379)))), LARGE(INDEX(ISNUMBER(--MID((--TRIM(RIGHT(SUBSTITUTE(LEFT(A379,_xlfn.AGGREGATE(16,6,FIND({0,1,2,3,4,5,6,7,8,9},A379,ROW(INDIRECT("1:"&amp;LEN(A379)))),1))," ",REPT(" ",LEN(A379))),LEN(A379)))), ROW(INDIRECT("1:"&amp;LEN((--TRIM(RIGHT(SUBSTITUTE(LEFT(A379,_xlfn.AGGREGATE(16,6,FIND({0,1,2,3,4,5,6,7,8,9},A379,ROW(INDIRECT("1:"&amp;LEN(A379)))),1))," ",REPT(" ",LEN(A379))),LEN(A379))))))), 1)) * ROW(INDIRECT("1:"&amp;LEN((--TRIM(RIGHT(SUBSTITUTE(LEFT(A379,_xlfn.AGGREGATE(16,6,FIND({0,1,2,3,4,5,6,7,8,9},A379,ROW(INDIRECT("1:"&amp;LEN(A379)))),1))," ",REPT(" ",LEN(A379))),LEN(A379))))))), 0), ROW(INDIRECT("1:"&amp;LEN((--TRIM(RIGHT(SUBSTITUTE(LEFT(A379,_xlfn.AGGREGATE(16,6,FIND({0,1,2,3,4,5,6,7,8,9},A379,ROW(INDIRECT("1:"&amp;LEN(A379)))),1))," ",REPT(" ",LEN(A379))),LEN(A379))))))))+1, 1) * 10^ROW(INDIRECT("1:"&amp;LEN((--TRIM(RIGHT(SUBSTITUTE(LEFT(A379,_xlfn.AGGREGATE(16,6,FIND({0,1,2,3,4,5,6,7,8,9},A379,ROW(INDIRECT("1:"&amp;LEN(A379)))),1))," ",REPT(" ",LEN(A379))),LEN(A379)))))))/10))*100+1</f>
        <v>101</v>
      </c>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WZC380" s="35"/>
      <c r="WZD380" s="35"/>
      <c r="WZE380" s="35"/>
      <c r="WZF380" s="35"/>
      <c r="WZG380" s="35"/>
      <c r="WZH380" s="35"/>
      <c r="WZI380" s="35"/>
      <c r="WZJ380" s="35"/>
      <c r="WZK380" s="35"/>
      <c r="WZL380" s="35"/>
      <c r="WZM380" s="35"/>
      <c r="WZN380" s="35"/>
      <c r="WZO380" s="35"/>
      <c r="WZP380" s="35"/>
      <c r="WZQ380" s="35"/>
      <c r="WZR380" s="35"/>
      <c r="WZS380" s="35"/>
      <c r="WZT380" s="35"/>
      <c r="WZU380" s="35"/>
      <c r="WZV380" s="35"/>
      <c r="WZW380" s="35"/>
      <c r="WZX380" s="35"/>
      <c r="WZY380" s="35"/>
      <c r="WZZ380" s="35"/>
      <c r="XAA380" s="35"/>
      <c r="XAB380" s="35"/>
      <c r="XAC380" s="35"/>
      <c r="XAD380" s="35"/>
      <c r="XAE380" s="35"/>
      <c r="XAF380" s="35"/>
      <c r="XAG380" s="35"/>
      <c r="XAH380" s="35"/>
      <c r="XAI380" s="35"/>
      <c r="XAJ380" s="35"/>
      <c r="XAK380" s="35"/>
      <c r="XAL380" s="35"/>
      <c r="XAM380" s="35"/>
      <c r="XAN380" s="35"/>
      <c r="XAO380" s="35"/>
      <c r="XAP380" s="35"/>
      <c r="XAQ380" s="35"/>
      <c r="XAR380" s="35"/>
      <c r="XAS380" s="35"/>
      <c r="XAT380" s="35"/>
      <c r="XAU380" s="35"/>
      <c r="XAV380" s="35"/>
      <c r="XAW380" s="35"/>
      <c r="XAX380" s="35"/>
      <c r="XAY380" s="35"/>
      <c r="XAZ380" s="35"/>
      <c r="XBA380" s="35"/>
      <c r="XBB380" s="35"/>
      <c r="XBC380" s="35"/>
      <c r="XBD380" s="35"/>
      <c r="XBE380" s="35"/>
      <c r="XBF380" s="35"/>
      <c r="XBG380" s="35"/>
      <c r="XBH380" s="35"/>
      <c r="XBI380" s="35"/>
      <c r="XBJ380" s="35"/>
      <c r="XBK380" s="35"/>
      <c r="XBL380" s="35"/>
      <c r="XBM380" s="35"/>
      <c r="XBN380" s="35"/>
      <c r="XBO380" s="35"/>
      <c r="XBP380" s="35"/>
      <c r="XBQ380" s="35"/>
      <c r="XBR380" s="35"/>
      <c r="XBS380" s="35"/>
      <c r="XBT380" s="35"/>
      <c r="XBU380" s="35"/>
      <c r="XBV380" s="35"/>
      <c r="XBW380" s="35"/>
      <c r="XBX380" s="35"/>
      <c r="XBY380" s="35"/>
      <c r="XBZ380" s="35"/>
      <c r="XCA380" s="35"/>
      <c r="XCB380" s="35"/>
      <c r="XCC380" s="35"/>
      <c r="XCD380" s="35"/>
      <c r="XCE380" s="35"/>
      <c r="XCF380" s="35"/>
      <c r="XCG380" s="35"/>
      <c r="XCH380" s="35"/>
      <c r="XCI380" s="35"/>
      <c r="XCJ380" s="35"/>
      <c r="XCK380" s="35"/>
      <c r="XCL380" s="35"/>
      <c r="XCM380" s="35"/>
      <c r="XCN380" s="35"/>
      <c r="XCO380" s="35"/>
      <c r="XCP380" s="35"/>
      <c r="XCQ380" s="35"/>
      <c r="XCR380" s="35"/>
      <c r="XCS380" s="35"/>
      <c r="XCT380" s="35"/>
      <c r="XCU380" s="35"/>
      <c r="XCV380" s="35"/>
      <c r="XCW380" s="35"/>
      <c r="XCX380" s="35"/>
      <c r="XCY380" s="35"/>
      <c r="XCZ380" s="35"/>
      <c r="XDA380" s="35"/>
      <c r="XDB380" s="35"/>
      <c r="XDC380" s="35"/>
      <c r="XDD380" s="35"/>
      <c r="XDE380" s="35"/>
      <c r="XDF380" s="35"/>
      <c r="XDG380" s="35"/>
      <c r="XDH380" s="35"/>
      <c r="XDI380" s="35"/>
      <c r="XDJ380" s="35"/>
      <c r="XDK380" s="35"/>
      <c r="XDL380" s="35"/>
      <c r="XDM380" s="35"/>
      <c r="XDN380" s="35"/>
      <c r="XDO380" s="35"/>
      <c r="XDP380" s="35"/>
      <c r="XDQ380" s="35"/>
      <c r="XDR380" s="35"/>
      <c r="XDS380" s="35"/>
      <c r="XDT380" s="35"/>
      <c r="XDU380" s="35"/>
      <c r="XDV380" s="35"/>
      <c r="XDW380" s="35"/>
      <c r="XDX380" s="35"/>
      <c r="XDY380" s="35"/>
      <c r="XDZ380" s="35"/>
      <c r="XEA380" s="35"/>
      <c r="XEB380" s="35"/>
      <c r="XEC380" s="35"/>
      <c r="XED380" s="35"/>
      <c r="XEE380" s="35"/>
      <c r="XEF380" s="35"/>
      <c r="XEG380" s="35"/>
      <c r="XEH380" s="35"/>
      <c r="XEI380" s="35"/>
      <c r="XEJ380" s="35"/>
      <c r="XEK380" s="35"/>
      <c r="XEL380" s="35"/>
      <c r="XEM380" s="35"/>
      <c r="XEN380" s="35"/>
      <c r="XEO380" s="35"/>
      <c r="XEP380" s="35"/>
      <c r="XEQ380" s="35"/>
      <c r="XER380" s="35"/>
      <c r="XES380" s="35"/>
      <c r="XET380" s="35"/>
      <c r="XEU380" s="35"/>
      <c r="XEV380" s="35"/>
      <c r="XEW380" s="35"/>
      <c r="XEX380" s="35"/>
      <c r="XEY380" s="35"/>
      <c r="XEZ380" s="35"/>
      <c r="XFA380" s="35"/>
      <c r="XFB380" s="35"/>
      <c r="XFC380" s="35"/>
      <c r="XFD380" s="35"/>
    </row>
    <row r="381" spans="1:151 16227:16384" s="12" customFormat="1" ht="20.25" customHeight="1" x14ac:dyDescent="0.25">
      <c r="A381" s="114"/>
      <c r="B381" s="115"/>
      <c r="C381" s="118">
        <v>2</v>
      </c>
      <c r="D381" s="119"/>
      <c r="E381" s="55" t="s">
        <v>241</v>
      </c>
      <c r="F381" s="118">
        <f>(112.12)*(10.764)</f>
        <v>1206.85968</v>
      </c>
      <c r="G381" s="119"/>
      <c r="H381" s="55">
        <v>0</v>
      </c>
      <c r="I381" s="55">
        <f t="shared" ref="I381" si="152">F381*(($I$151)+1)+H381</f>
        <v>1930.975488</v>
      </c>
      <c r="J381" s="35"/>
      <c r="K381" s="35">
        <f>3.05*1.22</f>
        <v>3.7209999999999996</v>
      </c>
      <c r="L381" s="35"/>
      <c r="M381" s="35"/>
      <c r="N381" s="35"/>
      <c r="O381" s="35"/>
      <c r="P381" s="35"/>
      <c r="Q381" s="35"/>
      <c r="R381" s="35"/>
      <c r="S381" s="35"/>
      <c r="T381" s="35"/>
      <c r="U381" s="42" t="str">
        <f t="shared" ca="1" si="151"/>
        <v>102,..,102</v>
      </c>
      <c r="V381" s="42">
        <f ca="1">V380+1</f>
        <v>102</v>
      </c>
      <c r="W381" s="42">
        <f ca="1">W380+1</f>
        <v>102</v>
      </c>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WZC381" s="35"/>
      <c r="WZD381" s="35"/>
      <c r="WZE381" s="35"/>
      <c r="WZF381" s="35"/>
      <c r="WZG381" s="35"/>
      <c r="WZH381" s="35"/>
      <c r="WZI381" s="35"/>
      <c r="WZJ381" s="35"/>
      <c r="WZK381" s="35"/>
      <c r="WZL381" s="35"/>
      <c r="WZM381" s="35"/>
      <c r="WZN381" s="35"/>
      <c r="WZO381" s="35"/>
      <c r="WZP381" s="35"/>
      <c r="WZQ381" s="35"/>
      <c r="WZR381" s="35"/>
      <c r="WZS381" s="35"/>
      <c r="WZT381" s="35"/>
      <c r="WZU381" s="35"/>
      <c r="WZV381" s="35"/>
      <c r="WZW381" s="35"/>
      <c r="WZX381" s="35"/>
      <c r="WZY381" s="35"/>
      <c r="WZZ381" s="35"/>
      <c r="XAA381" s="35"/>
      <c r="XAB381" s="35"/>
      <c r="XAC381" s="35"/>
      <c r="XAD381" s="35"/>
      <c r="XAE381" s="35"/>
      <c r="XAF381" s="35"/>
      <c r="XAG381" s="35"/>
      <c r="XAH381" s="35"/>
      <c r="XAI381" s="35"/>
      <c r="XAJ381" s="35"/>
      <c r="XAK381" s="35"/>
      <c r="XAL381" s="35"/>
      <c r="XAM381" s="35"/>
      <c r="XAN381" s="35"/>
      <c r="XAO381" s="35"/>
      <c r="XAP381" s="35"/>
      <c r="XAQ381" s="35"/>
      <c r="XAR381" s="35"/>
      <c r="XAS381" s="35"/>
      <c r="XAT381" s="35"/>
      <c r="XAU381" s="35"/>
      <c r="XAV381" s="35"/>
      <c r="XAW381" s="35"/>
      <c r="XAX381" s="35"/>
      <c r="XAY381" s="35"/>
      <c r="XAZ381" s="35"/>
      <c r="XBA381" s="35"/>
      <c r="XBB381" s="35"/>
      <c r="XBC381" s="35"/>
      <c r="XBD381" s="35"/>
      <c r="XBE381" s="35"/>
      <c r="XBF381" s="35"/>
      <c r="XBG381" s="35"/>
      <c r="XBH381" s="35"/>
      <c r="XBI381" s="35"/>
      <c r="XBJ381" s="35"/>
      <c r="XBK381" s="35"/>
      <c r="XBL381" s="35"/>
      <c r="XBM381" s="35"/>
      <c r="XBN381" s="35"/>
      <c r="XBO381" s="35"/>
      <c r="XBP381" s="35"/>
      <c r="XBQ381" s="35"/>
      <c r="XBR381" s="35"/>
      <c r="XBS381" s="35"/>
      <c r="XBT381" s="35"/>
      <c r="XBU381" s="35"/>
      <c r="XBV381" s="35"/>
      <c r="XBW381" s="35"/>
      <c r="XBX381" s="35"/>
      <c r="XBY381" s="35"/>
      <c r="XBZ381" s="35"/>
      <c r="XCA381" s="35"/>
      <c r="XCB381" s="35"/>
      <c r="XCC381" s="35"/>
      <c r="XCD381" s="35"/>
      <c r="XCE381" s="35"/>
      <c r="XCF381" s="35"/>
      <c r="XCG381" s="35"/>
      <c r="XCH381" s="35"/>
      <c r="XCI381" s="35"/>
      <c r="XCJ381" s="35"/>
      <c r="XCK381" s="35"/>
      <c r="XCL381" s="35"/>
      <c r="XCM381" s="35"/>
      <c r="XCN381" s="35"/>
      <c r="XCO381" s="35"/>
      <c r="XCP381" s="35"/>
      <c r="XCQ381" s="35"/>
      <c r="XCR381" s="35"/>
      <c r="XCS381" s="35"/>
      <c r="XCT381" s="35"/>
      <c r="XCU381" s="35"/>
      <c r="XCV381" s="35"/>
      <c r="XCW381" s="35"/>
      <c r="XCX381" s="35"/>
      <c r="XCY381" s="35"/>
      <c r="XCZ381" s="35"/>
      <c r="XDA381" s="35"/>
      <c r="XDB381" s="35"/>
      <c r="XDC381" s="35"/>
      <c r="XDD381" s="35"/>
      <c r="XDE381" s="35"/>
      <c r="XDF381" s="35"/>
      <c r="XDG381" s="35"/>
      <c r="XDH381" s="35"/>
      <c r="XDI381" s="35"/>
      <c r="XDJ381" s="35"/>
      <c r="XDK381" s="35"/>
      <c r="XDL381" s="35"/>
      <c r="XDM381" s="35"/>
      <c r="XDN381" s="35"/>
      <c r="XDO381" s="35"/>
      <c r="XDP381" s="35"/>
      <c r="XDQ381" s="35"/>
      <c r="XDR381" s="35"/>
      <c r="XDS381" s="35"/>
      <c r="XDT381" s="35"/>
      <c r="XDU381" s="35"/>
      <c r="XDV381" s="35"/>
      <c r="XDW381" s="35"/>
      <c r="XDX381" s="35"/>
      <c r="XDY381" s="35"/>
      <c r="XDZ381" s="35"/>
      <c r="XEA381" s="35"/>
      <c r="XEB381" s="35"/>
      <c r="XEC381" s="35"/>
      <c r="XED381" s="35"/>
      <c r="XEE381" s="35"/>
      <c r="XEF381" s="35"/>
      <c r="XEG381" s="35"/>
      <c r="XEH381" s="35"/>
      <c r="XEI381" s="35"/>
      <c r="XEJ381" s="35"/>
      <c r="XEK381" s="35"/>
      <c r="XEL381" s="35"/>
      <c r="XEM381" s="35"/>
      <c r="XEN381" s="35"/>
      <c r="XEO381" s="35"/>
      <c r="XEP381" s="35"/>
      <c r="XEQ381" s="35"/>
      <c r="XER381" s="35"/>
      <c r="XES381" s="35"/>
      <c r="XET381" s="35"/>
      <c r="XEU381" s="35"/>
      <c r="XEV381" s="35"/>
      <c r="XEW381" s="35"/>
      <c r="XEX381" s="35"/>
      <c r="XEY381" s="35"/>
      <c r="XEZ381" s="35"/>
      <c r="XFA381" s="35"/>
      <c r="XFB381" s="35"/>
      <c r="XFC381" s="35"/>
      <c r="XFD381" s="35"/>
    </row>
    <row r="382" spans="1:151 16227:16384" s="12" customFormat="1" ht="20.25" customHeight="1" x14ac:dyDescent="0.25">
      <c r="A382" s="114"/>
      <c r="B382" s="115"/>
      <c r="C382" s="118">
        <v>3</v>
      </c>
      <c r="D382" s="119"/>
      <c r="E382" s="112" t="s">
        <v>214</v>
      </c>
      <c r="F382" s="196"/>
      <c r="G382" s="196"/>
      <c r="H382" s="196"/>
      <c r="I382" s="113"/>
      <c r="J382" s="35"/>
      <c r="K382" s="35">
        <f>K379+K380+K381</f>
        <v>66.768000000000001</v>
      </c>
      <c r="L382" s="35"/>
      <c r="M382" s="35"/>
      <c r="N382" s="35"/>
      <c r="O382" s="35"/>
      <c r="P382" s="35"/>
      <c r="Q382" s="35"/>
      <c r="R382" s="35"/>
      <c r="S382" s="35"/>
      <c r="T382" s="35"/>
      <c r="U382" s="42" t="str">
        <f t="shared" ca="1" si="151"/>
        <v>103,..,103</v>
      </c>
      <c r="V382" s="42">
        <f t="shared" ref="V382:W382" ca="1" si="153">V381+1</f>
        <v>103</v>
      </c>
      <c r="W382" s="42">
        <f t="shared" ca="1" si="153"/>
        <v>103</v>
      </c>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WZC382" s="35"/>
      <c r="WZD382" s="35"/>
      <c r="WZE382" s="35"/>
      <c r="WZF382" s="35"/>
      <c r="WZG382" s="35"/>
      <c r="WZH382" s="35"/>
      <c r="WZI382" s="35"/>
      <c r="WZJ382" s="35"/>
      <c r="WZK382" s="35"/>
      <c r="WZL382" s="35"/>
      <c r="WZM382" s="35"/>
      <c r="WZN382" s="35"/>
      <c r="WZO382" s="35"/>
      <c r="WZP382" s="35"/>
      <c r="WZQ382" s="35"/>
      <c r="WZR382" s="35"/>
      <c r="WZS382" s="35"/>
      <c r="WZT382" s="35"/>
      <c r="WZU382" s="35"/>
      <c r="WZV382" s="35"/>
      <c r="WZW382" s="35"/>
      <c r="WZX382" s="35"/>
      <c r="WZY382" s="35"/>
      <c r="WZZ382" s="35"/>
      <c r="XAA382" s="35"/>
      <c r="XAB382" s="35"/>
      <c r="XAC382" s="35"/>
      <c r="XAD382" s="35"/>
      <c r="XAE382" s="35"/>
      <c r="XAF382" s="35"/>
      <c r="XAG382" s="35"/>
      <c r="XAH382" s="35"/>
      <c r="XAI382" s="35"/>
      <c r="XAJ382" s="35"/>
      <c r="XAK382" s="35"/>
      <c r="XAL382" s="35"/>
      <c r="XAM382" s="35"/>
      <c r="XAN382" s="35"/>
      <c r="XAO382" s="35"/>
      <c r="XAP382" s="35"/>
      <c r="XAQ382" s="35"/>
      <c r="XAR382" s="35"/>
      <c r="XAS382" s="35"/>
      <c r="XAT382" s="35"/>
      <c r="XAU382" s="35"/>
      <c r="XAV382" s="35"/>
      <c r="XAW382" s="35"/>
      <c r="XAX382" s="35"/>
      <c r="XAY382" s="35"/>
      <c r="XAZ382" s="35"/>
      <c r="XBA382" s="35"/>
      <c r="XBB382" s="35"/>
      <c r="XBC382" s="35"/>
      <c r="XBD382" s="35"/>
      <c r="XBE382" s="35"/>
      <c r="XBF382" s="35"/>
      <c r="XBG382" s="35"/>
      <c r="XBH382" s="35"/>
      <c r="XBI382" s="35"/>
      <c r="XBJ382" s="35"/>
      <c r="XBK382" s="35"/>
      <c r="XBL382" s="35"/>
      <c r="XBM382" s="35"/>
      <c r="XBN382" s="35"/>
      <c r="XBO382" s="35"/>
      <c r="XBP382" s="35"/>
      <c r="XBQ382" s="35"/>
      <c r="XBR382" s="35"/>
      <c r="XBS382" s="35"/>
      <c r="XBT382" s="35"/>
      <c r="XBU382" s="35"/>
      <c r="XBV382" s="35"/>
      <c r="XBW382" s="35"/>
      <c r="XBX382" s="35"/>
      <c r="XBY382" s="35"/>
      <c r="XBZ382" s="35"/>
      <c r="XCA382" s="35"/>
      <c r="XCB382" s="35"/>
      <c r="XCC382" s="35"/>
      <c r="XCD382" s="35"/>
      <c r="XCE382" s="35"/>
      <c r="XCF382" s="35"/>
      <c r="XCG382" s="35"/>
      <c r="XCH382" s="35"/>
      <c r="XCI382" s="35"/>
      <c r="XCJ382" s="35"/>
      <c r="XCK382" s="35"/>
      <c r="XCL382" s="35"/>
      <c r="XCM382" s="35"/>
      <c r="XCN382" s="35"/>
      <c r="XCO382" s="35"/>
      <c r="XCP382" s="35"/>
      <c r="XCQ382" s="35"/>
      <c r="XCR382" s="35"/>
      <c r="XCS382" s="35"/>
      <c r="XCT382" s="35"/>
      <c r="XCU382" s="35"/>
      <c r="XCV382" s="35"/>
      <c r="XCW382" s="35"/>
      <c r="XCX382" s="35"/>
      <c r="XCY382" s="35"/>
      <c r="XCZ382" s="35"/>
      <c r="XDA382" s="35"/>
      <c r="XDB382" s="35"/>
      <c r="XDC382" s="35"/>
      <c r="XDD382" s="35"/>
      <c r="XDE382" s="35"/>
      <c r="XDF382" s="35"/>
      <c r="XDG382" s="35"/>
      <c r="XDH382" s="35"/>
      <c r="XDI382" s="35"/>
      <c r="XDJ382" s="35"/>
      <c r="XDK382" s="35"/>
      <c r="XDL382" s="35"/>
      <c r="XDM382" s="35"/>
      <c r="XDN382" s="35"/>
      <c r="XDO382" s="35"/>
      <c r="XDP382" s="35"/>
      <c r="XDQ382" s="35"/>
      <c r="XDR382" s="35"/>
      <c r="XDS382" s="35"/>
      <c r="XDT382" s="35"/>
      <c r="XDU382" s="35"/>
      <c r="XDV382" s="35"/>
      <c r="XDW382" s="35"/>
      <c r="XDX382" s="35"/>
      <c r="XDY382" s="35"/>
      <c r="XDZ382" s="35"/>
      <c r="XEA382" s="35"/>
      <c r="XEB382" s="35"/>
      <c r="XEC382" s="35"/>
      <c r="XED382" s="35"/>
      <c r="XEE382" s="35"/>
      <c r="XEF382" s="35"/>
      <c r="XEG382" s="35"/>
      <c r="XEH382" s="35"/>
      <c r="XEI382" s="35"/>
      <c r="XEJ382" s="35"/>
      <c r="XEK382" s="35"/>
      <c r="XEL382" s="35"/>
      <c r="XEM382" s="35"/>
      <c r="XEN382" s="35"/>
      <c r="XEO382" s="35"/>
      <c r="XEP382" s="35"/>
      <c r="XEQ382" s="35"/>
      <c r="XER382" s="35"/>
      <c r="XES382" s="35"/>
      <c r="XET382" s="35"/>
      <c r="XEU382" s="35"/>
      <c r="XEV382" s="35"/>
      <c r="XEW382" s="35"/>
      <c r="XEX382" s="35"/>
      <c r="XEY382" s="35"/>
      <c r="XEZ382" s="35"/>
      <c r="XFA382" s="35"/>
      <c r="XFB382" s="35"/>
      <c r="XFC382" s="35"/>
      <c r="XFD382" s="35"/>
    </row>
    <row r="383" spans="1:151 16227:16384" s="12" customFormat="1" ht="20.25" customHeight="1" x14ac:dyDescent="0.25">
      <c r="A383" s="114"/>
      <c r="B383" s="115"/>
      <c r="C383" s="118">
        <v>4</v>
      </c>
      <c r="D383" s="119"/>
      <c r="E383" s="114"/>
      <c r="F383" s="197"/>
      <c r="G383" s="197"/>
      <c r="H383" s="197"/>
      <c r="I383" s="115"/>
      <c r="J383" s="35"/>
      <c r="K383" s="35"/>
      <c r="L383" s="35"/>
      <c r="M383" s="35"/>
      <c r="N383" s="35"/>
      <c r="O383" s="35"/>
      <c r="P383" s="35"/>
      <c r="Q383" s="35"/>
      <c r="R383" s="35"/>
      <c r="S383" s="35"/>
      <c r="T383" s="35"/>
      <c r="U383" s="42" t="str">
        <f t="shared" ca="1" si="151"/>
        <v>104,..,104</v>
      </c>
      <c r="V383" s="42">
        <f t="shared" ref="V383:W384" ca="1" si="154">V382+1</f>
        <v>104</v>
      </c>
      <c r="W383" s="42">
        <f t="shared" ca="1" si="154"/>
        <v>104</v>
      </c>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WZC383" s="35"/>
      <c r="WZD383" s="35"/>
      <c r="WZE383" s="35"/>
      <c r="WZF383" s="35"/>
      <c r="WZG383" s="35"/>
      <c r="WZH383" s="35"/>
      <c r="WZI383" s="35"/>
      <c r="WZJ383" s="35"/>
      <c r="WZK383" s="35"/>
      <c r="WZL383" s="35"/>
      <c r="WZM383" s="35"/>
      <c r="WZN383" s="35"/>
      <c r="WZO383" s="35"/>
      <c r="WZP383" s="35"/>
      <c r="WZQ383" s="35"/>
      <c r="WZR383" s="35"/>
      <c r="WZS383" s="35"/>
      <c r="WZT383" s="35"/>
      <c r="WZU383" s="35"/>
      <c r="WZV383" s="35"/>
      <c r="WZW383" s="35"/>
      <c r="WZX383" s="35"/>
      <c r="WZY383" s="35"/>
      <c r="WZZ383" s="35"/>
      <c r="XAA383" s="35"/>
      <c r="XAB383" s="35"/>
      <c r="XAC383" s="35"/>
      <c r="XAD383" s="35"/>
      <c r="XAE383" s="35"/>
      <c r="XAF383" s="35"/>
      <c r="XAG383" s="35"/>
      <c r="XAH383" s="35"/>
      <c r="XAI383" s="35"/>
      <c r="XAJ383" s="35"/>
      <c r="XAK383" s="35"/>
      <c r="XAL383" s="35"/>
      <c r="XAM383" s="35"/>
      <c r="XAN383" s="35"/>
      <c r="XAO383" s="35"/>
      <c r="XAP383" s="35"/>
      <c r="XAQ383" s="35"/>
      <c r="XAR383" s="35"/>
      <c r="XAS383" s="35"/>
      <c r="XAT383" s="35"/>
      <c r="XAU383" s="35"/>
      <c r="XAV383" s="35"/>
      <c r="XAW383" s="35"/>
      <c r="XAX383" s="35"/>
      <c r="XAY383" s="35"/>
      <c r="XAZ383" s="35"/>
      <c r="XBA383" s="35"/>
      <c r="XBB383" s="35"/>
      <c r="XBC383" s="35"/>
      <c r="XBD383" s="35"/>
      <c r="XBE383" s="35"/>
      <c r="XBF383" s="35"/>
      <c r="XBG383" s="35"/>
      <c r="XBH383" s="35"/>
      <c r="XBI383" s="35"/>
      <c r="XBJ383" s="35"/>
      <c r="XBK383" s="35"/>
      <c r="XBL383" s="35"/>
      <c r="XBM383" s="35"/>
      <c r="XBN383" s="35"/>
      <c r="XBO383" s="35"/>
      <c r="XBP383" s="35"/>
      <c r="XBQ383" s="35"/>
      <c r="XBR383" s="35"/>
      <c r="XBS383" s="35"/>
      <c r="XBT383" s="35"/>
      <c r="XBU383" s="35"/>
      <c r="XBV383" s="35"/>
      <c r="XBW383" s="35"/>
      <c r="XBX383" s="35"/>
      <c r="XBY383" s="35"/>
      <c r="XBZ383" s="35"/>
      <c r="XCA383" s="35"/>
      <c r="XCB383" s="35"/>
      <c r="XCC383" s="35"/>
      <c r="XCD383" s="35"/>
      <c r="XCE383" s="35"/>
      <c r="XCF383" s="35"/>
      <c r="XCG383" s="35"/>
      <c r="XCH383" s="35"/>
      <c r="XCI383" s="35"/>
      <c r="XCJ383" s="35"/>
      <c r="XCK383" s="35"/>
      <c r="XCL383" s="35"/>
      <c r="XCM383" s="35"/>
      <c r="XCN383" s="35"/>
      <c r="XCO383" s="35"/>
      <c r="XCP383" s="35"/>
      <c r="XCQ383" s="35"/>
      <c r="XCR383" s="35"/>
      <c r="XCS383" s="35"/>
      <c r="XCT383" s="35"/>
      <c r="XCU383" s="35"/>
      <c r="XCV383" s="35"/>
      <c r="XCW383" s="35"/>
      <c r="XCX383" s="35"/>
      <c r="XCY383" s="35"/>
      <c r="XCZ383" s="35"/>
      <c r="XDA383" s="35"/>
      <c r="XDB383" s="35"/>
      <c r="XDC383" s="35"/>
      <c r="XDD383" s="35"/>
      <c r="XDE383" s="35"/>
      <c r="XDF383" s="35"/>
      <c r="XDG383" s="35"/>
      <c r="XDH383" s="35"/>
      <c r="XDI383" s="35"/>
      <c r="XDJ383" s="35"/>
      <c r="XDK383" s="35"/>
      <c r="XDL383" s="35"/>
      <c r="XDM383" s="35"/>
      <c r="XDN383" s="35"/>
      <c r="XDO383" s="35"/>
      <c r="XDP383" s="35"/>
      <c r="XDQ383" s="35"/>
      <c r="XDR383" s="35"/>
      <c r="XDS383" s="35"/>
      <c r="XDT383" s="35"/>
      <c r="XDU383" s="35"/>
      <c r="XDV383" s="35"/>
      <c r="XDW383" s="35"/>
      <c r="XDX383" s="35"/>
      <c r="XDY383" s="35"/>
      <c r="XDZ383" s="35"/>
      <c r="XEA383" s="35"/>
      <c r="XEB383" s="35"/>
      <c r="XEC383" s="35"/>
      <c r="XED383" s="35"/>
      <c r="XEE383" s="35"/>
      <c r="XEF383" s="35"/>
      <c r="XEG383" s="35"/>
      <c r="XEH383" s="35"/>
      <c r="XEI383" s="35"/>
      <c r="XEJ383" s="35"/>
      <c r="XEK383" s="35"/>
      <c r="XEL383" s="35"/>
      <c r="XEM383" s="35"/>
      <c r="XEN383" s="35"/>
      <c r="XEO383" s="35"/>
      <c r="XEP383" s="35"/>
      <c r="XEQ383" s="35"/>
      <c r="XER383" s="35"/>
      <c r="XES383" s="35"/>
      <c r="XET383" s="35"/>
      <c r="XEU383" s="35"/>
      <c r="XEV383" s="35"/>
      <c r="XEW383" s="35"/>
      <c r="XEX383" s="35"/>
      <c r="XEY383" s="35"/>
      <c r="XEZ383" s="35"/>
      <c r="XFA383" s="35"/>
      <c r="XFB383" s="35"/>
      <c r="XFC383" s="35"/>
      <c r="XFD383" s="35"/>
    </row>
    <row r="384" spans="1:151 16227:16384" s="12" customFormat="1" ht="20.25" customHeight="1" x14ac:dyDescent="0.25">
      <c r="A384" s="116"/>
      <c r="B384" s="117"/>
      <c r="C384" s="118">
        <v>5</v>
      </c>
      <c r="D384" s="119"/>
      <c r="E384" s="116"/>
      <c r="F384" s="198"/>
      <c r="G384" s="198"/>
      <c r="H384" s="198"/>
      <c r="I384" s="117"/>
      <c r="J384" s="35"/>
      <c r="K384" s="35"/>
      <c r="L384" s="35"/>
      <c r="M384" s="57" t="s">
        <v>214</v>
      </c>
      <c r="N384" s="35"/>
      <c r="O384" s="35"/>
      <c r="P384" s="35"/>
      <c r="Q384" s="35"/>
      <c r="R384" s="35"/>
      <c r="S384" s="35"/>
      <c r="T384" s="35"/>
      <c r="U384" s="42" t="str">
        <f t="shared" ref="U384" ca="1" si="155">V384&amp;""&amp;",..,"&amp;""&amp;W384</f>
        <v>105,..,105</v>
      </c>
      <c r="V384" s="42">
        <f t="shared" ca="1" si="154"/>
        <v>105</v>
      </c>
      <c r="W384" s="42">
        <f t="shared" ca="1" si="154"/>
        <v>105</v>
      </c>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WZC384" s="35"/>
      <c r="WZD384" s="35"/>
      <c r="WZE384" s="35"/>
      <c r="WZF384" s="35"/>
      <c r="WZG384" s="35"/>
      <c r="WZH384" s="35"/>
      <c r="WZI384" s="35"/>
      <c r="WZJ384" s="35"/>
      <c r="WZK384" s="35"/>
      <c r="WZL384" s="35"/>
      <c r="WZM384" s="35"/>
      <c r="WZN384" s="35"/>
      <c r="WZO384" s="35"/>
      <c r="WZP384" s="35"/>
      <c r="WZQ384" s="35"/>
      <c r="WZR384" s="35"/>
      <c r="WZS384" s="35"/>
      <c r="WZT384" s="35"/>
      <c r="WZU384" s="35"/>
      <c r="WZV384" s="35"/>
      <c r="WZW384" s="35"/>
      <c r="WZX384" s="35"/>
      <c r="WZY384" s="35"/>
      <c r="WZZ384" s="35"/>
      <c r="XAA384" s="35"/>
      <c r="XAB384" s="35"/>
      <c r="XAC384" s="35"/>
      <c r="XAD384" s="35"/>
      <c r="XAE384" s="35"/>
      <c r="XAF384" s="35"/>
      <c r="XAG384" s="35"/>
      <c r="XAH384" s="35"/>
      <c r="XAI384" s="35"/>
      <c r="XAJ384" s="35"/>
      <c r="XAK384" s="35"/>
      <c r="XAL384" s="35"/>
      <c r="XAM384" s="35"/>
      <c r="XAN384" s="35"/>
      <c r="XAO384" s="35"/>
      <c r="XAP384" s="35"/>
      <c r="XAQ384" s="35"/>
      <c r="XAR384" s="35"/>
      <c r="XAS384" s="35"/>
      <c r="XAT384" s="35"/>
      <c r="XAU384" s="35"/>
      <c r="XAV384" s="35"/>
      <c r="XAW384" s="35"/>
      <c r="XAX384" s="35"/>
      <c r="XAY384" s="35"/>
      <c r="XAZ384" s="35"/>
      <c r="XBA384" s="35"/>
      <c r="XBB384" s="35"/>
      <c r="XBC384" s="35"/>
      <c r="XBD384" s="35"/>
      <c r="XBE384" s="35"/>
      <c r="XBF384" s="35"/>
      <c r="XBG384" s="35"/>
      <c r="XBH384" s="35"/>
      <c r="XBI384" s="35"/>
      <c r="XBJ384" s="35"/>
      <c r="XBK384" s="35"/>
      <c r="XBL384" s="35"/>
      <c r="XBM384" s="35"/>
      <c r="XBN384" s="35"/>
      <c r="XBO384" s="35"/>
      <c r="XBP384" s="35"/>
      <c r="XBQ384" s="35"/>
      <c r="XBR384" s="35"/>
      <c r="XBS384" s="35"/>
      <c r="XBT384" s="35"/>
      <c r="XBU384" s="35"/>
      <c r="XBV384" s="35"/>
      <c r="XBW384" s="35"/>
      <c r="XBX384" s="35"/>
      <c r="XBY384" s="35"/>
      <c r="XBZ384" s="35"/>
      <c r="XCA384" s="35"/>
      <c r="XCB384" s="35"/>
      <c r="XCC384" s="35"/>
      <c r="XCD384" s="35"/>
      <c r="XCE384" s="35"/>
      <c r="XCF384" s="35"/>
      <c r="XCG384" s="35"/>
      <c r="XCH384" s="35"/>
      <c r="XCI384" s="35"/>
      <c r="XCJ384" s="35"/>
      <c r="XCK384" s="35"/>
      <c r="XCL384" s="35"/>
      <c r="XCM384" s="35"/>
      <c r="XCN384" s="35"/>
      <c r="XCO384" s="35"/>
      <c r="XCP384" s="35"/>
      <c r="XCQ384" s="35"/>
      <c r="XCR384" s="35"/>
      <c r="XCS384" s="35"/>
      <c r="XCT384" s="35"/>
      <c r="XCU384" s="35"/>
      <c r="XCV384" s="35"/>
      <c r="XCW384" s="35"/>
      <c r="XCX384" s="35"/>
      <c r="XCY384" s="35"/>
      <c r="XCZ384" s="35"/>
      <c r="XDA384" s="35"/>
      <c r="XDB384" s="35"/>
      <c r="XDC384" s="35"/>
      <c r="XDD384" s="35"/>
      <c r="XDE384" s="35"/>
      <c r="XDF384" s="35"/>
      <c r="XDG384" s="35"/>
      <c r="XDH384" s="35"/>
      <c r="XDI384" s="35"/>
      <c r="XDJ384" s="35"/>
      <c r="XDK384" s="35"/>
      <c r="XDL384" s="35"/>
      <c r="XDM384" s="35"/>
      <c r="XDN384" s="35"/>
      <c r="XDO384" s="35"/>
      <c r="XDP384" s="35"/>
      <c r="XDQ384" s="35"/>
      <c r="XDR384" s="35"/>
      <c r="XDS384" s="35"/>
      <c r="XDT384" s="35"/>
      <c r="XDU384" s="35"/>
      <c r="XDV384" s="35"/>
      <c r="XDW384" s="35"/>
      <c r="XDX384" s="35"/>
      <c r="XDY384" s="35"/>
      <c r="XDZ384" s="35"/>
      <c r="XEA384" s="35"/>
      <c r="XEB384" s="35"/>
      <c r="XEC384" s="35"/>
      <c r="XED384" s="35"/>
      <c r="XEE384" s="35"/>
      <c r="XEF384" s="35"/>
      <c r="XEG384" s="35"/>
      <c r="XEH384" s="35"/>
      <c r="XEI384" s="35"/>
      <c r="XEJ384" s="35"/>
      <c r="XEK384" s="35"/>
      <c r="XEL384" s="35"/>
      <c r="XEM384" s="35"/>
      <c r="XEN384" s="35"/>
      <c r="XEO384" s="35"/>
      <c r="XEP384" s="35"/>
      <c r="XEQ384" s="35"/>
      <c r="XER384" s="35"/>
      <c r="XES384" s="35"/>
      <c r="XET384" s="35"/>
      <c r="XEU384" s="35"/>
      <c r="XEV384" s="35"/>
      <c r="XEW384" s="35"/>
      <c r="XEX384" s="35"/>
      <c r="XEY384" s="35"/>
      <c r="XEZ384" s="35"/>
      <c r="XFA384" s="35"/>
      <c r="XFB384" s="35"/>
      <c r="XFC384" s="35"/>
      <c r="XFD384" s="35"/>
    </row>
    <row r="385" spans="1:151 16227:16384" s="12" customFormat="1" ht="20.25" x14ac:dyDescent="0.25">
      <c r="A385" s="109" t="s">
        <v>211</v>
      </c>
      <c r="B385" s="110"/>
      <c r="C385" s="110"/>
      <c r="D385" s="110"/>
      <c r="E385" s="110"/>
      <c r="F385" s="110"/>
      <c r="G385" s="110"/>
      <c r="H385" s="110"/>
      <c r="I385" s="111"/>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WZC385" s="35"/>
      <c r="WZD385" s="35"/>
      <c r="WZE385" s="35"/>
      <c r="WZF385" s="35"/>
      <c r="WZG385" s="35"/>
      <c r="WZH385" s="35"/>
      <c r="WZI385" s="35"/>
      <c r="WZJ385" s="35"/>
      <c r="WZK385" s="35"/>
      <c r="WZL385" s="35"/>
      <c r="WZM385" s="35"/>
      <c r="WZN385" s="35"/>
      <c r="WZO385" s="35"/>
      <c r="WZP385" s="35"/>
      <c r="WZQ385" s="35"/>
      <c r="WZR385" s="35"/>
      <c r="WZS385" s="35"/>
      <c r="WZT385" s="35"/>
      <c r="WZU385" s="35"/>
      <c r="WZV385" s="35"/>
      <c r="WZW385" s="35"/>
      <c r="WZX385" s="35"/>
      <c r="WZY385" s="35"/>
      <c r="WZZ385" s="35"/>
      <c r="XAA385" s="35"/>
      <c r="XAB385" s="35"/>
      <c r="XAC385" s="35"/>
      <c r="XAD385" s="35"/>
      <c r="XAE385" s="35"/>
      <c r="XAF385" s="35"/>
      <c r="XAG385" s="35"/>
      <c r="XAH385" s="35"/>
      <c r="XAI385" s="35"/>
      <c r="XAJ385" s="35"/>
      <c r="XAK385" s="35"/>
      <c r="XAL385" s="35"/>
      <c r="XAM385" s="35"/>
      <c r="XAN385" s="35"/>
      <c r="XAO385" s="35"/>
      <c r="XAP385" s="35"/>
      <c r="XAQ385" s="35"/>
      <c r="XAR385" s="35"/>
      <c r="XAS385" s="35"/>
      <c r="XAT385" s="35"/>
      <c r="XAU385" s="35"/>
      <c r="XAV385" s="35"/>
      <c r="XAW385" s="35"/>
      <c r="XAX385" s="35"/>
      <c r="XAY385" s="35"/>
      <c r="XAZ385" s="35"/>
      <c r="XBA385" s="35"/>
      <c r="XBB385" s="35"/>
      <c r="XBC385" s="35"/>
      <c r="XBD385" s="35"/>
      <c r="XBE385" s="35"/>
      <c r="XBF385" s="35"/>
      <c r="XBG385" s="35"/>
      <c r="XBH385" s="35"/>
      <c r="XBI385" s="35"/>
      <c r="XBJ385" s="35"/>
      <c r="XBK385" s="35"/>
      <c r="XBL385" s="35"/>
      <c r="XBM385" s="35"/>
      <c r="XBN385" s="35"/>
      <c r="XBO385" s="35"/>
      <c r="XBP385" s="35"/>
      <c r="XBQ385" s="35"/>
      <c r="XBR385" s="35"/>
      <c r="XBS385" s="35"/>
      <c r="XBT385" s="35"/>
      <c r="XBU385" s="35"/>
      <c r="XBV385" s="35"/>
      <c r="XBW385" s="35"/>
      <c r="XBX385" s="35"/>
      <c r="XBY385" s="35"/>
      <c r="XBZ385" s="35"/>
      <c r="XCA385" s="35"/>
      <c r="XCB385" s="35"/>
      <c r="XCC385" s="35"/>
      <c r="XCD385" s="35"/>
      <c r="XCE385" s="35"/>
      <c r="XCF385" s="35"/>
      <c r="XCG385" s="35"/>
      <c r="XCH385" s="35"/>
      <c r="XCI385" s="35"/>
      <c r="XCJ385" s="35"/>
      <c r="XCK385" s="35"/>
      <c r="XCL385" s="35"/>
      <c r="XCM385" s="35"/>
      <c r="XCN385" s="35"/>
      <c r="XCO385" s="35"/>
      <c r="XCP385" s="35"/>
      <c r="XCQ385" s="35"/>
      <c r="XCR385" s="35"/>
      <c r="XCS385" s="35"/>
      <c r="XCT385" s="35"/>
      <c r="XCU385" s="35"/>
      <c r="XCV385" s="35"/>
      <c r="XCW385" s="35"/>
      <c r="XCX385" s="35"/>
      <c r="XCY385" s="35"/>
      <c r="XCZ385" s="35"/>
      <c r="XDA385" s="35"/>
      <c r="XDB385" s="35"/>
      <c r="XDC385" s="35"/>
      <c r="XDD385" s="35"/>
      <c r="XDE385" s="35"/>
      <c r="XDF385" s="35"/>
      <c r="XDG385" s="35"/>
      <c r="XDH385" s="35"/>
      <c r="XDI385" s="35"/>
      <c r="XDJ385" s="35"/>
      <c r="XDK385" s="35"/>
      <c r="XDL385" s="35"/>
      <c r="XDM385" s="35"/>
      <c r="XDN385" s="35"/>
      <c r="XDO385" s="35"/>
      <c r="XDP385" s="35"/>
      <c r="XDQ385" s="35"/>
      <c r="XDR385" s="35"/>
      <c r="XDS385" s="35"/>
      <c r="XDT385" s="35"/>
      <c r="XDU385" s="35"/>
      <c r="XDV385" s="35"/>
      <c r="XDW385" s="35"/>
      <c r="XDX385" s="35"/>
      <c r="XDY385" s="35"/>
      <c r="XDZ385" s="35"/>
      <c r="XEA385" s="35"/>
      <c r="XEB385" s="35"/>
      <c r="XEC385" s="35"/>
      <c r="XED385" s="35"/>
      <c r="XEE385" s="35"/>
      <c r="XEF385" s="35"/>
      <c r="XEG385" s="35"/>
      <c r="XEH385" s="35"/>
      <c r="XEI385" s="35"/>
      <c r="XEJ385" s="35"/>
      <c r="XEK385" s="35"/>
      <c r="XEL385" s="35"/>
      <c r="XEM385" s="35"/>
      <c r="XEN385" s="35"/>
      <c r="XEO385" s="35"/>
      <c r="XEP385" s="35"/>
      <c r="XEQ385" s="35"/>
      <c r="XER385" s="35"/>
      <c r="XES385" s="35"/>
      <c r="XET385" s="35"/>
      <c r="XEU385" s="35"/>
      <c r="XEV385" s="35"/>
      <c r="XEW385" s="35"/>
      <c r="XEX385" s="35"/>
      <c r="XEY385" s="35"/>
      <c r="XEZ385" s="35"/>
      <c r="XFA385" s="35"/>
      <c r="XFB385" s="35"/>
      <c r="XFC385" s="35"/>
      <c r="XFD385" s="35"/>
    </row>
    <row r="386" spans="1:151 16227:16384" s="12" customFormat="1" ht="20.25" customHeight="1" x14ac:dyDescent="0.25">
      <c r="A386" s="112" t="str">
        <f>A385</f>
        <v>2nd Floor</v>
      </c>
      <c r="B386" s="113"/>
      <c r="C386" s="118">
        <v>1</v>
      </c>
      <c r="D386" s="119"/>
      <c r="E386" s="55" t="s">
        <v>208</v>
      </c>
      <c r="F386" s="118">
        <f>(69.01)*(10.764)</f>
        <v>742.82363999999995</v>
      </c>
      <c r="G386" s="119"/>
      <c r="H386" s="55">
        <v>0</v>
      </c>
      <c r="I386" s="55">
        <f t="shared" ref="I386:I387" si="156">F386*(($I$151)+1)+H386</f>
        <v>1188.517824</v>
      </c>
      <c r="J386" s="35"/>
      <c r="K386" s="35"/>
      <c r="L386" s="35"/>
      <c r="M386" s="35"/>
      <c r="N386" s="35"/>
      <c r="O386" s="35"/>
      <c r="P386" s="35"/>
      <c r="Q386" s="35"/>
      <c r="R386" s="35"/>
      <c r="S386" s="35"/>
      <c r="T386" s="35"/>
      <c r="U386" s="42" t="str">
        <f t="shared" ref="U386:U389" ca="1" si="157">V386&amp;""&amp;",..,"&amp;""&amp;W386</f>
        <v>201,..,201</v>
      </c>
      <c r="V386" s="42">
        <f ca="1">(SUMPRODUCT(MID(0&amp;(LEFT(A385,SUM(LEN(A385)-LEN(SUBSTITUTE(A385,{"0","1","2","3"},""))))), LARGE(INDEX(ISNUMBER(--MID((LEFT(A385,SUM(LEN(A385)-LEN(SUBSTITUTE(A385,{"0","1","2","3"},""))))), ROW(INDIRECT("1:"&amp;LEN((LEFT(A385,SUM(LEN(A385)-LEN(SUBSTITUTE(A385,{"0","1","2","3"},"")))))))), 1)) * ROW(INDIRECT("1:"&amp;LEN((LEFT(A385,SUM(LEN(A385)-LEN(SUBSTITUTE(A385,{"0","1","2","3"},"")))))))), 0), ROW(INDIRECT("1:"&amp;LEN((LEFT(A385,SUM(LEN(A385)-LEN(SUBSTITUTE(A385,{"0","1","2","3"},"")))))))))+1, 1) * 10^ROW(INDIRECT("1:"&amp;LEN((LEFT(A385,SUM(LEN(A385)-LEN(SUBSTITUTE(A385,{"0","1","2","3"},""))))))))/10))*100+1</f>
        <v>201</v>
      </c>
      <c r="W386" s="42">
        <f ca="1">(SUMPRODUCT(MID(0&amp;(--TRIM(RIGHT(SUBSTITUTE(LEFT(A385,_xlfn.AGGREGATE(16,6,FIND({0,1,2,3,4,5,6,7,8,9},A385,ROW(INDIRECT("1:"&amp;LEN(A385)))),1))," ",REPT(" ",LEN(A385))),LEN(A385)))), LARGE(INDEX(ISNUMBER(--MID((--TRIM(RIGHT(SUBSTITUTE(LEFT(A385,_xlfn.AGGREGATE(16,6,FIND({0,1,2,3,4,5,6,7,8,9},A385,ROW(INDIRECT("1:"&amp;LEN(A385)))),1))," ",REPT(" ",LEN(A385))),LEN(A385)))), ROW(INDIRECT("1:"&amp;LEN((--TRIM(RIGHT(SUBSTITUTE(LEFT(A385,_xlfn.AGGREGATE(16,6,FIND({0,1,2,3,4,5,6,7,8,9},A385,ROW(INDIRECT("1:"&amp;LEN(A385)))),1))," ",REPT(" ",LEN(A385))),LEN(A385))))))), 1)) * ROW(INDIRECT("1:"&amp;LEN((--TRIM(RIGHT(SUBSTITUTE(LEFT(A385,_xlfn.AGGREGATE(16,6,FIND({0,1,2,3,4,5,6,7,8,9},A385,ROW(INDIRECT("1:"&amp;LEN(A385)))),1))," ",REPT(" ",LEN(A385))),LEN(A385))))))), 0), ROW(INDIRECT("1:"&amp;LEN((--TRIM(RIGHT(SUBSTITUTE(LEFT(A385,_xlfn.AGGREGATE(16,6,FIND({0,1,2,3,4,5,6,7,8,9},A385,ROW(INDIRECT("1:"&amp;LEN(A385)))),1))," ",REPT(" ",LEN(A385))),LEN(A385))))))))+1, 1) * 10^ROW(INDIRECT("1:"&amp;LEN((--TRIM(RIGHT(SUBSTITUTE(LEFT(A385,_xlfn.AGGREGATE(16,6,FIND({0,1,2,3,4,5,6,7,8,9},A385,ROW(INDIRECT("1:"&amp;LEN(A385)))),1))," ",REPT(" ",LEN(A385))),LEN(A385)))))))/10))*100+1</f>
        <v>201</v>
      </c>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WZC386" s="35"/>
      <c r="WZD386" s="35"/>
      <c r="WZE386" s="35"/>
      <c r="WZF386" s="35"/>
      <c r="WZG386" s="35"/>
      <c r="WZH386" s="35"/>
      <c r="WZI386" s="35"/>
      <c r="WZJ386" s="35"/>
      <c r="WZK386" s="35"/>
      <c r="WZL386" s="35"/>
      <c r="WZM386" s="35"/>
      <c r="WZN386" s="35"/>
      <c r="WZO386" s="35"/>
      <c r="WZP386" s="35"/>
      <c r="WZQ386" s="35"/>
      <c r="WZR386" s="35"/>
      <c r="WZS386" s="35"/>
      <c r="WZT386" s="35"/>
      <c r="WZU386" s="35"/>
      <c r="WZV386" s="35"/>
      <c r="WZW386" s="35"/>
      <c r="WZX386" s="35"/>
      <c r="WZY386" s="35"/>
      <c r="WZZ386" s="35"/>
      <c r="XAA386" s="35"/>
      <c r="XAB386" s="35"/>
      <c r="XAC386" s="35"/>
      <c r="XAD386" s="35"/>
      <c r="XAE386" s="35"/>
      <c r="XAF386" s="35"/>
      <c r="XAG386" s="35"/>
      <c r="XAH386" s="35"/>
      <c r="XAI386" s="35"/>
      <c r="XAJ386" s="35"/>
      <c r="XAK386" s="35"/>
      <c r="XAL386" s="35"/>
      <c r="XAM386" s="35"/>
      <c r="XAN386" s="35"/>
      <c r="XAO386" s="35"/>
      <c r="XAP386" s="35"/>
      <c r="XAQ386" s="35"/>
      <c r="XAR386" s="35"/>
      <c r="XAS386" s="35"/>
      <c r="XAT386" s="35"/>
      <c r="XAU386" s="35"/>
      <c r="XAV386" s="35"/>
      <c r="XAW386" s="35"/>
      <c r="XAX386" s="35"/>
      <c r="XAY386" s="35"/>
      <c r="XAZ386" s="35"/>
      <c r="XBA386" s="35"/>
      <c r="XBB386" s="35"/>
      <c r="XBC386" s="35"/>
      <c r="XBD386" s="35"/>
      <c r="XBE386" s="35"/>
      <c r="XBF386" s="35"/>
      <c r="XBG386" s="35"/>
      <c r="XBH386" s="35"/>
      <c r="XBI386" s="35"/>
      <c r="XBJ386" s="35"/>
      <c r="XBK386" s="35"/>
      <c r="XBL386" s="35"/>
      <c r="XBM386" s="35"/>
      <c r="XBN386" s="35"/>
      <c r="XBO386" s="35"/>
      <c r="XBP386" s="35"/>
      <c r="XBQ386" s="35"/>
      <c r="XBR386" s="35"/>
      <c r="XBS386" s="35"/>
      <c r="XBT386" s="35"/>
      <c r="XBU386" s="35"/>
      <c r="XBV386" s="35"/>
      <c r="XBW386" s="35"/>
      <c r="XBX386" s="35"/>
      <c r="XBY386" s="35"/>
      <c r="XBZ386" s="35"/>
      <c r="XCA386" s="35"/>
      <c r="XCB386" s="35"/>
      <c r="XCC386" s="35"/>
      <c r="XCD386" s="35"/>
      <c r="XCE386" s="35"/>
      <c r="XCF386" s="35"/>
      <c r="XCG386" s="35"/>
      <c r="XCH386" s="35"/>
      <c r="XCI386" s="35"/>
      <c r="XCJ386" s="35"/>
      <c r="XCK386" s="35"/>
      <c r="XCL386" s="35"/>
      <c r="XCM386" s="35"/>
      <c r="XCN386" s="35"/>
      <c r="XCO386" s="35"/>
      <c r="XCP386" s="35"/>
      <c r="XCQ386" s="35"/>
      <c r="XCR386" s="35"/>
      <c r="XCS386" s="35"/>
      <c r="XCT386" s="35"/>
      <c r="XCU386" s="35"/>
      <c r="XCV386" s="35"/>
      <c r="XCW386" s="35"/>
      <c r="XCX386" s="35"/>
      <c r="XCY386" s="35"/>
      <c r="XCZ386" s="35"/>
      <c r="XDA386" s="35"/>
      <c r="XDB386" s="35"/>
      <c r="XDC386" s="35"/>
      <c r="XDD386" s="35"/>
      <c r="XDE386" s="35"/>
      <c r="XDF386" s="35"/>
      <c r="XDG386" s="35"/>
      <c r="XDH386" s="35"/>
      <c r="XDI386" s="35"/>
      <c r="XDJ386" s="35"/>
      <c r="XDK386" s="35"/>
      <c r="XDL386" s="35"/>
      <c r="XDM386" s="35"/>
      <c r="XDN386" s="35"/>
      <c r="XDO386" s="35"/>
      <c r="XDP386" s="35"/>
      <c r="XDQ386" s="35"/>
      <c r="XDR386" s="35"/>
      <c r="XDS386" s="35"/>
      <c r="XDT386" s="35"/>
      <c r="XDU386" s="35"/>
      <c r="XDV386" s="35"/>
      <c r="XDW386" s="35"/>
      <c r="XDX386" s="35"/>
      <c r="XDY386" s="35"/>
      <c r="XDZ386" s="35"/>
      <c r="XEA386" s="35"/>
      <c r="XEB386" s="35"/>
      <c r="XEC386" s="35"/>
      <c r="XED386" s="35"/>
      <c r="XEE386" s="35"/>
      <c r="XEF386" s="35"/>
      <c r="XEG386" s="35"/>
      <c r="XEH386" s="35"/>
      <c r="XEI386" s="35"/>
      <c r="XEJ386" s="35"/>
      <c r="XEK386" s="35"/>
      <c r="XEL386" s="35"/>
      <c r="XEM386" s="35"/>
      <c r="XEN386" s="35"/>
      <c r="XEO386" s="35"/>
      <c r="XEP386" s="35"/>
      <c r="XEQ386" s="35"/>
      <c r="XER386" s="35"/>
      <c r="XES386" s="35"/>
      <c r="XET386" s="35"/>
      <c r="XEU386" s="35"/>
      <c r="XEV386" s="35"/>
      <c r="XEW386" s="35"/>
      <c r="XEX386" s="35"/>
      <c r="XEY386" s="35"/>
      <c r="XEZ386" s="35"/>
      <c r="XFA386" s="35"/>
      <c r="XFB386" s="35"/>
      <c r="XFC386" s="35"/>
      <c r="XFD386" s="35"/>
    </row>
    <row r="387" spans="1:151 16227:16384" s="12" customFormat="1" ht="20.25" customHeight="1" x14ac:dyDescent="0.25">
      <c r="A387" s="114"/>
      <c r="B387" s="115"/>
      <c r="C387" s="118">
        <v>2</v>
      </c>
      <c r="D387" s="119"/>
      <c r="E387" s="55" t="s">
        <v>209</v>
      </c>
      <c r="F387" s="118">
        <f>(86.61)*(10.764)</f>
        <v>932.27003999999988</v>
      </c>
      <c r="G387" s="119"/>
      <c r="H387" s="55">
        <v>0</v>
      </c>
      <c r="I387" s="55">
        <f t="shared" si="156"/>
        <v>1491.6320639999999</v>
      </c>
      <c r="J387" s="35"/>
      <c r="K387" s="35"/>
      <c r="L387" s="35"/>
      <c r="M387" s="35"/>
      <c r="N387" s="35"/>
      <c r="O387" s="35"/>
      <c r="P387" s="35"/>
      <c r="Q387" s="35"/>
      <c r="R387" s="35"/>
      <c r="S387" s="35"/>
      <c r="T387" s="35"/>
      <c r="U387" s="42" t="str">
        <f t="shared" ca="1" si="157"/>
        <v>202,..,202</v>
      </c>
      <c r="V387" s="42">
        <f ca="1">V386+1</f>
        <v>202</v>
      </c>
      <c r="W387" s="42">
        <f ca="1">W386+1</f>
        <v>202</v>
      </c>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WZC387" s="35"/>
      <c r="WZD387" s="35"/>
      <c r="WZE387" s="35"/>
      <c r="WZF387" s="35"/>
      <c r="WZG387" s="35"/>
      <c r="WZH387" s="35"/>
      <c r="WZI387" s="35"/>
      <c r="WZJ387" s="35"/>
      <c r="WZK387" s="35"/>
      <c r="WZL387" s="35"/>
      <c r="WZM387" s="35"/>
      <c r="WZN387" s="35"/>
      <c r="WZO387" s="35"/>
      <c r="WZP387" s="35"/>
      <c r="WZQ387" s="35"/>
      <c r="WZR387" s="35"/>
      <c r="WZS387" s="35"/>
      <c r="WZT387" s="35"/>
      <c r="WZU387" s="35"/>
      <c r="WZV387" s="35"/>
      <c r="WZW387" s="35"/>
      <c r="WZX387" s="35"/>
      <c r="WZY387" s="35"/>
      <c r="WZZ387" s="35"/>
      <c r="XAA387" s="35"/>
      <c r="XAB387" s="35"/>
      <c r="XAC387" s="35"/>
      <c r="XAD387" s="35"/>
      <c r="XAE387" s="35"/>
      <c r="XAF387" s="35"/>
      <c r="XAG387" s="35"/>
      <c r="XAH387" s="35"/>
      <c r="XAI387" s="35"/>
      <c r="XAJ387" s="35"/>
      <c r="XAK387" s="35"/>
      <c r="XAL387" s="35"/>
      <c r="XAM387" s="35"/>
      <c r="XAN387" s="35"/>
      <c r="XAO387" s="35"/>
      <c r="XAP387" s="35"/>
      <c r="XAQ387" s="35"/>
      <c r="XAR387" s="35"/>
      <c r="XAS387" s="35"/>
      <c r="XAT387" s="35"/>
      <c r="XAU387" s="35"/>
      <c r="XAV387" s="35"/>
      <c r="XAW387" s="35"/>
      <c r="XAX387" s="35"/>
      <c r="XAY387" s="35"/>
      <c r="XAZ387" s="35"/>
      <c r="XBA387" s="35"/>
      <c r="XBB387" s="35"/>
      <c r="XBC387" s="35"/>
      <c r="XBD387" s="35"/>
      <c r="XBE387" s="35"/>
      <c r="XBF387" s="35"/>
      <c r="XBG387" s="35"/>
      <c r="XBH387" s="35"/>
      <c r="XBI387" s="35"/>
      <c r="XBJ387" s="35"/>
      <c r="XBK387" s="35"/>
      <c r="XBL387" s="35"/>
      <c r="XBM387" s="35"/>
      <c r="XBN387" s="35"/>
      <c r="XBO387" s="35"/>
      <c r="XBP387" s="35"/>
      <c r="XBQ387" s="35"/>
      <c r="XBR387" s="35"/>
      <c r="XBS387" s="35"/>
      <c r="XBT387" s="35"/>
      <c r="XBU387" s="35"/>
      <c r="XBV387" s="35"/>
      <c r="XBW387" s="35"/>
      <c r="XBX387" s="35"/>
      <c r="XBY387" s="35"/>
      <c r="XBZ387" s="35"/>
      <c r="XCA387" s="35"/>
      <c r="XCB387" s="35"/>
      <c r="XCC387" s="35"/>
      <c r="XCD387" s="35"/>
      <c r="XCE387" s="35"/>
      <c r="XCF387" s="35"/>
      <c r="XCG387" s="35"/>
      <c r="XCH387" s="35"/>
      <c r="XCI387" s="35"/>
      <c r="XCJ387" s="35"/>
      <c r="XCK387" s="35"/>
      <c r="XCL387" s="35"/>
      <c r="XCM387" s="35"/>
      <c r="XCN387" s="35"/>
      <c r="XCO387" s="35"/>
      <c r="XCP387" s="35"/>
      <c r="XCQ387" s="35"/>
      <c r="XCR387" s="35"/>
      <c r="XCS387" s="35"/>
      <c r="XCT387" s="35"/>
      <c r="XCU387" s="35"/>
      <c r="XCV387" s="35"/>
      <c r="XCW387" s="35"/>
      <c r="XCX387" s="35"/>
      <c r="XCY387" s="35"/>
      <c r="XCZ387" s="35"/>
      <c r="XDA387" s="35"/>
      <c r="XDB387" s="35"/>
      <c r="XDC387" s="35"/>
      <c r="XDD387" s="35"/>
      <c r="XDE387" s="35"/>
      <c r="XDF387" s="35"/>
      <c r="XDG387" s="35"/>
      <c r="XDH387" s="35"/>
      <c r="XDI387" s="35"/>
      <c r="XDJ387" s="35"/>
      <c r="XDK387" s="35"/>
      <c r="XDL387" s="35"/>
      <c r="XDM387" s="35"/>
      <c r="XDN387" s="35"/>
      <c r="XDO387" s="35"/>
      <c r="XDP387" s="35"/>
      <c r="XDQ387" s="35"/>
      <c r="XDR387" s="35"/>
      <c r="XDS387" s="35"/>
      <c r="XDT387" s="35"/>
      <c r="XDU387" s="35"/>
      <c r="XDV387" s="35"/>
      <c r="XDW387" s="35"/>
      <c r="XDX387" s="35"/>
      <c r="XDY387" s="35"/>
      <c r="XDZ387" s="35"/>
      <c r="XEA387" s="35"/>
      <c r="XEB387" s="35"/>
      <c r="XEC387" s="35"/>
      <c r="XED387" s="35"/>
      <c r="XEE387" s="35"/>
      <c r="XEF387" s="35"/>
      <c r="XEG387" s="35"/>
      <c r="XEH387" s="35"/>
      <c r="XEI387" s="35"/>
      <c r="XEJ387" s="35"/>
      <c r="XEK387" s="35"/>
      <c r="XEL387" s="35"/>
      <c r="XEM387" s="35"/>
      <c r="XEN387" s="35"/>
      <c r="XEO387" s="35"/>
      <c r="XEP387" s="35"/>
      <c r="XEQ387" s="35"/>
      <c r="XER387" s="35"/>
      <c r="XES387" s="35"/>
      <c r="XET387" s="35"/>
      <c r="XEU387" s="35"/>
      <c r="XEV387" s="35"/>
      <c r="XEW387" s="35"/>
      <c r="XEX387" s="35"/>
      <c r="XEY387" s="35"/>
      <c r="XEZ387" s="35"/>
      <c r="XFA387" s="35"/>
      <c r="XFB387" s="35"/>
      <c r="XFC387" s="35"/>
      <c r="XFD387" s="35"/>
    </row>
    <row r="388" spans="1:151 16227:16384" s="12" customFormat="1" ht="20.25" customHeight="1" x14ac:dyDescent="0.25">
      <c r="A388" s="114"/>
      <c r="B388" s="115"/>
      <c r="C388" s="118">
        <v>3</v>
      </c>
      <c r="D388" s="119"/>
      <c r="E388" s="112" t="s">
        <v>214</v>
      </c>
      <c r="F388" s="196"/>
      <c r="G388" s="196"/>
      <c r="H388" s="196"/>
      <c r="I388" s="113"/>
      <c r="J388" s="35"/>
      <c r="K388" s="35"/>
      <c r="L388" s="35"/>
      <c r="M388" s="35"/>
      <c r="N388" s="35"/>
      <c r="O388" s="35"/>
      <c r="P388" s="35"/>
      <c r="Q388" s="35"/>
      <c r="R388" s="35"/>
      <c r="S388" s="35"/>
      <c r="T388" s="35"/>
      <c r="U388" s="42" t="str">
        <f t="shared" ca="1" si="157"/>
        <v>203,..,203</v>
      </c>
      <c r="V388" s="42">
        <f t="shared" ref="V388:W388" ca="1" si="158">V387+1</f>
        <v>203</v>
      </c>
      <c r="W388" s="42">
        <f t="shared" ca="1" si="158"/>
        <v>203</v>
      </c>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WZC388" s="35"/>
      <c r="WZD388" s="35"/>
      <c r="WZE388" s="35"/>
      <c r="WZF388" s="35"/>
      <c r="WZG388" s="35"/>
      <c r="WZH388" s="35"/>
      <c r="WZI388" s="35"/>
      <c r="WZJ388" s="35"/>
      <c r="WZK388" s="35"/>
      <c r="WZL388" s="35"/>
      <c r="WZM388" s="35"/>
      <c r="WZN388" s="35"/>
      <c r="WZO388" s="35"/>
      <c r="WZP388" s="35"/>
      <c r="WZQ388" s="35"/>
      <c r="WZR388" s="35"/>
      <c r="WZS388" s="35"/>
      <c r="WZT388" s="35"/>
      <c r="WZU388" s="35"/>
      <c r="WZV388" s="35"/>
      <c r="WZW388" s="35"/>
      <c r="WZX388" s="35"/>
      <c r="WZY388" s="35"/>
      <c r="WZZ388" s="35"/>
      <c r="XAA388" s="35"/>
      <c r="XAB388" s="35"/>
      <c r="XAC388" s="35"/>
      <c r="XAD388" s="35"/>
      <c r="XAE388" s="35"/>
      <c r="XAF388" s="35"/>
      <c r="XAG388" s="35"/>
      <c r="XAH388" s="35"/>
      <c r="XAI388" s="35"/>
      <c r="XAJ388" s="35"/>
      <c r="XAK388" s="35"/>
      <c r="XAL388" s="35"/>
      <c r="XAM388" s="35"/>
      <c r="XAN388" s="35"/>
      <c r="XAO388" s="35"/>
      <c r="XAP388" s="35"/>
      <c r="XAQ388" s="35"/>
      <c r="XAR388" s="35"/>
      <c r="XAS388" s="35"/>
      <c r="XAT388" s="35"/>
      <c r="XAU388" s="35"/>
      <c r="XAV388" s="35"/>
      <c r="XAW388" s="35"/>
      <c r="XAX388" s="35"/>
      <c r="XAY388" s="35"/>
      <c r="XAZ388" s="35"/>
      <c r="XBA388" s="35"/>
      <c r="XBB388" s="35"/>
      <c r="XBC388" s="35"/>
      <c r="XBD388" s="35"/>
      <c r="XBE388" s="35"/>
      <c r="XBF388" s="35"/>
      <c r="XBG388" s="35"/>
      <c r="XBH388" s="35"/>
      <c r="XBI388" s="35"/>
      <c r="XBJ388" s="35"/>
      <c r="XBK388" s="35"/>
      <c r="XBL388" s="35"/>
      <c r="XBM388" s="35"/>
      <c r="XBN388" s="35"/>
      <c r="XBO388" s="35"/>
      <c r="XBP388" s="35"/>
      <c r="XBQ388" s="35"/>
      <c r="XBR388" s="35"/>
      <c r="XBS388" s="35"/>
      <c r="XBT388" s="35"/>
      <c r="XBU388" s="35"/>
      <c r="XBV388" s="35"/>
      <c r="XBW388" s="35"/>
      <c r="XBX388" s="35"/>
      <c r="XBY388" s="35"/>
      <c r="XBZ388" s="35"/>
      <c r="XCA388" s="35"/>
      <c r="XCB388" s="35"/>
      <c r="XCC388" s="35"/>
      <c r="XCD388" s="35"/>
      <c r="XCE388" s="35"/>
      <c r="XCF388" s="35"/>
      <c r="XCG388" s="35"/>
      <c r="XCH388" s="35"/>
      <c r="XCI388" s="35"/>
      <c r="XCJ388" s="35"/>
      <c r="XCK388" s="35"/>
      <c r="XCL388" s="35"/>
      <c r="XCM388" s="35"/>
      <c r="XCN388" s="35"/>
      <c r="XCO388" s="35"/>
      <c r="XCP388" s="35"/>
      <c r="XCQ388" s="35"/>
      <c r="XCR388" s="35"/>
      <c r="XCS388" s="35"/>
      <c r="XCT388" s="35"/>
      <c r="XCU388" s="35"/>
      <c r="XCV388" s="35"/>
      <c r="XCW388" s="35"/>
      <c r="XCX388" s="35"/>
      <c r="XCY388" s="35"/>
      <c r="XCZ388" s="35"/>
      <c r="XDA388" s="35"/>
      <c r="XDB388" s="35"/>
      <c r="XDC388" s="35"/>
      <c r="XDD388" s="35"/>
      <c r="XDE388" s="35"/>
      <c r="XDF388" s="35"/>
      <c r="XDG388" s="35"/>
      <c r="XDH388" s="35"/>
      <c r="XDI388" s="35"/>
      <c r="XDJ388" s="35"/>
      <c r="XDK388" s="35"/>
      <c r="XDL388" s="35"/>
      <c r="XDM388" s="35"/>
      <c r="XDN388" s="35"/>
      <c r="XDO388" s="35"/>
      <c r="XDP388" s="35"/>
      <c r="XDQ388" s="35"/>
      <c r="XDR388" s="35"/>
      <c r="XDS388" s="35"/>
      <c r="XDT388" s="35"/>
      <c r="XDU388" s="35"/>
      <c r="XDV388" s="35"/>
      <c r="XDW388" s="35"/>
      <c r="XDX388" s="35"/>
      <c r="XDY388" s="35"/>
      <c r="XDZ388" s="35"/>
      <c r="XEA388" s="35"/>
      <c r="XEB388" s="35"/>
      <c r="XEC388" s="35"/>
      <c r="XED388" s="35"/>
      <c r="XEE388" s="35"/>
      <c r="XEF388" s="35"/>
      <c r="XEG388" s="35"/>
      <c r="XEH388" s="35"/>
      <c r="XEI388" s="35"/>
      <c r="XEJ388" s="35"/>
      <c r="XEK388" s="35"/>
      <c r="XEL388" s="35"/>
      <c r="XEM388" s="35"/>
      <c r="XEN388" s="35"/>
      <c r="XEO388" s="35"/>
      <c r="XEP388" s="35"/>
      <c r="XEQ388" s="35"/>
      <c r="XER388" s="35"/>
      <c r="XES388" s="35"/>
      <c r="XET388" s="35"/>
      <c r="XEU388" s="35"/>
      <c r="XEV388" s="35"/>
      <c r="XEW388" s="35"/>
      <c r="XEX388" s="35"/>
      <c r="XEY388" s="35"/>
      <c r="XEZ388" s="35"/>
      <c r="XFA388" s="35"/>
      <c r="XFB388" s="35"/>
      <c r="XFC388" s="35"/>
      <c r="XFD388" s="35"/>
    </row>
    <row r="389" spans="1:151 16227:16384" s="12" customFormat="1" ht="20.25" customHeight="1" x14ac:dyDescent="0.25">
      <c r="A389" s="114"/>
      <c r="B389" s="115"/>
      <c r="C389" s="118">
        <v>4</v>
      </c>
      <c r="D389" s="119"/>
      <c r="E389" s="114"/>
      <c r="F389" s="197"/>
      <c r="G389" s="197"/>
      <c r="H389" s="197"/>
      <c r="I389" s="115"/>
      <c r="J389" s="35"/>
      <c r="K389" s="35"/>
      <c r="L389" s="35"/>
      <c r="M389" s="35"/>
      <c r="N389" s="35"/>
      <c r="O389" s="35"/>
      <c r="P389" s="35"/>
      <c r="Q389" s="35"/>
      <c r="R389" s="35"/>
      <c r="S389" s="35"/>
      <c r="T389" s="35"/>
      <c r="U389" s="42" t="str">
        <f t="shared" ca="1" si="157"/>
        <v>204,..,204</v>
      </c>
      <c r="V389" s="42">
        <f t="shared" ref="V389:W390" ca="1" si="159">V388+1</f>
        <v>204</v>
      </c>
      <c r="W389" s="42">
        <f t="shared" ca="1" si="159"/>
        <v>204</v>
      </c>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WZC389" s="35"/>
      <c r="WZD389" s="35"/>
      <c r="WZE389" s="35"/>
      <c r="WZF389" s="35"/>
      <c r="WZG389" s="35"/>
      <c r="WZH389" s="35"/>
      <c r="WZI389" s="35"/>
      <c r="WZJ389" s="35"/>
      <c r="WZK389" s="35"/>
      <c r="WZL389" s="35"/>
      <c r="WZM389" s="35"/>
      <c r="WZN389" s="35"/>
      <c r="WZO389" s="35"/>
      <c r="WZP389" s="35"/>
      <c r="WZQ389" s="35"/>
      <c r="WZR389" s="35"/>
      <c r="WZS389" s="35"/>
      <c r="WZT389" s="35"/>
      <c r="WZU389" s="35"/>
      <c r="WZV389" s="35"/>
      <c r="WZW389" s="35"/>
      <c r="WZX389" s="35"/>
      <c r="WZY389" s="35"/>
      <c r="WZZ389" s="35"/>
      <c r="XAA389" s="35"/>
      <c r="XAB389" s="35"/>
      <c r="XAC389" s="35"/>
      <c r="XAD389" s="35"/>
      <c r="XAE389" s="35"/>
      <c r="XAF389" s="35"/>
      <c r="XAG389" s="35"/>
      <c r="XAH389" s="35"/>
      <c r="XAI389" s="35"/>
      <c r="XAJ389" s="35"/>
      <c r="XAK389" s="35"/>
      <c r="XAL389" s="35"/>
      <c r="XAM389" s="35"/>
      <c r="XAN389" s="35"/>
      <c r="XAO389" s="35"/>
      <c r="XAP389" s="35"/>
      <c r="XAQ389" s="35"/>
      <c r="XAR389" s="35"/>
      <c r="XAS389" s="35"/>
      <c r="XAT389" s="35"/>
      <c r="XAU389" s="35"/>
      <c r="XAV389" s="35"/>
      <c r="XAW389" s="35"/>
      <c r="XAX389" s="35"/>
      <c r="XAY389" s="35"/>
      <c r="XAZ389" s="35"/>
      <c r="XBA389" s="35"/>
      <c r="XBB389" s="35"/>
      <c r="XBC389" s="35"/>
      <c r="XBD389" s="35"/>
      <c r="XBE389" s="35"/>
      <c r="XBF389" s="35"/>
      <c r="XBG389" s="35"/>
      <c r="XBH389" s="35"/>
      <c r="XBI389" s="35"/>
      <c r="XBJ389" s="35"/>
      <c r="XBK389" s="35"/>
      <c r="XBL389" s="35"/>
      <c r="XBM389" s="35"/>
      <c r="XBN389" s="35"/>
      <c r="XBO389" s="35"/>
      <c r="XBP389" s="35"/>
      <c r="XBQ389" s="35"/>
      <c r="XBR389" s="35"/>
      <c r="XBS389" s="35"/>
      <c r="XBT389" s="35"/>
      <c r="XBU389" s="35"/>
      <c r="XBV389" s="35"/>
      <c r="XBW389" s="35"/>
      <c r="XBX389" s="35"/>
      <c r="XBY389" s="35"/>
      <c r="XBZ389" s="35"/>
      <c r="XCA389" s="35"/>
      <c r="XCB389" s="35"/>
      <c r="XCC389" s="35"/>
      <c r="XCD389" s="35"/>
      <c r="XCE389" s="35"/>
      <c r="XCF389" s="35"/>
      <c r="XCG389" s="35"/>
      <c r="XCH389" s="35"/>
      <c r="XCI389" s="35"/>
      <c r="XCJ389" s="35"/>
      <c r="XCK389" s="35"/>
      <c r="XCL389" s="35"/>
      <c r="XCM389" s="35"/>
      <c r="XCN389" s="35"/>
      <c r="XCO389" s="35"/>
      <c r="XCP389" s="35"/>
      <c r="XCQ389" s="35"/>
      <c r="XCR389" s="35"/>
      <c r="XCS389" s="35"/>
      <c r="XCT389" s="35"/>
      <c r="XCU389" s="35"/>
      <c r="XCV389" s="35"/>
      <c r="XCW389" s="35"/>
      <c r="XCX389" s="35"/>
      <c r="XCY389" s="35"/>
      <c r="XCZ389" s="35"/>
      <c r="XDA389" s="35"/>
      <c r="XDB389" s="35"/>
      <c r="XDC389" s="35"/>
      <c r="XDD389" s="35"/>
      <c r="XDE389" s="35"/>
      <c r="XDF389" s="35"/>
      <c r="XDG389" s="35"/>
      <c r="XDH389" s="35"/>
      <c r="XDI389" s="35"/>
      <c r="XDJ389" s="35"/>
      <c r="XDK389" s="35"/>
      <c r="XDL389" s="35"/>
      <c r="XDM389" s="35"/>
      <c r="XDN389" s="35"/>
      <c r="XDO389" s="35"/>
      <c r="XDP389" s="35"/>
      <c r="XDQ389" s="35"/>
      <c r="XDR389" s="35"/>
      <c r="XDS389" s="35"/>
      <c r="XDT389" s="35"/>
      <c r="XDU389" s="35"/>
      <c r="XDV389" s="35"/>
      <c r="XDW389" s="35"/>
      <c r="XDX389" s="35"/>
      <c r="XDY389" s="35"/>
      <c r="XDZ389" s="35"/>
      <c r="XEA389" s="35"/>
      <c r="XEB389" s="35"/>
      <c r="XEC389" s="35"/>
      <c r="XED389" s="35"/>
      <c r="XEE389" s="35"/>
      <c r="XEF389" s="35"/>
      <c r="XEG389" s="35"/>
      <c r="XEH389" s="35"/>
      <c r="XEI389" s="35"/>
      <c r="XEJ389" s="35"/>
      <c r="XEK389" s="35"/>
      <c r="XEL389" s="35"/>
      <c r="XEM389" s="35"/>
      <c r="XEN389" s="35"/>
      <c r="XEO389" s="35"/>
      <c r="XEP389" s="35"/>
      <c r="XEQ389" s="35"/>
      <c r="XER389" s="35"/>
      <c r="XES389" s="35"/>
      <c r="XET389" s="35"/>
      <c r="XEU389" s="35"/>
      <c r="XEV389" s="35"/>
      <c r="XEW389" s="35"/>
      <c r="XEX389" s="35"/>
      <c r="XEY389" s="35"/>
      <c r="XEZ389" s="35"/>
      <c r="XFA389" s="35"/>
      <c r="XFB389" s="35"/>
      <c r="XFC389" s="35"/>
      <c r="XFD389" s="35"/>
    </row>
    <row r="390" spans="1:151 16227:16384" s="12" customFormat="1" ht="20.25" customHeight="1" x14ac:dyDescent="0.25">
      <c r="A390" s="116"/>
      <c r="B390" s="117"/>
      <c r="C390" s="118">
        <v>5</v>
      </c>
      <c r="D390" s="119"/>
      <c r="E390" s="116"/>
      <c r="F390" s="198"/>
      <c r="G390" s="198"/>
      <c r="H390" s="198"/>
      <c r="I390" s="117"/>
      <c r="J390" s="35"/>
      <c r="K390" s="35"/>
      <c r="L390" s="35"/>
      <c r="M390" s="35"/>
      <c r="N390" s="35"/>
      <c r="O390" s="35"/>
      <c r="P390" s="35"/>
      <c r="Q390" s="35"/>
      <c r="R390" s="35"/>
      <c r="S390" s="35"/>
      <c r="T390" s="35"/>
      <c r="U390" s="42" t="str">
        <f t="shared" ref="U390" ca="1" si="160">V390&amp;""&amp;",..,"&amp;""&amp;W390</f>
        <v>205,..,205</v>
      </c>
      <c r="V390" s="42">
        <f t="shared" ca="1" si="159"/>
        <v>205</v>
      </c>
      <c r="W390" s="42">
        <f t="shared" ca="1" si="159"/>
        <v>205</v>
      </c>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WZC390" s="35"/>
      <c r="WZD390" s="35"/>
      <c r="WZE390" s="35"/>
      <c r="WZF390" s="35"/>
      <c r="WZG390" s="35"/>
      <c r="WZH390" s="35"/>
      <c r="WZI390" s="35"/>
      <c r="WZJ390" s="35"/>
      <c r="WZK390" s="35"/>
      <c r="WZL390" s="35"/>
      <c r="WZM390" s="35"/>
      <c r="WZN390" s="35"/>
      <c r="WZO390" s="35"/>
      <c r="WZP390" s="35"/>
      <c r="WZQ390" s="35"/>
      <c r="WZR390" s="35"/>
      <c r="WZS390" s="35"/>
      <c r="WZT390" s="35"/>
      <c r="WZU390" s="35"/>
      <c r="WZV390" s="35"/>
      <c r="WZW390" s="35"/>
      <c r="WZX390" s="35"/>
      <c r="WZY390" s="35"/>
      <c r="WZZ390" s="35"/>
      <c r="XAA390" s="35"/>
      <c r="XAB390" s="35"/>
      <c r="XAC390" s="35"/>
      <c r="XAD390" s="35"/>
      <c r="XAE390" s="35"/>
      <c r="XAF390" s="35"/>
      <c r="XAG390" s="35"/>
      <c r="XAH390" s="35"/>
      <c r="XAI390" s="35"/>
      <c r="XAJ390" s="35"/>
      <c r="XAK390" s="35"/>
      <c r="XAL390" s="35"/>
      <c r="XAM390" s="35"/>
      <c r="XAN390" s="35"/>
      <c r="XAO390" s="35"/>
      <c r="XAP390" s="35"/>
      <c r="XAQ390" s="35"/>
      <c r="XAR390" s="35"/>
      <c r="XAS390" s="35"/>
      <c r="XAT390" s="35"/>
      <c r="XAU390" s="35"/>
      <c r="XAV390" s="35"/>
      <c r="XAW390" s="35"/>
      <c r="XAX390" s="35"/>
      <c r="XAY390" s="35"/>
      <c r="XAZ390" s="35"/>
      <c r="XBA390" s="35"/>
      <c r="XBB390" s="35"/>
      <c r="XBC390" s="35"/>
      <c r="XBD390" s="35"/>
      <c r="XBE390" s="35"/>
      <c r="XBF390" s="35"/>
      <c r="XBG390" s="35"/>
      <c r="XBH390" s="35"/>
      <c r="XBI390" s="35"/>
      <c r="XBJ390" s="35"/>
      <c r="XBK390" s="35"/>
      <c r="XBL390" s="35"/>
      <c r="XBM390" s="35"/>
      <c r="XBN390" s="35"/>
      <c r="XBO390" s="35"/>
      <c r="XBP390" s="35"/>
      <c r="XBQ390" s="35"/>
      <c r="XBR390" s="35"/>
      <c r="XBS390" s="35"/>
      <c r="XBT390" s="35"/>
      <c r="XBU390" s="35"/>
      <c r="XBV390" s="35"/>
      <c r="XBW390" s="35"/>
      <c r="XBX390" s="35"/>
      <c r="XBY390" s="35"/>
      <c r="XBZ390" s="35"/>
      <c r="XCA390" s="35"/>
      <c r="XCB390" s="35"/>
      <c r="XCC390" s="35"/>
      <c r="XCD390" s="35"/>
      <c r="XCE390" s="35"/>
      <c r="XCF390" s="35"/>
      <c r="XCG390" s="35"/>
      <c r="XCH390" s="35"/>
      <c r="XCI390" s="35"/>
      <c r="XCJ390" s="35"/>
      <c r="XCK390" s="35"/>
      <c r="XCL390" s="35"/>
      <c r="XCM390" s="35"/>
      <c r="XCN390" s="35"/>
      <c r="XCO390" s="35"/>
      <c r="XCP390" s="35"/>
      <c r="XCQ390" s="35"/>
      <c r="XCR390" s="35"/>
      <c r="XCS390" s="35"/>
      <c r="XCT390" s="35"/>
      <c r="XCU390" s="35"/>
      <c r="XCV390" s="35"/>
      <c r="XCW390" s="35"/>
      <c r="XCX390" s="35"/>
      <c r="XCY390" s="35"/>
      <c r="XCZ390" s="35"/>
      <c r="XDA390" s="35"/>
      <c r="XDB390" s="35"/>
      <c r="XDC390" s="35"/>
      <c r="XDD390" s="35"/>
      <c r="XDE390" s="35"/>
      <c r="XDF390" s="35"/>
      <c r="XDG390" s="35"/>
      <c r="XDH390" s="35"/>
      <c r="XDI390" s="35"/>
      <c r="XDJ390" s="35"/>
      <c r="XDK390" s="35"/>
      <c r="XDL390" s="35"/>
      <c r="XDM390" s="35"/>
      <c r="XDN390" s="35"/>
      <c r="XDO390" s="35"/>
      <c r="XDP390" s="35"/>
      <c r="XDQ390" s="35"/>
      <c r="XDR390" s="35"/>
      <c r="XDS390" s="35"/>
      <c r="XDT390" s="35"/>
      <c r="XDU390" s="35"/>
      <c r="XDV390" s="35"/>
      <c r="XDW390" s="35"/>
      <c r="XDX390" s="35"/>
      <c r="XDY390" s="35"/>
      <c r="XDZ390" s="35"/>
      <c r="XEA390" s="35"/>
      <c r="XEB390" s="35"/>
      <c r="XEC390" s="35"/>
      <c r="XED390" s="35"/>
      <c r="XEE390" s="35"/>
      <c r="XEF390" s="35"/>
      <c r="XEG390" s="35"/>
      <c r="XEH390" s="35"/>
      <c r="XEI390" s="35"/>
      <c r="XEJ390" s="35"/>
      <c r="XEK390" s="35"/>
      <c r="XEL390" s="35"/>
      <c r="XEM390" s="35"/>
      <c r="XEN390" s="35"/>
      <c r="XEO390" s="35"/>
      <c r="XEP390" s="35"/>
      <c r="XEQ390" s="35"/>
      <c r="XER390" s="35"/>
      <c r="XES390" s="35"/>
      <c r="XET390" s="35"/>
      <c r="XEU390" s="35"/>
      <c r="XEV390" s="35"/>
      <c r="XEW390" s="35"/>
      <c r="XEX390" s="35"/>
      <c r="XEY390" s="35"/>
      <c r="XEZ390" s="35"/>
      <c r="XFA390" s="35"/>
      <c r="XFB390" s="35"/>
      <c r="XFC390" s="35"/>
      <c r="XFD390" s="35"/>
    </row>
    <row r="391" spans="1:151 16227:16384" s="12" customFormat="1" ht="20.25" x14ac:dyDescent="0.25">
      <c r="A391" s="109" t="s">
        <v>213</v>
      </c>
      <c r="B391" s="110"/>
      <c r="C391" s="110"/>
      <c r="D391" s="110"/>
      <c r="E391" s="110"/>
      <c r="F391" s="110"/>
      <c r="G391" s="110"/>
      <c r="H391" s="110"/>
      <c r="I391" s="111"/>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WZC391" s="35"/>
      <c r="WZD391" s="35"/>
      <c r="WZE391" s="35"/>
      <c r="WZF391" s="35"/>
      <c r="WZG391" s="35"/>
      <c r="WZH391" s="35"/>
      <c r="WZI391" s="35"/>
      <c r="WZJ391" s="35"/>
      <c r="WZK391" s="35"/>
      <c r="WZL391" s="35"/>
      <c r="WZM391" s="35"/>
      <c r="WZN391" s="35"/>
      <c r="WZO391" s="35"/>
      <c r="WZP391" s="35"/>
      <c r="WZQ391" s="35"/>
      <c r="WZR391" s="35"/>
      <c r="WZS391" s="35"/>
      <c r="WZT391" s="35"/>
      <c r="WZU391" s="35"/>
      <c r="WZV391" s="35"/>
      <c r="WZW391" s="35"/>
      <c r="WZX391" s="35"/>
      <c r="WZY391" s="35"/>
      <c r="WZZ391" s="35"/>
      <c r="XAA391" s="35"/>
      <c r="XAB391" s="35"/>
      <c r="XAC391" s="35"/>
      <c r="XAD391" s="35"/>
      <c r="XAE391" s="35"/>
      <c r="XAF391" s="35"/>
      <c r="XAG391" s="35"/>
      <c r="XAH391" s="35"/>
      <c r="XAI391" s="35"/>
      <c r="XAJ391" s="35"/>
      <c r="XAK391" s="35"/>
      <c r="XAL391" s="35"/>
      <c r="XAM391" s="35"/>
      <c r="XAN391" s="35"/>
      <c r="XAO391" s="35"/>
      <c r="XAP391" s="35"/>
      <c r="XAQ391" s="35"/>
      <c r="XAR391" s="35"/>
      <c r="XAS391" s="35"/>
      <c r="XAT391" s="35"/>
      <c r="XAU391" s="35"/>
      <c r="XAV391" s="35"/>
      <c r="XAW391" s="35"/>
      <c r="XAX391" s="35"/>
      <c r="XAY391" s="35"/>
      <c r="XAZ391" s="35"/>
      <c r="XBA391" s="35"/>
      <c r="XBB391" s="35"/>
      <c r="XBC391" s="35"/>
      <c r="XBD391" s="35"/>
      <c r="XBE391" s="35"/>
      <c r="XBF391" s="35"/>
      <c r="XBG391" s="35"/>
      <c r="XBH391" s="35"/>
      <c r="XBI391" s="35"/>
      <c r="XBJ391" s="35"/>
      <c r="XBK391" s="35"/>
      <c r="XBL391" s="35"/>
      <c r="XBM391" s="35"/>
      <c r="XBN391" s="35"/>
      <c r="XBO391" s="35"/>
      <c r="XBP391" s="35"/>
      <c r="XBQ391" s="35"/>
      <c r="XBR391" s="35"/>
      <c r="XBS391" s="35"/>
      <c r="XBT391" s="35"/>
      <c r="XBU391" s="35"/>
      <c r="XBV391" s="35"/>
      <c r="XBW391" s="35"/>
      <c r="XBX391" s="35"/>
      <c r="XBY391" s="35"/>
      <c r="XBZ391" s="35"/>
      <c r="XCA391" s="35"/>
      <c r="XCB391" s="35"/>
      <c r="XCC391" s="35"/>
      <c r="XCD391" s="35"/>
      <c r="XCE391" s="35"/>
      <c r="XCF391" s="35"/>
      <c r="XCG391" s="35"/>
      <c r="XCH391" s="35"/>
      <c r="XCI391" s="35"/>
      <c r="XCJ391" s="35"/>
      <c r="XCK391" s="35"/>
      <c r="XCL391" s="35"/>
      <c r="XCM391" s="35"/>
      <c r="XCN391" s="35"/>
      <c r="XCO391" s="35"/>
      <c r="XCP391" s="35"/>
      <c r="XCQ391" s="35"/>
      <c r="XCR391" s="35"/>
      <c r="XCS391" s="35"/>
      <c r="XCT391" s="35"/>
      <c r="XCU391" s="35"/>
      <c r="XCV391" s="35"/>
      <c r="XCW391" s="35"/>
      <c r="XCX391" s="35"/>
      <c r="XCY391" s="35"/>
      <c r="XCZ391" s="35"/>
      <c r="XDA391" s="35"/>
      <c r="XDB391" s="35"/>
      <c r="XDC391" s="35"/>
      <c r="XDD391" s="35"/>
      <c r="XDE391" s="35"/>
      <c r="XDF391" s="35"/>
      <c r="XDG391" s="35"/>
      <c r="XDH391" s="35"/>
      <c r="XDI391" s="35"/>
      <c r="XDJ391" s="35"/>
      <c r="XDK391" s="35"/>
      <c r="XDL391" s="35"/>
      <c r="XDM391" s="35"/>
      <c r="XDN391" s="35"/>
      <c r="XDO391" s="35"/>
      <c r="XDP391" s="35"/>
      <c r="XDQ391" s="35"/>
      <c r="XDR391" s="35"/>
      <c r="XDS391" s="35"/>
      <c r="XDT391" s="35"/>
      <c r="XDU391" s="35"/>
      <c r="XDV391" s="35"/>
      <c r="XDW391" s="35"/>
      <c r="XDX391" s="35"/>
      <c r="XDY391" s="35"/>
      <c r="XDZ391" s="35"/>
      <c r="XEA391" s="35"/>
      <c r="XEB391" s="35"/>
      <c r="XEC391" s="35"/>
      <c r="XED391" s="35"/>
      <c r="XEE391" s="35"/>
      <c r="XEF391" s="35"/>
      <c r="XEG391" s="35"/>
      <c r="XEH391" s="35"/>
      <c r="XEI391" s="35"/>
      <c r="XEJ391" s="35"/>
      <c r="XEK391" s="35"/>
      <c r="XEL391" s="35"/>
      <c r="XEM391" s="35"/>
      <c r="XEN391" s="35"/>
      <c r="XEO391" s="35"/>
      <c r="XEP391" s="35"/>
      <c r="XEQ391" s="35"/>
      <c r="XER391" s="35"/>
      <c r="XES391" s="35"/>
      <c r="XET391" s="35"/>
      <c r="XEU391" s="35"/>
      <c r="XEV391" s="35"/>
      <c r="XEW391" s="35"/>
      <c r="XEX391" s="35"/>
      <c r="XEY391" s="35"/>
      <c r="XEZ391" s="35"/>
      <c r="XFA391" s="35"/>
      <c r="XFB391" s="35"/>
      <c r="XFC391" s="35"/>
      <c r="XFD391" s="35"/>
    </row>
    <row r="392" spans="1:151 16227:16384" s="12" customFormat="1" ht="20.25" customHeight="1" x14ac:dyDescent="0.25">
      <c r="A392" s="112" t="str">
        <f>A391</f>
        <v>3rd to 6th Floor</v>
      </c>
      <c r="B392" s="113"/>
      <c r="C392" s="118">
        <v>1</v>
      </c>
      <c r="D392" s="119"/>
      <c r="E392" s="55" t="s">
        <v>208</v>
      </c>
      <c r="F392" s="118">
        <f>(69.01)*(10.764)</f>
        <v>742.82363999999995</v>
      </c>
      <c r="G392" s="119"/>
      <c r="H392" s="55">
        <v>0</v>
      </c>
      <c r="I392" s="55">
        <f t="shared" ref="I392:I393" si="161">F392*(($I$151)+1)+H392</f>
        <v>1188.517824</v>
      </c>
      <c r="J392" s="35"/>
      <c r="K392" s="35"/>
      <c r="L392" s="35"/>
      <c r="M392" s="35"/>
      <c r="N392" s="35"/>
      <c r="O392" s="35"/>
      <c r="P392" s="35"/>
      <c r="Q392" s="35"/>
      <c r="R392" s="35"/>
      <c r="S392" s="35"/>
      <c r="T392" s="35"/>
      <c r="U392" s="42" t="str">
        <f t="shared" ref="U392:U395" ca="1" si="162">V392&amp;""&amp;",..,"&amp;""&amp;W392</f>
        <v>301,..,601</v>
      </c>
      <c r="V392" s="42">
        <f ca="1">(SUMPRODUCT(MID(0&amp;(LEFT(A391,SUM(LEN(A391)-LEN(SUBSTITUTE(A391,{"0","1","2","3"},""))))), LARGE(INDEX(ISNUMBER(--MID((LEFT(A391,SUM(LEN(A391)-LEN(SUBSTITUTE(A391,{"0","1","2","3"},""))))), ROW(INDIRECT("1:"&amp;LEN((LEFT(A391,SUM(LEN(A391)-LEN(SUBSTITUTE(A391,{"0","1","2","3"},"")))))))), 1)) * ROW(INDIRECT("1:"&amp;LEN((LEFT(A391,SUM(LEN(A391)-LEN(SUBSTITUTE(A391,{"0","1","2","3"},"")))))))), 0), ROW(INDIRECT("1:"&amp;LEN((LEFT(A391,SUM(LEN(A391)-LEN(SUBSTITUTE(A391,{"0","1","2","3"},"")))))))))+1, 1) * 10^ROW(INDIRECT("1:"&amp;LEN((LEFT(A391,SUM(LEN(A391)-LEN(SUBSTITUTE(A391,{"0","1","2","3"},""))))))))/10))*100+1</f>
        <v>301</v>
      </c>
      <c r="W392" s="42">
        <f ca="1">(SUMPRODUCT(MID(0&amp;(--TRIM(RIGHT(SUBSTITUTE(LEFT(A391,_xlfn.AGGREGATE(16,6,FIND({0,1,2,3,4,5,6,7,8,9},A391,ROW(INDIRECT("1:"&amp;LEN(A391)))),1))," ",REPT(" ",LEN(A391))),LEN(A391)))), LARGE(INDEX(ISNUMBER(--MID((--TRIM(RIGHT(SUBSTITUTE(LEFT(A391,_xlfn.AGGREGATE(16,6,FIND({0,1,2,3,4,5,6,7,8,9},A391,ROW(INDIRECT("1:"&amp;LEN(A391)))),1))," ",REPT(" ",LEN(A391))),LEN(A391)))), ROW(INDIRECT("1:"&amp;LEN((--TRIM(RIGHT(SUBSTITUTE(LEFT(A391,_xlfn.AGGREGATE(16,6,FIND({0,1,2,3,4,5,6,7,8,9},A391,ROW(INDIRECT("1:"&amp;LEN(A391)))),1))," ",REPT(" ",LEN(A391))),LEN(A391))))))), 1)) * ROW(INDIRECT("1:"&amp;LEN((--TRIM(RIGHT(SUBSTITUTE(LEFT(A391,_xlfn.AGGREGATE(16,6,FIND({0,1,2,3,4,5,6,7,8,9},A391,ROW(INDIRECT("1:"&amp;LEN(A391)))),1))," ",REPT(" ",LEN(A391))),LEN(A391))))))), 0), ROW(INDIRECT("1:"&amp;LEN((--TRIM(RIGHT(SUBSTITUTE(LEFT(A391,_xlfn.AGGREGATE(16,6,FIND({0,1,2,3,4,5,6,7,8,9},A391,ROW(INDIRECT("1:"&amp;LEN(A391)))),1))," ",REPT(" ",LEN(A391))),LEN(A391))))))))+1, 1) * 10^ROW(INDIRECT("1:"&amp;LEN((--TRIM(RIGHT(SUBSTITUTE(LEFT(A391,_xlfn.AGGREGATE(16,6,FIND({0,1,2,3,4,5,6,7,8,9},A391,ROW(INDIRECT("1:"&amp;LEN(A391)))),1))," ",REPT(" ",LEN(A391))),LEN(A391)))))))/10))*100+1</f>
        <v>601</v>
      </c>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WZC392" s="35"/>
      <c r="WZD392" s="35"/>
      <c r="WZE392" s="35"/>
      <c r="WZF392" s="35"/>
      <c r="WZG392" s="35"/>
      <c r="WZH392" s="35"/>
      <c r="WZI392" s="35"/>
      <c r="WZJ392" s="35"/>
      <c r="WZK392" s="35"/>
      <c r="WZL392" s="35"/>
      <c r="WZM392" s="35"/>
      <c r="WZN392" s="35"/>
      <c r="WZO392" s="35"/>
      <c r="WZP392" s="35"/>
      <c r="WZQ392" s="35"/>
      <c r="WZR392" s="35"/>
      <c r="WZS392" s="35"/>
      <c r="WZT392" s="35"/>
      <c r="WZU392" s="35"/>
      <c r="WZV392" s="35"/>
      <c r="WZW392" s="35"/>
      <c r="WZX392" s="35"/>
      <c r="WZY392" s="35"/>
      <c r="WZZ392" s="35"/>
      <c r="XAA392" s="35"/>
      <c r="XAB392" s="35"/>
      <c r="XAC392" s="35"/>
      <c r="XAD392" s="35"/>
      <c r="XAE392" s="35"/>
      <c r="XAF392" s="35"/>
      <c r="XAG392" s="35"/>
      <c r="XAH392" s="35"/>
      <c r="XAI392" s="35"/>
      <c r="XAJ392" s="35"/>
      <c r="XAK392" s="35"/>
      <c r="XAL392" s="35"/>
      <c r="XAM392" s="35"/>
      <c r="XAN392" s="35"/>
      <c r="XAO392" s="35"/>
      <c r="XAP392" s="35"/>
      <c r="XAQ392" s="35"/>
      <c r="XAR392" s="35"/>
      <c r="XAS392" s="35"/>
      <c r="XAT392" s="35"/>
      <c r="XAU392" s="35"/>
      <c r="XAV392" s="35"/>
      <c r="XAW392" s="35"/>
      <c r="XAX392" s="35"/>
      <c r="XAY392" s="35"/>
      <c r="XAZ392" s="35"/>
      <c r="XBA392" s="35"/>
      <c r="XBB392" s="35"/>
      <c r="XBC392" s="35"/>
      <c r="XBD392" s="35"/>
      <c r="XBE392" s="35"/>
      <c r="XBF392" s="35"/>
      <c r="XBG392" s="35"/>
      <c r="XBH392" s="35"/>
      <c r="XBI392" s="35"/>
      <c r="XBJ392" s="35"/>
      <c r="XBK392" s="35"/>
      <c r="XBL392" s="35"/>
      <c r="XBM392" s="35"/>
      <c r="XBN392" s="35"/>
      <c r="XBO392" s="35"/>
      <c r="XBP392" s="35"/>
      <c r="XBQ392" s="35"/>
      <c r="XBR392" s="35"/>
      <c r="XBS392" s="35"/>
      <c r="XBT392" s="35"/>
      <c r="XBU392" s="35"/>
      <c r="XBV392" s="35"/>
      <c r="XBW392" s="35"/>
      <c r="XBX392" s="35"/>
      <c r="XBY392" s="35"/>
      <c r="XBZ392" s="35"/>
      <c r="XCA392" s="35"/>
      <c r="XCB392" s="35"/>
      <c r="XCC392" s="35"/>
      <c r="XCD392" s="35"/>
      <c r="XCE392" s="35"/>
      <c r="XCF392" s="35"/>
      <c r="XCG392" s="35"/>
      <c r="XCH392" s="35"/>
      <c r="XCI392" s="35"/>
      <c r="XCJ392" s="35"/>
      <c r="XCK392" s="35"/>
      <c r="XCL392" s="35"/>
      <c r="XCM392" s="35"/>
      <c r="XCN392" s="35"/>
      <c r="XCO392" s="35"/>
      <c r="XCP392" s="35"/>
      <c r="XCQ392" s="35"/>
      <c r="XCR392" s="35"/>
      <c r="XCS392" s="35"/>
      <c r="XCT392" s="35"/>
      <c r="XCU392" s="35"/>
      <c r="XCV392" s="35"/>
      <c r="XCW392" s="35"/>
      <c r="XCX392" s="35"/>
      <c r="XCY392" s="35"/>
      <c r="XCZ392" s="35"/>
      <c r="XDA392" s="35"/>
      <c r="XDB392" s="35"/>
      <c r="XDC392" s="35"/>
      <c r="XDD392" s="35"/>
      <c r="XDE392" s="35"/>
      <c r="XDF392" s="35"/>
      <c r="XDG392" s="35"/>
      <c r="XDH392" s="35"/>
      <c r="XDI392" s="35"/>
      <c r="XDJ392" s="35"/>
      <c r="XDK392" s="35"/>
      <c r="XDL392" s="35"/>
      <c r="XDM392" s="35"/>
      <c r="XDN392" s="35"/>
      <c r="XDO392" s="35"/>
      <c r="XDP392" s="35"/>
      <c r="XDQ392" s="35"/>
      <c r="XDR392" s="35"/>
      <c r="XDS392" s="35"/>
      <c r="XDT392" s="35"/>
      <c r="XDU392" s="35"/>
      <c r="XDV392" s="35"/>
      <c r="XDW392" s="35"/>
      <c r="XDX392" s="35"/>
      <c r="XDY392" s="35"/>
      <c r="XDZ392" s="35"/>
      <c r="XEA392" s="35"/>
      <c r="XEB392" s="35"/>
      <c r="XEC392" s="35"/>
      <c r="XED392" s="35"/>
      <c r="XEE392" s="35"/>
      <c r="XEF392" s="35"/>
      <c r="XEG392" s="35"/>
      <c r="XEH392" s="35"/>
      <c r="XEI392" s="35"/>
      <c r="XEJ392" s="35"/>
      <c r="XEK392" s="35"/>
      <c r="XEL392" s="35"/>
      <c r="XEM392" s="35"/>
      <c r="XEN392" s="35"/>
      <c r="XEO392" s="35"/>
      <c r="XEP392" s="35"/>
      <c r="XEQ392" s="35"/>
      <c r="XER392" s="35"/>
      <c r="XES392" s="35"/>
      <c r="XET392" s="35"/>
      <c r="XEU392" s="35"/>
      <c r="XEV392" s="35"/>
      <c r="XEW392" s="35"/>
      <c r="XEX392" s="35"/>
      <c r="XEY392" s="35"/>
      <c r="XEZ392" s="35"/>
      <c r="XFA392" s="35"/>
      <c r="XFB392" s="35"/>
      <c r="XFC392" s="35"/>
      <c r="XFD392" s="35"/>
    </row>
    <row r="393" spans="1:151 16227:16384" s="12" customFormat="1" ht="20.25" customHeight="1" x14ac:dyDescent="0.25">
      <c r="A393" s="114"/>
      <c r="B393" s="115"/>
      <c r="C393" s="118">
        <v>2</v>
      </c>
      <c r="D393" s="119"/>
      <c r="E393" s="55" t="s">
        <v>209</v>
      </c>
      <c r="F393" s="118">
        <f>(86.61)*(10.764)</f>
        <v>932.27003999999988</v>
      </c>
      <c r="G393" s="119"/>
      <c r="H393" s="55">
        <v>0</v>
      </c>
      <c r="I393" s="55">
        <f t="shared" si="161"/>
        <v>1491.6320639999999</v>
      </c>
      <c r="J393" s="35"/>
      <c r="K393" s="35"/>
      <c r="L393" s="35"/>
      <c r="M393" s="35"/>
      <c r="N393" s="35"/>
      <c r="O393" s="35"/>
      <c r="P393" s="35"/>
      <c r="Q393" s="35"/>
      <c r="R393" s="35"/>
      <c r="S393" s="35"/>
      <c r="T393" s="35"/>
      <c r="U393" s="42" t="str">
        <f t="shared" ca="1" si="162"/>
        <v>302,..,602</v>
      </c>
      <c r="V393" s="42">
        <f ca="1">V392+1</f>
        <v>302</v>
      </c>
      <c r="W393" s="42">
        <f ca="1">W392+1</f>
        <v>602</v>
      </c>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WZC393" s="35"/>
      <c r="WZD393" s="35"/>
      <c r="WZE393" s="35"/>
      <c r="WZF393" s="35"/>
      <c r="WZG393" s="35"/>
      <c r="WZH393" s="35"/>
      <c r="WZI393" s="35"/>
      <c r="WZJ393" s="35"/>
      <c r="WZK393" s="35"/>
      <c r="WZL393" s="35"/>
      <c r="WZM393" s="35"/>
      <c r="WZN393" s="35"/>
      <c r="WZO393" s="35"/>
      <c r="WZP393" s="35"/>
      <c r="WZQ393" s="35"/>
      <c r="WZR393" s="35"/>
      <c r="WZS393" s="35"/>
      <c r="WZT393" s="35"/>
      <c r="WZU393" s="35"/>
      <c r="WZV393" s="35"/>
      <c r="WZW393" s="35"/>
      <c r="WZX393" s="35"/>
      <c r="WZY393" s="35"/>
      <c r="WZZ393" s="35"/>
      <c r="XAA393" s="35"/>
      <c r="XAB393" s="35"/>
      <c r="XAC393" s="35"/>
      <c r="XAD393" s="35"/>
      <c r="XAE393" s="35"/>
      <c r="XAF393" s="35"/>
      <c r="XAG393" s="35"/>
      <c r="XAH393" s="35"/>
      <c r="XAI393" s="35"/>
      <c r="XAJ393" s="35"/>
      <c r="XAK393" s="35"/>
      <c r="XAL393" s="35"/>
      <c r="XAM393" s="35"/>
      <c r="XAN393" s="35"/>
      <c r="XAO393" s="35"/>
      <c r="XAP393" s="35"/>
      <c r="XAQ393" s="35"/>
      <c r="XAR393" s="35"/>
      <c r="XAS393" s="35"/>
      <c r="XAT393" s="35"/>
      <c r="XAU393" s="35"/>
      <c r="XAV393" s="35"/>
      <c r="XAW393" s="35"/>
      <c r="XAX393" s="35"/>
      <c r="XAY393" s="35"/>
      <c r="XAZ393" s="35"/>
      <c r="XBA393" s="35"/>
      <c r="XBB393" s="35"/>
      <c r="XBC393" s="35"/>
      <c r="XBD393" s="35"/>
      <c r="XBE393" s="35"/>
      <c r="XBF393" s="35"/>
      <c r="XBG393" s="35"/>
      <c r="XBH393" s="35"/>
      <c r="XBI393" s="35"/>
      <c r="XBJ393" s="35"/>
      <c r="XBK393" s="35"/>
      <c r="XBL393" s="35"/>
      <c r="XBM393" s="35"/>
      <c r="XBN393" s="35"/>
      <c r="XBO393" s="35"/>
      <c r="XBP393" s="35"/>
      <c r="XBQ393" s="35"/>
      <c r="XBR393" s="35"/>
      <c r="XBS393" s="35"/>
      <c r="XBT393" s="35"/>
      <c r="XBU393" s="35"/>
      <c r="XBV393" s="35"/>
      <c r="XBW393" s="35"/>
      <c r="XBX393" s="35"/>
      <c r="XBY393" s="35"/>
      <c r="XBZ393" s="35"/>
      <c r="XCA393" s="35"/>
      <c r="XCB393" s="35"/>
      <c r="XCC393" s="35"/>
      <c r="XCD393" s="35"/>
      <c r="XCE393" s="35"/>
      <c r="XCF393" s="35"/>
      <c r="XCG393" s="35"/>
      <c r="XCH393" s="35"/>
      <c r="XCI393" s="35"/>
      <c r="XCJ393" s="35"/>
      <c r="XCK393" s="35"/>
      <c r="XCL393" s="35"/>
      <c r="XCM393" s="35"/>
      <c r="XCN393" s="35"/>
      <c r="XCO393" s="35"/>
      <c r="XCP393" s="35"/>
      <c r="XCQ393" s="35"/>
      <c r="XCR393" s="35"/>
      <c r="XCS393" s="35"/>
      <c r="XCT393" s="35"/>
      <c r="XCU393" s="35"/>
      <c r="XCV393" s="35"/>
      <c r="XCW393" s="35"/>
      <c r="XCX393" s="35"/>
      <c r="XCY393" s="35"/>
      <c r="XCZ393" s="35"/>
      <c r="XDA393" s="35"/>
      <c r="XDB393" s="35"/>
      <c r="XDC393" s="35"/>
      <c r="XDD393" s="35"/>
      <c r="XDE393" s="35"/>
      <c r="XDF393" s="35"/>
      <c r="XDG393" s="35"/>
      <c r="XDH393" s="35"/>
      <c r="XDI393" s="35"/>
      <c r="XDJ393" s="35"/>
      <c r="XDK393" s="35"/>
      <c r="XDL393" s="35"/>
      <c r="XDM393" s="35"/>
      <c r="XDN393" s="35"/>
      <c r="XDO393" s="35"/>
      <c r="XDP393" s="35"/>
      <c r="XDQ393" s="35"/>
      <c r="XDR393" s="35"/>
      <c r="XDS393" s="35"/>
      <c r="XDT393" s="35"/>
      <c r="XDU393" s="35"/>
      <c r="XDV393" s="35"/>
      <c r="XDW393" s="35"/>
      <c r="XDX393" s="35"/>
      <c r="XDY393" s="35"/>
      <c r="XDZ393" s="35"/>
      <c r="XEA393" s="35"/>
      <c r="XEB393" s="35"/>
      <c r="XEC393" s="35"/>
      <c r="XED393" s="35"/>
      <c r="XEE393" s="35"/>
      <c r="XEF393" s="35"/>
      <c r="XEG393" s="35"/>
      <c r="XEH393" s="35"/>
      <c r="XEI393" s="35"/>
      <c r="XEJ393" s="35"/>
      <c r="XEK393" s="35"/>
      <c r="XEL393" s="35"/>
      <c r="XEM393" s="35"/>
      <c r="XEN393" s="35"/>
      <c r="XEO393" s="35"/>
      <c r="XEP393" s="35"/>
      <c r="XEQ393" s="35"/>
      <c r="XER393" s="35"/>
      <c r="XES393" s="35"/>
      <c r="XET393" s="35"/>
      <c r="XEU393" s="35"/>
      <c r="XEV393" s="35"/>
      <c r="XEW393" s="35"/>
      <c r="XEX393" s="35"/>
      <c r="XEY393" s="35"/>
      <c r="XEZ393" s="35"/>
      <c r="XFA393" s="35"/>
      <c r="XFB393" s="35"/>
      <c r="XFC393" s="35"/>
      <c r="XFD393" s="35"/>
    </row>
    <row r="394" spans="1:151 16227:16384" s="12" customFormat="1" ht="20.25" customHeight="1" x14ac:dyDescent="0.25">
      <c r="A394" s="114"/>
      <c r="B394" s="115"/>
      <c r="C394" s="118">
        <v>3</v>
      </c>
      <c r="D394" s="119"/>
      <c r="E394" s="112" t="s">
        <v>214</v>
      </c>
      <c r="F394" s="196"/>
      <c r="G394" s="196"/>
      <c r="H394" s="196"/>
      <c r="I394" s="113"/>
      <c r="J394" s="35"/>
      <c r="K394" s="35"/>
      <c r="L394" s="35"/>
      <c r="M394" s="35"/>
      <c r="N394" s="35"/>
      <c r="O394" s="35"/>
      <c r="P394" s="35"/>
      <c r="Q394" s="35"/>
      <c r="R394" s="35"/>
      <c r="S394" s="35"/>
      <c r="T394" s="35"/>
      <c r="U394" s="42" t="str">
        <f t="shared" ca="1" si="162"/>
        <v>303,..,603</v>
      </c>
      <c r="V394" s="42">
        <f t="shared" ref="V394:W394" ca="1" si="163">V393+1</f>
        <v>303</v>
      </c>
      <c r="W394" s="42">
        <f t="shared" ca="1" si="163"/>
        <v>603</v>
      </c>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WZC394" s="35"/>
      <c r="WZD394" s="35"/>
      <c r="WZE394" s="35"/>
      <c r="WZF394" s="35"/>
      <c r="WZG394" s="35"/>
      <c r="WZH394" s="35"/>
      <c r="WZI394" s="35"/>
      <c r="WZJ394" s="35"/>
      <c r="WZK394" s="35"/>
      <c r="WZL394" s="35"/>
      <c r="WZM394" s="35"/>
      <c r="WZN394" s="35"/>
      <c r="WZO394" s="35"/>
      <c r="WZP394" s="35"/>
      <c r="WZQ394" s="35"/>
      <c r="WZR394" s="35"/>
      <c r="WZS394" s="35"/>
      <c r="WZT394" s="35"/>
      <c r="WZU394" s="35"/>
      <c r="WZV394" s="35"/>
      <c r="WZW394" s="35"/>
      <c r="WZX394" s="35"/>
      <c r="WZY394" s="35"/>
      <c r="WZZ394" s="35"/>
      <c r="XAA394" s="35"/>
      <c r="XAB394" s="35"/>
      <c r="XAC394" s="35"/>
      <c r="XAD394" s="35"/>
      <c r="XAE394" s="35"/>
      <c r="XAF394" s="35"/>
      <c r="XAG394" s="35"/>
      <c r="XAH394" s="35"/>
      <c r="XAI394" s="35"/>
      <c r="XAJ394" s="35"/>
      <c r="XAK394" s="35"/>
      <c r="XAL394" s="35"/>
      <c r="XAM394" s="35"/>
      <c r="XAN394" s="35"/>
      <c r="XAO394" s="35"/>
      <c r="XAP394" s="35"/>
      <c r="XAQ394" s="35"/>
      <c r="XAR394" s="35"/>
      <c r="XAS394" s="35"/>
      <c r="XAT394" s="35"/>
      <c r="XAU394" s="35"/>
      <c r="XAV394" s="35"/>
      <c r="XAW394" s="35"/>
      <c r="XAX394" s="35"/>
      <c r="XAY394" s="35"/>
      <c r="XAZ394" s="35"/>
      <c r="XBA394" s="35"/>
      <c r="XBB394" s="35"/>
      <c r="XBC394" s="35"/>
      <c r="XBD394" s="35"/>
      <c r="XBE394" s="35"/>
      <c r="XBF394" s="35"/>
      <c r="XBG394" s="35"/>
      <c r="XBH394" s="35"/>
      <c r="XBI394" s="35"/>
      <c r="XBJ394" s="35"/>
      <c r="XBK394" s="35"/>
      <c r="XBL394" s="35"/>
      <c r="XBM394" s="35"/>
      <c r="XBN394" s="35"/>
      <c r="XBO394" s="35"/>
      <c r="XBP394" s="35"/>
      <c r="XBQ394" s="35"/>
      <c r="XBR394" s="35"/>
      <c r="XBS394" s="35"/>
      <c r="XBT394" s="35"/>
      <c r="XBU394" s="35"/>
      <c r="XBV394" s="35"/>
      <c r="XBW394" s="35"/>
      <c r="XBX394" s="35"/>
      <c r="XBY394" s="35"/>
      <c r="XBZ394" s="35"/>
      <c r="XCA394" s="35"/>
      <c r="XCB394" s="35"/>
      <c r="XCC394" s="35"/>
      <c r="XCD394" s="35"/>
      <c r="XCE394" s="35"/>
      <c r="XCF394" s="35"/>
      <c r="XCG394" s="35"/>
      <c r="XCH394" s="35"/>
      <c r="XCI394" s="35"/>
      <c r="XCJ394" s="35"/>
      <c r="XCK394" s="35"/>
      <c r="XCL394" s="35"/>
      <c r="XCM394" s="35"/>
      <c r="XCN394" s="35"/>
      <c r="XCO394" s="35"/>
      <c r="XCP394" s="35"/>
      <c r="XCQ394" s="35"/>
      <c r="XCR394" s="35"/>
      <c r="XCS394" s="35"/>
      <c r="XCT394" s="35"/>
      <c r="XCU394" s="35"/>
      <c r="XCV394" s="35"/>
      <c r="XCW394" s="35"/>
      <c r="XCX394" s="35"/>
      <c r="XCY394" s="35"/>
      <c r="XCZ394" s="35"/>
      <c r="XDA394" s="35"/>
      <c r="XDB394" s="35"/>
      <c r="XDC394" s="35"/>
      <c r="XDD394" s="35"/>
      <c r="XDE394" s="35"/>
      <c r="XDF394" s="35"/>
      <c r="XDG394" s="35"/>
      <c r="XDH394" s="35"/>
      <c r="XDI394" s="35"/>
      <c r="XDJ394" s="35"/>
      <c r="XDK394" s="35"/>
      <c r="XDL394" s="35"/>
      <c r="XDM394" s="35"/>
      <c r="XDN394" s="35"/>
      <c r="XDO394" s="35"/>
      <c r="XDP394" s="35"/>
      <c r="XDQ394" s="35"/>
      <c r="XDR394" s="35"/>
      <c r="XDS394" s="35"/>
      <c r="XDT394" s="35"/>
      <c r="XDU394" s="35"/>
      <c r="XDV394" s="35"/>
      <c r="XDW394" s="35"/>
      <c r="XDX394" s="35"/>
      <c r="XDY394" s="35"/>
      <c r="XDZ394" s="35"/>
      <c r="XEA394" s="35"/>
      <c r="XEB394" s="35"/>
      <c r="XEC394" s="35"/>
      <c r="XED394" s="35"/>
      <c r="XEE394" s="35"/>
      <c r="XEF394" s="35"/>
      <c r="XEG394" s="35"/>
      <c r="XEH394" s="35"/>
      <c r="XEI394" s="35"/>
      <c r="XEJ394" s="35"/>
      <c r="XEK394" s="35"/>
      <c r="XEL394" s="35"/>
      <c r="XEM394" s="35"/>
      <c r="XEN394" s="35"/>
      <c r="XEO394" s="35"/>
      <c r="XEP394" s="35"/>
      <c r="XEQ394" s="35"/>
      <c r="XER394" s="35"/>
      <c r="XES394" s="35"/>
      <c r="XET394" s="35"/>
      <c r="XEU394" s="35"/>
      <c r="XEV394" s="35"/>
      <c r="XEW394" s="35"/>
      <c r="XEX394" s="35"/>
      <c r="XEY394" s="35"/>
      <c r="XEZ394" s="35"/>
      <c r="XFA394" s="35"/>
      <c r="XFB394" s="35"/>
      <c r="XFC394" s="35"/>
      <c r="XFD394" s="35"/>
    </row>
    <row r="395" spans="1:151 16227:16384" s="12" customFormat="1" ht="20.25" customHeight="1" x14ac:dyDescent="0.25">
      <c r="A395" s="114"/>
      <c r="B395" s="115"/>
      <c r="C395" s="118">
        <v>4</v>
      </c>
      <c r="D395" s="119"/>
      <c r="E395" s="114"/>
      <c r="F395" s="197"/>
      <c r="G395" s="197"/>
      <c r="H395" s="197"/>
      <c r="I395" s="115"/>
      <c r="J395" s="35"/>
      <c r="K395" s="35"/>
      <c r="L395" s="35"/>
      <c r="M395" s="35"/>
      <c r="N395" s="35"/>
      <c r="O395" s="35"/>
      <c r="P395" s="35"/>
      <c r="Q395" s="35"/>
      <c r="R395" s="35"/>
      <c r="S395" s="35"/>
      <c r="T395" s="35"/>
      <c r="U395" s="42" t="str">
        <f t="shared" ca="1" si="162"/>
        <v>304,..,604</v>
      </c>
      <c r="V395" s="42">
        <f t="shared" ref="V395:W396" ca="1" si="164">V394+1</f>
        <v>304</v>
      </c>
      <c r="W395" s="42">
        <f t="shared" ca="1" si="164"/>
        <v>604</v>
      </c>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WZC395" s="35"/>
      <c r="WZD395" s="35"/>
      <c r="WZE395" s="35"/>
      <c r="WZF395" s="35"/>
      <c r="WZG395" s="35"/>
      <c r="WZH395" s="35"/>
      <c r="WZI395" s="35"/>
      <c r="WZJ395" s="35"/>
      <c r="WZK395" s="35"/>
      <c r="WZL395" s="35"/>
      <c r="WZM395" s="35"/>
      <c r="WZN395" s="35"/>
      <c r="WZO395" s="35"/>
      <c r="WZP395" s="35"/>
      <c r="WZQ395" s="35"/>
      <c r="WZR395" s="35"/>
      <c r="WZS395" s="35"/>
      <c r="WZT395" s="35"/>
      <c r="WZU395" s="35"/>
      <c r="WZV395" s="35"/>
      <c r="WZW395" s="35"/>
      <c r="WZX395" s="35"/>
      <c r="WZY395" s="35"/>
      <c r="WZZ395" s="35"/>
      <c r="XAA395" s="35"/>
      <c r="XAB395" s="35"/>
      <c r="XAC395" s="35"/>
      <c r="XAD395" s="35"/>
      <c r="XAE395" s="35"/>
      <c r="XAF395" s="35"/>
      <c r="XAG395" s="35"/>
      <c r="XAH395" s="35"/>
      <c r="XAI395" s="35"/>
      <c r="XAJ395" s="35"/>
      <c r="XAK395" s="35"/>
      <c r="XAL395" s="35"/>
      <c r="XAM395" s="35"/>
      <c r="XAN395" s="35"/>
      <c r="XAO395" s="35"/>
      <c r="XAP395" s="35"/>
      <c r="XAQ395" s="35"/>
      <c r="XAR395" s="35"/>
      <c r="XAS395" s="35"/>
      <c r="XAT395" s="35"/>
      <c r="XAU395" s="35"/>
      <c r="XAV395" s="35"/>
      <c r="XAW395" s="35"/>
      <c r="XAX395" s="35"/>
      <c r="XAY395" s="35"/>
      <c r="XAZ395" s="35"/>
      <c r="XBA395" s="35"/>
      <c r="XBB395" s="35"/>
      <c r="XBC395" s="35"/>
      <c r="XBD395" s="35"/>
      <c r="XBE395" s="35"/>
      <c r="XBF395" s="35"/>
      <c r="XBG395" s="35"/>
      <c r="XBH395" s="35"/>
      <c r="XBI395" s="35"/>
      <c r="XBJ395" s="35"/>
      <c r="XBK395" s="35"/>
      <c r="XBL395" s="35"/>
      <c r="XBM395" s="35"/>
      <c r="XBN395" s="35"/>
      <c r="XBO395" s="35"/>
      <c r="XBP395" s="35"/>
      <c r="XBQ395" s="35"/>
      <c r="XBR395" s="35"/>
      <c r="XBS395" s="35"/>
      <c r="XBT395" s="35"/>
      <c r="XBU395" s="35"/>
      <c r="XBV395" s="35"/>
      <c r="XBW395" s="35"/>
      <c r="XBX395" s="35"/>
      <c r="XBY395" s="35"/>
      <c r="XBZ395" s="35"/>
      <c r="XCA395" s="35"/>
      <c r="XCB395" s="35"/>
      <c r="XCC395" s="35"/>
      <c r="XCD395" s="35"/>
      <c r="XCE395" s="35"/>
      <c r="XCF395" s="35"/>
      <c r="XCG395" s="35"/>
      <c r="XCH395" s="35"/>
      <c r="XCI395" s="35"/>
      <c r="XCJ395" s="35"/>
      <c r="XCK395" s="35"/>
      <c r="XCL395" s="35"/>
      <c r="XCM395" s="35"/>
      <c r="XCN395" s="35"/>
      <c r="XCO395" s="35"/>
      <c r="XCP395" s="35"/>
      <c r="XCQ395" s="35"/>
      <c r="XCR395" s="35"/>
      <c r="XCS395" s="35"/>
      <c r="XCT395" s="35"/>
      <c r="XCU395" s="35"/>
      <c r="XCV395" s="35"/>
      <c r="XCW395" s="35"/>
      <c r="XCX395" s="35"/>
      <c r="XCY395" s="35"/>
      <c r="XCZ395" s="35"/>
      <c r="XDA395" s="35"/>
      <c r="XDB395" s="35"/>
      <c r="XDC395" s="35"/>
      <c r="XDD395" s="35"/>
      <c r="XDE395" s="35"/>
      <c r="XDF395" s="35"/>
      <c r="XDG395" s="35"/>
      <c r="XDH395" s="35"/>
      <c r="XDI395" s="35"/>
      <c r="XDJ395" s="35"/>
      <c r="XDK395" s="35"/>
      <c r="XDL395" s="35"/>
      <c r="XDM395" s="35"/>
      <c r="XDN395" s="35"/>
      <c r="XDO395" s="35"/>
      <c r="XDP395" s="35"/>
      <c r="XDQ395" s="35"/>
      <c r="XDR395" s="35"/>
      <c r="XDS395" s="35"/>
      <c r="XDT395" s="35"/>
      <c r="XDU395" s="35"/>
      <c r="XDV395" s="35"/>
      <c r="XDW395" s="35"/>
      <c r="XDX395" s="35"/>
      <c r="XDY395" s="35"/>
      <c r="XDZ395" s="35"/>
      <c r="XEA395" s="35"/>
      <c r="XEB395" s="35"/>
      <c r="XEC395" s="35"/>
      <c r="XED395" s="35"/>
      <c r="XEE395" s="35"/>
      <c r="XEF395" s="35"/>
      <c r="XEG395" s="35"/>
      <c r="XEH395" s="35"/>
      <c r="XEI395" s="35"/>
      <c r="XEJ395" s="35"/>
      <c r="XEK395" s="35"/>
      <c r="XEL395" s="35"/>
      <c r="XEM395" s="35"/>
      <c r="XEN395" s="35"/>
      <c r="XEO395" s="35"/>
      <c r="XEP395" s="35"/>
      <c r="XEQ395" s="35"/>
      <c r="XER395" s="35"/>
      <c r="XES395" s="35"/>
      <c r="XET395" s="35"/>
      <c r="XEU395" s="35"/>
      <c r="XEV395" s="35"/>
      <c r="XEW395" s="35"/>
      <c r="XEX395" s="35"/>
      <c r="XEY395" s="35"/>
      <c r="XEZ395" s="35"/>
      <c r="XFA395" s="35"/>
      <c r="XFB395" s="35"/>
      <c r="XFC395" s="35"/>
      <c r="XFD395" s="35"/>
    </row>
    <row r="396" spans="1:151 16227:16384" s="12" customFormat="1" ht="20.25" customHeight="1" x14ac:dyDescent="0.25">
      <c r="A396" s="116"/>
      <c r="B396" s="117"/>
      <c r="C396" s="118">
        <v>5</v>
      </c>
      <c r="D396" s="119"/>
      <c r="E396" s="116"/>
      <c r="F396" s="198"/>
      <c r="G396" s="198"/>
      <c r="H396" s="198"/>
      <c r="I396" s="117"/>
      <c r="J396" s="35"/>
      <c r="K396" s="35"/>
      <c r="L396" s="35"/>
      <c r="M396" s="35"/>
      <c r="N396" s="35"/>
      <c r="O396" s="35"/>
      <c r="P396" s="35"/>
      <c r="Q396" s="35"/>
      <c r="R396" s="35"/>
      <c r="S396" s="35"/>
      <c r="T396" s="35"/>
      <c r="U396" s="42" t="str">
        <f t="shared" ref="U396" ca="1" si="165">V396&amp;""&amp;",..,"&amp;""&amp;W396</f>
        <v>305,..,605</v>
      </c>
      <c r="V396" s="42">
        <f t="shared" ca="1" si="164"/>
        <v>305</v>
      </c>
      <c r="W396" s="42">
        <f t="shared" ca="1" si="164"/>
        <v>605</v>
      </c>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WZC396" s="35"/>
      <c r="WZD396" s="35"/>
      <c r="WZE396" s="35"/>
      <c r="WZF396" s="35"/>
      <c r="WZG396" s="35"/>
      <c r="WZH396" s="35"/>
      <c r="WZI396" s="35"/>
      <c r="WZJ396" s="35"/>
      <c r="WZK396" s="35"/>
      <c r="WZL396" s="35"/>
      <c r="WZM396" s="35"/>
      <c r="WZN396" s="35"/>
      <c r="WZO396" s="35"/>
      <c r="WZP396" s="35"/>
      <c r="WZQ396" s="35"/>
      <c r="WZR396" s="35"/>
      <c r="WZS396" s="35"/>
      <c r="WZT396" s="35"/>
      <c r="WZU396" s="35"/>
      <c r="WZV396" s="35"/>
      <c r="WZW396" s="35"/>
      <c r="WZX396" s="35"/>
      <c r="WZY396" s="35"/>
      <c r="WZZ396" s="35"/>
      <c r="XAA396" s="35"/>
      <c r="XAB396" s="35"/>
      <c r="XAC396" s="35"/>
      <c r="XAD396" s="35"/>
      <c r="XAE396" s="35"/>
      <c r="XAF396" s="35"/>
      <c r="XAG396" s="35"/>
      <c r="XAH396" s="35"/>
      <c r="XAI396" s="35"/>
      <c r="XAJ396" s="35"/>
      <c r="XAK396" s="35"/>
      <c r="XAL396" s="35"/>
      <c r="XAM396" s="35"/>
      <c r="XAN396" s="35"/>
      <c r="XAO396" s="35"/>
      <c r="XAP396" s="35"/>
      <c r="XAQ396" s="35"/>
      <c r="XAR396" s="35"/>
      <c r="XAS396" s="35"/>
      <c r="XAT396" s="35"/>
      <c r="XAU396" s="35"/>
      <c r="XAV396" s="35"/>
      <c r="XAW396" s="35"/>
      <c r="XAX396" s="35"/>
      <c r="XAY396" s="35"/>
      <c r="XAZ396" s="35"/>
      <c r="XBA396" s="35"/>
      <c r="XBB396" s="35"/>
      <c r="XBC396" s="35"/>
      <c r="XBD396" s="35"/>
      <c r="XBE396" s="35"/>
      <c r="XBF396" s="35"/>
      <c r="XBG396" s="35"/>
      <c r="XBH396" s="35"/>
      <c r="XBI396" s="35"/>
      <c r="XBJ396" s="35"/>
      <c r="XBK396" s="35"/>
      <c r="XBL396" s="35"/>
      <c r="XBM396" s="35"/>
      <c r="XBN396" s="35"/>
      <c r="XBO396" s="35"/>
      <c r="XBP396" s="35"/>
      <c r="XBQ396" s="35"/>
      <c r="XBR396" s="35"/>
      <c r="XBS396" s="35"/>
      <c r="XBT396" s="35"/>
      <c r="XBU396" s="35"/>
      <c r="XBV396" s="35"/>
      <c r="XBW396" s="35"/>
      <c r="XBX396" s="35"/>
      <c r="XBY396" s="35"/>
      <c r="XBZ396" s="35"/>
      <c r="XCA396" s="35"/>
      <c r="XCB396" s="35"/>
      <c r="XCC396" s="35"/>
      <c r="XCD396" s="35"/>
      <c r="XCE396" s="35"/>
      <c r="XCF396" s="35"/>
      <c r="XCG396" s="35"/>
      <c r="XCH396" s="35"/>
      <c r="XCI396" s="35"/>
      <c r="XCJ396" s="35"/>
      <c r="XCK396" s="35"/>
      <c r="XCL396" s="35"/>
      <c r="XCM396" s="35"/>
      <c r="XCN396" s="35"/>
      <c r="XCO396" s="35"/>
      <c r="XCP396" s="35"/>
      <c r="XCQ396" s="35"/>
      <c r="XCR396" s="35"/>
      <c r="XCS396" s="35"/>
      <c r="XCT396" s="35"/>
      <c r="XCU396" s="35"/>
      <c r="XCV396" s="35"/>
      <c r="XCW396" s="35"/>
      <c r="XCX396" s="35"/>
      <c r="XCY396" s="35"/>
      <c r="XCZ396" s="35"/>
      <c r="XDA396" s="35"/>
      <c r="XDB396" s="35"/>
      <c r="XDC396" s="35"/>
      <c r="XDD396" s="35"/>
      <c r="XDE396" s="35"/>
      <c r="XDF396" s="35"/>
      <c r="XDG396" s="35"/>
      <c r="XDH396" s="35"/>
      <c r="XDI396" s="35"/>
      <c r="XDJ396" s="35"/>
      <c r="XDK396" s="35"/>
      <c r="XDL396" s="35"/>
      <c r="XDM396" s="35"/>
      <c r="XDN396" s="35"/>
      <c r="XDO396" s="35"/>
      <c r="XDP396" s="35"/>
      <c r="XDQ396" s="35"/>
      <c r="XDR396" s="35"/>
      <c r="XDS396" s="35"/>
      <c r="XDT396" s="35"/>
      <c r="XDU396" s="35"/>
      <c r="XDV396" s="35"/>
      <c r="XDW396" s="35"/>
      <c r="XDX396" s="35"/>
      <c r="XDY396" s="35"/>
      <c r="XDZ396" s="35"/>
      <c r="XEA396" s="35"/>
      <c r="XEB396" s="35"/>
      <c r="XEC396" s="35"/>
      <c r="XED396" s="35"/>
      <c r="XEE396" s="35"/>
      <c r="XEF396" s="35"/>
      <c r="XEG396" s="35"/>
      <c r="XEH396" s="35"/>
      <c r="XEI396" s="35"/>
      <c r="XEJ396" s="35"/>
      <c r="XEK396" s="35"/>
      <c r="XEL396" s="35"/>
      <c r="XEM396" s="35"/>
      <c r="XEN396" s="35"/>
      <c r="XEO396" s="35"/>
      <c r="XEP396" s="35"/>
      <c r="XEQ396" s="35"/>
      <c r="XER396" s="35"/>
      <c r="XES396" s="35"/>
      <c r="XET396" s="35"/>
      <c r="XEU396" s="35"/>
      <c r="XEV396" s="35"/>
      <c r="XEW396" s="35"/>
      <c r="XEX396" s="35"/>
      <c r="XEY396" s="35"/>
      <c r="XEZ396" s="35"/>
      <c r="XFA396" s="35"/>
      <c r="XFB396" s="35"/>
      <c r="XFC396" s="35"/>
      <c r="XFD396" s="35"/>
    </row>
    <row r="397" spans="1:151 16227:16384" s="12" customFormat="1" ht="20.25" x14ac:dyDescent="0.25">
      <c r="A397" s="109" t="s">
        <v>242</v>
      </c>
      <c r="B397" s="110"/>
      <c r="C397" s="110"/>
      <c r="D397" s="110"/>
      <c r="E397" s="110"/>
      <c r="F397" s="110"/>
      <c r="G397" s="110"/>
      <c r="H397" s="110"/>
      <c r="I397" s="111"/>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WZC397" s="35"/>
      <c r="WZD397" s="35"/>
      <c r="WZE397" s="35"/>
      <c r="WZF397" s="35"/>
      <c r="WZG397" s="35"/>
      <c r="WZH397" s="35"/>
      <c r="WZI397" s="35"/>
      <c r="WZJ397" s="35"/>
      <c r="WZK397" s="35"/>
      <c r="WZL397" s="35"/>
      <c r="WZM397" s="35"/>
      <c r="WZN397" s="35"/>
      <c r="WZO397" s="35"/>
      <c r="WZP397" s="35"/>
      <c r="WZQ397" s="35"/>
      <c r="WZR397" s="35"/>
      <c r="WZS397" s="35"/>
      <c r="WZT397" s="35"/>
      <c r="WZU397" s="35"/>
      <c r="WZV397" s="35"/>
      <c r="WZW397" s="35"/>
      <c r="WZX397" s="35"/>
      <c r="WZY397" s="35"/>
      <c r="WZZ397" s="35"/>
      <c r="XAA397" s="35"/>
      <c r="XAB397" s="35"/>
      <c r="XAC397" s="35"/>
      <c r="XAD397" s="35"/>
      <c r="XAE397" s="35"/>
      <c r="XAF397" s="35"/>
      <c r="XAG397" s="35"/>
      <c r="XAH397" s="35"/>
      <c r="XAI397" s="35"/>
      <c r="XAJ397" s="35"/>
      <c r="XAK397" s="35"/>
      <c r="XAL397" s="35"/>
      <c r="XAM397" s="35"/>
      <c r="XAN397" s="35"/>
      <c r="XAO397" s="35"/>
      <c r="XAP397" s="35"/>
      <c r="XAQ397" s="35"/>
      <c r="XAR397" s="35"/>
      <c r="XAS397" s="35"/>
      <c r="XAT397" s="35"/>
      <c r="XAU397" s="35"/>
      <c r="XAV397" s="35"/>
      <c r="XAW397" s="35"/>
      <c r="XAX397" s="35"/>
      <c r="XAY397" s="35"/>
      <c r="XAZ397" s="35"/>
      <c r="XBA397" s="35"/>
      <c r="XBB397" s="35"/>
      <c r="XBC397" s="35"/>
      <c r="XBD397" s="35"/>
      <c r="XBE397" s="35"/>
      <c r="XBF397" s="35"/>
      <c r="XBG397" s="35"/>
      <c r="XBH397" s="35"/>
      <c r="XBI397" s="35"/>
      <c r="XBJ397" s="35"/>
      <c r="XBK397" s="35"/>
      <c r="XBL397" s="35"/>
      <c r="XBM397" s="35"/>
      <c r="XBN397" s="35"/>
      <c r="XBO397" s="35"/>
      <c r="XBP397" s="35"/>
      <c r="XBQ397" s="35"/>
      <c r="XBR397" s="35"/>
      <c r="XBS397" s="35"/>
      <c r="XBT397" s="35"/>
      <c r="XBU397" s="35"/>
      <c r="XBV397" s="35"/>
      <c r="XBW397" s="35"/>
      <c r="XBX397" s="35"/>
      <c r="XBY397" s="35"/>
      <c r="XBZ397" s="35"/>
      <c r="XCA397" s="35"/>
      <c r="XCB397" s="35"/>
      <c r="XCC397" s="35"/>
      <c r="XCD397" s="35"/>
      <c r="XCE397" s="35"/>
      <c r="XCF397" s="35"/>
      <c r="XCG397" s="35"/>
      <c r="XCH397" s="35"/>
      <c r="XCI397" s="35"/>
      <c r="XCJ397" s="35"/>
      <c r="XCK397" s="35"/>
      <c r="XCL397" s="35"/>
      <c r="XCM397" s="35"/>
      <c r="XCN397" s="35"/>
      <c r="XCO397" s="35"/>
      <c r="XCP397" s="35"/>
      <c r="XCQ397" s="35"/>
      <c r="XCR397" s="35"/>
      <c r="XCS397" s="35"/>
      <c r="XCT397" s="35"/>
      <c r="XCU397" s="35"/>
      <c r="XCV397" s="35"/>
      <c r="XCW397" s="35"/>
      <c r="XCX397" s="35"/>
      <c r="XCY397" s="35"/>
      <c r="XCZ397" s="35"/>
      <c r="XDA397" s="35"/>
      <c r="XDB397" s="35"/>
      <c r="XDC397" s="35"/>
      <c r="XDD397" s="35"/>
      <c r="XDE397" s="35"/>
      <c r="XDF397" s="35"/>
      <c r="XDG397" s="35"/>
      <c r="XDH397" s="35"/>
      <c r="XDI397" s="35"/>
      <c r="XDJ397" s="35"/>
      <c r="XDK397" s="35"/>
      <c r="XDL397" s="35"/>
      <c r="XDM397" s="35"/>
      <c r="XDN397" s="35"/>
      <c r="XDO397" s="35"/>
      <c r="XDP397" s="35"/>
      <c r="XDQ397" s="35"/>
      <c r="XDR397" s="35"/>
      <c r="XDS397" s="35"/>
      <c r="XDT397" s="35"/>
      <c r="XDU397" s="35"/>
      <c r="XDV397" s="35"/>
      <c r="XDW397" s="35"/>
      <c r="XDX397" s="35"/>
      <c r="XDY397" s="35"/>
      <c r="XDZ397" s="35"/>
      <c r="XEA397" s="35"/>
      <c r="XEB397" s="35"/>
      <c r="XEC397" s="35"/>
      <c r="XED397" s="35"/>
      <c r="XEE397" s="35"/>
      <c r="XEF397" s="35"/>
      <c r="XEG397" s="35"/>
      <c r="XEH397" s="35"/>
      <c r="XEI397" s="35"/>
      <c r="XEJ397" s="35"/>
      <c r="XEK397" s="35"/>
      <c r="XEL397" s="35"/>
      <c r="XEM397" s="35"/>
      <c r="XEN397" s="35"/>
      <c r="XEO397" s="35"/>
      <c r="XEP397" s="35"/>
      <c r="XEQ397" s="35"/>
      <c r="XER397" s="35"/>
      <c r="XES397" s="35"/>
      <c r="XET397" s="35"/>
      <c r="XEU397" s="35"/>
      <c r="XEV397" s="35"/>
      <c r="XEW397" s="35"/>
      <c r="XEX397" s="35"/>
      <c r="XEY397" s="35"/>
      <c r="XEZ397" s="35"/>
      <c r="XFA397" s="35"/>
      <c r="XFB397" s="35"/>
      <c r="XFC397" s="35"/>
      <c r="XFD397" s="35"/>
    </row>
    <row r="398" spans="1:151 16227:16384" s="12" customFormat="1" ht="20.25" customHeight="1" x14ac:dyDescent="0.25">
      <c r="A398" s="112" t="str">
        <f>A397</f>
        <v>7th Floor (Part Refuge Area)</v>
      </c>
      <c r="B398" s="113"/>
      <c r="C398" s="118">
        <v>1</v>
      </c>
      <c r="D398" s="119"/>
      <c r="E398" s="55" t="s">
        <v>208</v>
      </c>
      <c r="F398" s="118">
        <f>(69.01)*(10.764)</f>
        <v>742.82363999999995</v>
      </c>
      <c r="G398" s="119"/>
      <c r="H398" s="55">
        <v>0</v>
      </c>
      <c r="I398" s="55">
        <f t="shared" ref="I398:I401" si="166">F398*(($I$151)+1)+H398</f>
        <v>1188.517824</v>
      </c>
      <c r="J398" s="35"/>
      <c r="K398" s="35"/>
      <c r="L398" s="35"/>
      <c r="M398" s="35"/>
      <c r="N398" s="35"/>
      <c r="O398" s="35"/>
      <c r="P398" s="35"/>
      <c r="Q398" s="35"/>
      <c r="R398" s="35"/>
      <c r="S398" s="35"/>
      <c r="T398" s="35"/>
      <c r="U398" s="42" t="e">
        <f t="shared" ref="U398:U402" ca="1" si="167">V398&amp;""&amp;",..,"&amp;""&amp;W398</f>
        <v>#REF!</v>
      </c>
      <c r="V398" s="42" t="e">
        <f ca="1">(SUMPRODUCT(MID(0&amp;(LEFT(A397,SUM(LEN(A397)-LEN(SUBSTITUTE(A397,{"0","1","2","3"},""))))), LARGE(INDEX(ISNUMBER(--MID((LEFT(A397,SUM(LEN(A397)-LEN(SUBSTITUTE(A397,{"0","1","2","3"},""))))), ROW(INDIRECT("1:"&amp;LEN((LEFT(A397,SUM(LEN(A397)-LEN(SUBSTITUTE(A397,{"0","1","2","3"},"")))))))), 1)) * ROW(INDIRECT("1:"&amp;LEN((LEFT(A397,SUM(LEN(A397)-LEN(SUBSTITUTE(A397,{"0","1","2","3"},"")))))))), 0), ROW(INDIRECT("1:"&amp;LEN((LEFT(A397,SUM(LEN(A397)-LEN(SUBSTITUTE(A397,{"0","1","2","3"},"")))))))))+1, 1) * 10^ROW(INDIRECT("1:"&amp;LEN((LEFT(A397,SUM(LEN(A397)-LEN(SUBSTITUTE(A397,{"0","1","2","3"},""))))))))/10))*100+1</f>
        <v>#REF!</v>
      </c>
      <c r="W398" s="42">
        <f ca="1">(SUMPRODUCT(MID(0&amp;(--TRIM(RIGHT(SUBSTITUTE(LEFT(A397,_xlfn.AGGREGATE(16,6,FIND({0,1,2,3,4,5,6,7,8,9},A397,ROW(INDIRECT("1:"&amp;LEN(A397)))),1))," ",REPT(" ",LEN(A397))),LEN(A397)))), LARGE(INDEX(ISNUMBER(--MID((--TRIM(RIGHT(SUBSTITUTE(LEFT(A397,_xlfn.AGGREGATE(16,6,FIND({0,1,2,3,4,5,6,7,8,9},A397,ROW(INDIRECT("1:"&amp;LEN(A397)))),1))," ",REPT(" ",LEN(A397))),LEN(A397)))), ROW(INDIRECT("1:"&amp;LEN((--TRIM(RIGHT(SUBSTITUTE(LEFT(A397,_xlfn.AGGREGATE(16,6,FIND({0,1,2,3,4,5,6,7,8,9},A397,ROW(INDIRECT("1:"&amp;LEN(A397)))),1))," ",REPT(" ",LEN(A397))),LEN(A397))))))), 1)) * ROW(INDIRECT("1:"&amp;LEN((--TRIM(RIGHT(SUBSTITUTE(LEFT(A397,_xlfn.AGGREGATE(16,6,FIND({0,1,2,3,4,5,6,7,8,9},A397,ROW(INDIRECT("1:"&amp;LEN(A397)))),1))," ",REPT(" ",LEN(A397))),LEN(A397))))))), 0), ROW(INDIRECT("1:"&amp;LEN((--TRIM(RIGHT(SUBSTITUTE(LEFT(A397,_xlfn.AGGREGATE(16,6,FIND({0,1,2,3,4,5,6,7,8,9},A397,ROW(INDIRECT("1:"&amp;LEN(A397)))),1))," ",REPT(" ",LEN(A397))),LEN(A397))))))))+1, 1) * 10^ROW(INDIRECT("1:"&amp;LEN((--TRIM(RIGHT(SUBSTITUTE(LEFT(A397,_xlfn.AGGREGATE(16,6,FIND({0,1,2,3,4,5,6,7,8,9},A397,ROW(INDIRECT("1:"&amp;LEN(A397)))),1))," ",REPT(" ",LEN(A397))),LEN(A397)))))))/10))*100+1</f>
        <v>701</v>
      </c>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WZC398" s="35"/>
      <c r="WZD398" s="35"/>
      <c r="WZE398" s="35"/>
      <c r="WZF398" s="35"/>
      <c r="WZG398" s="35"/>
      <c r="WZH398" s="35"/>
      <c r="WZI398" s="35"/>
      <c r="WZJ398" s="35"/>
      <c r="WZK398" s="35"/>
      <c r="WZL398" s="35"/>
      <c r="WZM398" s="35"/>
      <c r="WZN398" s="35"/>
      <c r="WZO398" s="35"/>
      <c r="WZP398" s="35"/>
      <c r="WZQ398" s="35"/>
      <c r="WZR398" s="35"/>
      <c r="WZS398" s="35"/>
      <c r="WZT398" s="35"/>
      <c r="WZU398" s="35"/>
      <c r="WZV398" s="35"/>
      <c r="WZW398" s="35"/>
      <c r="WZX398" s="35"/>
      <c r="WZY398" s="35"/>
      <c r="WZZ398" s="35"/>
      <c r="XAA398" s="35"/>
      <c r="XAB398" s="35"/>
      <c r="XAC398" s="35"/>
      <c r="XAD398" s="35"/>
      <c r="XAE398" s="35"/>
      <c r="XAF398" s="35"/>
      <c r="XAG398" s="35"/>
      <c r="XAH398" s="35"/>
      <c r="XAI398" s="35"/>
      <c r="XAJ398" s="35"/>
      <c r="XAK398" s="35"/>
      <c r="XAL398" s="35"/>
      <c r="XAM398" s="35"/>
      <c r="XAN398" s="35"/>
      <c r="XAO398" s="35"/>
      <c r="XAP398" s="35"/>
      <c r="XAQ398" s="35"/>
      <c r="XAR398" s="35"/>
      <c r="XAS398" s="35"/>
      <c r="XAT398" s="35"/>
      <c r="XAU398" s="35"/>
      <c r="XAV398" s="35"/>
      <c r="XAW398" s="35"/>
      <c r="XAX398" s="35"/>
      <c r="XAY398" s="35"/>
      <c r="XAZ398" s="35"/>
      <c r="XBA398" s="35"/>
      <c r="XBB398" s="35"/>
      <c r="XBC398" s="35"/>
      <c r="XBD398" s="35"/>
      <c r="XBE398" s="35"/>
      <c r="XBF398" s="35"/>
      <c r="XBG398" s="35"/>
      <c r="XBH398" s="35"/>
      <c r="XBI398" s="35"/>
      <c r="XBJ398" s="35"/>
      <c r="XBK398" s="35"/>
      <c r="XBL398" s="35"/>
      <c r="XBM398" s="35"/>
      <c r="XBN398" s="35"/>
      <c r="XBO398" s="35"/>
      <c r="XBP398" s="35"/>
      <c r="XBQ398" s="35"/>
      <c r="XBR398" s="35"/>
      <c r="XBS398" s="35"/>
      <c r="XBT398" s="35"/>
      <c r="XBU398" s="35"/>
      <c r="XBV398" s="35"/>
      <c r="XBW398" s="35"/>
      <c r="XBX398" s="35"/>
      <c r="XBY398" s="35"/>
      <c r="XBZ398" s="35"/>
      <c r="XCA398" s="35"/>
      <c r="XCB398" s="35"/>
      <c r="XCC398" s="35"/>
      <c r="XCD398" s="35"/>
      <c r="XCE398" s="35"/>
      <c r="XCF398" s="35"/>
      <c r="XCG398" s="35"/>
      <c r="XCH398" s="35"/>
      <c r="XCI398" s="35"/>
      <c r="XCJ398" s="35"/>
      <c r="XCK398" s="35"/>
      <c r="XCL398" s="35"/>
      <c r="XCM398" s="35"/>
      <c r="XCN398" s="35"/>
      <c r="XCO398" s="35"/>
      <c r="XCP398" s="35"/>
      <c r="XCQ398" s="35"/>
      <c r="XCR398" s="35"/>
      <c r="XCS398" s="35"/>
      <c r="XCT398" s="35"/>
      <c r="XCU398" s="35"/>
      <c r="XCV398" s="35"/>
      <c r="XCW398" s="35"/>
      <c r="XCX398" s="35"/>
      <c r="XCY398" s="35"/>
      <c r="XCZ398" s="35"/>
      <c r="XDA398" s="35"/>
      <c r="XDB398" s="35"/>
      <c r="XDC398" s="35"/>
      <c r="XDD398" s="35"/>
      <c r="XDE398" s="35"/>
      <c r="XDF398" s="35"/>
      <c r="XDG398" s="35"/>
      <c r="XDH398" s="35"/>
      <c r="XDI398" s="35"/>
      <c r="XDJ398" s="35"/>
      <c r="XDK398" s="35"/>
      <c r="XDL398" s="35"/>
      <c r="XDM398" s="35"/>
      <c r="XDN398" s="35"/>
      <c r="XDO398" s="35"/>
      <c r="XDP398" s="35"/>
      <c r="XDQ398" s="35"/>
      <c r="XDR398" s="35"/>
      <c r="XDS398" s="35"/>
      <c r="XDT398" s="35"/>
      <c r="XDU398" s="35"/>
      <c r="XDV398" s="35"/>
      <c r="XDW398" s="35"/>
      <c r="XDX398" s="35"/>
      <c r="XDY398" s="35"/>
      <c r="XDZ398" s="35"/>
      <c r="XEA398" s="35"/>
      <c r="XEB398" s="35"/>
      <c r="XEC398" s="35"/>
      <c r="XED398" s="35"/>
      <c r="XEE398" s="35"/>
      <c r="XEF398" s="35"/>
      <c r="XEG398" s="35"/>
      <c r="XEH398" s="35"/>
      <c r="XEI398" s="35"/>
      <c r="XEJ398" s="35"/>
      <c r="XEK398" s="35"/>
      <c r="XEL398" s="35"/>
      <c r="XEM398" s="35"/>
      <c r="XEN398" s="35"/>
      <c r="XEO398" s="35"/>
      <c r="XEP398" s="35"/>
      <c r="XEQ398" s="35"/>
      <c r="XER398" s="35"/>
      <c r="XES398" s="35"/>
      <c r="XET398" s="35"/>
      <c r="XEU398" s="35"/>
      <c r="XEV398" s="35"/>
      <c r="XEW398" s="35"/>
      <c r="XEX398" s="35"/>
      <c r="XEY398" s="35"/>
      <c r="XEZ398" s="35"/>
      <c r="XFA398" s="35"/>
      <c r="XFB398" s="35"/>
      <c r="XFC398" s="35"/>
      <c r="XFD398" s="35"/>
    </row>
    <row r="399" spans="1:151 16227:16384" s="12" customFormat="1" ht="20.25" customHeight="1" x14ac:dyDescent="0.25">
      <c r="A399" s="114"/>
      <c r="B399" s="115"/>
      <c r="C399" s="118">
        <v>2</v>
      </c>
      <c r="D399" s="119"/>
      <c r="E399" s="55" t="s">
        <v>209</v>
      </c>
      <c r="F399" s="118">
        <f>(86.28)*(10.764)</f>
        <v>928.71791999999994</v>
      </c>
      <c r="G399" s="119"/>
      <c r="H399" s="55">
        <v>0</v>
      </c>
      <c r="I399" s="55">
        <f t="shared" si="166"/>
        <v>1485.948672</v>
      </c>
      <c r="J399" s="35"/>
      <c r="K399" s="35"/>
      <c r="L399" s="35"/>
      <c r="M399" s="35"/>
      <c r="N399" s="35"/>
      <c r="O399" s="35"/>
      <c r="P399" s="35"/>
      <c r="Q399" s="35"/>
      <c r="R399" s="35"/>
      <c r="S399" s="35"/>
      <c r="T399" s="35"/>
      <c r="U399" s="42" t="e">
        <f t="shared" ca="1" si="167"/>
        <v>#REF!</v>
      </c>
      <c r="V399" s="42" t="e">
        <f ca="1">V398+1</f>
        <v>#REF!</v>
      </c>
      <c r="W399" s="42">
        <f ca="1">W398+1</f>
        <v>702</v>
      </c>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WZC399" s="35"/>
      <c r="WZD399" s="35"/>
      <c r="WZE399" s="35"/>
      <c r="WZF399" s="35"/>
      <c r="WZG399" s="35"/>
      <c r="WZH399" s="35"/>
      <c r="WZI399" s="35"/>
      <c r="WZJ399" s="35"/>
      <c r="WZK399" s="35"/>
      <c r="WZL399" s="35"/>
      <c r="WZM399" s="35"/>
      <c r="WZN399" s="35"/>
      <c r="WZO399" s="35"/>
      <c r="WZP399" s="35"/>
      <c r="WZQ399" s="35"/>
      <c r="WZR399" s="35"/>
      <c r="WZS399" s="35"/>
      <c r="WZT399" s="35"/>
      <c r="WZU399" s="35"/>
      <c r="WZV399" s="35"/>
      <c r="WZW399" s="35"/>
      <c r="WZX399" s="35"/>
      <c r="WZY399" s="35"/>
      <c r="WZZ399" s="35"/>
      <c r="XAA399" s="35"/>
      <c r="XAB399" s="35"/>
      <c r="XAC399" s="35"/>
      <c r="XAD399" s="35"/>
      <c r="XAE399" s="35"/>
      <c r="XAF399" s="35"/>
      <c r="XAG399" s="35"/>
      <c r="XAH399" s="35"/>
      <c r="XAI399" s="35"/>
      <c r="XAJ399" s="35"/>
      <c r="XAK399" s="35"/>
      <c r="XAL399" s="35"/>
      <c r="XAM399" s="35"/>
      <c r="XAN399" s="35"/>
      <c r="XAO399" s="35"/>
      <c r="XAP399" s="35"/>
      <c r="XAQ399" s="35"/>
      <c r="XAR399" s="35"/>
      <c r="XAS399" s="35"/>
      <c r="XAT399" s="35"/>
      <c r="XAU399" s="35"/>
      <c r="XAV399" s="35"/>
      <c r="XAW399" s="35"/>
      <c r="XAX399" s="35"/>
      <c r="XAY399" s="35"/>
      <c r="XAZ399" s="35"/>
      <c r="XBA399" s="35"/>
      <c r="XBB399" s="35"/>
      <c r="XBC399" s="35"/>
      <c r="XBD399" s="35"/>
      <c r="XBE399" s="35"/>
      <c r="XBF399" s="35"/>
      <c r="XBG399" s="35"/>
      <c r="XBH399" s="35"/>
      <c r="XBI399" s="35"/>
      <c r="XBJ399" s="35"/>
      <c r="XBK399" s="35"/>
      <c r="XBL399" s="35"/>
      <c r="XBM399" s="35"/>
      <c r="XBN399" s="35"/>
      <c r="XBO399" s="35"/>
      <c r="XBP399" s="35"/>
      <c r="XBQ399" s="35"/>
      <c r="XBR399" s="35"/>
      <c r="XBS399" s="35"/>
      <c r="XBT399" s="35"/>
      <c r="XBU399" s="35"/>
      <c r="XBV399" s="35"/>
      <c r="XBW399" s="35"/>
      <c r="XBX399" s="35"/>
      <c r="XBY399" s="35"/>
      <c r="XBZ399" s="35"/>
      <c r="XCA399" s="35"/>
      <c r="XCB399" s="35"/>
      <c r="XCC399" s="35"/>
      <c r="XCD399" s="35"/>
      <c r="XCE399" s="35"/>
      <c r="XCF399" s="35"/>
      <c r="XCG399" s="35"/>
      <c r="XCH399" s="35"/>
      <c r="XCI399" s="35"/>
      <c r="XCJ399" s="35"/>
      <c r="XCK399" s="35"/>
      <c r="XCL399" s="35"/>
      <c r="XCM399" s="35"/>
      <c r="XCN399" s="35"/>
      <c r="XCO399" s="35"/>
      <c r="XCP399" s="35"/>
      <c r="XCQ399" s="35"/>
      <c r="XCR399" s="35"/>
      <c r="XCS399" s="35"/>
      <c r="XCT399" s="35"/>
      <c r="XCU399" s="35"/>
      <c r="XCV399" s="35"/>
      <c r="XCW399" s="35"/>
      <c r="XCX399" s="35"/>
      <c r="XCY399" s="35"/>
      <c r="XCZ399" s="35"/>
      <c r="XDA399" s="35"/>
      <c r="XDB399" s="35"/>
      <c r="XDC399" s="35"/>
      <c r="XDD399" s="35"/>
      <c r="XDE399" s="35"/>
      <c r="XDF399" s="35"/>
      <c r="XDG399" s="35"/>
      <c r="XDH399" s="35"/>
      <c r="XDI399" s="35"/>
      <c r="XDJ399" s="35"/>
      <c r="XDK399" s="35"/>
      <c r="XDL399" s="35"/>
      <c r="XDM399" s="35"/>
      <c r="XDN399" s="35"/>
      <c r="XDO399" s="35"/>
      <c r="XDP399" s="35"/>
      <c r="XDQ399" s="35"/>
      <c r="XDR399" s="35"/>
      <c r="XDS399" s="35"/>
      <c r="XDT399" s="35"/>
      <c r="XDU399" s="35"/>
      <c r="XDV399" s="35"/>
      <c r="XDW399" s="35"/>
      <c r="XDX399" s="35"/>
      <c r="XDY399" s="35"/>
      <c r="XDZ399" s="35"/>
      <c r="XEA399" s="35"/>
      <c r="XEB399" s="35"/>
      <c r="XEC399" s="35"/>
      <c r="XED399" s="35"/>
      <c r="XEE399" s="35"/>
      <c r="XEF399" s="35"/>
      <c r="XEG399" s="35"/>
      <c r="XEH399" s="35"/>
      <c r="XEI399" s="35"/>
      <c r="XEJ399" s="35"/>
      <c r="XEK399" s="35"/>
      <c r="XEL399" s="35"/>
      <c r="XEM399" s="35"/>
      <c r="XEN399" s="35"/>
      <c r="XEO399" s="35"/>
      <c r="XEP399" s="35"/>
      <c r="XEQ399" s="35"/>
      <c r="XER399" s="35"/>
      <c r="XES399" s="35"/>
      <c r="XET399" s="35"/>
      <c r="XEU399" s="35"/>
      <c r="XEV399" s="35"/>
      <c r="XEW399" s="35"/>
      <c r="XEX399" s="35"/>
      <c r="XEY399" s="35"/>
      <c r="XEZ399" s="35"/>
      <c r="XFA399" s="35"/>
      <c r="XFB399" s="35"/>
      <c r="XFC399" s="35"/>
      <c r="XFD399" s="35"/>
    </row>
    <row r="400" spans="1:151 16227:16384" s="12" customFormat="1" ht="20.25" customHeight="1" x14ac:dyDescent="0.25">
      <c r="A400" s="114"/>
      <c r="B400" s="115"/>
      <c r="C400" s="118">
        <v>3</v>
      </c>
      <c r="D400" s="119"/>
      <c r="E400" s="55" t="s">
        <v>209</v>
      </c>
      <c r="F400" s="118">
        <f>(127.63)*(10.764)</f>
        <v>1373.8093199999998</v>
      </c>
      <c r="G400" s="119"/>
      <c r="H400" s="55">
        <v>0</v>
      </c>
      <c r="I400" s="55">
        <f t="shared" si="166"/>
        <v>2198.094912</v>
      </c>
      <c r="J400" s="35"/>
      <c r="K400" s="35"/>
      <c r="L400" s="35"/>
      <c r="M400" s="35"/>
      <c r="N400" s="35"/>
      <c r="O400" s="35"/>
      <c r="P400" s="35"/>
      <c r="Q400" s="35"/>
      <c r="R400" s="35"/>
      <c r="S400" s="35"/>
      <c r="T400" s="35"/>
      <c r="U400" s="42" t="e">
        <f t="shared" ca="1" si="167"/>
        <v>#REF!</v>
      </c>
      <c r="V400" s="42" t="e">
        <f t="shared" ref="V400:W400" ca="1" si="168">V399+1</f>
        <v>#REF!</v>
      </c>
      <c r="W400" s="42">
        <f t="shared" ca="1" si="168"/>
        <v>703</v>
      </c>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WZC400" s="35"/>
      <c r="WZD400" s="35"/>
      <c r="WZE400" s="35"/>
      <c r="WZF400" s="35"/>
      <c r="WZG400" s="35"/>
      <c r="WZH400" s="35"/>
      <c r="WZI400" s="35"/>
      <c r="WZJ400" s="35"/>
      <c r="WZK400" s="35"/>
      <c r="WZL400" s="35"/>
      <c r="WZM400" s="35"/>
      <c r="WZN400" s="35"/>
      <c r="WZO400" s="35"/>
      <c r="WZP400" s="35"/>
      <c r="WZQ400" s="35"/>
      <c r="WZR400" s="35"/>
      <c r="WZS400" s="35"/>
      <c r="WZT400" s="35"/>
      <c r="WZU400" s="35"/>
      <c r="WZV400" s="35"/>
      <c r="WZW400" s="35"/>
      <c r="WZX400" s="35"/>
      <c r="WZY400" s="35"/>
      <c r="WZZ400" s="35"/>
      <c r="XAA400" s="35"/>
      <c r="XAB400" s="35"/>
      <c r="XAC400" s="35"/>
      <c r="XAD400" s="35"/>
      <c r="XAE400" s="35"/>
      <c r="XAF400" s="35"/>
      <c r="XAG400" s="35"/>
      <c r="XAH400" s="35"/>
      <c r="XAI400" s="35"/>
      <c r="XAJ400" s="35"/>
      <c r="XAK400" s="35"/>
      <c r="XAL400" s="35"/>
      <c r="XAM400" s="35"/>
      <c r="XAN400" s="35"/>
      <c r="XAO400" s="35"/>
      <c r="XAP400" s="35"/>
      <c r="XAQ400" s="35"/>
      <c r="XAR400" s="35"/>
      <c r="XAS400" s="35"/>
      <c r="XAT400" s="35"/>
      <c r="XAU400" s="35"/>
      <c r="XAV400" s="35"/>
      <c r="XAW400" s="35"/>
      <c r="XAX400" s="35"/>
      <c r="XAY400" s="35"/>
      <c r="XAZ400" s="35"/>
      <c r="XBA400" s="35"/>
      <c r="XBB400" s="35"/>
      <c r="XBC400" s="35"/>
      <c r="XBD400" s="35"/>
      <c r="XBE400" s="35"/>
      <c r="XBF400" s="35"/>
      <c r="XBG400" s="35"/>
      <c r="XBH400" s="35"/>
      <c r="XBI400" s="35"/>
      <c r="XBJ400" s="35"/>
      <c r="XBK400" s="35"/>
      <c r="XBL400" s="35"/>
      <c r="XBM400" s="35"/>
      <c r="XBN400" s="35"/>
      <c r="XBO400" s="35"/>
      <c r="XBP400" s="35"/>
      <c r="XBQ400" s="35"/>
      <c r="XBR400" s="35"/>
      <c r="XBS400" s="35"/>
      <c r="XBT400" s="35"/>
      <c r="XBU400" s="35"/>
      <c r="XBV400" s="35"/>
      <c r="XBW400" s="35"/>
      <c r="XBX400" s="35"/>
      <c r="XBY400" s="35"/>
      <c r="XBZ400" s="35"/>
      <c r="XCA400" s="35"/>
      <c r="XCB400" s="35"/>
      <c r="XCC400" s="35"/>
      <c r="XCD400" s="35"/>
      <c r="XCE400" s="35"/>
      <c r="XCF400" s="35"/>
      <c r="XCG400" s="35"/>
      <c r="XCH400" s="35"/>
      <c r="XCI400" s="35"/>
      <c r="XCJ400" s="35"/>
      <c r="XCK400" s="35"/>
      <c r="XCL400" s="35"/>
      <c r="XCM400" s="35"/>
      <c r="XCN400" s="35"/>
      <c r="XCO400" s="35"/>
      <c r="XCP400" s="35"/>
      <c r="XCQ400" s="35"/>
      <c r="XCR400" s="35"/>
      <c r="XCS400" s="35"/>
      <c r="XCT400" s="35"/>
      <c r="XCU400" s="35"/>
      <c r="XCV400" s="35"/>
      <c r="XCW400" s="35"/>
      <c r="XCX400" s="35"/>
      <c r="XCY400" s="35"/>
      <c r="XCZ400" s="35"/>
      <c r="XDA400" s="35"/>
      <c r="XDB400" s="35"/>
      <c r="XDC400" s="35"/>
      <c r="XDD400" s="35"/>
      <c r="XDE400" s="35"/>
      <c r="XDF400" s="35"/>
      <c r="XDG400" s="35"/>
      <c r="XDH400" s="35"/>
      <c r="XDI400" s="35"/>
      <c r="XDJ400" s="35"/>
      <c r="XDK400" s="35"/>
      <c r="XDL400" s="35"/>
      <c r="XDM400" s="35"/>
      <c r="XDN400" s="35"/>
      <c r="XDO400" s="35"/>
      <c r="XDP400" s="35"/>
      <c r="XDQ400" s="35"/>
      <c r="XDR400" s="35"/>
      <c r="XDS400" s="35"/>
      <c r="XDT400" s="35"/>
      <c r="XDU400" s="35"/>
      <c r="XDV400" s="35"/>
      <c r="XDW400" s="35"/>
      <c r="XDX400" s="35"/>
      <c r="XDY400" s="35"/>
      <c r="XDZ400" s="35"/>
      <c r="XEA400" s="35"/>
      <c r="XEB400" s="35"/>
      <c r="XEC400" s="35"/>
      <c r="XED400" s="35"/>
      <c r="XEE400" s="35"/>
      <c r="XEF400" s="35"/>
      <c r="XEG400" s="35"/>
      <c r="XEH400" s="35"/>
      <c r="XEI400" s="35"/>
      <c r="XEJ400" s="35"/>
      <c r="XEK400" s="35"/>
      <c r="XEL400" s="35"/>
      <c r="XEM400" s="35"/>
      <c r="XEN400" s="35"/>
      <c r="XEO400" s="35"/>
      <c r="XEP400" s="35"/>
      <c r="XEQ400" s="35"/>
      <c r="XER400" s="35"/>
      <c r="XES400" s="35"/>
      <c r="XET400" s="35"/>
      <c r="XEU400" s="35"/>
      <c r="XEV400" s="35"/>
      <c r="XEW400" s="35"/>
      <c r="XEX400" s="35"/>
      <c r="XEY400" s="35"/>
      <c r="XEZ400" s="35"/>
      <c r="XFA400" s="35"/>
      <c r="XFB400" s="35"/>
      <c r="XFC400" s="35"/>
      <c r="XFD400" s="35"/>
    </row>
    <row r="401" spans="1:151 16227:16384" s="12" customFormat="1" ht="20.25" customHeight="1" x14ac:dyDescent="0.25">
      <c r="A401" s="114"/>
      <c r="B401" s="115"/>
      <c r="C401" s="118">
        <v>4</v>
      </c>
      <c r="D401" s="119"/>
      <c r="E401" s="55" t="s">
        <v>208</v>
      </c>
      <c r="F401" s="118">
        <f>(73.51)*(10.764)</f>
        <v>791.26164000000006</v>
      </c>
      <c r="G401" s="119"/>
      <c r="H401" s="55">
        <v>0</v>
      </c>
      <c r="I401" s="55">
        <f t="shared" si="166"/>
        <v>1266.0186240000003</v>
      </c>
      <c r="J401" s="35"/>
      <c r="K401" s="35"/>
      <c r="L401" s="35"/>
      <c r="M401" s="35"/>
      <c r="N401" s="35"/>
      <c r="O401" s="35"/>
      <c r="P401" s="35"/>
      <c r="Q401" s="35"/>
      <c r="R401" s="35"/>
      <c r="S401" s="35"/>
      <c r="T401" s="35"/>
      <c r="U401" s="42" t="e">
        <f t="shared" ca="1" si="167"/>
        <v>#REF!</v>
      </c>
      <c r="V401" s="42" t="e">
        <f t="shared" ref="V401:W401" ca="1" si="169">V400+1</f>
        <v>#REF!</v>
      </c>
      <c r="W401" s="42">
        <f t="shared" ca="1" si="169"/>
        <v>704</v>
      </c>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WZC401" s="35"/>
      <c r="WZD401" s="35"/>
      <c r="WZE401" s="35"/>
      <c r="WZF401" s="35"/>
      <c r="WZG401" s="35"/>
      <c r="WZH401" s="35"/>
      <c r="WZI401" s="35"/>
      <c r="WZJ401" s="35"/>
      <c r="WZK401" s="35"/>
      <c r="WZL401" s="35"/>
      <c r="WZM401" s="35"/>
      <c r="WZN401" s="35"/>
      <c r="WZO401" s="35"/>
      <c r="WZP401" s="35"/>
      <c r="WZQ401" s="35"/>
      <c r="WZR401" s="35"/>
      <c r="WZS401" s="35"/>
      <c r="WZT401" s="35"/>
      <c r="WZU401" s="35"/>
      <c r="WZV401" s="35"/>
      <c r="WZW401" s="35"/>
      <c r="WZX401" s="35"/>
      <c r="WZY401" s="35"/>
      <c r="WZZ401" s="35"/>
      <c r="XAA401" s="35"/>
      <c r="XAB401" s="35"/>
      <c r="XAC401" s="35"/>
      <c r="XAD401" s="35"/>
      <c r="XAE401" s="35"/>
      <c r="XAF401" s="35"/>
      <c r="XAG401" s="35"/>
      <c r="XAH401" s="35"/>
      <c r="XAI401" s="35"/>
      <c r="XAJ401" s="35"/>
      <c r="XAK401" s="35"/>
      <c r="XAL401" s="35"/>
      <c r="XAM401" s="35"/>
      <c r="XAN401" s="35"/>
      <c r="XAO401" s="35"/>
      <c r="XAP401" s="35"/>
      <c r="XAQ401" s="35"/>
      <c r="XAR401" s="35"/>
      <c r="XAS401" s="35"/>
      <c r="XAT401" s="35"/>
      <c r="XAU401" s="35"/>
      <c r="XAV401" s="35"/>
      <c r="XAW401" s="35"/>
      <c r="XAX401" s="35"/>
      <c r="XAY401" s="35"/>
      <c r="XAZ401" s="35"/>
      <c r="XBA401" s="35"/>
      <c r="XBB401" s="35"/>
      <c r="XBC401" s="35"/>
      <c r="XBD401" s="35"/>
      <c r="XBE401" s="35"/>
      <c r="XBF401" s="35"/>
      <c r="XBG401" s="35"/>
      <c r="XBH401" s="35"/>
      <c r="XBI401" s="35"/>
      <c r="XBJ401" s="35"/>
      <c r="XBK401" s="35"/>
      <c r="XBL401" s="35"/>
      <c r="XBM401" s="35"/>
      <c r="XBN401" s="35"/>
      <c r="XBO401" s="35"/>
      <c r="XBP401" s="35"/>
      <c r="XBQ401" s="35"/>
      <c r="XBR401" s="35"/>
      <c r="XBS401" s="35"/>
      <c r="XBT401" s="35"/>
      <c r="XBU401" s="35"/>
      <c r="XBV401" s="35"/>
      <c r="XBW401" s="35"/>
      <c r="XBX401" s="35"/>
      <c r="XBY401" s="35"/>
      <c r="XBZ401" s="35"/>
      <c r="XCA401" s="35"/>
      <c r="XCB401" s="35"/>
      <c r="XCC401" s="35"/>
      <c r="XCD401" s="35"/>
      <c r="XCE401" s="35"/>
      <c r="XCF401" s="35"/>
      <c r="XCG401" s="35"/>
      <c r="XCH401" s="35"/>
      <c r="XCI401" s="35"/>
      <c r="XCJ401" s="35"/>
      <c r="XCK401" s="35"/>
      <c r="XCL401" s="35"/>
      <c r="XCM401" s="35"/>
      <c r="XCN401" s="35"/>
      <c r="XCO401" s="35"/>
      <c r="XCP401" s="35"/>
      <c r="XCQ401" s="35"/>
      <c r="XCR401" s="35"/>
      <c r="XCS401" s="35"/>
      <c r="XCT401" s="35"/>
      <c r="XCU401" s="35"/>
      <c r="XCV401" s="35"/>
      <c r="XCW401" s="35"/>
      <c r="XCX401" s="35"/>
      <c r="XCY401" s="35"/>
      <c r="XCZ401" s="35"/>
      <c r="XDA401" s="35"/>
      <c r="XDB401" s="35"/>
      <c r="XDC401" s="35"/>
      <c r="XDD401" s="35"/>
      <c r="XDE401" s="35"/>
      <c r="XDF401" s="35"/>
      <c r="XDG401" s="35"/>
      <c r="XDH401" s="35"/>
      <c r="XDI401" s="35"/>
      <c r="XDJ401" s="35"/>
      <c r="XDK401" s="35"/>
      <c r="XDL401" s="35"/>
      <c r="XDM401" s="35"/>
      <c r="XDN401" s="35"/>
      <c r="XDO401" s="35"/>
      <c r="XDP401" s="35"/>
      <c r="XDQ401" s="35"/>
      <c r="XDR401" s="35"/>
      <c r="XDS401" s="35"/>
      <c r="XDT401" s="35"/>
      <c r="XDU401" s="35"/>
      <c r="XDV401" s="35"/>
      <c r="XDW401" s="35"/>
      <c r="XDX401" s="35"/>
      <c r="XDY401" s="35"/>
      <c r="XDZ401" s="35"/>
      <c r="XEA401" s="35"/>
      <c r="XEB401" s="35"/>
      <c r="XEC401" s="35"/>
      <c r="XED401" s="35"/>
      <c r="XEE401" s="35"/>
      <c r="XEF401" s="35"/>
      <c r="XEG401" s="35"/>
      <c r="XEH401" s="35"/>
      <c r="XEI401" s="35"/>
      <c r="XEJ401" s="35"/>
      <c r="XEK401" s="35"/>
      <c r="XEL401" s="35"/>
      <c r="XEM401" s="35"/>
      <c r="XEN401" s="35"/>
      <c r="XEO401" s="35"/>
      <c r="XEP401" s="35"/>
      <c r="XEQ401" s="35"/>
      <c r="XER401" s="35"/>
      <c r="XES401" s="35"/>
      <c r="XET401" s="35"/>
      <c r="XEU401" s="35"/>
      <c r="XEV401" s="35"/>
      <c r="XEW401" s="35"/>
      <c r="XEX401" s="35"/>
      <c r="XEY401" s="35"/>
      <c r="XEZ401" s="35"/>
      <c r="XFA401" s="35"/>
      <c r="XFB401" s="35"/>
      <c r="XFC401" s="35"/>
      <c r="XFD401" s="35"/>
    </row>
    <row r="402" spans="1:151 16227:16384" s="12" customFormat="1" ht="20.25" customHeight="1" x14ac:dyDescent="0.25">
      <c r="A402" s="116"/>
      <c r="B402" s="117"/>
      <c r="C402" s="118">
        <v>5</v>
      </c>
      <c r="D402" s="119"/>
      <c r="E402" s="118" t="s">
        <v>221</v>
      </c>
      <c r="F402" s="120"/>
      <c r="G402" s="120"/>
      <c r="H402" s="120"/>
      <c r="I402" s="119"/>
      <c r="J402" s="35"/>
      <c r="K402" s="35"/>
      <c r="L402" s="35"/>
      <c r="M402" s="35"/>
      <c r="N402" s="35"/>
      <c r="O402" s="35"/>
      <c r="P402" s="35"/>
      <c r="Q402" s="35"/>
      <c r="R402" s="35"/>
      <c r="S402" s="35"/>
      <c r="T402" s="35"/>
      <c r="U402" s="42" t="e">
        <f t="shared" ca="1" si="167"/>
        <v>#REF!</v>
      </c>
      <c r="V402" s="42" t="e">
        <f t="shared" ref="V402:W402" ca="1" si="170">V401+1</f>
        <v>#REF!</v>
      </c>
      <c r="W402" s="42">
        <f t="shared" ca="1" si="170"/>
        <v>705</v>
      </c>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WZC402" s="35"/>
      <c r="WZD402" s="35"/>
      <c r="WZE402" s="35"/>
      <c r="WZF402" s="35"/>
      <c r="WZG402" s="35"/>
      <c r="WZH402" s="35"/>
      <c r="WZI402" s="35"/>
      <c r="WZJ402" s="35"/>
      <c r="WZK402" s="35"/>
      <c r="WZL402" s="35"/>
      <c r="WZM402" s="35"/>
      <c r="WZN402" s="35"/>
      <c r="WZO402" s="35"/>
      <c r="WZP402" s="35"/>
      <c r="WZQ402" s="35"/>
      <c r="WZR402" s="35"/>
      <c r="WZS402" s="35"/>
      <c r="WZT402" s="35"/>
      <c r="WZU402" s="35"/>
      <c r="WZV402" s="35"/>
      <c r="WZW402" s="35"/>
      <c r="WZX402" s="35"/>
      <c r="WZY402" s="35"/>
      <c r="WZZ402" s="35"/>
      <c r="XAA402" s="35"/>
      <c r="XAB402" s="35"/>
      <c r="XAC402" s="35"/>
      <c r="XAD402" s="35"/>
      <c r="XAE402" s="35"/>
      <c r="XAF402" s="35"/>
      <c r="XAG402" s="35"/>
      <c r="XAH402" s="35"/>
      <c r="XAI402" s="35"/>
      <c r="XAJ402" s="35"/>
      <c r="XAK402" s="35"/>
      <c r="XAL402" s="35"/>
      <c r="XAM402" s="35"/>
      <c r="XAN402" s="35"/>
      <c r="XAO402" s="35"/>
      <c r="XAP402" s="35"/>
      <c r="XAQ402" s="35"/>
      <c r="XAR402" s="35"/>
      <c r="XAS402" s="35"/>
      <c r="XAT402" s="35"/>
      <c r="XAU402" s="35"/>
      <c r="XAV402" s="35"/>
      <c r="XAW402" s="35"/>
      <c r="XAX402" s="35"/>
      <c r="XAY402" s="35"/>
      <c r="XAZ402" s="35"/>
      <c r="XBA402" s="35"/>
      <c r="XBB402" s="35"/>
      <c r="XBC402" s="35"/>
      <c r="XBD402" s="35"/>
      <c r="XBE402" s="35"/>
      <c r="XBF402" s="35"/>
      <c r="XBG402" s="35"/>
      <c r="XBH402" s="35"/>
      <c r="XBI402" s="35"/>
      <c r="XBJ402" s="35"/>
      <c r="XBK402" s="35"/>
      <c r="XBL402" s="35"/>
      <c r="XBM402" s="35"/>
      <c r="XBN402" s="35"/>
      <c r="XBO402" s="35"/>
      <c r="XBP402" s="35"/>
      <c r="XBQ402" s="35"/>
      <c r="XBR402" s="35"/>
      <c r="XBS402" s="35"/>
      <c r="XBT402" s="35"/>
      <c r="XBU402" s="35"/>
      <c r="XBV402" s="35"/>
      <c r="XBW402" s="35"/>
      <c r="XBX402" s="35"/>
      <c r="XBY402" s="35"/>
      <c r="XBZ402" s="35"/>
      <c r="XCA402" s="35"/>
      <c r="XCB402" s="35"/>
      <c r="XCC402" s="35"/>
      <c r="XCD402" s="35"/>
      <c r="XCE402" s="35"/>
      <c r="XCF402" s="35"/>
      <c r="XCG402" s="35"/>
      <c r="XCH402" s="35"/>
      <c r="XCI402" s="35"/>
      <c r="XCJ402" s="35"/>
      <c r="XCK402" s="35"/>
      <c r="XCL402" s="35"/>
      <c r="XCM402" s="35"/>
      <c r="XCN402" s="35"/>
      <c r="XCO402" s="35"/>
      <c r="XCP402" s="35"/>
      <c r="XCQ402" s="35"/>
      <c r="XCR402" s="35"/>
      <c r="XCS402" s="35"/>
      <c r="XCT402" s="35"/>
      <c r="XCU402" s="35"/>
      <c r="XCV402" s="35"/>
      <c r="XCW402" s="35"/>
      <c r="XCX402" s="35"/>
      <c r="XCY402" s="35"/>
      <c r="XCZ402" s="35"/>
      <c r="XDA402" s="35"/>
      <c r="XDB402" s="35"/>
      <c r="XDC402" s="35"/>
      <c r="XDD402" s="35"/>
      <c r="XDE402" s="35"/>
      <c r="XDF402" s="35"/>
      <c r="XDG402" s="35"/>
      <c r="XDH402" s="35"/>
      <c r="XDI402" s="35"/>
      <c r="XDJ402" s="35"/>
      <c r="XDK402" s="35"/>
      <c r="XDL402" s="35"/>
      <c r="XDM402" s="35"/>
      <c r="XDN402" s="35"/>
      <c r="XDO402" s="35"/>
      <c r="XDP402" s="35"/>
      <c r="XDQ402" s="35"/>
      <c r="XDR402" s="35"/>
      <c r="XDS402" s="35"/>
      <c r="XDT402" s="35"/>
      <c r="XDU402" s="35"/>
      <c r="XDV402" s="35"/>
      <c r="XDW402" s="35"/>
      <c r="XDX402" s="35"/>
      <c r="XDY402" s="35"/>
      <c r="XDZ402" s="35"/>
      <c r="XEA402" s="35"/>
      <c r="XEB402" s="35"/>
      <c r="XEC402" s="35"/>
      <c r="XED402" s="35"/>
      <c r="XEE402" s="35"/>
      <c r="XEF402" s="35"/>
      <c r="XEG402" s="35"/>
      <c r="XEH402" s="35"/>
      <c r="XEI402" s="35"/>
      <c r="XEJ402" s="35"/>
      <c r="XEK402" s="35"/>
      <c r="XEL402" s="35"/>
      <c r="XEM402" s="35"/>
      <c r="XEN402" s="35"/>
      <c r="XEO402" s="35"/>
      <c r="XEP402" s="35"/>
      <c r="XEQ402" s="35"/>
      <c r="XER402" s="35"/>
      <c r="XES402" s="35"/>
      <c r="XET402" s="35"/>
      <c r="XEU402" s="35"/>
      <c r="XEV402" s="35"/>
      <c r="XEW402" s="35"/>
      <c r="XEX402" s="35"/>
      <c r="XEY402" s="35"/>
      <c r="XEZ402" s="35"/>
      <c r="XFA402" s="35"/>
      <c r="XFB402" s="35"/>
      <c r="XFC402" s="35"/>
      <c r="XFD402" s="35"/>
    </row>
    <row r="403" spans="1:151 16227:16384" s="12" customFormat="1" ht="20.25" x14ac:dyDescent="0.25">
      <c r="A403" s="109" t="s">
        <v>215</v>
      </c>
      <c r="B403" s="110"/>
      <c r="C403" s="110"/>
      <c r="D403" s="110"/>
      <c r="E403" s="110"/>
      <c r="F403" s="110"/>
      <c r="G403" s="110"/>
      <c r="H403" s="110"/>
      <c r="I403" s="111"/>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WZC403" s="35"/>
      <c r="WZD403" s="35"/>
      <c r="WZE403" s="35"/>
      <c r="WZF403" s="35"/>
      <c r="WZG403" s="35"/>
      <c r="WZH403" s="35"/>
      <c r="WZI403" s="35"/>
      <c r="WZJ403" s="35"/>
      <c r="WZK403" s="35"/>
      <c r="WZL403" s="35"/>
      <c r="WZM403" s="35"/>
      <c r="WZN403" s="35"/>
      <c r="WZO403" s="35"/>
      <c r="WZP403" s="35"/>
      <c r="WZQ403" s="35"/>
      <c r="WZR403" s="35"/>
      <c r="WZS403" s="35"/>
      <c r="WZT403" s="35"/>
      <c r="WZU403" s="35"/>
      <c r="WZV403" s="35"/>
      <c r="WZW403" s="35"/>
      <c r="WZX403" s="35"/>
      <c r="WZY403" s="35"/>
      <c r="WZZ403" s="35"/>
      <c r="XAA403" s="35"/>
      <c r="XAB403" s="35"/>
      <c r="XAC403" s="35"/>
      <c r="XAD403" s="35"/>
      <c r="XAE403" s="35"/>
      <c r="XAF403" s="35"/>
      <c r="XAG403" s="35"/>
      <c r="XAH403" s="35"/>
      <c r="XAI403" s="35"/>
      <c r="XAJ403" s="35"/>
      <c r="XAK403" s="35"/>
      <c r="XAL403" s="35"/>
      <c r="XAM403" s="35"/>
      <c r="XAN403" s="35"/>
      <c r="XAO403" s="35"/>
      <c r="XAP403" s="35"/>
      <c r="XAQ403" s="35"/>
      <c r="XAR403" s="35"/>
      <c r="XAS403" s="35"/>
      <c r="XAT403" s="35"/>
      <c r="XAU403" s="35"/>
      <c r="XAV403" s="35"/>
      <c r="XAW403" s="35"/>
      <c r="XAX403" s="35"/>
      <c r="XAY403" s="35"/>
      <c r="XAZ403" s="35"/>
      <c r="XBA403" s="35"/>
      <c r="XBB403" s="35"/>
      <c r="XBC403" s="35"/>
      <c r="XBD403" s="35"/>
      <c r="XBE403" s="35"/>
      <c r="XBF403" s="35"/>
      <c r="XBG403" s="35"/>
      <c r="XBH403" s="35"/>
      <c r="XBI403" s="35"/>
      <c r="XBJ403" s="35"/>
      <c r="XBK403" s="35"/>
      <c r="XBL403" s="35"/>
      <c r="XBM403" s="35"/>
      <c r="XBN403" s="35"/>
      <c r="XBO403" s="35"/>
      <c r="XBP403" s="35"/>
      <c r="XBQ403" s="35"/>
      <c r="XBR403" s="35"/>
      <c r="XBS403" s="35"/>
      <c r="XBT403" s="35"/>
      <c r="XBU403" s="35"/>
      <c r="XBV403" s="35"/>
      <c r="XBW403" s="35"/>
      <c r="XBX403" s="35"/>
      <c r="XBY403" s="35"/>
      <c r="XBZ403" s="35"/>
      <c r="XCA403" s="35"/>
      <c r="XCB403" s="35"/>
      <c r="XCC403" s="35"/>
      <c r="XCD403" s="35"/>
      <c r="XCE403" s="35"/>
      <c r="XCF403" s="35"/>
      <c r="XCG403" s="35"/>
      <c r="XCH403" s="35"/>
      <c r="XCI403" s="35"/>
      <c r="XCJ403" s="35"/>
      <c r="XCK403" s="35"/>
      <c r="XCL403" s="35"/>
      <c r="XCM403" s="35"/>
      <c r="XCN403" s="35"/>
      <c r="XCO403" s="35"/>
      <c r="XCP403" s="35"/>
      <c r="XCQ403" s="35"/>
      <c r="XCR403" s="35"/>
      <c r="XCS403" s="35"/>
      <c r="XCT403" s="35"/>
      <c r="XCU403" s="35"/>
      <c r="XCV403" s="35"/>
      <c r="XCW403" s="35"/>
      <c r="XCX403" s="35"/>
      <c r="XCY403" s="35"/>
      <c r="XCZ403" s="35"/>
      <c r="XDA403" s="35"/>
      <c r="XDB403" s="35"/>
      <c r="XDC403" s="35"/>
      <c r="XDD403" s="35"/>
      <c r="XDE403" s="35"/>
      <c r="XDF403" s="35"/>
      <c r="XDG403" s="35"/>
      <c r="XDH403" s="35"/>
      <c r="XDI403" s="35"/>
      <c r="XDJ403" s="35"/>
      <c r="XDK403" s="35"/>
      <c r="XDL403" s="35"/>
      <c r="XDM403" s="35"/>
      <c r="XDN403" s="35"/>
      <c r="XDO403" s="35"/>
      <c r="XDP403" s="35"/>
      <c r="XDQ403" s="35"/>
      <c r="XDR403" s="35"/>
      <c r="XDS403" s="35"/>
      <c r="XDT403" s="35"/>
      <c r="XDU403" s="35"/>
      <c r="XDV403" s="35"/>
      <c r="XDW403" s="35"/>
      <c r="XDX403" s="35"/>
      <c r="XDY403" s="35"/>
      <c r="XDZ403" s="35"/>
      <c r="XEA403" s="35"/>
      <c r="XEB403" s="35"/>
      <c r="XEC403" s="35"/>
      <c r="XED403" s="35"/>
      <c r="XEE403" s="35"/>
      <c r="XEF403" s="35"/>
      <c r="XEG403" s="35"/>
      <c r="XEH403" s="35"/>
      <c r="XEI403" s="35"/>
      <c r="XEJ403" s="35"/>
      <c r="XEK403" s="35"/>
      <c r="XEL403" s="35"/>
      <c r="XEM403" s="35"/>
      <c r="XEN403" s="35"/>
      <c r="XEO403" s="35"/>
      <c r="XEP403" s="35"/>
      <c r="XEQ403" s="35"/>
      <c r="XER403" s="35"/>
      <c r="XES403" s="35"/>
      <c r="XET403" s="35"/>
      <c r="XEU403" s="35"/>
      <c r="XEV403" s="35"/>
      <c r="XEW403" s="35"/>
      <c r="XEX403" s="35"/>
      <c r="XEY403" s="35"/>
      <c r="XEZ403" s="35"/>
      <c r="XFA403" s="35"/>
      <c r="XFB403" s="35"/>
      <c r="XFC403" s="35"/>
      <c r="XFD403" s="35"/>
    </row>
    <row r="404" spans="1:151 16227:16384" s="12" customFormat="1" ht="20.25" customHeight="1" x14ac:dyDescent="0.25">
      <c r="A404" s="112" t="str">
        <f>A403</f>
        <v>8th to 13th &amp; 15th to 20th Floor</v>
      </c>
      <c r="B404" s="113"/>
      <c r="C404" s="118">
        <v>1</v>
      </c>
      <c r="D404" s="119"/>
      <c r="E404" s="55" t="s">
        <v>208</v>
      </c>
      <c r="F404" s="118">
        <f>(69.01)*(10.764)</f>
        <v>742.82363999999995</v>
      </c>
      <c r="G404" s="119"/>
      <c r="H404" s="55">
        <v>0</v>
      </c>
      <c r="I404" s="55">
        <f t="shared" ref="I404:I408" si="171">F404*(($I$151)+1)+H404</f>
        <v>1188.517824</v>
      </c>
      <c r="J404" s="35"/>
      <c r="K404" s="35"/>
      <c r="L404" s="35"/>
      <c r="M404" s="35"/>
      <c r="N404" s="35"/>
      <c r="O404" s="35"/>
      <c r="P404" s="35"/>
      <c r="Q404" s="35"/>
      <c r="R404" s="35"/>
      <c r="S404" s="35"/>
      <c r="T404" s="35"/>
      <c r="U404" s="42" t="str">
        <f t="shared" ref="U404:U408" ca="1" si="172">V404&amp;""&amp;",..,"&amp;""&amp;W404</f>
        <v>801,..,2001</v>
      </c>
      <c r="V404" s="42">
        <f ca="1">(SUMPRODUCT(MID(0&amp;(LEFT(A403,SUM(LEN(A403)-LEN(SUBSTITUTE(A403,{"0","1","2","3"},""))))), LARGE(INDEX(ISNUMBER(--MID((LEFT(A403,SUM(LEN(A403)-LEN(SUBSTITUTE(A403,{"0","1","2","3"},""))))), ROW(INDIRECT("1:"&amp;LEN((LEFT(A403,SUM(LEN(A403)-LEN(SUBSTITUTE(A403,{"0","1","2","3"},"")))))))), 1)) * ROW(INDIRECT("1:"&amp;LEN((LEFT(A403,SUM(LEN(A403)-LEN(SUBSTITUTE(A403,{"0","1","2","3"},"")))))))), 0), ROW(INDIRECT("1:"&amp;LEN((LEFT(A403,SUM(LEN(A403)-LEN(SUBSTITUTE(A403,{"0","1","2","3"},"")))))))))+1, 1) * 10^ROW(INDIRECT("1:"&amp;LEN((LEFT(A403,SUM(LEN(A403)-LEN(SUBSTITUTE(A403,{"0","1","2","3"},""))))))))/10))*100+1</f>
        <v>801</v>
      </c>
      <c r="W404" s="42">
        <f ca="1">(SUMPRODUCT(MID(0&amp;(--TRIM(RIGHT(SUBSTITUTE(LEFT(A403,_xlfn.AGGREGATE(16,6,FIND({0,1,2,3,4,5,6,7,8,9},A403,ROW(INDIRECT("1:"&amp;LEN(A403)))),1))," ",REPT(" ",LEN(A403))),LEN(A403)))), LARGE(INDEX(ISNUMBER(--MID((--TRIM(RIGHT(SUBSTITUTE(LEFT(A403,_xlfn.AGGREGATE(16,6,FIND({0,1,2,3,4,5,6,7,8,9},A403,ROW(INDIRECT("1:"&amp;LEN(A403)))),1))," ",REPT(" ",LEN(A403))),LEN(A403)))), ROW(INDIRECT("1:"&amp;LEN((--TRIM(RIGHT(SUBSTITUTE(LEFT(A403,_xlfn.AGGREGATE(16,6,FIND({0,1,2,3,4,5,6,7,8,9},A403,ROW(INDIRECT("1:"&amp;LEN(A403)))),1))," ",REPT(" ",LEN(A403))),LEN(A403))))))), 1)) * ROW(INDIRECT("1:"&amp;LEN((--TRIM(RIGHT(SUBSTITUTE(LEFT(A403,_xlfn.AGGREGATE(16,6,FIND({0,1,2,3,4,5,6,7,8,9},A403,ROW(INDIRECT("1:"&amp;LEN(A403)))),1))," ",REPT(" ",LEN(A403))),LEN(A403))))))), 0), ROW(INDIRECT("1:"&amp;LEN((--TRIM(RIGHT(SUBSTITUTE(LEFT(A403,_xlfn.AGGREGATE(16,6,FIND({0,1,2,3,4,5,6,7,8,9},A403,ROW(INDIRECT("1:"&amp;LEN(A403)))),1))," ",REPT(" ",LEN(A403))),LEN(A403))))))))+1, 1) * 10^ROW(INDIRECT("1:"&amp;LEN((--TRIM(RIGHT(SUBSTITUTE(LEFT(A403,_xlfn.AGGREGATE(16,6,FIND({0,1,2,3,4,5,6,7,8,9},A403,ROW(INDIRECT("1:"&amp;LEN(A403)))),1))," ",REPT(" ",LEN(A403))),LEN(A403)))))))/10))*100+1</f>
        <v>2001</v>
      </c>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WZC404" s="35"/>
      <c r="WZD404" s="35"/>
      <c r="WZE404" s="35"/>
      <c r="WZF404" s="35"/>
      <c r="WZG404" s="35"/>
      <c r="WZH404" s="35"/>
      <c r="WZI404" s="35"/>
      <c r="WZJ404" s="35"/>
      <c r="WZK404" s="35"/>
      <c r="WZL404" s="35"/>
      <c r="WZM404" s="35"/>
      <c r="WZN404" s="35"/>
      <c r="WZO404" s="35"/>
      <c r="WZP404" s="35"/>
      <c r="WZQ404" s="35"/>
      <c r="WZR404" s="35"/>
      <c r="WZS404" s="35"/>
      <c r="WZT404" s="35"/>
      <c r="WZU404" s="35"/>
      <c r="WZV404" s="35"/>
      <c r="WZW404" s="35"/>
      <c r="WZX404" s="35"/>
      <c r="WZY404" s="35"/>
      <c r="WZZ404" s="35"/>
      <c r="XAA404" s="35"/>
      <c r="XAB404" s="35"/>
      <c r="XAC404" s="35"/>
      <c r="XAD404" s="35"/>
      <c r="XAE404" s="35"/>
      <c r="XAF404" s="35"/>
      <c r="XAG404" s="35"/>
      <c r="XAH404" s="35"/>
      <c r="XAI404" s="35"/>
      <c r="XAJ404" s="35"/>
      <c r="XAK404" s="35"/>
      <c r="XAL404" s="35"/>
      <c r="XAM404" s="35"/>
      <c r="XAN404" s="35"/>
      <c r="XAO404" s="35"/>
      <c r="XAP404" s="35"/>
      <c r="XAQ404" s="35"/>
      <c r="XAR404" s="35"/>
      <c r="XAS404" s="35"/>
      <c r="XAT404" s="35"/>
      <c r="XAU404" s="35"/>
      <c r="XAV404" s="35"/>
      <c r="XAW404" s="35"/>
      <c r="XAX404" s="35"/>
      <c r="XAY404" s="35"/>
      <c r="XAZ404" s="35"/>
      <c r="XBA404" s="35"/>
      <c r="XBB404" s="35"/>
      <c r="XBC404" s="35"/>
      <c r="XBD404" s="35"/>
      <c r="XBE404" s="35"/>
      <c r="XBF404" s="35"/>
      <c r="XBG404" s="35"/>
      <c r="XBH404" s="35"/>
      <c r="XBI404" s="35"/>
      <c r="XBJ404" s="35"/>
      <c r="XBK404" s="35"/>
      <c r="XBL404" s="35"/>
      <c r="XBM404" s="35"/>
      <c r="XBN404" s="35"/>
      <c r="XBO404" s="35"/>
      <c r="XBP404" s="35"/>
      <c r="XBQ404" s="35"/>
      <c r="XBR404" s="35"/>
      <c r="XBS404" s="35"/>
      <c r="XBT404" s="35"/>
      <c r="XBU404" s="35"/>
      <c r="XBV404" s="35"/>
      <c r="XBW404" s="35"/>
      <c r="XBX404" s="35"/>
      <c r="XBY404" s="35"/>
      <c r="XBZ404" s="35"/>
      <c r="XCA404" s="35"/>
      <c r="XCB404" s="35"/>
      <c r="XCC404" s="35"/>
      <c r="XCD404" s="35"/>
      <c r="XCE404" s="35"/>
      <c r="XCF404" s="35"/>
      <c r="XCG404" s="35"/>
      <c r="XCH404" s="35"/>
      <c r="XCI404" s="35"/>
      <c r="XCJ404" s="35"/>
      <c r="XCK404" s="35"/>
      <c r="XCL404" s="35"/>
      <c r="XCM404" s="35"/>
      <c r="XCN404" s="35"/>
      <c r="XCO404" s="35"/>
      <c r="XCP404" s="35"/>
      <c r="XCQ404" s="35"/>
      <c r="XCR404" s="35"/>
      <c r="XCS404" s="35"/>
      <c r="XCT404" s="35"/>
      <c r="XCU404" s="35"/>
      <c r="XCV404" s="35"/>
      <c r="XCW404" s="35"/>
      <c r="XCX404" s="35"/>
      <c r="XCY404" s="35"/>
      <c r="XCZ404" s="35"/>
      <c r="XDA404" s="35"/>
      <c r="XDB404" s="35"/>
      <c r="XDC404" s="35"/>
      <c r="XDD404" s="35"/>
      <c r="XDE404" s="35"/>
      <c r="XDF404" s="35"/>
      <c r="XDG404" s="35"/>
      <c r="XDH404" s="35"/>
      <c r="XDI404" s="35"/>
      <c r="XDJ404" s="35"/>
      <c r="XDK404" s="35"/>
      <c r="XDL404" s="35"/>
      <c r="XDM404" s="35"/>
      <c r="XDN404" s="35"/>
      <c r="XDO404" s="35"/>
      <c r="XDP404" s="35"/>
      <c r="XDQ404" s="35"/>
      <c r="XDR404" s="35"/>
      <c r="XDS404" s="35"/>
      <c r="XDT404" s="35"/>
      <c r="XDU404" s="35"/>
      <c r="XDV404" s="35"/>
      <c r="XDW404" s="35"/>
      <c r="XDX404" s="35"/>
      <c r="XDY404" s="35"/>
      <c r="XDZ404" s="35"/>
      <c r="XEA404" s="35"/>
      <c r="XEB404" s="35"/>
      <c r="XEC404" s="35"/>
      <c r="XED404" s="35"/>
      <c r="XEE404" s="35"/>
      <c r="XEF404" s="35"/>
      <c r="XEG404" s="35"/>
      <c r="XEH404" s="35"/>
      <c r="XEI404" s="35"/>
      <c r="XEJ404" s="35"/>
      <c r="XEK404" s="35"/>
      <c r="XEL404" s="35"/>
      <c r="XEM404" s="35"/>
      <c r="XEN404" s="35"/>
      <c r="XEO404" s="35"/>
      <c r="XEP404" s="35"/>
      <c r="XEQ404" s="35"/>
      <c r="XER404" s="35"/>
      <c r="XES404" s="35"/>
      <c r="XET404" s="35"/>
      <c r="XEU404" s="35"/>
      <c r="XEV404" s="35"/>
      <c r="XEW404" s="35"/>
      <c r="XEX404" s="35"/>
      <c r="XEY404" s="35"/>
      <c r="XEZ404" s="35"/>
      <c r="XFA404" s="35"/>
      <c r="XFB404" s="35"/>
      <c r="XFC404" s="35"/>
      <c r="XFD404" s="35"/>
    </row>
    <row r="405" spans="1:151 16227:16384" s="12" customFormat="1" ht="20.25" customHeight="1" x14ac:dyDescent="0.25">
      <c r="A405" s="114"/>
      <c r="B405" s="115"/>
      <c r="C405" s="118">
        <v>2</v>
      </c>
      <c r="D405" s="119"/>
      <c r="E405" s="55" t="s">
        <v>209</v>
      </c>
      <c r="F405" s="118">
        <f>(86.28)*(10.764)</f>
        <v>928.71791999999994</v>
      </c>
      <c r="G405" s="119"/>
      <c r="H405" s="55">
        <v>0</v>
      </c>
      <c r="I405" s="55">
        <f t="shared" si="171"/>
        <v>1485.948672</v>
      </c>
      <c r="J405" s="35"/>
      <c r="K405" s="35"/>
      <c r="L405" s="35"/>
      <c r="M405" s="35"/>
      <c r="N405" s="35"/>
      <c r="O405" s="35"/>
      <c r="P405" s="35"/>
      <c r="Q405" s="35"/>
      <c r="R405" s="35"/>
      <c r="S405" s="35"/>
      <c r="T405" s="35"/>
      <c r="U405" s="42" t="str">
        <f t="shared" ca="1" si="172"/>
        <v>802,..,2002</v>
      </c>
      <c r="V405" s="42">
        <f ca="1">V404+1</f>
        <v>802</v>
      </c>
      <c r="W405" s="42">
        <f ca="1">W404+1</f>
        <v>2002</v>
      </c>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WZC405" s="35"/>
      <c r="WZD405" s="35"/>
      <c r="WZE405" s="35"/>
      <c r="WZF405" s="35"/>
      <c r="WZG405" s="35"/>
      <c r="WZH405" s="35"/>
      <c r="WZI405" s="35"/>
      <c r="WZJ405" s="35"/>
      <c r="WZK405" s="35"/>
      <c r="WZL405" s="35"/>
      <c r="WZM405" s="35"/>
      <c r="WZN405" s="35"/>
      <c r="WZO405" s="35"/>
      <c r="WZP405" s="35"/>
      <c r="WZQ405" s="35"/>
      <c r="WZR405" s="35"/>
      <c r="WZS405" s="35"/>
      <c r="WZT405" s="35"/>
      <c r="WZU405" s="35"/>
      <c r="WZV405" s="35"/>
      <c r="WZW405" s="35"/>
      <c r="WZX405" s="35"/>
      <c r="WZY405" s="35"/>
      <c r="WZZ405" s="35"/>
      <c r="XAA405" s="35"/>
      <c r="XAB405" s="35"/>
      <c r="XAC405" s="35"/>
      <c r="XAD405" s="35"/>
      <c r="XAE405" s="35"/>
      <c r="XAF405" s="35"/>
      <c r="XAG405" s="35"/>
      <c r="XAH405" s="35"/>
      <c r="XAI405" s="35"/>
      <c r="XAJ405" s="35"/>
      <c r="XAK405" s="35"/>
      <c r="XAL405" s="35"/>
      <c r="XAM405" s="35"/>
      <c r="XAN405" s="35"/>
      <c r="XAO405" s="35"/>
      <c r="XAP405" s="35"/>
      <c r="XAQ405" s="35"/>
      <c r="XAR405" s="35"/>
      <c r="XAS405" s="35"/>
      <c r="XAT405" s="35"/>
      <c r="XAU405" s="35"/>
      <c r="XAV405" s="35"/>
      <c r="XAW405" s="35"/>
      <c r="XAX405" s="35"/>
      <c r="XAY405" s="35"/>
      <c r="XAZ405" s="35"/>
      <c r="XBA405" s="35"/>
      <c r="XBB405" s="35"/>
      <c r="XBC405" s="35"/>
      <c r="XBD405" s="35"/>
      <c r="XBE405" s="35"/>
      <c r="XBF405" s="35"/>
      <c r="XBG405" s="35"/>
      <c r="XBH405" s="35"/>
      <c r="XBI405" s="35"/>
      <c r="XBJ405" s="35"/>
      <c r="XBK405" s="35"/>
      <c r="XBL405" s="35"/>
      <c r="XBM405" s="35"/>
      <c r="XBN405" s="35"/>
      <c r="XBO405" s="35"/>
      <c r="XBP405" s="35"/>
      <c r="XBQ405" s="35"/>
      <c r="XBR405" s="35"/>
      <c r="XBS405" s="35"/>
      <c r="XBT405" s="35"/>
      <c r="XBU405" s="35"/>
      <c r="XBV405" s="35"/>
      <c r="XBW405" s="35"/>
      <c r="XBX405" s="35"/>
      <c r="XBY405" s="35"/>
      <c r="XBZ405" s="35"/>
      <c r="XCA405" s="35"/>
      <c r="XCB405" s="35"/>
      <c r="XCC405" s="35"/>
      <c r="XCD405" s="35"/>
      <c r="XCE405" s="35"/>
      <c r="XCF405" s="35"/>
      <c r="XCG405" s="35"/>
      <c r="XCH405" s="35"/>
      <c r="XCI405" s="35"/>
      <c r="XCJ405" s="35"/>
      <c r="XCK405" s="35"/>
      <c r="XCL405" s="35"/>
      <c r="XCM405" s="35"/>
      <c r="XCN405" s="35"/>
      <c r="XCO405" s="35"/>
      <c r="XCP405" s="35"/>
      <c r="XCQ405" s="35"/>
      <c r="XCR405" s="35"/>
      <c r="XCS405" s="35"/>
      <c r="XCT405" s="35"/>
      <c r="XCU405" s="35"/>
      <c r="XCV405" s="35"/>
      <c r="XCW405" s="35"/>
      <c r="XCX405" s="35"/>
      <c r="XCY405" s="35"/>
      <c r="XCZ405" s="35"/>
      <c r="XDA405" s="35"/>
      <c r="XDB405" s="35"/>
      <c r="XDC405" s="35"/>
      <c r="XDD405" s="35"/>
      <c r="XDE405" s="35"/>
      <c r="XDF405" s="35"/>
      <c r="XDG405" s="35"/>
      <c r="XDH405" s="35"/>
      <c r="XDI405" s="35"/>
      <c r="XDJ405" s="35"/>
      <c r="XDK405" s="35"/>
      <c r="XDL405" s="35"/>
      <c r="XDM405" s="35"/>
      <c r="XDN405" s="35"/>
      <c r="XDO405" s="35"/>
      <c r="XDP405" s="35"/>
      <c r="XDQ405" s="35"/>
      <c r="XDR405" s="35"/>
      <c r="XDS405" s="35"/>
      <c r="XDT405" s="35"/>
      <c r="XDU405" s="35"/>
      <c r="XDV405" s="35"/>
      <c r="XDW405" s="35"/>
      <c r="XDX405" s="35"/>
      <c r="XDY405" s="35"/>
      <c r="XDZ405" s="35"/>
      <c r="XEA405" s="35"/>
      <c r="XEB405" s="35"/>
      <c r="XEC405" s="35"/>
      <c r="XED405" s="35"/>
      <c r="XEE405" s="35"/>
      <c r="XEF405" s="35"/>
      <c r="XEG405" s="35"/>
      <c r="XEH405" s="35"/>
      <c r="XEI405" s="35"/>
      <c r="XEJ405" s="35"/>
      <c r="XEK405" s="35"/>
      <c r="XEL405" s="35"/>
      <c r="XEM405" s="35"/>
      <c r="XEN405" s="35"/>
      <c r="XEO405" s="35"/>
      <c r="XEP405" s="35"/>
      <c r="XEQ405" s="35"/>
      <c r="XER405" s="35"/>
      <c r="XES405" s="35"/>
      <c r="XET405" s="35"/>
      <c r="XEU405" s="35"/>
      <c r="XEV405" s="35"/>
      <c r="XEW405" s="35"/>
      <c r="XEX405" s="35"/>
      <c r="XEY405" s="35"/>
      <c r="XEZ405" s="35"/>
      <c r="XFA405" s="35"/>
      <c r="XFB405" s="35"/>
      <c r="XFC405" s="35"/>
      <c r="XFD405" s="35"/>
    </row>
    <row r="406" spans="1:151 16227:16384" s="12" customFormat="1" ht="20.25" customHeight="1" x14ac:dyDescent="0.25">
      <c r="A406" s="114"/>
      <c r="B406" s="115"/>
      <c r="C406" s="118">
        <v>3</v>
      </c>
      <c r="D406" s="119"/>
      <c r="E406" s="55" t="s">
        <v>209</v>
      </c>
      <c r="F406" s="118">
        <f>(127.63)*(10.764)</f>
        <v>1373.8093199999998</v>
      </c>
      <c r="G406" s="119"/>
      <c r="H406" s="55">
        <v>0</v>
      </c>
      <c r="I406" s="55">
        <f t="shared" si="171"/>
        <v>2198.094912</v>
      </c>
      <c r="J406" s="35"/>
      <c r="K406" s="35"/>
      <c r="L406" s="35"/>
      <c r="M406" s="35"/>
      <c r="N406" s="35"/>
      <c r="O406" s="35"/>
      <c r="P406" s="35"/>
      <c r="Q406" s="35"/>
      <c r="R406" s="35"/>
      <c r="S406" s="35"/>
      <c r="T406" s="35"/>
      <c r="U406" s="42" t="str">
        <f t="shared" ca="1" si="172"/>
        <v>803,..,2003</v>
      </c>
      <c r="V406" s="42">
        <f t="shared" ref="V406:W406" ca="1" si="173">V405+1</f>
        <v>803</v>
      </c>
      <c r="W406" s="42">
        <f t="shared" ca="1" si="173"/>
        <v>2003</v>
      </c>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WZC406" s="35"/>
      <c r="WZD406" s="35"/>
      <c r="WZE406" s="35"/>
      <c r="WZF406" s="35"/>
      <c r="WZG406" s="35"/>
      <c r="WZH406" s="35"/>
      <c r="WZI406" s="35"/>
      <c r="WZJ406" s="35"/>
      <c r="WZK406" s="35"/>
      <c r="WZL406" s="35"/>
      <c r="WZM406" s="35"/>
      <c r="WZN406" s="35"/>
      <c r="WZO406" s="35"/>
      <c r="WZP406" s="35"/>
      <c r="WZQ406" s="35"/>
      <c r="WZR406" s="35"/>
      <c r="WZS406" s="35"/>
      <c r="WZT406" s="35"/>
      <c r="WZU406" s="35"/>
      <c r="WZV406" s="35"/>
      <c r="WZW406" s="35"/>
      <c r="WZX406" s="35"/>
      <c r="WZY406" s="35"/>
      <c r="WZZ406" s="35"/>
      <c r="XAA406" s="35"/>
      <c r="XAB406" s="35"/>
      <c r="XAC406" s="35"/>
      <c r="XAD406" s="35"/>
      <c r="XAE406" s="35"/>
      <c r="XAF406" s="35"/>
      <c r="XAG406" s="35"/>
      <c r="XAH406" s="35"/>
      <c r="XAI406" s="35"/>
      <c r="XAJ406" s="35"/>
      <c r="XAK406" s="35"/>
      <c r="XAL406" s="35"/>
      <c r="XAM406" s="35"/>
      <c r="XAN406" s="35"/>
      <c r="XAO406" s="35"/>
      <c r="XAP406" s="35"/>
      <c r="XAQ406" s="35"/>
      <c r="XAR406" s="35"/>
      <c r="XAS406" s="35"/>
      <c r="XAT406" s="35"/>
      <c r="XAU406" s="35"/>
      <c r="XAV406" s="35"/>
      <c r="XAW406" s="35"/>
      <c r="XAX406" s="35"/>
      <c r="XAY406" s="35"/>
      <c r="XAZ406" s="35"/>
      <c r="XBA406" s="35"/>
      <c r="XBB406" s="35"/>
      <c r="XBC406" s="35"/>
      <c r="XBD406" s="35"/>
      <c r="XBE406" s="35"/>
      <c r="XBF406" s="35"/>
      <c r="XBG406" s="35"/>
      <c r="XBH406" s="35"/>
      <c r="XBI406" s="35"/>
      <c r="XBJ406" s="35"/>
      <c r="XBK406" s="35"/>
      <c r="XBL406" s="35"/>
      <c r="XBM406" s="35"/>
      <c r="XBN406" s="35"/>
      <c r="XBO406" s="35"/>
      <c r="XBP406" s="35"/>
      <c r="XBQ406" s="35"/>
      <c r="XBR406" s="35"/>
      <c r="XBS406" s="35"/>
      <c r="XBT406" s="35"/>
      <c r="XBU406" s="35"/>
      <c r="XBV406" s="35"/>
      <c r="XBW406" s="35"/>
      <c r="XBX406" s="35"/>
      <c r="XBY406" s="35"/>
      <c r="XBZ406" s="35"/>
      <c r="XCA406" s="35"/>
      <c r="XCB406" s="35"/>
      <c r="XCC406" s="35"/>
      <c r="XCD406" s="35"/>
      <c r="XCE406" s="35"/>
      <c r="XCF406" s="35"/>
      <c r="XCG406" s="35"/>
      <c r="XCH406" s="35"/>
      <c r="XCI406" s="35"/>
      <c r="XCJ406" s="35"/>
      <c r="XCK406" s="35"/>
      <c r="XCL406" s="35"/>
      <c r="XCM406" s="35"/>
      <c r="XCN406" s="35"/>
      <c r="XCO406" s="35"/>
      <c r="XCP406" s="35"/>
      <c r="XCQ406" s="35"/>
      <c r="XCR406" s="35"/>
      <c r="XCS406" s="35"/>
      <c r="XCT406" s="35"/>
      <c r="XCU406" s="35"/>
      <c r="XCV406" s="35"/>
      <c r="XCW406" s="35"/>
      <c r="XCX406" s="35"/>
      <c r="XCY406" s="35"/>
      <c r="XCZ406" s="35"/>
      <c r="XDA406" s="35"/>
      <c r="XDB406" s="35"/>
      <c r="XDC406" s="35"/>
      <c r="XDD406" s="35"/>
      <c r="XDE406" s="35"/>
      <c r="XDF406" s="35"/>
      <c r="XDG406" s="35"/>
      <c r="XDH406" s="35"/>
      <c r="XDI406" s="35"/>
      <c r="XDJ406" s="35"/>
      <c r="XDK406" s="35"/>
      <c r="XDL406" s="35"/>
      <c r="XDM406" s="35"/>
      <c r="XDN406" s="35"/>
      <c r="XDO406" s="35"/>
      <c r="XDP406" s="35"/>
      <c r="XDQ406" s="35"/>
      <c r="XDR406" s="35"/>
      <c r="XDS406" s="35"/>
      <c r="XDT406" s="35"/>
      <c r="XDU406" s="35"/>
      <c r="XDV406" s="35"/>
      <c r="XDW406" s="35"/>
      <c r="XDX406" s="35"/>
      <c r="XDY406" s="35"/>
      <c r="XDZ406" s="35"/>
      <c r="XEA406" s="35"/>
      <c r="XEB406" s="35"/>
      <c r="XEC406" s="35"/>
      <c r="XED406" s="35"/>
      <c r="XEE406" s="35"/>
      <c r="XEF406" s="35"/>
      <c r="XEG406" s="35"/>
      <c r="XEH406" s="35"/>
      <c r="XEI406" s="35"/>
      <c r="XEJ406" s="35"/>
      <c r="XEK406" s="35"/>
      <c r="XEL406" s="35"/>
      <c r="XEM406" s="35"/>
      <c r="XEN406" s="35"/>
      <c r="XEO406" s="35"/>
      <c r="XEP406" s="35"/>
      <c r="XEQ406" s="35"/>
      <c r="XER406" s="35"/>
      <c r="XES406" s="35"/>
      <c r="XET406" s="35"/>
      <c r="XEU406" s="35"/>
      <c r="XEV406" s="35"/>
      <c r="XEW406" s="35"/>
      <c r="XEX406" s="35"/>
      <c r="XEY406" s="35"/>
      <c r="XEZ406" s="35"/>
      <c r="XFA406" s="35"/>
      <c r="XFB406" s="35"/>
      <c r="XFC406" s="35"/>
      <c r="XFD406" s="35"/>
    </row>
    <row r="407" spans="1:151 16227:16384" s="12" customFormat="1" ht="20.25" customHeight="1" x14ac:dyDescent="0.25">
      <c r="A407" s="114"/>
      <c r="B407" s="115"/>
      <c r="C407" s="118">
        <v>4</v>
      </c>
      <c r="D407" s="119"/>
      <c r="E407" s="55" t="s">
        <v>208</v>
      </c>
      <c r="F407" s="118">
        <f>(73.51)*(10.764)</f>
        <v>791.26164000000006</v>
      </c>
      <c r="G407" s="119"/>
      <c r="H407" s="55">
        <v>0</v>
      </c>
      <c r="I407" s="55">
        <f t="shared" si="171"/>
        <v>1266.0186240000003</v>
      </c>
      <c r="J407" s="35"/>
      <c r="K407" s="35"/>
      <c r="L407" s="35"/>
      <c r="M407" s="35"/>
      <c r="N407" s="35"/>
      <c r="O407" s="35"/>
      <c r="P407" s="35"/>
      <c r="Q407" s="35"/>
      <c r="R407" s="35"/>
      <c r="S407" s="35"/>
      <c r="T407" s="35"/>
      <c r="U407" s="42" t="str">
        <f t="shared" ca="1" si="172"/>
        <v>804,..,2004</v>
      </c>
      <c r="V407" s="42">
        <f t="shared" ref="V407:W407" ca="1" si="174">V406+1</f>
        <v>804</v>
      </c>
      <c r="W407" s="42">
        <f t="shared" ca="1" si="174"/>
        <v>2004</v>
      </c>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WZC407" s="35"/>
      <c r="WZD407" s="35"/>
      <c r="WZE407" s="35"/>
      <c r="WZF407" s="35"/>
      <c r="WZG407" s="35"/>
      <c r="WZH407" s="35"/>
      <c r="WZI407" s="35"/>
      <c r="WZJ407" s="35"/>
      <c r="WZK407" s="35"/>
      <c r="WZL407" s="35"/>
      <c r="WZM407" s="35"/>
      <c r="WZN407" s="35"/>
      <c r="WZO407" s="35"/>
      <c r="WZP407" s="35"/>
      <c r="WZQ407" s="35"/>
      <c r="WZR407" s="35"/>
      <c r="WZS407" s="35"/>
      <c r="WZT407" s="35"/>
      <c r="WZU407" s="35"/>
      <c r="WZV407" s="35"/>
      <c r="WZW407" s="35"/>
      <c r="WZX407" s="35"/>
      <c r="WZY407" s="35"/>
      <c r="WZZ407" s="35"/>
      <c r="XAA407" s="35"/>
      <c r="XAB407" s="35"/>
      <c r="XAC407" s="35"/>
      <c r="XAD407" s="35"/>
      <c r="XAE407" s="35"/>
      <c r="XAF407" s="35"/>
      <c r="XAG407" s="35"/>
      <c r="XAH407" s="35"/>
      <c r="XAI407" s="35"/>
      <c r="XAJ407" s="35"/>
      <c r="XAK407" s="35"/>
      <c r="XAL407" s="35"/>
      <c r="XAM407" s="35"/>
      <c r="XAN407" s="35"/>
      <c r="XAO407" s="35"/>
      <c r="XAP407" s="35"/>
      <c r="XAQ407" s="35"/>
      <c r="XAR407" s="35"/>
      <c r="XAS407" s="35"/>
      <c r="XAT407" s="35"/>
      <c r="XAU407" s="35"/>
      <c r="XAV407" s="35"/>
      <c r="XAW407" s="35"/>
      <c r="XAX407" s="35"/>
      <c r="XAY407" s="35"/>
      <c r="XAZ407" s="35"/>
      <c r="XBA407" s="35"/>
      <c r="XBB407" s="35"/>
      <c r="XBC407" s="35"/>
      <c r="XBD407" s="35"/>
      <c r="XBE407" s="35"/>
      <c r="XBF407" s="35"/>
      <c r="XBG407" s="35"/>
      <c r="XBH407" s="35"/>
      <c r="XBI407" s="35"/>
      <c r="XBJ407" s="35"/>
      <c r="XBK407" s="35"/>
      <c r="XBL407" s="35"/>
      <c r="XBM407" s="35"/>
      <c r="XBN407" s="35"/>
      <c r="XBO407" s="35"/>
      <c r="XBP407" s="35"/>
      <c r="XBQ407" s="35"/>
      <c r="XBR407" s="35"/>
      <c r="XBS407" s="35"/>
      <c r="XBT407" s="35"/>
      <c r="XBU407" s="35"/>
      <c r="XBV407" s="35"/>
      <c r="XBW407" s="35"/>
      <c r="XBX407" s="35"/>
      <c r="XBY407" s="35"/>
      <c r="XBZ407" s="35"/>
      <c r="XCA407" s="35"/>
      <c r="XCB407" s="35"/>
      <c r="XCC407" s="35"/>
      <c r="XCD407" s="35"/>
      <c r="XCE407" s="35"/>
      <c r="XCF407" s="35"/>
      <c r="XCG407" s="35"/>
      <c r="XCH407" s="35"/>
      <c r="XCI407" s="35"/>
      <c r="XCJ407" s="35"/>
      <c r="XCK407" s="35"/>
      <c r="XCL407" s="35"/>
      <c r="XCM407" s="35"/>
      <c r="XCN407" s="35"/>
      <c r="XCO407" s="35"/>
      <c r="XCP407" s="35"/>
      <c r="XCQ407" s="35"/>
      <c r="XCR407" s="35"/>
      <c r="XCS407" s="35"/>
      <c r="XCT407" s="35"/>
      <c r="XCU407" s="35"/>
      <c r="XCV407" s="35"/>
      <c r="XCW407" s="35"/>
      <c r="XCX407" s="35"/>
      <c r="XCY407" s="35"/>
      <c r="XCZ407" s="35"/>
      <c r="XDA407" s="35"/>
      <c r="XDB407" s="35"/>
      <c r="XDC407" s="35"/>
      <c r="XDD407" s="35"/>
      <c r="XDE407" s="35"/>
      <c r="XDF407" s="35"/>
      <c r="XDG407" s="35"/>
      <c r="XDH407" s="35"/>
      <c r="XDI407" s="35"/>
      <c r="XDJ407" s="35"/>
      <c r="XDK407" s="35"/>
      <c r="XDL407" s="35"/>
      <c r="XDM407" s="35"/>
      <c r="XDN407" s="35"/>
      <c r="XDO407" s="35"/>
      <c r="XDP407" s="35"/>
      <c r="XDQ407" s="35"/>
      <c r="XDR407" s="35"/>
      <c r="XDS407" s="35"/>
      <c r="XDT407" s="35"/>
      <c r="XDU407" s="35"/>
      <c r="XDV407" s="35"/>
      <c r="XDW407" s="35"/>
      <c r="XDX407" s="35"/>
      <c r="XDY407" s="35"/>
      <c r="XDZ407" s="35"/>
      <c r="XEA407" s="35"/>
      <c r="XEB407" s="35"/>
      <c r="XEC407" s="35"/>
      <c r="XED407" s="35"/>
      <c r="XEE407" s="35"/>
      <c r="XEF407" s="35"/>
      <c r="XEG407" s="35"/>
      <c r="XEH407" s="35"/>
      <c r="XEI407" s="35"/>
      <c r="XEJ407" s="35"/>
      <c r="XEK407" s="35"/>
      <c r="XEL407" s="35"/>
      <c r="XEM407" s="35"/>
      <c r="XEN407" s="35"/>
      <c r="XEO407" s="35"/>
      <c r="XEP407" s="35"/>
      <c r="XEQ407" s="35"/>
      <c r="XER407" s="35"/>
      <c r="XES407" s="35"/>
      <c r="XET407" s="35"/>
      <c r="XEU407" s="35"/>
      <c r="XEV407" s="35"/>
      <c r="XEW407" s="35"/>
      <c r="XEX407" s="35"/>
      <c r="XEY407" s="35"/>
      <c r="XEZ407" s="35"/>
      <c r="XFA407" s="35"/>
      <c r="XFB407" s="35"/>
      <c r="XFC407" s="35"/>
      <c r="XFD407" s="35"/>
    </row>
    <row r="408" spans="1:151 16227:16384" s="12" customFormat="1" ht="20.25" customHeight="1" x14ac:dyDescent="0.25">
      <c r="A408" s="116"/>
      <c r="B408" s="117"/>
      <c r="C408" s="118">
        <v>5</v>
      </c>
      <c r="D408" s="119"/>
      <c r="E408" s="55" t="s">
        <v>209</v>
      </c>
      <c r="F408" s="118">
        <f>(121.52)*(10.764)</f>
        <v>1308.0412799999999</v>
      </c>
      <c r="G408" s="119"/>
      <c r="H408" s="55">
        <v>0</v>
      </c>
      <c r="I408" s="55">
        <f t="shared" si="171"/>
        <v>2092.8660479999999</v>
      </c>
      <c r="J408" s="35"/>
      <c r="K408" s="35"/>
      <c r="L408" s="35"/>
      <c r="M408" s="35"/>
      <c r="N408" s="35"/>
      <c r="O408" s="35"/>
      <c r="P408" s="35"/>
      <c r="Q408" s="35"/>
      <c r="R408" s="35"/>
      <c r="S408" s="35"/>
      <c r="T408" s="35"/>
      <c r="U408" s="42" t="str">
        <f t="shared" ca="1" si="172"/>
        <v>805,..,2005</v>
      </c>
      <c r="V408" s="42">
        <f t="shared" ref="V408:W408" ca="1" si="175">V407+1</f>
        <v>805</v>
      </c>
      <c r="W408" s="42">
        <f t="shared" ca="1" si="175"/>
        <v>2005</v>
      </c>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WZC408" s="35"/>
      <c r="WZD408" s="35"/>
      <c r="WZE408" s="35"/>
      <c r="WZF408" s="35"/>
      <c r="WZG408" s="35"/>
      <c r="WZH408" s="35"/>
      <c r="WZI408" s="35"/>
      <c r="WZJ408" s="35"/>
      <c r="WZK408" s="35"/>
      <c r="WZL408" s="35"/>
      <c r="WZM408" s="35"/>
      <c r="WZN408" s="35"/>
      <c r="WZO408" s="35"/>
      <c r="WZP408" s="35"/>
      <c r="WZQ408" s="35"/>
      <c r="WZR408" s="35"/>
      <c r="WZS408" s="35"/>
      <c r="WZT408" s="35"/>
      <c r="WZU408" s="35"/>
      <c r="WZV408" s="35"/>
      <c r="WZW408" s="35"/>
      <c r="WZX408" s="35"/>
      <c r="WZY408" s="35"/>
      <c r="WZZ408" s="35"/>
      <c r="XAA408" s="35"/>
      <c r="XAB408" s="35"/>
      <c r="XAC408" s="35"/>
      <c r="XAD408" s="35"/>
      <c r="XAE408" s="35"/>
      <c r="XAF408" s="35"/>
      <c r="XAG408" s="35"/>
      <c r="XAH408" s="35"/>
      <c r="XAI408" s="35"/>
      <c r="XAJ408" s="35"/>
      <c r="XAK408" s="35"/>
      <c r="XAL408" s="35"/>
      <c r="XAM408" s="35"/>
      <c r="XAN408" s="35"/>
      <c r="XAO408" s="35"/>
      <c r="XAP408" s="35"/>
      <c r="XAQ408" s="35"/>
      <c r="XAR408" s="35"/>
      <c r="XAS408" s="35"/>
      <c r="XAT408" s="35"/>
      <c r="XAU408" s="35"/>
      <c r="XAV408" s="35"/>
      <c r="XAW408" s="35"/>
      <c r="XAX408" s="35"/>
      <c r="XAY408" s="35"/>
      <c r="XAZ408" s="35"/>
      <c r="XBA408" s="35"/>
      <c r="XBB408" s="35"/>
      <c r="XBC408" s="35"/>
      <c r="XBD408" s="35"/>
      <c r="XBE408" s="35"/>
      <c r="XBF408" s="35"/>
      <c r="XBG408" s="35"/>
      <c r="XBH408" s="35"/>
      <c r="XBI408" s="35"/>
      <c r="XBJ408" s="35"/>
      <c r="XBK408" s="35"/>
      <c r="XBL408" s="35"/>
      <c r="XBM408" s="35"/>
      <c r="XBN408" s="35"/>
      <c r="XBO408" s="35"/>
      <c r="XBP408" s="35"/>
      <c r="XBQ408" s="35"/>
      <c r="XBR408" s="35"/>
      <c r="XBS408" s="35"/>
      <c r="XBT408" s="35"/>
      <c r="XBU408" s="35"/>
      <c r="XBV408" s="35"/>
      <c r="XBW408" s="35"/>
      <c r="XBX408" s="35"/>
      <c r="XBY408" s="35"/>
      <c r="XBZ408" s="35"/>
      <c r="XCA408" s="35"/>
      <c r="XCB408" s="35"/>
      <c r="XCC408" s="35"/>
      <c r="XCD408" s="35"/>
      <c r="XCE408" s="35"/>
      <c r="XCF408" s="35"/>
      <c r="XCG408" s="35"/>
      <c r="XCH408" s="35"/>
      <c r="XCI408" s="35"/>
      <c r="XCJ408" s="35"/>
      <c r="XCK408" s="35"/>
      <c r="XCL408" s="35"/>
      <c r="XCM408" s="35"/>
      <c r="XCN408" s="35"/>
      <c r="XCO408" s="35"/>
      <c r="XCP408" s="35"/>
      <c r="XCQ408" s="35"/>
      <c r="XCR408" s="35"/>
      <c r="XCS408" s="35"/>
      <c r="XCT408" s="35"/>
      <c r="XCU408" s="35"/>
      <c r="XCV408" s="35"/>
      <c r="XCW408" s="35"/>
      <c r="XCX408" s="35"/>
      <c r="XCY408" s="35"/>
      <c r="XCZ408" s="35"/>
      <c r="XDA408" s="35"/>
      <c r="XDB408" s="35"/>
      <c r="XDC408" s="35"/>
      <c r="XDD408" s="35"/>
      <c r="XDE408" s="35"/>
      <c r="XDF408" s="35"/>
      <c r="XDG408" s="35"/>
      <c r="XDH408" s="35"/>
      <c r="XDI408" s="35"/>
      <c r="XDJ408" s="35"/>
      <c r="XDK408" s="35"/>
      <c r="XDL408" s="35"/>
      <c r="XDM408" s="35"/>
      <c r="XDN408" s="35"/>
      <c r="XDO408" s="35"/>
      <c r="XDP408" s="35"/>
      <c r="XDQ408" s="35"/>
      <c r="XDR408" s="35"/>
      <c r="XDS408" s="35"/>
      <c r="XDT408" s="35"/>
      <c r="XDU408" s="35"/>
      <c r="XDV408" s="35"/>
      <c r="XDW408" s="35"/>
      <c r="XDX408" s="35"/>
      <c r="XDY408" s="35"/>
      <c r="XDZ408" s="35"/>
      <c r="XEA408" s="35"/>
      <c r="XEB408" s="35"/>
      <c r="XEC408" s="35"/>
      <c r="XED408" s="35"/>
      <c r="XEE408" s="35"/>
      <c r="XEF408" s="35"/>
      <c r="XEG408" s="35"/>
      <c r="XEH408" s="35"/>
      <c r="XEI408" s="35"/>
      <c r="XEJ408" s="35"/>
      <c r="XEK408" s="35"/>
      <c r="XEL408" s="35"/>
      <c r="XEM408" s="35"/>
      <c r="XEN408" s="35"/>
      <c r="XEO408" s="35"/>
      <c r="XEP408" s="35"/>
      <c r="XEQ408" s="35"/>
      <c r="XER408" s="35"/>
      <c r="XES408" s="35"/>
      <c r="XET408" s="35"/>
      <c r="XEU408" s="35"/>
      <c r="XEV408" s="35"/>
      <c r="XEW408" s="35"/>
      <c r="XEX408" s="35"/>
      <c r="XEY408" s="35"/>
      <c r="XEZ408" s="35"/>
      <c r="XFA408" s="35"/>
      <c r="XFB408" s="35"/>
      <c r="XFC408" s="35"/>
      <c r="XFD408" s="35"/>
    </row>
    <row r="409" spans="1:151 16227:16384" s="12" customFormat="1" ht="20.25" x14ac:dyDescent="0.25">
      <c r="A409" s="109" t="s">
        <v>243</v>
      </c>
      <c r="B409" s="110"/>
      <c r="C409" s="110"/>
      <c r="D409" s="110"/>
      <c r="E409" s="110"/>
      <c r="F409" s="110"/>
      <c r="G409" s="110"/>
      <c r="H409" s="110"/>
      <c r="I409" s="111"/>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WZC409" s="35"/>
      <c r="WZD409" s="35"/>
      <c r="WZE409" s="35"/>
      <c r="WZF409" s="35"/>
      <c r="WZG409" s="35"/>
      <c r="WZH409" s="35"/>
      <c r="WZI409" s="35"/>
      <c r="WZJ409" s="35"/>
      <c r="WZK409" s="35"/>
      <c r="WZL409" s="35"/>
      <c r="WZM409" s="35"/>
      <c r="WZN409" s="35"/>
      <c r="WZO409" s="35"/>
      <c r="WZP409" s="35"/>
      <c r="WZQ409" s="35"/>
      <c r="WZR409" s="35"/>
      <c r="WZS409" s="35"/>
      <c r="WZT409" s="35"/>
      <c r="WZU409" s="35"/>
      <c r="WZV409" s="35"/>
      <c r="WZW409" s="35"/>
      <c r="WZX409" s="35"/>
      <c r="WZY409" s="35"/>
      <c r="WZZ409" s="35"/>
      <c r="XAA409" s="35"/>
      <c r="XAB409" s="35"/>
      <c r="XAC409" s="35"/>
      <c r="XAD409" s="35"/>
      <c r="XAE409" s="35"/>
      <c r="XAF409" s="35"/>
      <c r="XAG409" s="35"/>
      <c r="XAH409" s="35"/>
      <c r="XAI409" s="35"/>
      <c r="XAJ409" s="35"/>
      <c r="XAK409" s="35"/>
      <c r="XAL409" s="35"/>
      <c r="XAM409" s="35"/>
      <c r="XAN409" s="35"/>
      <c r="XAO409" s="35"/>
      <c r="XAP409" s="35"/>
      <c r="XAQ409" s="35"/>
      <c r="XAR409" s="35"/>
      <c r="XAS409" s="35"/>
      <c r="XAT409" s="35"/>
      <c r="XAU409" s="35"/>
      <c r="XAV409" s="35"/>
      <c r="XAW409" s="35"/>
      <c r="XAX409" s="35"/>
      <c r="XAY409" s="35"/>
      <c r="XAZ409" s="35"/>
      <c r="XBA409" s="35"/>
      <c r="XBB409" s="35"/>
      <c r="XBC409" s="35"/>
      <c r="XBD409" s="35"/>
      <c r="XBE409" s="35"/>
      <c r="XBF409" s="35"/>
      <c r="XBG409" s="35"/>
      <c r="XBH409" s="35"/>
      <c r="XBI409" s="35"/>
      <c r="XBJ409" s="35"/>
      <c r="XBK409" s="35"/>
      <c r="XBL409" s="35"/>
      <c r="XBM409" s="35"/>
      <c r="XBN409" s="35"/>
      <c r="XBO409" s="35"/>
      <c r="XBP409" s="35"/>
      <c r="XBQ409" s="35"/>
      <c r="XBR409" s="35"/>
      <c r="XBS409" s="35"/>
      <c r="XBT409" s="35"/>
      <c r="XBU409" s="35"/>
      <c r="XBV409" s="35"/>
      <c r="XBW409" s="35"/>
      <c r="XBX409" s="35"/>
      <c r="XBY409" s="35"/>
      <c r="XBZ409" s="35"/>
      <c r="XCA409" s="35"/>
      <c r="XCB409" s="35"/>
      <c r="XCC409" s="35"/>
      <c r="XCD409" s="35"/>
      <c r="XCE409" s="35"/>
      <c r="XCF409" s="35"/>
      <c r="XCG409" s="35"/>
      <c r="XCH409" s="35"/>
      <c r="XCI409" s="35"/>
      <c r="XCJ409" s="35"/>
      <c r="XCK409" s="35"/>
      <c r="XCL409" s="35"/>
      <c r="XCM409" s="35"/>
      <c r="XCN409" s="35"/>
      <c r="XCO409" s="35"/>
      <c r="XCP409" s="35"/>
      <c r="XCQ409" s="35"/>
      <c r="XCR409" s="35"/>
      <c r="XCS409" s="35"/>
      <c r="XCT409" s="35"/>
      <c r="XCU409" s="35"/>
      <c r="XCV409" s="35"/>
      <c r="XCW409" s="35"/>
      <c r="XCX409" s="35"/>
      <c r="XCY409" s="35"/>
      <c r="XCZ409" s="35"/>
      <c r="XDA409" s="35"/>
      <c r="XDB409" s="35"/>
      <c r="XDC409" s="35"/>
      <c r="XDD409" s="35"/>
      <c r="XDE409" s="35"/>
      <c r="XDF409" s="35"/>
      <c r="XDG409" s="35"/>
      <c r="XDH409" s="35"/>
      <c r="XDI409" s="35"/>
      <c r="XDJ409" s="35"/>
      <c r="XDK409" s="35"/>
      <c r="XDL409" s="35"/>
      <c r="XDM409" s="35"/>
      <c r="XDN409" s="35"/>
      <c r="XDO409" s="35"/>
      <c r="XDP409" s="35"/>
      <c r="XDQ409" s="35"/>
      <c r="XDR409" s="35"/>
      <c r="XDS409" s="35"/>
      <c r="XDT409" s="35"/>
      <c r="XDU409" s="35"/>
      <c r="XDV409" s="35"/>
      <c r="XDW409" s="35"/>
      <c r="XDX409" s="35"/>
      <c r="XDY409" s="35"/>
      <c r="XDZ409" s="35"/>
      <c r="XEA409" s="35"/>
      <c r="XEB409" s="35"/>
      <c r="XEC409" s="35"/>
      <c r="XED409" s="35"/>
      <c r="XEE409" s="35"/>
      <c r="XEF409" s="35"/>
      <c r="XEG409" s="35"/>
      <c r="XEH409" s="35"/>
      <c r="XEI409" s="35"/>
      <c r="XEJ409" s="35"/>
      <c r="XEK409" s="35"/>
      <c r="XEL409" s="35"/>
      <c r="XEM409" s="35"/>
      <c r="XEN409" s="35"/>
      <c r="XEO409" s="35"/>
      <c r="XEP409" s="35"/>
      <c r="XEQ409" s="35"/>
      <c r="XER409" s="35"/>
      <c r="XES409" s="35"/>
      <c r="XET409" s="35"/>
      <c r="XEU409" s="35"/>
      <c r="XEV409" s="35"/>
      <c r="XEW409" s="35"/>
      <c r="XEX409" s="35"/>
      <c r="XEY409" s="35"/>
      <c r="XEZ409" s="35"/>
      <c r="XFA409" s="35"/>
      <c r="XFB409" s="35"/>
      <c r="XFC409" s="35"/>
      <c r="XFD409" s="35"/>
    </row>
    <row r="410" spans="1:151 16227:16384" s="12" customFormat="1" ht="20.25" customHeight="1" x14ac:dyDescent="0.25">
      <c r="A410" s="112" t="str">
        <f>A409</f>
        <v>14th Floor (Part Refuge Area)</v>
      </c>
      <c r="B410" s="113"/>
      <c r="C410" s="118">
        <v>1</v>
      </c>
      <c r="D410" s="119"/>
      <c r="E410" s="55" t="s">
        <v>208</v>
      </c>
      <c r="F410" s="118">
        <f>(69.01)*(10.764)</f>
        <v>742.82363999999995</v>
      </c>
      <c r="G410" s="119"/>
      <c r="H410" s="55">
        <v>0</v>
      </c>
      <c r="I410" s="55">
        <f t="shared" ref="I410:I413" si="176">F410*(($I$151)+1)+H410</f>
        <v>1188.517824</v>
      </c>
      <c r="J410" s="35"/>
      <c r="K410" s="35"/>
      <c r="L410" s="35"/>
      <c r="M410" s="35"/>
      <c r="N410" s="35"/>
      <c r="O410" s="35"/>
      <c r="P410" s="35"/>
      <c r="Q410" s="35"/>
      <c r="R410" s="35"/>
      <c r="S410" s="35"/>
      <c r="T410" s="35"/>
      <c r="U410" s="42" t="str">
        <f t="shared" ref="U410:U414" ca="1" si="177">V410&amp;""&amp;",..,"&amp;""&amp;W410</f>
        <v>101,..,1401</v>
      </c>
      <c r="V410" s="42">
        <f ca="1">(SUMPRODUCT(MID(0&amp;(LEFT(A409,SUM(LEN(A409)-LEN(SUBSTITUTE(A409,{"0","1","2","3"},""))))), LARGE(INDEX(ISNUMBER(--MID((LEFT(A409,SUM(LEN(A409)-LEN(SUBSTITUTE(A409,{"0","1","2","3"},""))))), ROW(INDIRECT("1:"&amp;LEN((LEFT(A409,SUM(LEN(A409)-LEN(SUBSTITUTE(A409,{"0","1","2","3"},"")))))))), 1)) * ROW(INDIRECT("1:"&amp;LEN((LEFT(A409,SUM(LEN(A409)-LEN(SUBSTITUTE(A409,{"0","1","2","3"},"")))))))), 0), ROW(INDIRECT("1:"&amp;LEN((LEFT(A409,SUM(LEN(A409)-LEN(SUBSTITUTE(A409,{"0","1","2","3"},"")))))))))+1, 1) * 10^ROW(INDIRECT("1:"&amp;LEN((LEFT(A409,SUM(LEN(A409)-LEN(SUBSTITUTE(A409,{"0","1","2","3"},""))))))))/10))*100+1</f>
        <v>101</v>
      </c>
      <c r="W410" s="42">
        <f ca="1">(SUMPRODUCT(MID(0&amp;(--TRIM(RIGHT(SUBSTITUTE(LEFT(A409,_xlfn.AGGREGATE(16,6,FIND({0,1,2,3,4,5,6,7,8,9},A409,ROW(INDIRECT("1:"&amp;LEN(A409)))),1))," ",REPT(" ",LEN(A409))),LEN(A409)))), LARGE(INDEX(ISNUMBER(--MID((--TRIM(RIGHT(SUBSTITUTE(LEFT(A409,_xlfn.AGGREGATE(16,6,FIND({0,1,2,3,4,5,6,7,8,9},A409,ROW(INDIRECT("1:"&amp;LEN(A409)))),1))," ",REPT(" ",LEN(A409))),LEN(A409)))), ROW(INDIRECT("1:"&amp;LEN((--TRIM(RIGHT(SUBSTITUTE(LEFT(A409,_xlfn.AGGREGATE(16,6,FIND({0,1,2,3,4,5,6,7,8,9},A409,ROW(INDIRECT("1:"&amp;LEN(A409)))),1))," ",REPT(" ",LEN(A409))),LEN(A409))))))), 1)) * ROW(INDIRECT("1:"&amp;LEN((--TRIM(RIGHT(SUBSTITUTE(LEFT(A409,_xlfn.AGGREGATE(16,6,FIND({0,1,2,3,4,5,6,7,8,9},A409,ROW(INDIRECT("1:"&amp;LEN(A409)))),1))," ",REPT(" ",LEN(A409))),LEN(A409))))))), 0), ROW(INDIRECT("1:"&amp;LEN((--TRIM(RIGHT(SUBSTITUTE(LEFT(A409,_xlfn.AGGREGATE(16,6,FIND({0,1,2,3,4,5,6,7,8,9},A409,ROW(INDIRECT("1:"&amp;LEN(A409)))),1))," ",REPT(" ",LEN(A409))),LEN(A409))))))))+1, 1) * 10^ROW(INDIRECT("1:"&amp;LEN((--TRIM(RIGHT(SUBSTITUTE(LEFT(A409,_xlfn.AGGREGATE(16,6,FIND({0,1,2,3,4,5,6,7,8,9},A409,ROW(INDIRECT("1:"&amp;LEN(A409)))),1))," ",REPT(" ",LEN(A409))),LEN(A409)))))))/10))*100+1</f>
        <v>1401</v>
      </c>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WZC410" s="35"/>
      <c r="WZD410" s="35"/>
      <c r="WZE410" s="35"/>
      <c r="WZF410" s="35"/>
      <c r="WZG410" s="35"/>
      <c r="WZH410" s="35"/>
      <c r="WZI410" s="35"/>
      <c r="WZJ410" s="35"/>
      <c r="WZK410" s="35"/>
      <c r="WZL410" s="35"/>
      <c r="WZM410" s="35"/>
      <c r="WZN410" s="35"/>
      <c r="WZO410" s="35"/>
      <c r="WZP410" s="35"/>
      <c r="WZQ410" s="35"/>
      <c r="WZR410" s="35"/>
      <c r="WZS410" s="35"/>
      <c r="WZT410" s="35"/>
      <c r="WZU410" s="35"/>
      <c r="WZV410" s="35"/>
      <c r="WZW410" s="35"/>
      <c r="WZX410" s="35"/>
      <c r="WZY410" s="35"/>
      <c r="WZZ410" s="35"/>
      <c r="XAA410" s="35"/>
      <c r="XAB410" s="35"/>
      <c r="XAC410" s="35"/>
      <c r="XAD410" s="35"/>
      <c r="XAE410" s="35"/>
      <c r="XAF410" s="35"/>
      <c r="XAG410" s="35"/>
      <c r="XAH410" s="35"/>
      <c r="XAI410" s="35"/>
      <c r="XAJ410" s="35"/>
      <c r="XAK410" s="35"/>
      <c r="XAL410" s="35"/>
      <c r="XAM410" s="35"/>
      <c r="XAN410" s="35"/>
      <c r="XAO410" s="35"/>
      <c r="XAP410" s="35"/>
      <c r="XAQ410" s="35"/>
      <c r="XAR410" s="35"/>
      <c r="XAS410" s="35"/>
      <c r="XAT410" s="35"/>
      <c r="XAU410" s="35"/>
      <c r="XAV410" s="35"/>
      <c r="XAW410" s="35"/>
      <c r="XAX410" s="35"/>
      <c r="XAY410" s="35"/>
      <c r="XAZ410" s="35"/>
      <c r="XBA410" s="35"/>
      <c r="XBB410" s="35"/>
      <c r="XBC410" s="35"/>
      <c r="XBD410" s="35"/>
      <c r="XBE410" s="35"/>
      <c r="XBF410" s="35"/>
      <c r="XBG410" s="35"/>
      <c r="XBH410" s="35"/>
      <c r="XBI410" s="35"/>
      <c r="XBJ410" s="35"/>
      <c r="XBK410" s="35"/>
      <c r="XBL410" s="35"/>
      <c r="XBM410" s="35"/>
      <c r="XBN410" s="35"/>
      <c r="XBO410" s="35"/>
      <c r="XBP410" s="35"/>
      <c r="XBQ410" s="35"/>
      <c r="XBR410" s="35"/>
      <c r="XBS410" s="35"/>
      <c r="XBT410" s="35"/>
      <c r="XBU410" s="35"/>
      <c r="XBV410" s="35"/>
      <c r="XBW410" s="35"/>
      <c r="XBX410" s="35"/>
      <c r="XBY410" s="35"/>
      <c r="XBZ410" s="35"/>
      <c r="XCA410" s="35"/>
      <c r="XCB410" s="35"/>
      <c r="XCC410" s="35"/>
      <c r="XCD410" s="35"/>
      <c r="XCE410" s="35"/>
      <c r="XCF410" s="35"/>
      <c r="XCG410" s="35"/>
      <c r="XCH410" s="35"/>
      <c r="XCI410" s="35"/>
      <c r="XCJ410" s="35"/>
      <c r="XCK410" s="35"/>
      <c r="XCL410" s="35"/>
      <c r="XCM410" s="35"/>
      <c r="XCN410" s="35"/>
      <c r="XCO410" s="35"/>
      <c r="XCP410" s="35"/>
      <c r="XCQ410" s="35"/>
      <c r="XCR410" s="35"/>
      <c r="XCS410" s="35"/>
      <c r="XCT410" s="35"/>
      <c r="XCU410" s="35"/>
      <c r="XCV410" s="35"/>
      <c r="XCW410" s="35"/>
      <c r="XCX410" s="35"/>
      <c r="XCY410" s="35"/>
      <c r="XCZ410" s="35"/>
      <c r="XDA410" s="35"/>
      <c r="XDB410" s="35"/>
      <c r="XDC410" s="35"/>
      <c r="XDD410" s="35"/>
      <c r="XDE410" s="35"/>
      <c r="XDF410" s="35"/>
      <c r="XDG410" s="35"/>
      <c r="XDH410" s="35"/>
      <c r="XDI410" s="35"/>
      <c r="XDJ410" s="35"/>
      <c r="XDK410" s="35"/>
      <c r="XDL410" s="35"/>
      <c r="XDM410" s="35"/>
      <c r="XDN410" s="35"/>
      <c r="XDO410" s="35"/>
      <c r="XDP410" s="35"/>
      <c r="XDQ410" s="35"/>
      <c r="XDR410" s="35"/>
      <c r="XDS410" s="35"/>
      <c r="XDT410" s="35"/>
      <c r="XDU410" s="35"/>
      <c r="XDV410" s="35"/>
      <c r="XDW410" s="35"/>
      <c r="XDX410" s="35"/>
      <c r="XDY410" s="35"/>
      <c r="XDZ410" s="35"/>
      <c r="XEA410" s="35"/>
      <c r="XEB410" s="35"/>
      <c r="XEC410" s="35"/>
      <c r="XED410" s="35"/>
      <c r="XEE410" s="35"/>
      <c r="XEF410" s="35"/>
      <c r="XEG410" s="35"/>
      <c r="XEH410" s="35"/>
      <c r="XEI410" s="35"/>
      <c r="XEJ410" s="35"/>
      <c r="XEK410" s="35"/>
      <c r="XEL410" s="35"/>
      <c r="XEM410" s="35"/>
      <c r="XEN410" s="35"/>
      <c r="XEO410" s="35"/>
      <c r="XEP410" s="35"/>
      <c r="XEQ410" s="35"/>
      <c r="XER410" s="35"/>
      <c r="XES410" s="35"/>
      <c r="XET410" s="35"/>
      <c r="XEU410" s="35"/>
      <c r="XEV410" s="35"/>
      <c r="XEW410" s="35"/>
      <c r="XEX410" s="35"/>
      <c r="XEY410" s="35"/>
      <c r="XEZ410" s="35"/>
      <c r="XFA410" s="35"/>
      <c r="XFB410" s="35"/>
      <c r="XFC410" s="35"/>
      <c r="XFD410" s="35"/>
    </row>
    <row r="411" spans="1:151 16227:16384" s="12" customFormat="1" ht="20.25" customHeight="1" x14ac:dyDescent="0.25">
      <c r="A411" s="114"/>
      <c r="B411" s="115"/>
      <c r="C411" s="118">
        <v>2</v>
      </c>
      <c r="D411" s="119"/>
      <c r="E411" s="55" t="s">
        <v>209</v>
      </c>
      <c r="F411" s="118">
        <f>(86.28)*(10.764)</f>
        <v>928.71791999999994</v>
      </c>
      <c r="G411" s="119"/>
      <c r="H411" s="55">
        <v>0</v>
      </c>
      <c r="I411" s="55">
        <f t="shared" si="176"/>
        <v>1485.948672</v>
      </c>
      <c r="J411" s="35"/>
      <c r="K411" s="35"/>
      <c r="L411" s="35"/>
      <c r="M411" s="35"/>
      <c r="N411" s="35"/>
      <c r="O411" s="35"/>
      <c r="P411" s="35"/>
      <c r="Q411" s="35"/>
      <c r="R411" s="35"/>
      <c r="S411" s="35"/>
      <c r="T411" s="35"/>
      <c r="U411" s="42" t="str">
        <f t="shared" ca="1" si="177"/>
        <v>102,..,1402</v>
      </c>
      <c r="V411" s="42">
        <f ca="1">V410+1</f>
        <v>102</v>
      </c>
      <c r="W411" s="42">
        <f ca="1">W410+1</f>
        <v>1402</v>
      </c>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WZC411" s="35"/>
      <c r="WZD411" s="35"/>
      <c r="WZE411" s="35"/>
      <c r="WZF411" s="35"/>
      <c r="WZG411" s="35"/>
      <c r="WZH411" s="35"/>
      <c r="WZI411" s="35"/>
      <c r="WZJ411" s="35"/>
      <c r="WZK411" s="35"/>
      <c r="WZL411" s="35"/>
      <c r="WZM411" s="35"/>
      <c r="WZN411" s="35"/>
      <c r="WZO411" s="35"/>
      <c r="WZP411" s="35"/>
      <c r="WZQ411" s="35"/>
      <c r="WZR411" s="35"/>
      <c r="WZS411" s="35"/>
      <c r="WZT411" s="35"/>
      <c r="WZU411" s="35"/>
      <c r="WZV411" s="35"/>
      <c r="WZW411" s="35"/>
      <c r="WZX411" s="35"/>
      <c r="WZY411" s="35"/>
      <c r="WZZ411" s="35"/>
      <c r="XAA411" s="35"/>
      <c r="XAB411" s="35"/>
      <c r="XAC411" s="35"/>
      <c r="XAD411" s="35"/>
      <c r="XAE411" s="35"/>
      <c r="XAF411" s="35"/>
      <c r="XAG411" s="35"/>
      <c r="XAH411" s="35"/>
      <c r="XAI411" s="35"/>
      <c r="XAJ411" s="35"/>
      <c r="XAK411" s="35"/>
      <c r="XAL411" s="35"/>
      <c r="XAM411" s="35"/>
      <c r="XAN411" s="35"/>
      <c r="XAO411" s="35"/>
      <c r="XAP411" s="35"/>
      <c r="XAQ411" s="35"/>
      <c r="XAR411" s="35"/>
      <c r="XAS411" s="35"/>
      <c r="XAT411" s="35"/>
      <c r="XAU411" s="35"/>
      <c r="XAV411" s="35"/>
      <c r="XAW411" s="35"/>
      <c r="XAX411" s="35"/>
      <c r="XAY411" s="35"/>
      <c r="XAZ411" s="35"/>
      <c r="XBA411" s="35"/>
      <c r="XBB411" s="35"/>
      <c r="XBC411" s="35"/>
      <c r="XBD411" s="35"/>
      <c r="XBE411" s="35"/>
      <c r="XBF411" s="35"/>
      <c r="XBG411" s="35"/>
      <c r="XBH411" s="35"/>
      <c r="XBI411" s="35"/>
      <c r="XBJ411" s="35"/>
      <c r="XBK411" s="35"/>
      <c r="XBL411" s="35"/>
      <c r="XBM411" s="35"/>
      <c r="XBN411" s="35"/>
      <c r="XBO411" s="35"/>
      <c r="XBP411" s="35"/>
      <c r="XBQ411" s="35"/>
      <c r="XBR411" s="35"/>
      <c r="XBS411" s="35"/>
      <c r="XBT411" s="35"/>
      <c r="XBU411" s="35"/>
      <c r="XBV411" s="35"/>
      <c r="XBW411" s="35"/>
      <c r="XBX411" s="35"/>
      <c r="XBY411" s="35"/>
      <c r="XBZ411" s="35"/>
      <c r="XCA411" s="35"/>
      <c r="XCB411" s="35"/>
      <c r="XCC411" s="35"/>
      <c r="XCD411" s="35"/>
      <c r="XCE411" s="35"/>
      <c r="XCF411" s="35"/>
      <c r="XCG411" s="35"/>
      <c r="XCH411" s="35"/>
      <c r="XCI411" s="35"/>
      <c r="XCJ411" s="35"/>
      <c r="XCK411" s="35"/>
      <c r="XCL411" s="35"/>
      <c r="XCM411" s="35"/>
      <c r="XCN411" s="35"/>
      <c r="XCO411" s="35"/>
      <c r="XCP411" s="35"/>
      <c r="XCQ411" s="35"/>
      <c r="XCR411" s="35"/>
      <c r="XCS411" s="35"/>
      <c r="XCT411" s="35"/>
      <c r="XCU411" s="35"/>
      <c r="XCV411" s="35"/>
      <c r="XCW411" s="35"/>
      <c r="XCX411" s="35"/>
      <c r="XCY411" s="35"/>
      <c r="XCZ411" s="35"/>
      <c r="XDA411" s="35"/>
      <c r="XDB411" s="35"/>
      <c r="XDC411" s="35"/>
      <c r="XDD411" s="35"/>
      <c r="XDE411" s="35"/>
      <c r="XDF411" s="35"/>
      <c r="XDG411" s="35"/>
      <c r="XDH411" s="35"/>
      <c r="XDI411" s="35"/>
      <c r="XDJ411" s="35"/>
      <c r="XDK411" s="35"/>
      <c r="XDL411" s="35"/>
      <c r="XDM411" s="35"/>
      <c r="XDN411" s="35"/>
      <c r="XDO411" s="35"/>
      <c r="XDP411" s="35"/>
      <c r="XDQ411" s="35"/>
      <c r="XDR411" s="35"/>
      <c r="XDS411" s="35"/>
      <c r="XDT411" s="35"/>
      <c r="XDU411" s="35"/>
      <c r="XDV411" s="35"/>
      <c r="XDW411" s="35"/>
      <c r="XDX411" s="35"/>
      <c r="XDY411" s="35"/>
      <c r="XDZ411" s="35"/>
      <c r="XEA411" s="35"/>
      <c r="XEB411" s="35"/>
      <c r="XEC411" s="35"/>
      <c r="XED411" s="35"/>
      <c r="XEE411" s="35"/>
      <c r="XEF411" s="35"/>
      <c r="XEG411" s="35"/>
      <c r="XEH411" s="35"/>
      <c r="XEI411" s="35"/>
      <c r="XEJ411" s="35"/>
      <c r="XEK411" s="35"/>
      <c r="XEL411" s="35"/>
      <c r="XEM411" s="35"/>
      <c r="XEN411" s="35"/>
      <c r="XEO411" s="35"/>
      <c r="XEP411" s="35"/>
      <c r="XEQ411" s="35"/>
      <c r="XER411" s="35"/>
      <c r="XES411" s="35"/>
      <c r="XET411" s="35"/>
      <c r="XEU411" s="35"/>
      <c r="XEV411" s="35"/>
      <c r="XEW411" s="35"/>
      <c r="XEX411" s="35"/>
      <c r="XEY411" s="35"/>
      <c r="XEZ411" s="35"/>
      <c r="XFA411" s="35"/>
      <c r="XFB411" s="35"/>
      <c r="XFC411" s="35"/>
      <c r="XFD411" s="35"/>
    </row>
    <row r="412" spans="1:151 16227:16384" s="12" customFormat="1" ht="20.25" customHeight="1" x14ac:dyDescent="0.25">
      <c r="A412" s="114"/>
      <c r="B412" s="115"/>
      <c r="C412" s="118">
        <v>3</v>
      </c>
      <c r="D412" s="119"/>
      <c r="E412" s="55" t="s">
        <v>209</v>
      </c>
      <c r="F412" s="118">
        <f>(127.63)*(10.764)</f>
        <v>1373.8093199999998</v>
      </c>
      <c r="G412" s="119"/>
      <c r="H412" s="55">
        <v>0</v>
      </c>
      <c r="I412" s="55">
        <f t="shared" si="176"/>
        <v>2198.094912</v>
      </c>
      <c r="J412" s="35"/>
      <c r="K412" s="35"/>
      <c r="L412" s="35"/>
      <c r="M412" s="35"/>
      <c r="N412" s="35"/>
      <c r="O412" s="35"/>
      <c r="P412" s="35"/>
      <c r="Q412" s="35"/>
      <c r="R412" s="35"/>
      <c r="S412" s="35"/>
      <c r="T412" s="35"/>
      <c r="U412" s="42" t="str">
        <f t="shared" ca="1" si="177"/>
        <v>103,..,1403</v>
      </c>
      <c r="V412" s="42">
        <f t="shared" ref="V412:W412" ca="1" si="178">V411+1</f>
        <v>103</v>
      </c>
      <c r="W412" s="42">
        <f t="shared" ca="1" si="178"/>
        <v>1403</v>
      </c>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WZC412" s="35"/>
      <c r="WZD412" s="35"/>
      <c r="WZE412" s="35"/>
      <c r="WZF412" s="35"/>
      <c r="WZG412" s="35"/>
      <c r="WZH412" s="35"/>
      <c r="WZI412" s="35"/>
      <c r="WZJ412" s="35"/>
      <c r="WZK412" s="35"/>
      <c r="WZL412" s="35"/>
      <c r="WZM412" s="35"/>
      <c r="WZN412" s="35"/>
      <c r="WZO412" s="35"/>
      <c r="WZP412" s="35"/>
      <c r="WZQ412" s="35"/>
      <c r="WZR412" s="35"/>
      <c r="WZS412" s="35"/>
      <c r="WZT412" s="35"/>
      <c r="WZU412" s="35"/>
      <c r="WZV412" s="35"/>
      <c r="WZW412" s="35"/>
      <c r="WZX412" s="35"/>
      <c r="WZY412" s="35"/>
      <c r="WZZ412" s="35"/>
      <c r="XAA412" s="35"/>
      <c r="XAB412" s="35"/>
      <c r="XAC412" s="35"/>
      <c r="XAD412" s="35"/>
      <c r="XAE412" s="35"/>
      <c r="XAF412" s="35"/>
      <c r="XAG412" s="35"/>
      <c r="XAH412" s="35"/>
      <c r="XAI412" s="35"/>
      <c r="XAJ412" s="35"/>
      <c r="XAK412" s="35"/>
      <c r="XAL412" s="35"/>
      <c r="XAM412" s="35"/>
      <c r="XAN412" s="35"/>
      <c r="XAO412" s="35"/>
      <c r="XAP412" s="35"/>
      <c r="XAQ412" s="35"/>
      <c r="XAR412" s="35"/>
      <c r="XAS412" s="35"/>
      <c r="XAT412" s="35"/>
      <c r="XAU412" s="35"/>
      <c r="XAV412" s="35"/>
      <c r="XAW412" s="35"/>
      <c r="XAX412" s="35"/>
      <c r="XAY412" s="35"/>
      <c r="XAZ412" s="35"/>
      <c r="XBA412" s="35"/>
      <c r="XBB412" s="35"/>
      <c r="XBC412" s="35"/>
      <c r="XBD412" s="35"/>
      <c r="XBE412" s="35"/>
      <c r="XBF412" s="35"/>
      <c r="XBG412" s="35"/>
      <c r="XBH412" s="35"/>
      <c r="XBI412" s="35"/>
      <c r="XBJ412" s="35"/>
      <c r="XBK412" s="35"/>
      <c r="XBL412" s="35"/>
      <c r="XBM412" s="35"/>
      <c r="XBN412" s="35"/>
      <c r="XBO412" s="35"/>
      <c r="XBP412" s="35"/>
      <c r="XBQ412" s="35"/>
      <c r="XBR412" s="35"/>
      <c r="XBS412" s="35"/>
      <c r="XBT412" s="35"/>
      <c r="XBU412" s="35"/>
      <c r="XBV412" s="35"/>
      <c r="XBW412" s="35"/>
      <c r="XBX412" s="35"/>
      <c r="XBY412" s="35"/>
      <c r="XBZ412" s="35"/>
      <c r="XCA412" s="35"/>
      <c r="XCB412" s="35"/>
      <c r="XCC412" s="35"/>
      <c r="XCD412" s="35"/>
      <c r="XCE412" s="35"/>
      <c r="XCF412" s="35"/>
      <c r="XCG412" s="35"/>
      <c r="XCH412" s="35"/>
      <c r="XCI412" s="35"/>
      <c r="XCJ412" s="35"/>
      <c r="XCK412" s="35"/>
      <c r="XCL412" s="35"/>
      <c r="XCM412" s="35"/>
      <c r="XCN412" s="35"/>
      <c r="XCO412" s="35"/>
      <c r="XCP412" s="35"/>
      <c r="XCQ412" s="35"/>
      <c r="XCR412" s="35"/>
      <c r="XCS412" s="35"/>
      <c r="XCT412" s="35"/>
      <c r="XCU412" s="35"/>
      <c r="XCV412" s="35"/>
      <c r="XCW412" s="35"/>
      <c r="XCX412" s="35"/>
      <c r="XCY412" s="35"/>
      <c r="XCZ412" s="35"/>
      <c r="XDA412" s="35"/>
      <c r="XDB412" s="35"/>
      <c r="XDC412" s="35"/>
      <c r="XDD412" s="35"/>
      <c r="XDE412" s="35"/>
      <c r="XDF412" s="35"/>
      <c r="XDG412" s="35"/>
      <c r="XDH412" s="35"/>
      <c r="XDI412" s="35"/>
      <c r="XDJ412" s="35"/>
      <c r="XDK412" s="35"/>
      <c r="XDL412" s="35"/>
      <c r="XDM412" s="35"/>
      <c r="XDN412" s="35"/>
      <c r="XDO412" s="35"/>
      <c r="XDP412" s="35"/>
      <c r="XDQ412" s="35"/>
      <c r="XDR412" s="35"/>
      <c r="XDS412" s="35"/>
      <c r="XDT412" s="35"/>
      <c r="XDU412" s="35"/>
      <c r="XDV412" s="35"/>
      <c r="XDW412" s="35"/>
      <c r="XDX412" s="35"/>
      <c r="XDY412" s="35"/>
      <c r="XDZ412" s="35"/>
      <c r="XEA412" s="35"/>
      <c r="XEB412" s="35"/>
      <c r="XEC412" s="35"/>
      <c r="XED412" s="35"/>
      <c r="XEE412" s="35"/>
      <c r="XEF412" s="35"/>
      <c r="XEG412" s="35"/>
      <c r="XEH412" s="35"/>
      <c r="XEI412" s="35"/>
      <c r="XEJ412" s="35"/>
      <c r="XEK412" s="35"/>
      <c r="XEL412" s="35"/>
      <c r="XEM412" s="35"/>
      <c r="XEN412" s="35"/>
      <c r="XEO412" s="35"/>
      <c r="XEP412" s="35"/>
      <c r="XEQ412" s="35"/>
      <c r="XER412" s="35"/>
      <c r="XES412" s="35"/>
      <c r="XET412" s="35"/>
      <c r="XEU412" s="35"/>
      <c r="XEV412" s="35"/>
      <c r="XEW412" s="35"/>
      <c r="XEX412" s="35"/>
      <c r="XEY412" s="35"/>
      <c r="XEZ412" s="35"/>
      <c r="XFA412" s="35"/>
      <c r="XFB412" s="35"/>
      <c r="XFC412" s="35"/>
      <c r="XFD412" s="35"/>
    </row>
    <row r="413" spans="1:151 16227:16384" s="12" customFormat="1" ht="20.25" customHeight="1" x14ac:dyDescent="0.25">
      <c r="A413" s="114"/>
      <c r="B413" s="115"/>
      <c r="C413" s="118">
        <v>4</v>
      </c>
      <c r="D413" s="119"/>
      <c r="E413" s="55" t="s">
        <v>208</v>
      </c>
      <c r="F413" s="118">
        <f>(73.51)*(10.764)</f>
        <v>791.26164000000006</v>
      </c>
      <c r="G413" s="119"/>
      <c r="H413" s="55">
        <v>0</v>
      </c>
      <c r="I413" s="55">
        <f t="shared" si="176"/>
        <v>1266.0186240000003</v>
      </c>
      <c r="J413" s="35"/>
      <c r="K413" s="35"/>
      <c r="L413" s="35"/>
      <c r="M413" s="35"/>
      <c r="N413" s="35"/>
      <c r="O413" s="35"/>
      <c r="P413" s="35"/>
      <c r="Q413" s="35"/>
      <c r="R413" s="35"/>
      <c r="S413" s="35"/>
      <c r="T413" s="35"/>
      <c r="U413" s="42" t="str">
        <f t="shared" ca="1" si="177"/>
        <v>104,..,1404</v>
      </c>
      <c r="V413" s="42">
        <f t="shared" ref="V413:W413" ca="1" si="179">V412+1</f>
        <v>104</v>
      </c>
      <c r="W413" s="42">
        <f t="shared" ca="1" si="179"/>
        <v>1404</v>
      </c>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WZC413" s="35"/>
      <c r="WZD413" s="35"/>
      <c r="WZE413" s="35"/>
      <c r="WZF413" s="35"/>
      <c r="WZG413" s="35"/>
      <c r="WZH413" s="35"/>
      <c r="WZI413" s="35"/>
      <c r="WZJ413" s="35"/>
      <c r="WZK413" s="35"/>
      <c r="WZL413" s="35"/>
      <c r="WZM413" s="35"/>
      <c r="WZN413" s="35"/>
      <c r="WZO413" s="35"/>
      <c r="WZP413" s="35"/>
      <c r="WZQ413" s="35"/>
      <c r="WZR413" s="35"/>
      <c r="WZS413" s="35"/>
      <c r="WZT413" s="35"/>
      <c r="WZU413" s="35"/>
      <c r="WZV413" s="35"/>
      <c r="WZW413" s="35"/>
      <c r="WZX413" s="35"/>
      <c r="WZY413" s="35"/>
      <c r="WZZ413" s="35"/>
      <c r="XAA413" s="35"/>
      <c r="XAB413" s="35"/>
      <c r="XAC413" s="35"/>
      <c r="XAD413" s="35"/>
      <c r="XAE413" s="35"/>
      <c r="XAF413" s="35"/>
      <c r="XAG413" s="35"/>
      <c r="XAH413" s="35"/>
      <c r="XAI413" s="35"/>
      <c r="XAJ413" s="35"/>
      <c r="XAK413" s="35"/>
      <c r="XAL413" s="35"/>
      <c r="XAM413" s="35"/>
      <c r="XAN413" s="35"/>
      <c r="XAO413" s="35"/>
      <c r="XAP413" s="35"/>
      <c r="XAQ413" s="35"/>
      <c r="XAR413" s="35"/>
      <c r="XAS413" s="35"/>
      <c r="XAT413" s="35"/>
      <c r="XAU413" s="35"/>
      <c r="XAV413" s="35"/>
      <c r="XAW413" s="35"/>
      <c r="XAX413" s="35"/>
      <c r="XAY413" s="35"/>
      <c r="XAZ413" s="35"/>
      <c r="XBA413" s="35"/>
      <c r="XBB413" s="35"/>
      <c r="XBC413" s="35"/>
      <c r="XBD413" s="35"/>
      <c r="XBE413" s="35"/>
      <c r="XBF413" s="35"/>
      <c r="XBG413" s="35"/>
      <c r="XBH413" s="35"/>
      <c r="XBI413" s="35"/>
      <c r="XBJ413" s="35"/>
      <c r="XBK413" s="35"/>
      <c r="XBL413" s="35"/>
      <c r="XBM413" s="35"/>
      <c r="XBN413" s="35"/>
      <c r="XBO413" s="35"/>
      <c r="XBP413" s="35"/>
      <c r="XBQ413" s="35"/>
      <c r="XBR413" s="35"/>
      <c r="XBS413" s="35"/>
      <c r="XBT413" s="35"/>
      <c r="XBU413" s="35"/>
      <c r="XBV413" s="35"/>
      <c r="XBW413" s="35"/>
      <c r="XBX413" s="35"/>
      <c r="XBY413" s="35"/>
      <c r="XBZ413" s="35"/>
      <c r="XCA413" s="35"/>
      <c r="XCB413" s="35"/>
      <c r="XCC413" s="35"/>
      <c r="XCD413" s="35"/>
      <c r="XCE413" s="35"/>
      <c r="XCF413" s="35"/>
      <c r="XCG413" s="35"/>
      <c r="XCH413" s="35"/>
      <c r="XCI413" s="35"/>
      <c r="XCJ413" s="35"/>
      <c r="XCK413" s="35"/>
      <c r="XCL413" s="35"/>
      <c r="XCM413" s="35"/>
      <c r="XCN413" s="35"/>
      <c r="XCO413" s="35"/>
      <c r="XCP413" s="35"/>
      <c r="XCQ413" s="35"/>
      <c r="XCR413" s="35"/>
      <c r="XCS413" s="35"/>
      <c r="XCT413" s="35"/>
      <c r="XCU413" s="35"/>
      <c r="XCV413" s="35"/>
      <c r="XCW413" s="35"/>
      <c r="XCX413" s="35"/>
      <c r="XCY413" s="35"/>
      <c r="XCZ413" s="35"/>
      <c r="XDA413" s="35"/>
      <c r="XDB413" s="35"/>
      <c r="XDC413" s="35"/>
      <c r="XDD413" s="35"/>
      <c r="XDE413" s="35"/>
      <c r="XDF413" s="35"/>
      <c r="XDG413" s="35"/>
      <c r="XDH413" s="35"/>
      <c r="XDI413" s="35"/>
      <c r="XDJ413" s="35"/>
      <c r="XDK413" s="35"/>
      <c r="XDL413" s="35"/>
      <c r="XDM413" s="35"/>
      <c r="XDN413" s="35"/>
      <c r="XDO413" s="35"/>
      <c r="XDP413" s="35"/>
      <c r="XDQ413" s="35"/>
      <c r="XDR413" s="35"/>
      <c r="XDS413" s="35"/>
      <c r="XDT413" s="35"/>
      <c r="XDU413" s="35"/>
      <c r="XDV413" s="35"/>
      <c r="XDW413" s="35"/>
      <c r="XDX413" s="35"/>
      <c r="XDY413" s="35"/>
      <c r="XDZ413" s="35"/>
      <c r="XEA413" s="35"/>
      <c r="XEB413" s="35"/>
      <c r="XEC413" s="35"/>
      <c r="XED413" s="35"/>
      <c r="XEE413" s="35"/>
      <c r="XEF413" s="35"/>
      <c r="XEG413" s="35"/>
      <c r="XEH413" s="35"/>
      <c r="XEI413" s="35"/>
      <c r="XEJ413" s="35"/>
      <c r="XEK413" s="35"/>
      <c r="XEL413" s="35"/>
      <c r="XEM413" s="35"/>
      <c r="XEN413" s="35"/>
      <c r="XEO413" s="35"/>
      <c r="XEP413" s="35"/>
      <c r="XEQ413" s="35"/>
      <c r="XER413" s="35"/>
      <c r="XES413" s="35"/>
      <c r="XET413" s="35"/>
      <c r="XEU413" s="35"/>
      <c r="XEV413" s="35"/>
      <c r="XEW413" s="35"/>
      <c r="XEX413" s="35"/>
      <c r="XEY413" s="35"/>
      <c r="XEZ413" s="35"/>
      <c r="XFA413" s="35"/>
      <c r="XFB413" s="35"/>
      <c r="XFC413" s="35"/>
      <c r="XFD413" s="35"/>
    </row>
    <row r="414" spans="1:151 16227:16384" s="12" customFormat="1" ht="20.25" customHeight="1" x14ac:dyDescent="0.25">
      <c r="A414" s="116"/>
      <c r="B414" s="117"/>
      <c r="C414" s="118">
        <v>5</v>
      </c>
      <c r="D414" s="119"/>
      <c r="E414" s="118" t="s">
        <v>221</v>
      </c>
      <c r="F414" s="120"/>
      <c r="G414" s="120"/>
      <c r="H414" s="120"/>
      <c r="I414" s="119"/>
      <c r="J414" s="35"/>
      <c r="K414" s="35"/>
      <c r="L414" s="35"/>
      <c r="M414" s="35"/>
      <c r="N414" s="35"/>
      <c r="O414" s="35"/>
      <c r="P414" s="35"/>
      <c r="Q414" s="35"/>
      <c r="R414" s="35"/>
      <c r="S414" s="35"/>
      <c r="T414" s="35"/>
      <c r="U414" s="42" t="str">
        <f t="shared" ca="1" si="177"/>
        <v>105,..,1405</v>
      </c>
      <c r="V414" s="42">
        <f t="shared" ref="V414:W414" ca="1" si="180">V413+1</f>
        <v>105</v>
      </c>
      <c r="W414" s="42">
        <f t="shared" ca="1" si="180"/>
        <v>1405</v>
      </c>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WZC414" s="35"/>
      <c r="WZD414" s="35"/>
      <c r="WZE414" s="35"/>
      <c r="WZF414" s="35"/>
      <c r="WZG414" s="35"/>
      <c r="WZH414" s="35"/>
      <c r="WZI414" s="35"/>
      <c r="WZJ414" s="35"/>
      <c r="WZK414" s="35"/>
      <c r="WZL414" s="35"/>
      <c r="WZM414" s="35"/>
      <c r="WZN414" s="35"/>
      <c r="WZO414" s="35"/>
      <c r="WZP414" s="35"/>
      <c r="WZQ414" s="35"/>
      <c r="WZR414" s="35"/>
      <c r="WZS414" s="35"/>
      <c r="WZT414" s="35"/>
      <c r="WZU414" s="35"/>
      <c r="WZV414" s="35"/>
      <c r="WZW414" s="35"/>
      <c r="WZX414" s="35"/>
      <c r="WZY414" s="35"/>
      <c r="WZZ414" s="35"/>
      <c r="XAA414" s="35"/>
      <c r="XAB414" s="35"/>
      <c r="XAC414" s="35"/>
      <c r="XAD414" s="35"/>
      <c r="XAE414" s="35"/>
      <c r="XAF414" s="35"/>
      <c r="XAG414" s="35"/>
      <c r="XAH414" s="35"/>
      <c r="XAI414" s="35"/>
      <c r="XAJ414" s="35"/>
      <c r="XAK414" s="35"/>
      <c r="XAL414" s="35"/>
      <c r="XAM414" s="35"/>
      <c r="XAN414" s="35"/>
      <c r="XAO414" s="35"/>
      <c r="XAP414" s="35"/>
      <c r="XAQ414" s="35"/>
      <c r="XAR414" s="35"/>
      <c r="XAS414" s="35"/>
      <c r="XAT414" s="35"/>
      <c r="XAU414" s="35"/>
      <c r="XAV414" s="35"/>
      <c r="XAW414" s="35"/>
      <c r="XAX414" s="35"/>
      <c r="XAY414" s="35"/>
      <c r="XAZ414" s="35"/>
      <c r="XBA414" s="35"/>
      <c r="XBB414" s="35"/>
      <c r="XBC414" s="35"/>
      <c r="XBD414" s="35"/>
      <c r="XBE414" s="35"/>
      <c r="XBF414" s="35"/>
      <c r="XBG414" s="35"/>
      <c r="XBH414" s="35"/>
      <c r="XBI414" s="35"/>
      <c r="XBJ414" s="35"/>
      <c r="XBK414" s="35"/>
      <c r="XBL414" s="35"/>
      <c r="XBM414" s="35"/>
      <c r="XBN414" s="35"/>
      <c r="XBO414" s="35"/>
      <c r="XBP414" s="35"/>
      <c r="XBQ414" s="35"/>
      <c r="XBR414" s="35"/>
      <c r="XBS414" s="35"/>
      <c r="XBT414" s="35"/>
      <c r="XBU414" s="35"/>
      <c r="XBV414" s="35"/>
      <c r="XBW414" s="35"/>
      <c r="XBX414" s="35"/>
      <c r="XBY414" s="35"/>
      <c r="XBZ414" s="35"/>
      <c r="XCA414" s="35"/>
      <c r="XCB414" s="35"/>
      <c r="XCC414" s="35"/>
      <c r="XCD414" s="35"/>
      <c r="XCE414" s="35"/>
      <c r="XCF414" s="35"/>
      <c r="XCG414" s="35"/>
      <c r="XCH414" s="35"/>
      <c r="XCI414" s="35"/>
      <c r="XCJ414" s="35"/>
      <c r="XCK414" s="35"/>
      <c r="XCL414" s="35"/>
      <c r="XCM414" s="35"/>
      <c r="XCN414" s="35"/>
      <c r="XCO414" s="35"/>
      <c r="XCP414" s="35"/>
      <c r="XCQ414" s="35"/>
      <c r="XCR414" s="35"/>
      <c r="XCS414" s="35"/>
      <c r="XCT414" s="35"/>
      <c r="XCU414" s="35"/>
      <c r="XCV414" s="35"/>
      <c r="XCW414" s="35"/>
      <c r="XCX414" s="35"/>
      <c r="XCY414" s="35"/>
      <c r="XCZ414" s="35"/>
      <c r="XDA414" s="35"/>
      <c r="XDB414" s="35"/>
      <c r="XDC414" s="35"/>
      <c r="XDD414" s="35"/>
      <c r="XDE414" s="35"/>
      <c r="XDF414" s="35"/>
      <c r="XDG414" s="35"/>
      <c r="XDH414" s="35"/>
      <c r="XDI414" s="35"/>
      <c r="XDJ414" s="35"/>
      <c r="XDK414" s="35"/>
      <c r="XDL414" s="35"/>
      <c r="XDM414" s="35"/>
      <c r="XDN414" s="35"/>
      <c r="XDO414" s="35"/>
      <c r="XDP414" s="35"/>
      <c r="XDQ414" s="35"/>
      <c r="XDR414" s="35"/>
      <c r="XDS414" s="35"/>
      <c r="XDT414" s="35"/>
      <c r="XDU414" s="35"/>
      <c r="XDV414" s="35"/>
      <c r="XDW414" s="35"/>
      <c r="XDX414" s="35"/>
      <c r="XDY414" s="35"/>
      <c r="XDZ414" s="35"/>
      <c r="XEA414" s="35"/>
      <c r="XEB414" s="35"/>
      <c r="XEC414" s="35"/>
      <c r="XED414" s="35"/>
      <c r="XEE414" s="35"/>
      <c r="XEF414" s="35"/>
      <c r="XEG414" s="35"/>
      <c r="XEH414" s="35"/>
      <c r="XEI414" s="35"/>
      <c r="XEJ414" s="35"/>
      <c r="XEK414" s="35"/>
      <c r="XEL414" s="35"/>
      <c r="XEM414" s="35"/>
      <c r="XEN414" s="35"/>
      <c r="XEO414" s="35"/>
      <c r="XEP414" s="35"/>
      <c r="XEQ414" s="35"/>
      <c r="XER414" s="35"/>
      <c r="XES414" s="35"/>
      <c r="XET414" s="35"/>
      <c r="XEU414" s="35"/>
      <c r="XEV414" s="35"/>
      <c r="XEW414" s="35"/>
      <c r="XEX414" s="35"/>
      <c r="XEY414" s="35"/>
      <c r="XEZ414" s="35"/>
      <c r="XFA414" s="35"/>
      <c r="XFB414" s="35"/>
      <c r="XFC414" s="35"/>
      <c r="XFD414" s="35"/>
    </row>
    <row r="415" spans="1:151 16227:16384" s="12" customFormat="1" ht="20.25" x14ac:dyDescent="0.25">
      <c r="A415" s="109" t="s">
        <v>216</v>
      </c>
      <c r="B415" s="110"/>
      <c r="C415" s="110"/>
      <c r="D415" s="110"/>
      <c r="E415" s="110"/>
      <c r="F415" s="110"/>
      <c r="G415" s="110"/>
      <c r="H415" s="110"/>
      <c r="I415" s="111"/>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WZC415" s="35"/>
      <c r="WZD415" s="35"/>
      <c r="WZE415" s="35"/>
      <c r="WZF415" s="35"/>
      <c r="WZG415" s="35"/>
      <c r="WZH415" s="35"/>
      <c r="WZI415" s="35"/>
      <c r="WZJ415" s="35"/>
      <c r="WZK415" s="35"/>
      <c r="WZL415" s="35"/>
      <c r="WZM415" s="35"/>
      <c r="WZN415" s="35"/>
      <c r="WZO415" s="35"/>
      <c r="WZP415" s="35"/>
      <c r="WZQ415" s="35"/>
      <c r="WZR415" s="35"/>
      <c r="WZS415" s="35"/>
      <c r="WZT415" s="35"/>
      <c r="WZU415" s="35"/>
      <c r="WZV415" s="35"/>
      <c r="WZW415" s="35"/>
      <c r="WZX415" s="35"/>
      <c r="WZY415" s="35"/>
      <c r="WZZ415" s="35"/>
      <c r="XAA415" s="35"/>
      <c r="XAB415" s="35"/>
      <c r="XAC415" s="35"/>
      <c r="XAD415" s="35"/>
      <c r="XAE415" s="35"/>
      <c r="XAF415" s="35"/>
      <c r="XAG415" s="35"/>
      <c r="XAH415" s="35"/>
      <c r="XAI415" s="35"/>
      <c r="XAJ415" s="35"/>
      <c r="XAK415" s="35"/>
      <c r="XAL415" s="35"/>
      <c r="XAM415" s="35"/>
      <c r="XAN415" s="35"/>
      <c r="XAO415" s="35"/>
      <c r="XAP415" s="35"/>
      <c r="XAQ415" s="35"/>
      <c r="XAR415" s="35"/>
      <c r="XAS415" s="35"/>
      <c r="XAT415" s="35"/>
      <c r="XAU415" s="35"/>
      <c r="XAV415" s="35"/>
      <c r="XAW415" s="35"/>
      <c r="XAX415" s="35"/>
      <c r="XAY415" s="35"/>
      <c r="XAZ415" s="35"/>
      <c r="XBA415" s="35"/>
      <c r="XBB415" s="35"/>
      <c r="XBC415" s="35"/>
      <c r="XBD415" s="35"/>
      <c r="XBE415" s="35"/>
      <c r="XBF415" s="35"/>
      <c r="XBG415" s="35"/>
      <c r="XBH415" s="35"/>
      <c r="XBI415" s="35"/>
      <c r="XBJ415" s="35"/>
      <c r="XBK415" s="35"/>
      <c r="XBL415" s="35"/>
      <c r="XBM415" s="35"/>
      <c r="XBN415" s="35"/>
      <c r="XBO415" s="35"/>
      <c r="XBP415" s="35"/>
      <c r="XBQ415" s="35"/>
      <c r="XBR415" s="35"/>
      <c r="XBS415" s="35"/>
      <c r="XBT415" s="35"/>
      <c r="XBU415" s="35"/>
      <c r="XBV415" s="35"/>
      <c r="XBW415" s="35"/>
      <c r="XBX415" s="35"/>
      <c r="XBY415" s="35"/>
      <c r="XBZ415" s="35"/>
      <c r="XCA415" s="35"/>
      <c r="XCB415" s="35"/>
      <c r="XCC415" s="35"/>
      <c r="XCD415" s="35"/>
      <c r="XCE415" s="35"/>
      <c r="XCF415" s="35"/>
      <c r="XCG415" s="35"/>
      <c r="XCH415" s="35"/>
      <c r="XCI415" s="35"/>
      <c r="XCJ415" s="35"/>
      <c r="XCK415" s="35"/>
      <c r="XCL415" s="35"/>
      <c r="XCM415" s="35"/>
      <c r="XCN415" s="35"/>
      <c r="XCO415" s="35"/>
      <c r="XCP415" s="35"/>
      <c r="XCQ415" s="35"/>
      <c r="XCR415" s="35"/>
      <c r="XCS415" s="35"/>
      <c r="XCT415" s="35"/>
      <c r="XCU415" s="35"/>
      <c r="XCV415" s="35"/>
      <c r="XCW415" s="35"/>
      <c r="XCX415" s="35"/>
      <c r="XCY415" s="35"/>
      <c r="XCZ415" s="35"/>
      <c r="XDA415" s="35"/>
      <c r="XDB415" s="35"/>
      <c r="XDC415" s="35"/>
      <c r="XDD415" s="35"/>
      <c r="XDE415" s="35"/>
      <c r="XDF415" s="35"/>
      <c r="XDG415" s="35"/>
      <c r="XDH415" s="35"/>
      <c r="XDI415" s="35"/>
      <c r="XDJ415" s="35"/>
      <c r="XDK415" s="35"/>
      <c r="XDL415" s="35"/>
      <c r="XDM415" s="35"/>
      <c r="XDN415" s="35"/>
      <c r="XDO415" s="35"/>
      <c r="XDP415" s="35"/>
      <c r="XDQ415" s="35"/>
      <c r="XDR415" s="35"/>
      <c r="XDS415" s="35"/>
      <c r="XDT415" s="35"/>
      <c r="XDU415" s="35"/>
      <c r="XDV415" s="35"/>
      <c r="XDW415" s="35"/>
      <c r="XDX415" s="35"/>
      <c r="XDY415" s="35"/>
      <c r="XDZ415" s="35"/>
      <c r="XEA415" s="35"/>
      <c r="XEB415" s="35"/>
      <c r="XEC415" s="35"/>
      <c r="XED415" s="35"/>
      <c r="XEE415" s="35"/>
      <c r="XEF415" s="35"/>
      <c r="XEG415" s="35"/>
      <c r="XEH415" s="35"/>
      <c r="XEI415" s="35"/>
      <c r="XEJ415" s="35"/>
      <c r="XEK415" s="35"/>
      <c r="XEL415" s="35"/>
      <c r="XEM415" s="35"/>
      <c r="XEN415" s="35"/>
      <c r="XEO415" s="35"/>
      <c r="XEP415" s="35"/>
      <c r="XEQ415" s="35"/>
      <c r="XER415" s="35"/>
      <c r="XES415" s="35"/>
      <c r="XET415" s="35"/>
      <c r="XEU415" s="35"/>
      <c r="XEV415" s="35"/>
      <c r="XEW415" s="35"/>
      <c r="XEX415" s="35"/>
      <c r="XEY415" s="35"/>
      <c r="XEZ415" s="35"/>
      <c r="XFA415" s="35"/>
      <c r="XFB415" s="35"/>
      <c r="XFC415" s="35"/>
      <c r="XFD415" s="35"/>
    </row>
    <row r="416" spans="1:151 16227:16384" s="12" customFormat="1" ht="20.25" customHeight="1" x14ac:dyDescent="0.25">
      <c r="A416" s="112" t="str">
        <f>A415</f>
        <v>22nd to 27th, 29th &amp; 30th Floor</v>
      </c>
      <c r="B416" s="113"/>
      <c r="C416" s="118">
        <v>1</v>
      </c>
      <c r="D416" s="119"/>
      <c r="E416" s="55" t="s">
        <v>208</v>
      </c>
      <c r="F416" s="118">
        <f>(69.17)*(10.764)</f>
        <v>744.54588000000001</v>
      </c>
      <c r="G416" s="119"/>
      <c r="H416" s="55">
        <v>0</v>
      </c>
      <c r="I416" s="55">
        <f t="shared" ref="I416:I420" si="181">F416*(($I$151)+1)+H416</f>
        <v>1191.273408</v>
      </c>
      <c r="J416" s="35"/>
      <c r="K416" s="35"/>
      <c r="L416" s="35"/>
      <c r="M416" s="35"/>
      <c r="N416" s="35"/>
      <c r="O416" s="35"/>
      <c r="P416" s="35"/>
      <c r="Q416" s="35"/>
      <c r="R416" s="35"/>
      <c r="S416" s="35"/>
      <c r="T416" s="35"/>
      <c r="U416" s="42" t="str">
        <f t="shared" ref="U416:U420" ca="1" si="182">V416&amp;""&amp;",..,"&amp;""&amp;W416</f>
        <v>2201,..,3001</v>
      </c>
      <c r="V416" s="42">
        <f ca="1">(SUMPRODUCT(MID(0&amp;(LEFT(A415,SUM(LEN(A415)-LEN(SUBSTITUTE(A415,{"0","1","2","3"},""))))), LARGE(INDEX(ISNUMBER(--MID((LEFT(A415,SUM(LEN(A415)-LEN(SUBSTITUTE(A415,{"0","1","2","3"},""))))), ROW(INDIRECT("1:"&amp;LEN((LEFT(A415,SUM(LEN(A415)-LEN(SUBSTITUTE(A415,{"0","1","2","3"},"")))))))), 1)) * ROW(INDIRECT("1:"&amp;LEN((LEFT(A415,SUM(LEN(A415)-LEN(SUBSTITUTE(A415,{"0","1","2","3"},"")))))))), 0), ROW(INDIRECT("1:"&amp;LEN((LEFT(A415,SUM(LEN(A415)-LEN(SUBSTITUTE(A415,{"0","1","2","3"},"")))))))))+1, 1) * 10^ROW(INDIRECT("1:"&amp;LEN((LEFT(A415,SUM(LEN(A415)-LEN(SUBSTITUTE(A415,{"0","1","2","3"},""))))))))/10))*100+1</f>
        <v>2201</v>
      </c>
      <c r="W416" s="42">
        <f ca="1">(SUMPRODUCT(MID(0&amp;(--TRIM(RIGHT(SUBSTITUTE(LEFT(A415,_xlfn.AGGREGATE(16,6,FIND({0,1,2,3,4,5,6,7,8,9},A415,ROW(INDIRECT("1:"&amp;LEN(A415)))),1))," ",REPT(" ",LEN(A415))),LEN(A415)))), LARGE(INDEX(ISNUMBER(--MID((--TRIM(RIGHT(SUBSTITUTE(LEFT(A415,_xlfn.AGGREGATE(16,6,FIND({0,1,2,3,4,5,6,7,8,9},A415,ROW(INDIRECT("1:"&amp;LEN(A415)))),1))," ",REPT(" ",LEN(A415))),LEN(A415)))), ROW(INDIRECT("1:"&amp;LEN((--TRIM(RIGHT(SUBSTITUTE(LEFT(A415,_xlfn.AGGREGATE(16,6,FIND({0,1,2,3,4,5,6,7,8,9},A415,ROW(INDIRECT("1:"&amp;LEN(A415)))),1))," ",REPT(" ",LEN(A415))),LEN(A415))))))), 1)) * ROW(INDIRECT("1:"&amp;LEN((--TRIM(RIGHT(SUBSTITUTE(LEFT(A415,_xlfn.AGGREGATE(16,6,FIND({0,1,2,3,4,5,6,7,8,9},A415,ROW(INDIRECT("1:"&amp;LEN(A415)))),1))," ",REPT(" ",LEN(A415))),LEN(A415))))))), 0), ROW(INDIRECT("1:"&amp;LEN((--TRIM(RIGHT(SUBSTITUTE(LEFT(A415,_xlfn.AGGREGATE(16,6,FIND({0,1,2,3,4,5,6,7,8,9},A415,ROW(INDIRECT("1:"&amp;LEN(A415)))),1))," ",REPT(" ",LEN(A415))),LEN(A415))))))))+1, 1) * 10^ROW(INDIRECT("1:"&amp;LEN((--TRIM(RIGHT(SUBSTITUTE(LEFT(A415,_xlfn.AGGREGATE(16,6,FIND({0,1,2,3,4,5,6,7,8,9},A415,ROW(INDIRECT("1:"&amp;LEN(A415)))),1))," ",REPT(" ",LEN(A415))),LEN(A415)))))))/10))*100+1</f>
        <v>3001</v>
      </c>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WZC416" s="35"/>
      <c r="WZD416" s="35"/>
      <c r="WZE416" s="35"/>
      <c r="WZF416" s="35"/>
      <c r="WZG416" s="35"/>
      <c r="WZH416" s="35"/>
      <c r="WZI416" s="35"/>
      <c r="WZJ416" s="35"/>
      <c r="WZK416" s="35"/>
      <c r="WZL416" s="35"/>
      <c r="WZM416" s="35"/>
      <c r="WZN416" s="35"/>
      <c r="WZO416" s="35"/>
      <c r="WZP416" s="35"/>
      <c r="WZQ416" s="35"/>
      <c r="WZR416" s="35"/>
      <c r="WZS416" s="35"/>
      <c r="WZT416" s="35"/>
      <c r="WZU416" s="35"/>
      <c r="WZV416" s="35"/>
      <c r="WZW416" s="35"/>
      <c r="WZX416" s="35"/>
      <c r="WZY416" s="35"/>
      <c r="WZZ416" s="35"/>
      <c r="XAA416" s="35"/>
      <c r="XAB416" s="35"/>
      <c r="XAC416" s="35"/>
      <c r="XAD416" s="35"/>
      <c r="XAE416" s="35"/>
      <c r="XAF416" s="35"/>
      <c r="XAG416" s="35"/>
      <c r="XAH416" s="35"/>
      <c r="XAI416" s="35"/>
      <c r="XAJ416" s="35"/>
      <c r="XAK416" s="35"/>
      <c r="XAL416" s="35"/>
      <c r="XAM416" s="35"/>
      <c r="XAN416" s="35"/>
      <c r="XAO416" s="35"/>
      <c r="XAP416" s="35"/>
      <c r="XAQ416" s="35"/>
      <c r="XAR416" s="35"/>
      <c r="XAS416" s="35"/>
      <c r="XAT416" s="35"/>
      <c r="XAU416" s="35"/>
      <c r="XAV416" s="35"/>
      <c r="XAW416" s="35"/>
      <c r="XAX416" s="35"/>
      <c r="XAY416" s="35"/>
      <c r="XAZ416" s="35"/>
      <c r="XBA416" s="35"/>
      <c r="XBB416" s="35"/>
      <c r="XBC416" s="35"/>
      <c r="XBD416" s="35"/>
      <c r="XBE416" s="35"/>
      <c r="XBF416" s="35"/>
      <c r="XBG416" s="35"/>
      <c r="XBH416" s="35"/>
      <c r="XBI416" s="35"/>
      <c r="XBJ416" s="35"/>
      <c r="XBK416" s="35"/>
      <c r="XBL416" s="35"/>
      <c r="XBM416" s="35"/>
      <c r="XBN416" s="35"/>
      <c r="XBO416" s="35"/>
      <c r="XBP416" s="35"/>
      <c r="XBQ416" s="35"/>
      <c r="XBR416" s="35"/>
      <c r="XBS416" s="35"/>
      <c r="XBT416" s="35"/>
      <c r="XBU416" s="35"/>
      <c r="XBV416" s="35"/>
      <c r="XBW416" s="35"/>
      <c r="XBX416" s="35"/>
      <c r="XBY416" s="35"/>
      <c r="XBZ416" s="35"/>
      <c r="XCA416" s="35"/>
      <c r="XCB416" s="35"/>
      <c r="XCC416" s="35"/>
      <c r="XCD416" s="35"/>
      <c r="XCE416" s="35"/>
      <c r="XCF416" s="35"/>
      <c r="XCG416" s="35"/>
      <c r="XCH416" s="35"/>
      <c r="XCI416" s="35"/>
      <c r="XCJ416" s="35"/>
      <c r="XCK416" s="35"/>
      <c r="XCL416" s="35"/>
      <c r="XCM416" s="35"/>
      <c r="XCN416" s="35"/>
      <c r="XCO416" s="35"/>
      <c r="XCP416" s="35"/>
      <c r="XCQ416" s="35"/>
      <c r="XCR416" s="35"/>
      <c r="XCS416" s="35"/>
      <c r="XCT416" s="35"/>
      <c r="XCU416" s="35"/>
      <c r="XCV416" s="35"/>
      <c r="XCW416" s="35"/>
      <c r="XCX416" s="35"/>
      <c r="XCY416" s="35"/>
      <c r="XCZ416" s="35"/>
      <c r="XDA416" s="35"/>
      <c r="XDB416" s="35"/>
      <c r="XDC416" s="35"/>
      <c r="XDD416" s="35"/>
      <c r="XDE416" s="35"/>
      <c r="XDF416" s="35"/>
      <c r="XDG416" s="35"/>
      <c r="XDH416" s="35"/>
      <c r="XDI416" s="35"/>
      <c r="XDJ416" s="35"/>
      <c r="XDK416" s="35"/>
      <c r="XDL416" s="35"/>
      <c r="XDM416" s="35"/>
      <c r="XDN416" s="35"/>
      <c r="XDO416" s="35"/>
      <c r="XDP416" s="35"/>
      <c r="XDQ416" s="35"/>
      <c r="XDR416" s="35"/>
      <c r="XDS416" s="35"/>
      <c r="XDT416" s="35"/>
      <c r="XDU416" s="35"/>
      <c r="XDV416" s="35"/>
      <c r="XDW416" s="35"/>
      <c r="XDX416" s="35"/>
      <c r="XDY416" s="35"/>
      <c r="XDZ416" s="35"/>
      <c r="XEA416" s="35"/>
      <c r="XEB416" s="35"/>
      <c r="XEC416" s="35"/>
      <c r="XED416" s="35"/>
      <c r="XEE416" s="35"/>
      <c r="XEF416" s="35"/>
      <c r="XEG416" s="35"/>
      <c r="XEH416" s="35"/>
      <c r="XEI416" s="35"/>
      <c r="XEJ416" s="35"/>
      <c r="XEK416" s="35"/>
      <c r="XEL416" s="35"/>
      <c r="XEM416" s="35"/>
      <c r="XEN416" s="35"/>
      <c r="XEO416" s="35"/>
      <c r="XEP416" s="35"/>
      <c r="XEQ416" s="35"/>
      <c r="XER416" s="35"/>
      <c r="XES416" s="35"/>
      <c r="XET416" s="35"/>
      <c r="XEU416" s="35"/>
      <c r="XEV416" s="35"/>
      <c r="XEW416" s="35"/>
      <c r="XEX416" s="35"/>
      <c r="XEY416" s="35"/>
      <c r="XEZ416" s="35"/>
      <c r="XFA416" s="35"/>
      <c r="XFB416" s="35"/>
      <c r="XFC416" s="35"/>
      <c r="XFD416" s="35"/>
    </row>
    <row r="417" spans="1:151 16227:16384" s="12" customFormat="1" ht="20.25" customHeight="1" x14ac:dyDescent="0.25">
      <c r="A417" s="114"/>
      <c r="B417" s="115"/>
      <c r="C417" s="118">
        <v>2</v>
      </c>
      <c r="D417" s="119"/>
      <c r="E417" s="55" t="s">
        <v>209</v>
      </c>
      <c r="F417" s="118">
        <f>(87.29)*(10.764)</f>
        <v>939.58956000000001</v>
      </c>
      <c r="G417" s="119"/>
      <c r="H417" s="55">
        <v>0</v>
      </c>
      <c r="I417" s="55">
        <f t="shared" si="181"/>
        <v>1503.343296</v>
      </c>
      <c r="J417" s="35"/>
      <c r="K417" s="35"/>
      <c r="L417" s="35"/>
      <c r="M417" s="35"/>
      <c r="N417" s="35"/>
      <c r="O417" s="35"/>
      <c r="P417" s="35"/>
      <c r="Q417" s="35"/>
      <c r="R417" s="35"/>
      <c r="S417" s="35"/>
      <c r="T417" s="35"/>
      <c r="U417" s="42" t="str">
        <f t="shared" ca="1" si="182"/>
        <v>2202,..,3002</v>
      </c>
      <c r="V417" s="42">
        <f ca="1">V416+1</f>
        <v>2202</v>
      </c>
      <c r="W417" s="42">
        <f ca="1">W416+1</f>
        <v>3002</v>
      </c>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WZC417" s="35"/>
      <c r="WZD417" s="35"/>
      <c r="WZE417" s="35"/>
      <c r="WZF417" s="35"/>
      <c r="WZG417" s="35"/>
      <c r="WZH417" s="35"/>
      <c r="WZI417" s="35"/>
      <c r="WZJ417" s="35"/>
      <c r="WZK417" s="35"/>
      <c r="WZL417" s="35"/>
      <c r="WZM417" s="35"/>
      <c r="WZN417" s="35"/>
      <c r="WZO417" s="35"/>
      <c r="WZP417" s="35"/>
      <c r="WZQ417" s="35"/>
      <c r="WZR417" s="35"/>
      <c r="WZS417" s="35"/>
      <c r="WZT417" s="35"/>
      <c r="WZU417" s="35"/>
      <c r="WZV417" s="35"/>
      <c r="WZW417" s="35"/>
      <c r="WZX417" s="35"/>
      <c r="WZY417" s="35"/>
      <c r="WZZ417" s="35"/>
      <c r="XAA417" s="35"/>
      <c r="XAB417" s="35"/>
      <c r="XAC417" s="35"/>
      <c r="XAD417" s="35"/>
      <c r="XAE417" s="35"/>
      <c r="XAF417" s="35"/>
      <c r="XAG417" s="35"/>
      <c r="XAH417" s="35"/>
      <c r="XAI417" s="35"/>
      <c r="XAJ417" s="35"/>
      <c r="XAK417" s="35"/>
      <c r="XAL417" s="35"/>
      <c r="XAM417" s="35"/>
      <c r="XAN417" s="35"/>
      <c r="XAO417" s="35"/>
      <c r="XAP417" s="35"/>
      <c r="XAQ417" s="35"/>
      <c r="XAR417" s="35"/>
      <c r="XAS417" s="35"/>
      <c r="XAT417" s="35"/>
      <c r="XAU417" s="35"/>
      <c r="XAV417" s="35"/>
      <c r="XAW417" s="35"/>
      <c r="XAX417" s="35"/>
      <c r="XAY417" s="35"/>
      <c r="XAZ417" s="35"/>
      <c r="XBA417" s="35"/>
      <c r="XBB417" s="35"/>
      <c r="XBC417" s="35"/>
      <c r="XBD417" s="35"/>
      <c r="XBE417" s="35"/>
      <c r="XBF417" s="35"/>
      <c r="XBG417" s="35"/>
      <c r="XBH417" s="35"/>
      <c r="XBI417" s="35"/>
      <c r="XBJ417" s="35"/>
      <c r="XBK417" s="35"/>
      <c r="XBL417" s="35"/>
      <c r="XBM417" s="35"/>
      <c r="XBN417" s="35"/>
      <c r="XBO417" s="35"/>
      <c r="XBP417" s="35"/>
      <c r="XBQ417" s="35"/>
      <c r="XBR417" s="35"/>
      <c r="XBS417" s="35"/>
      <c r="XBT417" s="35"/>
      <c r="XBU417" s="35"/>
      <c r="XBV417" s="35"/>
      <c r="XBW417" s="35"/>
      <c r="XBX417" s="35"/>
      <c r="XBY417" s="35"/>
      <c r="XBZ417" s="35"/>
      <c r="XCA417" s="35"/>
      <c r="XCB417" s="35"/>
      <c r="XCC417" s="35"/>
      <c r="XCD417" s="35"/>
      <c r="XCE417" s="35"/>
      <c r="XCF417" s="35"/>
      <c r="XCG417" s="35"/>
      <c r="XCH417" s="35"/>
      <c r="XCI417" s="35"/>
      <c r="XCJ417" s="35"/>
      <c r="XCK417" s="35"/>
      <c r="XCL417" s="35"/>
      <c r="XCM417" s="35"/>
      <c r="XCN417" s="35"/>
      <c r="XCO417" s="35"/>
      <c r="XCP417" s="35"/>
      <c r="XCQ417" s="35"/>
      <c r="XCR417" s="35"/>
      <c r="XCS417" s="35"/>
      <c r="XCT417" s="35"/>
      <c r="XCU417" s="35"/>
      <c r="XCV417" s="35"/>
      <c r="XCW417" s="35"/>
      <c r="XCX417" s="35"/>
      <c r="XCY417" s="35"/>
      <c r="XCZ417" s="35"/>
      <c r="XDA417" s="35"/>
      <c r="XDB417" s="35"/>
      <c r="XDC417" s="35"/>
      <c r="XDD417" s="35"/>
      <c r="XDE417" s="35"/>
      <c r="XDF417" s="35"/>
      <c r="XDG417" s="35"/>
      <c r="XDH417" s="35"/>
      <c r="XDI417" s="35"/>
      <c r="XDJ417" s="35"/>
      <c r="XDK417" s="35"/>
      <c r="XDL417" s="35"/>
      <c r="XDM417" s="35"/>
      <c r="XDN417" s="35"/>
      <c r="XDO417" s="35"/>
      <c r="XDP417" s="35"/>
      <c r="XDQ417" s="35"/>
      <c r="XDR417" s="35"/>
      <c r="XDS417" s="35"/>
      <c r="XDT417" s="35"/>
      <c r="XDU417" s="35"/>
      <c r="XDV417" s="35"/>
      <c r="XDW417" s="35"/>
      <c r="XDX417" s="35"/>
      <c r="XDY417" s="35"/>
      <c r="XDZ417" s="35"/>
      <c r="XEA417" s="35"/>
      <c r="XEB417" s="35"/>
      <c r="XEC417" s="35"/>
      <c r="XED417" s="35"/>
      <c r="XEE417" s="35"/>
      <c r="XEF417" s="35"/>
      <c r="XEG417" s="35"/>
      <c r="XEH417" s="35"/>
      <c r="XEI417" s="35"/>
      <c r="XEJ417" s="35"/>
      <c r="XEK417" s="35"/>
      <c r="XEL417" s="35"/>
      <c r="XEM417" s="35"/>
      <c r="XEN417" s="35"/>
      <c r="XEO417" s="35"/>
      <c r="XEP417" s="35"/>
      <c r="XEQ417" s="35"/>
      <c r="XER417" s="35"/>
      <c r="XES417" s="35"/>
      <c r="XET417" s="35"/>
      <c r="XEU417" s="35"/>
      <c r="XEV417" s="35"/>
      <c r="XEW417" s="35"/>
      <c r="XEX417" s="35"/>
      <c r="XEY417" s="35"/>
      <c r="XEZ417" s="35"/>
      <c r="XFA417" s="35"/>
      <c r="XFB417" s="35"/>
      <c r="XFC417" s="35"/>
      <c r="XFD417" s="35"/>
    </row>
    <row r="418" spans="1:151 16227:16384" s="12" customFormat="1" ht="20.25" customHeight="1" x14ac:dyDescent="0.25">
      <c r="A418" s="114"/>
      <c r="B418" s="115"/>
      <c r="C418" s="118">
        <v>3</v>
      </c>
      <c r="D418" s="119"/>
      <c r="E418" s="55" t="s">
        <v>209</v>
      </c>
      <c r="F418" s="118">
        <f>(127.93)*(10.764)</f>
        <v>1377.0385200000001</v>
      </c>
      <c r="G418" s="119"/>
      <c r="H418" s="55">
        <v>0</v>
      </c>
      <c r="I418" s="55">
        <f t="shared" si="181"/>
        <v>2203.2616320000002</v>
      </c>
      <c r="J418" s="35"/>
      <c r="K418" s="35"/>
      <c r="L418" s="35"/>
      <c r="M418" s="35"/>
      <c r="N418" s="35"/>
      <c r="O418" s="35"/>
      <c r="P418" s="35"/>
      <c r="Q418" s="35"/>
      <c r="R418" s="35"/>
      <c r="S418" s="35"/>
      <c r="T418" s="35"/>
      <c r="U418" s="42" t="str">
        <f t="shared" ca="1" si="182"/>
        <v>2203,..,3003</v>
      </c>
      <c r="V418" s="42">
        <f t="shared" ref="V418:W418" ca="1" si="183">V417+1</f>
        <v>2203</v>
      </c>
      <c r="W418" s="42">
        <f t="shared" ca="1" si="183"/>
        <v>3003</v>
      </c>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WZC418" s="35"/>
      <c r="WZD418" s="35"/>
      <c r="WZE418" s="35"/>
      <c r="WZF418" s="35"/>
      <c r="WZG418" s="35"/>
      <c r="WZH418" s="35"/>
      <c r="WZI418" s="35"/>
      <c r="WZJ418" s="35"/>
      <c r="WZK418" s="35"/>
      <c r="WZL418" s="35"/>
      <c r="WZM418" s="35"/>
      <c r="WZN418" s="35"/>
      <c r="WZO418" s="35"/>
      <c r="WZP418" s="35"/>
      <c r="WZQ418" s="35"/>
      <c r="WZR418" s="35"/>
      <c r="WZS418" s="35"/>
      <c r="WZT418" s="35"/>
      <c r="WZU418" s="35"/>
      <c r="WZV418" s="35"/>
      <c r="WZW418" s="35"/>
      <c r="WZX418" s="35"/>
      <c r="WZY418" s="35"/>
      <c r="WZZ418" s="35"/>
      <c r="XAA418" s="35"/>
      <c r="XAB418" s="35"/>
      <c r="XAC418" s="35"/>
      <c r="XAD418" s="35"/>
      <c r="XAE418" s="35"/>
      <c r="XAF418" s="35"/>
      <c r="XAG418" s="35"/>
      <c r="XAH418" s="35"/>
      <c r="XAI418" s="35"/>
      <c r="XAJ418" s="35"/>
      <c r="XAK418" s="35"/>
      <c r="XAL418" s="35"/>
      <c r="XAM418" s="35"/>
      <c r="XAN418" s="35"/>
      <c r="XAO418" s="35"/>
      <c r="XAP418" s="35"/>
      <c r="XAQ418" s="35"/>
      <c r="XAR418" s="35"/>
      <c r="XAS418" s="35"/>
      <c r="XAT418" s="35"/>
      <c r="XAU418" s="35"/>
      <c r="XAV418" s="35"/>
      <c r="XAW418" s="35"/>
      <c r="XAX418" s="35"/>
      <c r="XAY418" s="35"/>
      <c r="XAZ418" s="35"/>
      <c r="XBA418" s="35"/>
      <c r="XBB418" s="35"/>
      <c r="XBC418" s="35"/>
      <c r="XBD418" s="35"/>
      <c r="XBE418" s="35"/>
      <c r="XBF418" s="35"/>
      <c r="XBG418" s="35"/>
      <c r="XBH418" s="35"/>
      <c r="XBI418" s="35"/>
      <c r="XBJ418" s="35"/>
      <c r="XBK418" s="35"/>
      <c r="XBL418" s="35"/>
      <c r="XBM418" s="35"/>
      <c r="XBN418" s="35"/>
      <c r="XBO418" s="35"/>
      <c r="XBP418" s="35"/>
      <c r="XBQ418" s="35"/>
      <c r="XBR418" s="35"/>
      <c r="XBS418" s="35"/>
      <c r="XBT418" s="35"/>
      <c r="XBU418" s="35"/>
      <c r="XBV418" s="35"/>
      <c r="XBW418" s="35"/>
      <c r="XBX418" s="35"/>
      <c r="XBY418" s="35"/>
      <c r="XBZ418" s="35"/>
      <c r="XCA418" s="35"/>
      <c r="XCB418" s="35"/>
      <c r="XCC418" s="35"/>
      <c r="XCD418" s="35"/>
      <c r="XCE418" s="35"/>
      <c r="XCF418" s="35"/>
      <c r="XCG418" s="35"/>
      <c r="XCH418" s="35"/>
      <c r="XCI418" s="35"/>
      <c r="XCJ418" s="35"/>
      <c r="XCK418" s="35"/>
      <c r="XCL418" s="35"/>
      <c r="XCM418" s="35"/>
      <c r="XCN418" s="35"/>
      <c r="XCO418" s="35"/>
      <c r="XCP418" s="35"/>
      <c r="XCQ418" s="35"/>
      <c r="XCR418" s="35"/>
      <c r="XCS418" s="35"/>
      <c r="XCT418" s="35"/>
      <c r="XCU418" s="35"/>
      <c r="XCV418" s="35"/>
      <c r="XCW418" s="35"/>
      <c r="XCX418" s="35"/>
      <c r="XCY418" s="35"/>
      <c r="XCZ418" s="35"/>
      <c r="XDA418" s="35"/>
      <c r="XDB418" s="35"/>
      <c r="XDC418" s="35"/>
      <c r="XDD418" s="35"/>
      <c r="XDE418" s="35"/>
      <c r="XDF418" s="35"/>
      <c r="XDG418" s="35"/>
      <c r="XDH418" s="35"/>
      <c r="XDI418" s="35"/>
      <c r="XDJ418" s="35"/>
      <c r="XDK418" s="35"/>
      <c r="XDL418" s="35"/>
      <c r="XDM418" s="35"/>
      <c r="XDN418" s="35"/>
      <c r="XDO418" s="35"/>
      <c r="XDP418" s="35"/>
      <c r="XDQ418" s="35"/>
      <c r="XDR418" s="35"/>
      <c r="XDS418" s="35"/>
      <c r="XDT418" s="35"/>
      <c r="XDU418" s="35"/>
      <c r="XDV418" s="35"/>
      <c r="XDW418" s="35"/>
      <c r="XDX418" s="35"/>
      <c r="XDY418" s="35"/>
      <c r="XDZ418" s="35"/>
      <c r="XEA418" s="35"/>
      <c r="XEB418" s="35"/>
      <c r="XEC418" s="35"/>
      <c r="XED418" s="35"/>
      <c r="XEE418" s="35"/>
      <c r="XEF418" s="35"/>
      <c r="XEG418" s="35"/>
      <c r="XEH418" s="35"/>
      <c r="XEI418" s="35"/>
      <c r="XEJ418" s="35"/>
      <c r="XEK418" s="35"/>
      <c r="XEL418" s="35"/>
      <c r="XEM418" s="35"/>
      <c r="XEN418" s="35"/>
      <c r="XEO418" s="35"/>
      <c r="XEP418" s="35"/>
      <c r="XEQ418" s="35"/>
      <c r="XER418" s="35"/>
      <c r="XES418" s="35"/>
      <c r="XET418" s="35"/>
      <c r="XEU418" s="35"/>
      <c r="XEV418" s="35"/>
      <c r="XEW418" s="35"/>
      <c r="XEX418" s="35"/>
      <c r="XEY418" s="35"/>
      <c r="XEZ418" s="35"/>
      <c r="XFA418" s="35"/>
      <c r="XFB418" s="35"/>
      <c r="XFC418" s="35"/>
      <c r="XFD418" s="35"/>
    </row>
    <row r="419" spans="1:151 16227:16384" s="12" customFormat="1" ht="20.25" customHeight="1" x14ac:dyDescent="0.25">
      <c r="A419" s="114"/>
      <c r="B419" s="115"/>
      <c r="C419" s="118">
        <v>4</v>
      </c>
      <c r="D419" s="119"/>
      <c r="E419" s="55" t="s">
        <v>208</v>
      </c>
      <c r="F419" s="118">
        <f>(73.82)*(10.764)</f>
        <v>794.59847999999988</v>
      </c>
      <c r="G419" s="119"/>
      <c r="H419" s="55">
        <v>0</v>
      </c>
      <c r="I419" s="55">
        <f t="shared" si="181"/>
        <v>1271.3575679999999</v>
      </c>
      <c r="J419" s="35"/>
      <c r="K419" s="35"/>
      <c r="L419" s="35"/>
      <c r="M419" s="35"/>
      <c r="N419" s="35"/>
      <c r="O419" s="35"/>
      <c r="P419" s="35"/>
      <c r="Q419" s="35"/>
      <c r="R419" s="35"/>
      <c r="S419" s="35"/>
      <c r="T419" s="35"/>
      <c r="U419" s="42" t="str">
        <f t="shared" ca="1" si="182"/>
        <v>2204,..,3004</v>
      </c>
      <c r="V419" s="42">
        <f t="shared" ref="V419:W419" ca="1" si="184">V418+1</f>
        <v>2204</v>
      </c>
      <c r="W419" s="42">
        <f t="shared" ca="1" si="184"/>
        <v>3004</v>
      </c>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WZC419" s="35"/>
      <c r="WZD419" s="35"/>
      <c r="WZE419" s="35"/>
      <c r="WZF419" s="35"/>
      <c r="WZG419" s="35"/>
      <c r="WZH419" s="35"/>
      <c r="WZI419" s="35"/>
      <c r="WZJ419" s="35"/>
      <c r="WZK419" s="35"/>
      <c r="WZL419" s="35"/>
      <c r="WZM419" s="35"/>
      <c r="WZN419" s="35"/>
      <c r="WZO419" s="35"/>
      <c r="WZP419" s="35"/>
      <c r="WZQ419" s="35"/>
      <c r="WZR419" s="35"/>
      <c r="WZS419" s="35"/>
      <c r="WZT419" s="35"/>
      <c r="WZU419" s="35"/>
      <c r="WZV419" s="35"/>
      <c r="WZW419" s="35"/>
      <c r="WZX419" s="35"/>
      <c r="WZY419" s="35"/>
      <c r="WZZ419" s="35"/>
      <c r="XAA419" s="35"/>
      <c r="XAB419" s="35"/>
      <c r="XAC419" s="35"/>
      <c r="XAD419" s="35"/>
      <c r="XAE419" s="35"/>
      <c r="XAF419" s="35"/>
      <c r="XAG419" s="35"/>
      <c r="XAH419" s="35"/>
      <c r="XAI419" s="35"/>
      <c r="XAJ419" s="35"/>
      <c r="XAK419" s="35"/>
      <c r="XAL419" s="35"/>
      <c r="XAM419" s="35"/>
      <c r="XAN419" s="35"/>
      <c r="XAO419" s="35"/>
      <c r="XAP419" s="35"/>
      <c r="XAQ419" s="35"/>
      <c r="XAR419" s="35"/>
      <c r="XAS419" s="35"/>
      <c r="XAT419" s="35"/>
      <c r="XAU419" s="35"/>
      <c r="XAV419" s="35"/>
      <c r="XAW419" s="35"/>
      <c r="XAX419" s="35"/>
      <c r="XAY419" s="35"/>
      <c r="XAZ419" s="35"/>
      <c r="XBA419" s="35"/>
      <c r="XBB419" s="35"/>
      <c r="XBC419" s="35"/>
      <c r="XBD419" s="35"/>
      <c r="XBE419" s="35"/>
      <c r="XBF419" s="35"/>
      <c r="XBG419" s="35"/>
      <c r="XBH419" s="35"/>
      <c r="XBI419" s="35"/>
      <c r="XBJ419" s="35"/>
      <c r="XBK419" s="35"/>
      <c r="XBL419" s="35"/>
      <c r="XBM419" s="35"/>
      <c r="XBN419" s="35"/>
      <c r="XBO419" s="35"/>
      <c r="XBP419" s="35"/>
      <c r="XBQ419" s="35"/>
      <c r="XBR419" s="35"/>
      <c r="XBS419" s="35"/>
      <c r="XBT419" s="35"/>
      <c r="XBU419" s="35"/>
      <c r="XBV419" s="35"/>
      <c r="XBW419" s="35"/>
      <c r="XBX419" s="35"/>
      <c r="XBY419" s="35"/>
      <c r="XBZ419" s="35"/>
      <c r="XCA419" s="35"/>
      <c r="XCB419" s="35"/>
      <c r="XCC419" s="35"/>
      <c r="XCD419" s="35"/>
      <c r="XCE419" s="35"/>
      <c r="XCF419" s="35"/>
      <c r="XCG419" s="35"/>
      <c r="XCH419" s="35"/>
      <c r="XCI419" s="35"/>
      <c r="XCJ419" s="35"/>
      <c r="XCK419" s="35"/>
      <c r="XCL419" s="35"/>
      <c r="XCM419" s="35"/>
      <c r="XCN419" s="35"/>
      <c r="XCO419" s="35"/>
      <c r="XCP419" s="35"/>
      <c r="XCQ419" s="35"/>
      <c r="XCR419" s="35"/>
      <c r="XCS419" s="35"/>
      <c r="XCT419" s="35"/>
      <c r="XCU419" s="35"/>
      <c r="XCV419" s="35"/>
      <c r="XCW419" s="35"/>
      <c r="XCX419" s="35"/>
      <c r="XCY419" s="35"/>
      <c r="XCZ419" s="35"/>
      <c r="XDA419" s="35"/>
      <c r="XDB419" s="35"/>
      <c r="XDC419" s="35"/>
      <c r="XDD419" s="35"/>
      <c r="XDE419" s="35"/>
      <c r="XDF419" s="35"/>
      <c r="XDG419" s="35"/>
      <c r="XDH419" s="35"/>
      <c r="XDI419" s="35"/>
      <c r="XDJ419" s="35"/>
      <c r="XDK419" s="35"/>
      <c r="XDL419" s="35"/>
      <c r="XDM419" s="35"/>
      <c r="XDN419" s="35"/>
      <c r="XDO419" s="35"/>
      <c r="XDP419" s="35"/>
      <c r="XDQ419" s="35"/>
      <c r="XDR419" s="35"/>
      <c r="XDS419" s="35"/>
      <c r="XDT419" s="35"/>
      <c r="XDU419" s="35"/>
      <c r="XDV419" s="35"/>
      <c r="XDW419" s="35"/>
      <c r="XDX419" s="35"/>
      <c r="XDY419" s="35"/>
      <c r="XDZ419" s="35"/>
      <c r="XEA419" s="35"/>
      <c r="XEB419" s="35"/>
      <c r="XEC419" s="35"/>
      <c r="XED419" s="35"/>
      <c r="XEE419" s="35"/>
      <c r="XEF419" s="35"/>
      <c r="XEG419" s="35"/>
      <c r="XEH419" s="35"/>
      <c r="XEI419" s="35"/>
      <c r="XEJ419" s="35"/>
      <c r="XEK419" s="35"/>
      <c r="XEL419" s="35"/>
      <c r="XEM419" s="35"/>
      <c r="XEN419" s="35"/>
      <c r="XEO419" s="35"/>
      <c r="XEP419" s="35"/>
      <c r="XEQ419" s="35"/>
      <c r="XER419" s="35"/>
      <c r="XES419" s="35"/>
      <c r="XET419" s="35"/>
      <c r="XEU419" s="35"/>
      <c r="XEV419" s="35"/>
      <c r="XEW419" s="35"/>
      <c r="XEX419" s="35"/>
      <c r="XEY419" s="35"/>
      <c r="XEZ419" s="35"/>
      <c r="XFA419" s="35"/>
      <c r="XFB419" s="35"/>
      <c r="XFC419" s="35"/>
      <c r="XFD419" s="35"/>
    </row>
    <row r="420" spans="1:151 16227:16384" s="12" customFormat="1" ht="20.25" customHeight="1" x14ac:dyDescent="0.25">
      <c r="A420" s="116"/>
      <c r="B420" s="117"/>
      <c r="C420" s="118">
        <v>5</v>
      </c>
      <c r="D420" s="119"/>
      <c r="E420" s="55" t="s">
        <v>209</v>
      </c>
      <c r="F420" s="118">
        <f>(121.52)*(10.764)</f>
        <v>1308.0412799999999</v>
      </c>
      <c r="G420" s="119"/>
      <c r="H420" s="55">
        <v>0</v>
      </c>
      <c r="I420" s="55">
        <f t="shared" si="181"/>
        <v>2092.8660479999999</v>
      </c>
      <c r="J420" s="35"/>
      <c r="K420" s="35"/>
      <c r="L420" s="35"/>
      <c r="M420" s="35"/>
      <c r="N420" s="35"/>
      <c r="O420" s="35"/>
      <c r="P420" s="35"/>
      <c r="Q420" s="35"/>
      <c r="R420" s="35"/>
      <c r="S420" s="35"/>
      <c r="T420" s="35"/>
      <c r="U420" s="42" t="str">
        <f t="shared" ca="1" si="182"/>
        <v>2205,..,3005</v>
      </c>
      <c r="V420" s="42">
        <f t="shared" ref="V420:W420" ca="1" si="185">V419+1</f>
        <v>2205</v>
      </c>
      <c r="W420" s="42">
        <f t="shared" ca="1" si="185"/>
        <v>3005</v>
      </c>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WZC420" s="35"/>
      <c r="WZD420" s="35"/>
      <c r="WZE420" s="35"/>
      <c r="WZF420" s="35"/>
      <c r="WZG420" s="35"/>
      <c r="WZH420" s="35"/>
      <c r="WZI420" s="35"/>
      <c r="WZJ420" s="35"/>
      <c r="WZK420" s="35"/>
      <c r="WZL420" s="35"/>
      <c r="WZM420" s="35"/>
      <c r="WZN420" s="35"/>
      <c r="WZO420" s="35"/>
      <c r="WZP420" s="35"/>
      <c r="WZQ420" s="35"/>
      <c r="WZR420" s="35"/>
      <c r="WZS420" s="35"/>
      <c r="WZT420" s="35"/>
      <c r="WZU420" s="35"/>
      <c r="WZV420" s="35"/>
      <c r="WZW420" s="35"/>
      <c r="WZX420" s="35"/>
      <c r="WZY420" s="35"/>
      <c r="WZZ420" s="35"/>
      <c r="XAA420" s="35"/>
      <c r="XAB420" s="35"/>
      <c r="XAC420" s="35"/>
      <c r="XAD420" s="35"/>
      <c r="XAE420" s="35"/>
      <c r="XAF420" s="35"/>
      <c r="XAG420" s="35"/>
      <c r="XAH420" s="35"/>
      <c r="XAI420" s="35"/>
      <c r="XAJ420" s="35"/>
      <c r="XAK420" s="35"/>
      <c r="XAL420" s="35"/>
      <c r="XAM420" s="35"/>
      <c r="XAN420" s="35"/>
      <c r="XAO420" s="35"/>
      <c r="XAP420" s="35"/>
      <c r="XAQ420" s="35"/>
      <c r="XAR420" s="35"/>
      <c r="XAS420" s="35"/>
      <c r="XAT420" s="35"/>
      <c r="XAU420" s="35"/>
      <c r="XAV420" s="35"/>
      <c r="XAW420" s="35"/>
      <c r="XAX420" s="35"/>
      <c r="XAY420" s="35"/>
      <c r="XAZ420" s="35"/>
      <c r="XBA420" s="35"/>
      <c r="XBB420" s="35"/>
      <c r="XBC420" s="35"/>
      <c r="XBD420" s="35"/>
      <c r="XBE420" s="35"/>
      <c r="XBF420" s="35"/>
      <c r="XBG420" s="35"/>
      <c r="XBH420" s="35"/>
      <c r="XBI420" s="35"/>
      <c r="XBJ420" s="35"/>
      <c r="XBK420" s="35"/>
      <c r="XBL420" s="35"/>
      <c r="XBM420" s="35"/>
      <c r="XBN420" s="35"/>
      <c r="XBO420" s="35"/>
      <c r="XBP420" s="35"/>
      <c r="XBQ420" s="35"/>
      <c r="XBR420" s="35"/>
      <c r="XBS420" s="35"/>
      <c r="XBT420" s="35"/>
      <c r="XBU420" s="35"/>
      <c r="XBV420" s="35"/>
      <c r="XBW420" s="35"/>
      <c r="XBX420" s="35"/>
      <c r="XBY420" s="35"/>
      <c r="XBZ420" s="35"/>
      <c r="XCA420" s="35"/>
      <c r="XCB420" s="35"/>
      <c r="XCC420" s="35"/>
      <c r="XCD420" s="35"/>
      <c r="XCE420" s="35"/>
      <c r="XCF420" s="35"/>
      <c r="XCG420" s="35"/>
      <c r="XCH420" s="35"/>
      <c r="XCI420" s="35"/>
      <c r="XCJ420" s="35"/>
      <c r="XCK420" s="35"/>
      <c r="XCL420" s="35"/>
      <c r="XCM420" s="35"/>
      <c r="XCN420" s="35"/>
      <c r="XCO420" s="35"/>
      <c r="XCP420" s="35"/>
      <c r="XCQ420" s="35"/>
      <c r="XCR420" s="35"/>
      <c r="XCS420" s="35"/>
      <c r="XCT420" s="35"/>
      <c r="XCU420" s="35"/>
      <c r="XCV420" s="35"/>
      <c r="XCW420" s="35"/>
      <c r="XCX420" s="35"/>
      <c r="XCY420" s="35"/>
      <c r="XCZ420" s="35"/>
      <c r="XDA420" s="35"/>
      <c r="XDB420" s="35"/>
      <c r="XDC420" s="35"/>
      <c r="XDD420" s="35"/>
      <c r="XDE420" s="35"/>
      <c r="XDF420" s="35"/>
      <c r="XDG420" s="35"/>
      <c r="XDH420" s="35"/>
      <c r="XDI420" s="35"/>
      <c r="XDJ420" s="35"/>
      <c r="XDK420" s="35"/>
      <c r="XDL420" s="35"/>
      <c r="XDM420" s="35"/>
      <c r="XDN420" s="35"/>
      <c r="XDO420" s="35"/>
      <c r="XDP420" s="35"/>
      <c r="XDQ420" s="35"/>
      <c r="XDR420" s="35"/>
      <c r="XDS420" s="35"/>
      <c r="XDT420" s="35"/>
      <c r="XDU420" s="35"/>
      <c r="XDV420" s="35"/>
      <c r="XDW420" s="35"/>
      <c r="XDX420" s="35"/>
      <c r="XDY420" s="35"/>
      <c r="XDZ420" s="35"/>
      <c r="XEA420" s="35"/>
      <c r="XEB420" s="35"/>
      <c r="XEC420" s="35"/>
      <c r="XED420" s="35"/>
      <c r="XEE420" s="35"/>
      <c r="XEF420" s="35"/>
      <c r="XEG420" s="35"/>
      <c r="XEH420" s="35"/>
      <c r="XEI420" s="35"/>
      <c r="XEJ420" s="35"/>
      <c r="XEK420" s="35"/>
      <c r="XEL420" s="35"/>
      <c r="XEM420" s="35"/>
      <c r="XEN420" s="35"/>
      <c r="XEO420" s="35"/>
      <c r="XEP420" s="35"/>
      <c r="XEQ420" s="35"/>
      <c r="XER420" s="35"/>
      <c r="XES420" s="35"/>
      <c r="XET420" s="35"/>
      <c r="XEU420" s="35"/>
      <c r="XEV420" s="35"/>
      <c r="XEW420" s="35"/>
      <c r="XEX420" s="35"/>
      <c r="XEY420" s="35"/>
      <c r="XEZ420" s="35"/>
      <c r="XFA420" s="35"/>
      <c r="XFB420" s="35"/>
      <c r="XFC420" s="35"/>
      <c r="XFD420" s="35"/>
    </row>
    <row r="421" spans="1:151 16227:16384" s="12" customFormat="1" ht="20.25" x14ac:dyDescent="0.25">
      <c r="A421" s="109" t="s">
        <v>220</v>
      </c>
      <c r="B421" s="110"/>
      <c r="C421" s="110"/>
      <c r="D421" s="110"/>
      <c r="E421" s="110"/>
      <c r="F421" s="110"/>
      <c r="G421" s="110"/>
      <c r="H421" s="110"/>
      <c r="I421" s="111"/>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WZC421" s="35"/>
      <c r="WZD421" s="35"/>
      <c r="WZE421" s="35"/>
      <c r="WZF421" s="35"/>
      <c r="WZG421" s="35"/>
      <c r="WZH421" s="35"/>
      <c r="WZI421" s="35"/>
      <c r="WZJ421" s="35"/>
      <c r="WZK421" s="35"/>
      <c r="WZL421" s="35"/>
      <c r="WZM421" s="35"/>
      <c r="WZN421" s="35"/>
      <c r="WZO421" s="35"/>
      <c r="WZP421" s="35"/>
      <c r="WZQ421" s="35"/>
      <c r="WZR421" s="35"/>
      <c r="WZS421" s="35"/>
      <c r="WZT421" s="35"/>
      <c r="WZU421" s="35"/>
      <c r="WZV421" s="35"/>
      <c r="WZW421" s="35"/>
      <c r="WZX421" s="35"/>
      <c r="WZY421" s="35"/>
      <c r="WZZ421" s="35"/>
      <c r="XAA421" s="35"/>
      <c r="XAB421" s="35"/>
      <c r="XAC421" s="35"/>
      <c r="XAD421" s="35"/>
      <c r="XAE421" s="35"/>
      <c r="XAF421" s="35"/>
      <c r="XAG421" s="35"/>
      <c r="XAH421" s="35"/>
      <c r="XAI421" s="35"/>
      <c r="XAJ421" s="35"/>
      <c r="XAK421" s="35"/>
      <c r="XAL421" s="35"/>
      <c r="XAM421" s="35"/>
      <c r="XAN421" s="35"/>
      <c r="XAO421" s="35"/>
      <c r="XAP421" s="35"/>
      <c r="XAQ421" s="35"/>
      <c r="XAR421" s="35"/>
      <c r="XAS421" s="35"/>
      <c r="XAT421" s="35"/>
      <c r="XAU421" s="35"/>
      <c r="XAV421" s="35"/>
      <c r="XAW421" s="35"/>
      <c r="XAX421" s="35"/>
      <c r="XAY421" s="35"/>
      <c r="XAZ421" s="35"/>
      <c r="XBA421" s="35"/>
      <c r="XBB421" s="35"/>
      <c r="XBC421" s="35"/>
      <c r="XBD421" s="35"/>
      <c r="XBE421" s="35"/>
      <c r="XBF421" s="35"/>
      <c r="XBG421" s="35"/>
      <c r="XBH421" s="35"/>
      <c r="XBI421" s="35"/>
      <c r="XBJ421" s="35"/>
      <c r="XBK421" s="35"/>
      <c r="XBL421" s="35"/>
      <c r="XBM421" s="35"/>
      <c r="XBN421" s="35"/>
      <c r="XBO421" s="35"/>
      <c r="XBP421" s="35"/>
      <c r="XBQ421" s="35"/>
      <c r="XBR421" s="35"/>
      <c r="XBS421" s="35"/>
      <c r="XBT421" s="35"/>
      <c r="XBU421" s="35"/>
      <c r="XBV421" s="35"/>
      <c r="XBW421" s="35"/>
      <c r="XBX421" s="35"/>
      <c r="XBY421" s="35"/>
      <c r="XBZ421" s="35"/>
      <c r="XCA421" s="35"/>
      <c r="XCB421" s="35"/>
      <c r="XCC421" s="35"/>
      <c r="XCD421" s="35"/>
      <c r="XCE421" s="35"/>
      <c r="XCF421" s="35"/>
      <c r="XCG421" s="35"/>
      <c r="XCH421" s="35"/>
      <c r="XCI421" s="35"/>
      <c r="XCJ421" s="35"/>
      <c r="XCK421" s="35"/>
      <c r="XCL421" s="35"/>
      <c r="XCM421" s="35"/>
      <c r="XCN421" s="35"/>
      <c r="XCO421" s="35"/>
      <c r="XCP421" s="35"/>
      <c r="XCQ421" s="35"/>
      <c r="XCR421" s="35"/>
      <c r="XCS421" s="35"/>
      <c r="XCT421" s="35"/>
      <c r="XCU421" s="35"/>
      <c r="XCV421" s="35"/>
      <c r="XCW421" s="35"/>
      <c r="XCX421" s="35"/>
      <c r="XCY421" s="35"/>
      <c r="XCZ421" s="35"/>
      <c r="XDA421" s="35"/>
      <c r="XDB421" s="35"/>
      <c r="XDC421" s="35"/>
      <c r="XDD421" s="35"/>
      <c r="XDE421" s="35"/>
      <c r="XDF421" s="35"/>
      <c r="XDG421" s="35"/>
      <c r="XDH421" s="35"/>
      <c r="XDI421" s="35"/>
      <c r="XDJ421" s="35"/>
      <c r="XDK421" s="35"/>
      <c r="XDL421" s="35"/>
      <c r="XDM421" s="35"/>
      <c r="XDN421" s="35"/>
      <c r="XDO421" s="35"/>
      <c r="XDP421" s="35"/>
      <c r="XDQ421" s="35"/>
      <c r="XDR421" s="35"/>
      <c r="XDS421" s="35"/>
      <c r="XDT421" s="35"/>
      <c r="XDU421" s="35"/>
      <c r="XDV421" s="35"/>
      <c r="XDW421" s="35"/>
      <c r="XDX421" s="35"/>
      <c r="XDY421" s="35"/>
      <c r="XDZ421" s="35"/>
      <c r="XEA421" s="35"/>
      <c r="XEB421" s="35"/>
      <c r="XEC421" s="35"/>
      <c r="XED421" s="35"/>
      <c r="XEE421" s="35"/>
      <c r="XEF421" s="35"/>
      <c r="XEG421" s="35"/>
      <c r="XEH421" s="35"/>
      <c r="XEI421" s="35"/>
      <c r="XEJ421" s="35"/>
      <c r="XEK421" s="35"/>
      <c r="XEL421" s="35"/>
      <c r="XEM421" s="35"/>
      <c r="XEN421" s="35"/>
      <c r="XEO421" s="35"/>
      <c r="XEP421" s="35"/>
      <c r="XEQ421" s="35"/>
      <c r="XER421" s="35"/>
      <c r="XES421" s="35"/>
      <c r="XET421" s="35"/>
      <c r="XEU421" s="35"/>
      <c r="XEV421" s="35"/>
      <c r="XEW421" s="35"/>
      <c r="XEX421" s="35"/>
      <c r="XEY421" s="35"/>
      <c r="XEZ421" s="35"/>
      <c r="XFA421" s="35"/>
      <c r="XFB421" s="35"/>
      <c r="XFC421" s="35"/>
      <c r="XFD421" s="35"/>
    </row>
    <row r="422" spans="1:151 16227:16384" s="12" customFormat="1" ht="20.25" customHeight="1" x14ac:dyDescent="0.25">
      <c r="A422" s="112" t="str">
        <f>A421</f>
        <v>21st &amp; 28th Floor (Part Refuge Area)</v>
      </c>
      <c r="B422" s="113"/>
      <c r="C422" s="118">
        <v>1</v>
      </c>
      <c r="D422" s="119"/>
      <c r="E422" s="55" t="s">
        <v>208</v>
      </c>
      <c r="F422" s="118">
        <f>(69.17)*(10.764)</f>
        <v>744.54588000000001</v>
      </c>
      <c r="G422" s="119"/>
      <c r="H422" s="55">
        <v>0</v>
      </c>
      <c r="I422" s="55">
        <f t="shared" ref="I422:I425" si="186">F422*(($I$151)+1)+H422</f>
        <v>1191.273408</v>
      </c>
      <c r="J422" s="35"/>
      <c r="K422" s="35"/>
      <c r="L422" s="35"/>
      <c r="M422" s="35"/>
      <c r="N422" s="35"/>
      <c r="O422" s="35"/>
      <c r="P422" s="35"/>
      <c r="Q422" s="35"/>
      <c r="R422" s="35"/>
      <c r="S422" s="35"/>
      <c r="T422" s="35"/>
      <c r="U422" s="42" t="str">
        <f t="shared" ref="U422:U426" ca="1" si="187">V422&amp;""&amp;",..,"&amp;""&amp;W422</f>
        <v>2101,..,2801</v>
      </c>
      <c r="V422" s="42">
        <f ca="1">(SUMPRODUCT(MID(0&amp;(LEFT(A421,SUM(LEN(A421)-LEN(SUBSTITUTE(A421,{"0","1","2","3"},""))))), LARGE(INDEX(ISNUMBER(--MID((LEFT(A421,SUM(LEN(A421)-LEN(SUBSTITUTE(A421,{"0","1","2","3"},""))))), ROW(INDIRECT("1:"&amp;LEN((LEFT(A421,SUM(LEN(A421)-LEN(SUBSTITUTE(A421,{"0","1","2","3"},"")))))))), 1)) * ROW(INDIRECT("1:"&amp;LEN((LEFT(A421,SUM(LEN(A421)-LEN(SUBSTITUTE(A421,{"0","1","2","3"},"")))))))), 0), ROW(INDIRECT("1:"&amp;LEN((LEFT(A421,SUM(LEN(A421)-LEN(SUBSTITUTE(A421,{"0","1","2","3"},"")))))))))+1, 1) * 10^ROW(INDIRECT("1:"&amp;LEN((LEFT(A421,SUM(LEN(A421)-LEN(SUBSTITUTE(A421,{"0","1","2","3"},""))))))))/10))*100+1</f>
        <v>2101</v>
      </c>
      <c r="W422" s="42">
        <f ca="1">(SUMPRODUCT(MID(0&amp;(--TRIM(RIGHT(SUBSTITUTE(LEFT(A421,_xlfn.AGGREGATE(16,6,FIND({0,1,2,3,4,5,6,7,8,9},A421,ROW(INDIRECT("1:"&amp;LEN(A421)))),1))," ",REPT(" ",LEN(A421))),LEN(A421)))), LARGE(INDEX(ISNUMBER(--MID((--TRIM(RIGHT(SUBSTITUTE(LEFT(A421,_xlfn.AGGREGATE(16,6,FIND({0,1,2,3,4,5,6,7,8,9},A421,ROW(INDIRECT("1:"&amp;LEN(A421)))),1))," ",REPT(" ",LEN(A421))),LEN(A421)))), ROW(INDIRECT("1:"&amp;LEN((--TRIM(RIGHT(SUBSTITUTE(LEFT(A421,_xlfn.AGGREGATE(16,6,FIND({0,1,2,3,4,5,6,7,8,9},A421,ROW(INDIRECT("1:"&amp;LEN(A421)))),1))," ",REPT(" ",LEN(A421))),LEN(A421))))))), 1)) * ROW(INDIRECT("1:"&amp;LEN((--TRIM(RIGHT(SUBSTITUTE(LEFT(A421,_xlfn.AGGREGATE(16,6,FIND({0,1,2,3,4,5,6,7,8,9},A421,ROW(INDIRECT("1:"&amp;LEN(A421)))),1))," ",REPT(" ",LEN(A421))),LEN(A421))))))), 0), ROW(INDIRECT("1:"&amp;LEN((--TRIM(RIGHT(SUBSTITUTE(LEFT(A421,_xlfn.AGGREGATE(16,6,FIND({0,1,2,3,4,5,6,7,8,9},A421,ROW(INDIRECT("1:"&amp;LEN(A421)))),1))," ",REPT(" ",LEN(A421))),LEN(A421))))))))+1, 1) * 10^ROW(INDIRECT("1:"&amp;LEN((--TRIM(RIGHT(SUBSTITUTE(LEFT(A421,_xlfn.AGGREGATE(16,6,FIND({0,1,2,3,4,5,6,7,8,9},A421,ROW(INDIRECT("1:"&amp;LEN(A421)))),1))," ",REPT(" ",LEN(A421))),LEN(A421)))))))/10))*100+1</f>
        <v>2801</v>
      </c>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WZC422" s="35"/>
      <c r="WZD422" s="35"/>
      <c r="WZE422" s="35"/>
      <c r="WZF422" s="35"/>
      <c r="WZG422" s="35"/>
      <c r="WZH422" s="35"/>
      <c r="WZI422" s="35"/>
      <c r="WZJ422" s="35"/>
      <c r="WZK422" s="35"/>
      <c r="WZL422" s="35"/>
      <c r="WZM422" s="35"/>
      <c r="WZN422" s="35"/>
      <c r="WZO422" s="35"/>
      <c r="WZP422" s="35"/>
      <c r="WZQ422" s="35"/>
      <c r="WZR422" s="35"/>
      <c r="WZS422" s="35"/>
      <c r="WZT422" s="35"/>
      <c r="WZU422" s="35"/>
      <c r="WZV422" s="35"/>
      <c r="WZW422" s="35"/>
      <c r="WZX422" s="35"/>
      <c r="WZY422" s="35"/>
      <c r="WZZ422" s="35"/>
      <c r="XAA422" s="35"/>
      <c r="XAB422" s="35"/>
      <c r="XAC422" s="35"/>
      <c r="XAD422" s="35"/>
      <c r="XAE422" s="35"/>
      <c r="XAF422" s="35"/>
      <c r="XAG422" s="35"/>
      <c r="XAH422" s="35"/>
      <c r="XAI422" s="35"/>
      <c r="XAJ422" s="35"/>
      <c r="XAK422" s="35"/>
      <c r="XAL422" s="35"/>
      <c r="XAM422" s="35"/>
      <c r="XAN422" s="35"/>
      <c r="XAO422" s="35"/>
      <c r="XAP422" s="35"/>
      <c r="XAQ422" s="35"/>
      <c r="XAR422" s="35"/>
      <c r="XAS422" s="35"/>
      <c r="XAT422" s="35"/>
      <c r="XAU422" s="35"/>
      <c r="XAV422" s="35"/>
      <c r="XAW422" s="35"/>
      <c r="XAX422" s="35"/>
      <c r="XAY422" s="35"/>
      <c r="XAZ422" s="35"/>
      <c r="XBA422" s="35"/>
      <c r="XBB422" s="35"/>
      <c r="XBC422" s="35"/>
      <c r="XBD422" s="35"/>
      <c r="XBE422" s="35"/>
      <c r="XBF422" s="35"/>
      <c r="XBG422" s="35"/>
      <c r="XBH422" s="35"/>
      <c r="XBI422" s="35"/>
      <c r="XBJ422" s="35"/>
      <c r="XBK422" s="35"/>
      <c r="XBL422" s="35"/>
      <c r="XBM422" s="35"/>
      <c r="XBN422" s="35"/>
      <c r="XBO422" s="35"/>
      <c r="XBP422" s="35"/>
      <c r="XBQ422" s="35"/>
      <c r="XBR422" s="35"/>
      <c r="XBS422" s="35"/>
      <c r="XBT422" s="35"/>
      <c r="XBU422" s="35"/>
      <c r="XBV422" s="35"/>
      <c r="XBW422" s="35"/>
      <c r="XBX422" s="35"/>
      <c r="XBY422" s="35"/>
      <c r="XBZ422" s="35"/>
      <c r="XCA422" s="35"/>
      <c r="XCB422" s="35"/>
      <c r="XCC422" s="35"/>
      <c r="XCD422" s="35"/>
      <c r="XCE422" s="35"/>
      <c r="XCF422" s="35"/>
      <c r="XCG422" s="35"/>
      <c r="XCH422" s="35"/>
      <c r="XCI422" s="35"/>
      <c r="XCJ422" s="35"/>
      <c r="XCK422" s="35"/>
      <c r="XCL422" s="35"/>
      <c r="XCM422" s="35"/>
      <c r="XCN422" s="35"/>
      <c r="XCO422" s="35"/>
      <c r="XCP422" s="35"/>
      <c r="XCQ422" s="35"/>
      <c r="XCR422" s="35"/>
      <c r="XCS422" s="35"/>
      <c r="XCT422" s="35"/>
      <c r="XCU422" s="35"/>
      <c r="XCV422" s="35"/>
      <c r="XCW422" s="35"/>
      <c r="XCX422" s="35"/>
      <c r="XCY422" s="35"/>
      <c r="XCZ422" s="35"/>
      <c r="XDA422" s="35"/>
      <c r="XDB422" s="35"/>
      <c r="XDC422" s="35"/>
      <c r="XDD422" s="35"/>
      <c r="XDE422" s="35"/>
      <c r="XDF422" s="35"/>
      <c r="XDG422" s="35"/>
      <c r="XDH422" s="35"/>
      <c r="XDI422" s="35"/>
      <c r="XDJ422" s="35"/>
      <c r="XDK422" s="35"/>
      <c r="XDL422" s="35"/>
      <c r="XDM422" s="35"/>
      <c r="XDN422" s="35"/>
      <c r="XDO422" s="35"/>
      <c r="XDP422" s="35"/>
      <c r="XDQ422" s="35"/>
      <c r="XDR422" s="35"/>
      <c r="XDS422" s="35"/>
      <c r="XDT422" s="35"/>
      <c r="XDU422" s="35"/>
      <c r="XDV422" s="35"/>
      <c r="XDW422" s="35"/>
      <c r="XDX422" s="35"/>
      <c r="XDY422" s="35"/>
      <c r="XDZ422" s="35"/>
      <c r="XEA422" s="35"/>
      <c r="XEB422" s="35"/>
      <c r="XEC422" s="35"/>
      <c r="XED422" s="35"/>
      <c r="XEE422" s="35"/>
      <c r="XEF422" s="35"/>
      <c r="XEG422" s="35"/>
      <c r="XEH422" s="35"/>
      <c r="XEI422" s="35"/>
      <c r="XEJ422" s="35"/>
      <c r="XEK422" s="35"/>
      <c r="XEL422" s="35"/>
      <c r="XEM422" s="35"/>
      <c r="XEN422" s="35"/>
      <c r="XEO422" s="35"/>
      <c r="XEP422" s="35"/>
      <c r="XEQ422" s="35"/>
      <c r="XER422" s="35"/>
      <c r="XES422" s="35"/>
      <c r="XET422" s="35"/>
      <c r="XEU422" s="35"/>
      <c r="XEV422" s="35"/>
      <c r="XEW422" s="35"/>
      <c r="XEX422" s="35"/>
      <c r="XEY422" s="35"/>
      <c r="XEZ422" s="35"/>
      <c r="XFA422" s="35"/>
      <c r="XFB422" s="35"/>
      <c r="XFC422" s="35"/>
      <c r="XFD422" s="35"/>
    </row>
    <row r="423" spans="1:151 16227:16384" s="12" customFormat="1" ht="20.25" customHeight="1" x14ac:dyDescent="0.25">
      <c r="A423" s="114"/>
      <c r="B423" s="115"/>
      <c r="C423" s="118">
        <v>2</v>
      </c>
      <c r="D423" s="119"/>
      <c r="E423" s="55" t="s">
        <v>209</v>
      </c>
      <c r="F423" s="118">
        <f>(87.29)*(10.764)</f>
        <v>939.58956000000001</v>
      </c>
      <c r="G423" s="119"/>
      <c r="H423" s="55">
        <v>0</v>
      </c>
      <c r="I423" s="55">
        <f t="shared" si="186"/>
        <v>1503.343296</v>
      </c>
      <c r="J423" s="35"/>
      <c r="K423" s="35"/>
      <c r="L423" s="35"/>
      <c r="M423" s="35"/>
      <c r="N423" s="35"/>
      <c r="O423" s="35"/>
      <c r="P423" s="35"/>
      <c r="Q423" s="35"/>
      <c r="R423" s="35"/>
      <c r="S423" s="35"/>
      <c r="T423" s="35"/>
      <c r="U423" s="42" t="str">
        <f t="shared" ca="1" si="187"/>
        <v>2102,..,2802</v>
      </c>
      <c r="V423" s="42">
        <f ca="1">V422+1</f>
        <v>2102</v>
      </c>
      <c r="W423" s="42">
        <f ca="1">W422+1</f>
        <v>2802</v>
      </c>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WZC423" s="35"/>
      <c r="WZD423" s="35"/>
      <c r="WZE423" s="35"/>
      <c r="WZF423" s="35"/>
      <c r="WZG423" s="35"/>
      <c r="WZH423" s="35"/>
      <c r="WZI423" s="35"/>
      <c r="WZJ423" s="35"/>
      <c r="WZK423" s="35"/>
      <c r="WZL423" s="35"/>
      <c r="WZM423" s="35"/>
      <c r="WZN423" s="35"/>
      <c r="WZO423" s="35"/>
      <c r="WZP423" s="35"/>
      <c r="WZQ423" s="35"/>
      <c r="WZR423" s="35"/>
      <c r="WZS423" s="35"/>
      <c r="WZT423" s="35"/>
      <c r="WZU423" s="35"/>
      <c r="WZV423" s="35"/>
      <c r="WZW423" s="35"/>
      <c r="WZX423" s="35"/>
      <c r="WZY423" s="35"/>
      <c r="WZZ423" s="35"/>
      <c r="XAA423" s="35"/>
      <c r="XAB423" s="35"/>
      <c r="XAC423" s="35"/>
      <c r="XAD423" s="35"/>
      <c r="XAE423" s="35"/>
      <c r="XAF423" s="35"/>
      <c r="XAG423" s="35"/>
      <c r="XAH423" s="35"/>
      <c r="XAI423" s="35"/>
      <c r="XAJ423" s="35"/>
      <c r="XAK423" s="35"/>
      <c r="XAL423" s="35"/>
      <c r="XAM423" s="35"/>
      <c r="XAN423" s="35"/>
      <c r="XAO423" s="35"/>
      <c r="XAP423" s="35"/>
      <c r="XAQ423" s="35"/>
      <c r="XAR423" s="35"/>
      <c r="XAS423" s="35"/>
      <c r="XAT423" s="35"/>
      <c r="XAU423" s="35"/>
      <c r="XAV423" s="35"/>
      <c r="XAW423" s="35"/>
      <c r="XAX423" s="35"/>
      <c r="XAY423" s="35"/>
      <c r="XAZ423" s="35"/>
      <c r="XBA423" s="35"/>
      <c r="XBB423" s="35"/>
      <c r="XBC423" s="35"/>
      <c r="XBD423" s="35"/>
      <c r="XBE423" s="35"/>
      <c r="XBF423" s="35"/>
      <c r="XBG423" s="35"/>
      <c r="XBH423" s="35"/>
      <c r="XBI423" s="35"/>
      <c r="XBJ423" s="35"/>
      <c r="XBK423" s="35"/>
      <c r="XBL423" s="35"/>
      <c r="XBM423" s="35"/>
      <c r="XBN423" s="35"/>
      <c r="XBO423" s="35"/>
      <c r="XBP423" s="35"/>
      <c r="XBQ423" s="35"/>
      <c r="XBR423" s="35"/>
      <c r="XBS423" s="35"/>
      <c r="XBT423" s="35"/>
      <c r="XBU423" s="35"/>
      <c r="XBV423" s="35"/>
      <c r="XBW423" s="35"/>
      <c r="XBX423" s="35"/>
      <c r="XBY423" s="35"/>
      <c r="XBZ423" s="35"/>
      <c r="XCA423" s="35"/>
      <c r="XCB423" s="35"/>
      <c r="XCC423" s="35"/>
      <c r="XCD423" s="35"/>
      <c r="XCE423" s="35"/>
      <c r="XCF423" s="35"/>
      <c r="XCG423" s="35"/>
      <c r="XCH423" s="35"/>
      <c r="XCI423" s="35"/>
      <c r="XCJ423" s="35"/>
      <c r="XCK423" s="35"/>
      <c r="XCL423" s="35"/>
      <c r="XCM423" s="35"/>
      <c r="XCN423" s="35"/>
      <c r="XCO423" s="35"/>
      <c r="XCP423" s="35"/>
      <c r="XCQ423" s="35"/>
      <c r="XCR423" s="35"/>
      <c r="XCS423" s="35"/>
      <c r="XCT423" s="35"/>
      <c r="XCU423" s="35"/>
      <c r="XCV423" s="35"/>
      <c r="XCW423" s="35"/>
      <c r="XCX423" s="35"/>
      <c r="XCY423" s="35"/>
      <c r="XCZ423" s="35"/>
      <c r="XDA423" s="35"/>
      <c r="XDB423" s="35"/>
      <c r="XDC423" s="35"/>
      <c r="XDD423" s="35"/>
      <c r="XDE423" s="35"/>
      <c r="XDF423" s="35"/>
      <c r="XDG423" s="35"/>
      <c r="XDH423" s="35"/>
      <c r="XDI423" s="35"/>
      <c r="XDJ423" s="35"/>
      <c r="XDK423" s="35"/>
      <c r="XDL423" s="35"/>
      <c r="XDM423" s="35"/>
      <c r="XDN423" s="35"/>
      <c r="XDO423" s="35"/>
      <c r="XDP423" s="35"/>
      <c r="XDQ423" s="35"/>
      <c r="XDR423" s="35"/>
      <c r="XDS423" s="35"/>
      <c r="XDT423" s="35"/>
      <c r="XDU423" s="35"/>
      <c r="XDV423" s="35"/>
      <c r="XDW423" s="35"/>
      <c r="XDX423" s="35"/>
      <c r="XDY423" s="35"/>
      <c r="XDZ423" s="35"/>
      <c r="XEA423" s="35"/>
      <c r="XEB423" s="35"/>
      <c r="XEC423" s="35"/>
      <c r="XED423" s="35"/>
      <c r="XEE423" s="35"/>
      <c r="XEF423" s="35"/>
      <c r="XEG423" s="35"/>
      <c r="XEH423" s="35"/>
      <c r="XEI423" s="35"/>
      <c r="XEJ423" s="35"/>
      <c r="XEK423" s="35"/>
      <c r="XEL423" s="35"/>
      <c r="XEM423" s="35"/>
      <c r="XEN423" s="35"/>
      <c r="XEO423" s="35"/>
      <c r="XEP423" s="35"/>
      <c r="XEQ423" s="35"/>
      <c r="XER423" s="35"/>
      <c r="XES423" s="35"/>
      <c r="XET423" s="35"/>
      <c r="XEU423" s="35"/>
      <c r="XEV423" s="35"/>
      <c r="XEW423" s="35"/>
      <c r="XEX423" s="35"/>
      <c r="XEY423" s="35"/>
      <c r="XEZ423" s="35"/>
      <c r="XFA423" s="35"/>
      <c r="XFB423" s="35"/>
      <c r="XFC423" s="35"/>
      <c r="XFD423" s="35"/>
    </row>
    <row r="424" spans="1:151 16227:16384" s="12" customFormat="1" ht="20.25" customHeight="1" x14ac:dyDescent="0.25">
      <c r="A424" s="114"/>
      <c r="B424" s="115"/>
      <c r="C424" s="118">
        <v>3</v>
      </c>
      <c r="D424" s="119"/>
      <c r="E424" s="55" t="s">
        <v>209</v>
      </c>
      <c r="F424" s="118">
        <f>(127.93)*(10.764)</f>
        <v>1377.0385200000001</v>
      </c>
      <c r="G424" s="119"/>
      <c r="H424" s="55">
        <v>0</v>
      </c>
      <c r="I424" s="55">
        <f t="shared" si="186"/>
        <v>2203.2616320000002</v>
      </c>
      <c r="J424" s="35"/>
      <c r="K424" s="35"/>
      <c r="L424" s="35"/>
      <c r="M424" s="35"/>
      <c r="N424" s="35"/>
      <c r="O424" s="35"/>
      <c r="P424" s="35"/>
      <c r="Q424" s="35"/>
      <c r="R424" s="35"/>
      <c r="S424" s="35"/>
      <c r="T424" s="35"/>
      <c r="U424" s="42" t="str">
        <f t="shared" ca="1" si="187"/>
        <v>2103,..,2803</v>
      </c>
      <c r="V424" s="42">
        <f t="shared" ref="V424:W424" ca="1" si="188">V423+1</f>
        <v>2103</v>
      </c>
      <c r="W424" s="42">
        <f t="shared" ca="1" si="188"/>
        <v>2803</v>
      </c>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WZC424" s="35"/>
      <c r="WZD424" s="35"/>
      <c r="WZE424" s="35"/>
      <c r="WZF424" s="35"/>
      <c r="WZG424" s="35"/>
      <c r="WZH424" s="35"/>
      <c r="WZI424" s="35"/>
      <c r="WZJ424" s="35"/>
      <c r="WZK424" s="35"/>
      <c r="WZL424" s="35"/>
      <c r="WZM424" s="35"/>
      <c r="WZN424" s="35"/>
      <c r="WZO424" s="35"/>
      <c r="WZP424" s="35"/>
      <c r="WZQ424" s="35"/>
      <c r="WZR424" s="35"/>
      <c r="WZS424" s="35"/>
      <c r="WZT424" s="35"/>
      <c r="WZU424" s="35"/>
      <c r="WZV424" s="35"/>
      <c r="WZW424" s="35"/>
      <c r="WZX424" s="35"/>
      <c r="WZY424" s="35"/>
      <c r="WZZ424" s="35"/>
      <c r="XAA424" s="35"/>
      <c r="XAB424" s="35"/>
      <c r="XAC424" s="35"/>
      <c r="XAD424" s="35"/>
      <c r="XAE424" s="35"/>
      <c r="XAF424" s="35"/>
      <c r="XAG424" s="35"/>
      <c r="XAH424" s="35"/>
      <c r="XAI424" s="35"/>
      <c r="XAJ424" s="35"/>
      <c r="XAK424" s="35"/>
      <c r="XAL424" s="35"/>
      <c r="XAM424" s="35"/>
      <c r="XAN424" s="35"/>
      <c r="XAO424" s="35"/>
      <c r="XAP424" s="35"/>
      <c r="XAQ424" s="35"/>
      <c r="XAR424" s="35"/>
      <c r="XAS424" s="35"/>
      <c r="XAT424" s="35"/>
      <c r="XAU424" s="35"/>
      <c r="XAV424" s="35"/>
      <c r="XAW424" s="35"/>
      <c r="XAX424" s="35"/>
      <c r="XAY424" s="35"/>
      <c r="XAZ424" s="35"/>
      <c r="XBA424" s="35"/>
      <c r="XBB424" s="35"/>
      <c r="XBC424" s="35"/>
      <c r="XBD424" s="35"/>
      <c r="XBE424" s="35"/>
      <c r="XBF424" s="35"/>
      <c r="XBG424" s="35"/>
      <c r="XBH424" s="35"/>
      <c r="XBI424" s="35"/>
      <c r="XBJ424" s="35"/>
      <c r="XBK424" s="35"/>
      <c r="XBL424" s="35"/>
      <c r="XBM424" s="35"/>
      <c r="XBN424" s="35"/>
      <c r="XBO424" s="35"/>
      <c r="XBP424" s="35"/>
      <c r="XBQ424" s="35"/>
      <c r="XBR424" s="35"/>
      <c r="XBS424" s="35"/>
      <c r="XBT424" s="35"/>
      <c r="XBU424" s="35"/>
      <c r="XBV424" s="35"/>
      <c r="XBW424" s="35"/>
      <c r="XBX424" s="35"/>
      <c r="XBY424" s="35"/>
      <c r="XBZ424" s="35"/>
      <c r="XCA424" s="35"/>
      <c r="XCB424" s="35"/>
      <c r="XCC424" s="35"/>
      <c r="XCD424" s="35"/>
      <c r="XCE424" s="35"/>
      <c r="XCF424" s="35"/>
      <c r="XCG424" s="35"/>
      <c r="XCH424" s="35"/>
      <c r="XCI424" s="35"/>
      <c r="XCJ424" s="35"/>
      <c r="XCK424" s="35"/>
      <c r="XCL424" s="35"/>
      <c r="XCM424" s="35"/>
      <c r="XCN424" s="35"/>
      <c r="XCO424" s="35"/>
      <c r="XCP424" s="35"/>
      <c r="XCQ424" s="35"/>
      <c r="XCR424" s="35"/>
      <c r="XCS424" s="35"/>
      <c r="XCT424" s="35"/>
      <c r="XCU424" s="35"/>
      <c r="XCV424" s="35"/>
      <c r="XCW424" s="35"/>
      <c r="XCX424" s="35"/>
      <c r="XCY424" s="35"/>
      <c r="XCZ424" s="35"/>
      <c r="XDA424" s="35"/>
      <c r="XDB424" s="35"/>
      <c r="XDC424" s="35"/>
      <c r="XDD424" s="35"/>
      <c r="XDE424" s="35"/>
      <c r="XDF424" s="35"/>
      <c r="XDG424" s="35"/>
      <c r="XDH424" s="35"/>
      <c r="XDI424" s="35"/>
      <c r="XDJ424" s="35"/>
      <c r="XDK424" s="35"/>
      <c r="XDL424" s="35"/>
      <c r="XDM424" s="35"/>
      <c r="XDN424" s="35"/>
      <c r="XDO424" s="35"/>
      <c r="XDP424" s="35"/>
      <c r="XDQ424" s="35"/>
      <c r="XDR424" s="35"/>
      <c r="XDS424" s="35"/>
      <c r="XDT424" s="35"/>
      <c r="XDU424" s="35"/>
      <c r="XDV424" s="35"/>
      <c r="XDW424" s="35"/>
      <c r="XDX424" s="35"/>
      <c r="XDY424" s="35"/>
      <c r="XDZ424" s="35"/>
      <c r="XEA424" s="35"/>
      <c r="XEB424" s="35"/>
      <c r="XEC424" s="35"/>
      <c r="XED424" s="35"/>
      <c r="XEE424" s="35"/>
      <c r="XEF424" s="35"/>
      <c r="XEG424" s="35"/>
      <c r="XEH424" s="35"/>
      <c r="XEI424" s="35"/>
      <c r="XEJ424" s="35"/>
      <c r="XEK424" s="35"/>
      <c r="XEL424" s="35"/>
      <c r="XEM424" s="35"/>
      <c r="XEN424" s="35"/>
      <c r="XEO424" s="35"/>
      <c r="XEP424" s="35"/>
      <c r="XEQ424" s="35"/>
      <c r="XER424" s="35"/>
      <c r="XES424" s="35"/>
      <c r="XET424" s="35"/>
      <c r="XEU424" s="35"/>
      <c r="XEV424" s="35"/>
      <c r="XEW424" s="35"/>
      <c r="XEX424" s="35"/>
      <c r="XEY424" s="35"/>
      <c r="XEZ424" s="35"/>
      <c r="XFA424" s="35"/>
      <c r="XFB424" s="35"/>
      <c r="XFC424" s="35"/>
      <c r="XFD424" s="35"/>
    </row>
    <row r="425" spans="1:151 16227:16384" s="12" customFormat="1" ht="20.25" customHeight="1" x14ac:dyDescent="0.25">
      <c r="A425" s="114"/>
      <c r="B425" s="115"/>
      <c r="C425" s="118">
        <v>4</v>
      </c>
      <c r="D425" s="119"/>
      <c r="E425" s="55" t="s">
        <v>208</v>
      </c>
      <c r="F425" s="118">
        <f>(73.82)*(10.764)</f>
        <v>794.59847999999988</v>
      </c>
      <c r="G425" s="119"/>
      <c r="H425" s="55">
        <v>0</v>
      </c>
      <c r="I425" s="55">
        <f t="shared" si="186"/>
        <v>1271.3575679999999</v>
      </c>
      <c r="J425" s="35"/>
      <c r="K425" s="35"/>
      <c r="L425" s="35"/>
      <c r="M425" s="35"/>
      <c r="N425" s="35"/>
      <c r="O425" s="35"/>
      <c r="P425" s="35"/>
      <c r="Q425" s="35"/>
      <c r="R425" s="35"/>
      <c r="S425" s="35"/>
      <c r="T425" s="35"/>
      <c r="U425" s="42" t="str">
        <f t="shared" ca="1" si="187"/>
        <v>2104,..,2804</v>
      </c>
      <c r="V425" s="42">
        <f t="shared" ref="V425:W425" ca="1" si="189">V424+1</f>
        <v>2104</v>
      </c>
      <c r="W425" s="42">
        <f t="shared" ca="1" si="189"/>
        <v>2804</v>
      </c>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WZC425" s="35"/>
      <c r="WZD425" s="35"/>
      <c r="WZE425" s="35"/>
      <c r="WZF425" s="35"/>
      <c r="WZG425" s="35"/>
      <c r="WZH425" s="35"/>
      <c r="WZI425" s="35"/>
      <c r="WZJ425" s="35"/>
      <c r="WZK425" s="35"/>
      <c r="WZL425" s="35"/>
      <c r="WZM425" s="35"/>
      <c r="WZN425" s="35"/>
      <c r="WZO425" s="35"/>
      <c r="WZP425" s="35"/>
      <c r="WZQ425" s="35"/>
      <c r="WZR425" s="35"/>
      <c r="WZS425" s="35"/>
      <c r="WZT425" s="35"/>
      <c r="WZU425" s="35"/>
      <c r="WZV425" s="35"/>
      <c r="WZW425" s="35"/>
      <c r="WZX425" s="35"/>
      <c r="WZY425" s="35"/>
      <c r="WZZ425" s="35"/>
      <c r="XAA425" s="35"/>
      <c r="XAB425" s="35"/>
      <c r="XAC425" s="35"/>
      <c r="XAD425" s="35"/>
      <c r="XAE425" s="35"/>
      <c r="XAF425" s="35"/>
      <c r="XAG425" s="35"/>
      <c r="XAH425" s="35"/>
      <c r="XAI425" s="35"/>
      <c r="XAJ425" s="35"/>
      <c r="XAK425" s="35"/>
      <c r="XAL425" s="35"/>
      <c r="XAM425" s="35"/>
      <c r="XAN425" s="35"/>
      <c r="XAO425" s="35"/>
      <c r="XAP425" s="35"/>
      <c r="XAQ425" s="35"/>
      <c r="XAR425" s="35"/>
      <c r="XAS425" s="35"/>
      <c r="XAT425" s="35"/>
      <c r="XAU425" s="35"/>
      <c r="XAV425" s="35"/>
      <c r="XAW425" s="35"/>
      <c r="XAX425" s="35"/>
      <c r="XAY425" s="35"/>
      <c r="XAZ425" s="35"/>
      <c r="XBA425" s="35"/>
      <c r="XBB425" s="35"/>
      <c r="XBC425" s="35"/>
      <c r="XBD425" s="35"/>
      <c r="XBE425" s="35"/>
      <c r="XBF425" s="35"/>
      <c r="XBG425" s="35"/>
      <c r="XBH425" s="35"/>
      <c r="XBI425" s="35"/>
      <c r="XBJ425" s="35"/>
      <c r="XBK425" s="35"/>
      <c r="XBL425" s="35"/>
      <c r="XBM425" s="35"/>
      <c r="XBN425" s="35"/>
      <c r="XBO425" s="35"/>
      <c r="XBP425" s="35"/>
      <c r="XBQ425" s="35"/>
      <c r="XBR425" s="35"/>
      <c r="XBS425" s="35"/>
      <c r="XBT425" s="35"/>
      <c r="XBU425" s="35"/>
      <c r="XBV425" s="35"/>
      <c r="XBW425" s="35"/>
      <c r="XBX425" s="35"/>
      <c r="XBY425" s="35"/>
      <c r="XBZ425" s="35"/>
      <c r="XCA425" s="35"/>
      <c r="XCB425" s="35"/>
      <c r="XCC425" s="35"/>
      <c r="XCD425" s="35"/>
      <c r="XCE425" s="35"/>
      <c r="XCF425" s="35"/>
      <c r="XCG425" s="35"/>
      <c r="XCH425" s="35"/>
      <c r="XCI425" s="35"/>
      <c r="XCJ425" s="35"/>
      <c r="XCK425" s="35"/>
      <c r="XCL425" s="35"/>
      <c r="XCM425" s="35"/>
      <c r="XCN425" s="35"/>
      <c r="XCO425" s="35"/>
      <c r="XCP425" s="35"/>
      <c r="XCQ425" s="35"/>
      <c r="XCR425" s="35"/>
      <c r="XCS425" s="35"/>
      <c r="XCT425" s="35"/>
      <c r="XCU425" s="35"/>
      <c r="XCV425" s="35"/>
      <c r="XCW425" s="35"/>
      <c r="XCX425" s="35"/>
      <c r="XCY425" s="35"/>
      <c r="XCZ425" s="35"/>
      <c r="XDA425" s="35"/>
      <c r="XDB425" s="35"/>
      <c r="XDC425" s="35"/>
      <c r="XDD425" s="35"/>
      <c r="XDE425" s="35"/>
      <c r="XDF425" s="35"/>
      <c r="XDG425" s="35"/>
      <c r="XDH425" s="35"/>
      <c r="XDI425" s="35"/>
      <c r="XDJ425" s="35"/>
      <c r="XDK425" s="35"/>
      <c r="XDL425" s="35"/>
      <c r="XDM425" s="35"/>
      <c r="XDN425" s="35"/>
      <c r="XDO425" s="35"/>
      <c r="XDP425" s="35"/>
      <c r="XDQ425" s="35"/>
      <c r="XDR425" s="35"/>
      <c r="XDS425" s="35"/>
      <c r="XDT425" s="35"/>
      <c r="XDU425" s="35"/>
      <c r="XDV425" s="35"/>
      <c r="XDW425" s="35"/>
      <c r="XDX425" s="35"/>
      <c r="XDY425" s="35"/>
      <c r="XDZ425" s="35"/>
      <c r="XEA425" s="35"/>
      <c r="XEB425" s="35"/>
      <c r="XEC425" s="35"/>
      <c r="XED425" s="35"/>
      <c r="XEE425" s="35"/>
      <c r="XEF425" s="35"/>
      <c r="XEG425" s="35"/>
      <c r="XEH425" s="35"/>
      <c r="XEI425" s="35"/>
      <c r="XEJ425" s="35"/>
      <c r="XEK425" s="35"/>
      <c r="XEL425" s="35"/>
      <c r="XEM425" s="35"/>
      <c r="XEN425" s="35"/>
      <c r="XEO425" s="35"/>
      <c r="XEP425" s="35"/>
      <c r="XEQ425" s="35"/>
      <c r="XER425" s="35"/>
      <c r="XES425" s="35"/>
      <c r="XET425" s="35"/>
      <c r="XEU425" s="35"/>
      <c r="XEV425" s="35"/>
      <c r="XEW425" s="35"/>
      <c r="XEX425" s="35"/>
      <c r="XEY425" s="35"/>
      <c r="XEZ425" s="35"/>
      <c r="XFA425" s="35"/>
      <c r="XFB425" s="35"/>
      <c r="XFC425" s="35"/>
      <c r="XFD425" s="35"/>
    </row>
    <row r="426" spans="1:151 16227:16384" s="12" customFormat="1" ht="20.25" customHeight="1" x14ac:dyDescent="0.25">
      <c r="A426" s="116"/>
      <c r="B426" s="117"/>
      <c r="C426" s="118">
        <v>5</v>
      </c>
      <c r="D426" s="119"/>
      <c r="E426" s="118" t="s">
        <v>221</v>
      </c>
      <c r="F426" s="120"/>
      <c r="G426" s="120"/>
      <c r="H426" s="120"/>
      <c r="I426" s="119"/>
      <c r="J426" s="35"/>
      <c r="K426" s="35"/>
      <c r="L426" s="35"/>
      <c r="M426" s="35"/>
      <c r="N426" s="35"/>
      <c r="O426" s="35"/>
      <c r="P426" s="35"/>
      <c r="Q426" s="35"/>
      <c r="R426" s="35"/>
      <c r="S426" s="35"/>
      <c r="T426" s="35"/>
      <c r="U426" s="42" t="str">
        <f t="shared" ca="1" si="187"/>
        <v>2105,..,2805</v>
      </c>
      <c r="V426" s="42">
        <f t="shared" ref="V426:W426" ca="1" si="190">V425+1</f>
        <v>2105</v>
      </c>
      <c r="W426" s="42">
        <f t="shared" ca="1" si="190"/>
        <v>2805</v>
      </c>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WZC426" s="35"/>
      <c r="WZD426" s="35"/>
      <c r="WZE426" s="35"/>
      <c r="WZF426" s="35"/>
      <c r="WZG426" s="35"/>
      <c r="WZH426" s="35"/>
      <c r="WZI426" s="35"/>
      <c r="WZJ426" s="35"/>
      <c r="WZK426" s="35"/>
      <c r="WZL426" s="35"/>
      <c r="WZM426" s="35"/>
      <c r="WZN426" s="35"/>
      <c r="WZO426" s="35"/>
      <c r="WZP426" s="35"/>
      <c r="WZQ426" s="35"/>
      <c r="WZR426" s="35"/>
      <c r="WZS426" s="35"/>
      <c r="WZT426" s="35"/>
      <c r="WZU426" s="35"/>
      <c r="WZV426" s="35"/>
      <c r="WZW426" s="35"/>
      <c r="WZX426" s="35"/>
      <c r="WZY426" s="35"/>
      <c r="WZZ426" s="35"/>
      <c r="XAA426" s="35"/>
      <c r="XAB426" s="35"/>
      <c r="XAC426" s="35"/>
      <c r="XAD426" s="35"/>
      <c r="XAE426" s="35"/>
      <c r="XAF426" s="35"/>
      <c r="XAG426" s="35"/>
      <c r="XAH426" s="35"/>
      <c r="XAI426" s="35"/>
      <c r="XAJ426" s="35"/>
      <c r="XAK426" s="35"/>
      <c r="XAL426" s="35"/>
      <c r="XAM426" s="35"/>
      <c r="XAN426" s="35"/>
      <c r="XAO426" s="35"/>
      <c r="XAP426" s="35"/>
      <c r="XAQ426" s="35"/>
      <c r="XAR426" s="35"/>
      <c r="XAS426" s="35"/>
      <c r="XAT426" s="35"/>
      <c r="XAU426" s="35"/>
      <c r="XAV426" s="35"/>
      <c r="XAW426" s="35"/>
      <c r="XAX426" s="35"/>
      <c r="XAY426" s="35"/>
      <c r="XAZ426" s="35"/>
      <c r="XBA426" s="35"/>
      <c r="XBB426" s="35"/>
      <c r="XBC426" s="35"/>
      <c r="XBD426" s="35"/>
      <c r="XBE426" s="35"/>
      <c r="XBF426" s="35"/>
      <c r="XBG426" s="35"/>
      <c r="XBH426" s="35"/>
      <c r="XBI426" s="35"/>
      <c r="XBJ426" s="35"/>
      <c r="XBK426" s="35"/>
      <c r="XBL426" s="35"/>
      <c r="XBM426" s="35"/>
      <c r="XBN426" s="35"/>
      <c r="XBO426" s="35"/>
      <c r="XBP426" s="35"/>
      <c r="XBQ426" s="35"/>
      <c r="XBR426" s="35"/>
      <c r="XBS426" s="35"/>
      <c r="XBT426" s="35"/>
      <c r="XBU426" s="35"/>
      <c r="XBV426" s="35"/>
      <c r="XBW426" s="35"/>
      <c r="XBX426" s="35"/>
      <c r="XBY426" s="35"/>
      <c r="XBZ426" s="35"/>
      <c r="XCA426" s="35"/>
      <c r="XCB426" s="35"/>
      <c r="XCC426" s="35"/>
      <c r="XCD426" s="35"/>
      <c r="XCE426" s="35"/>
      <c r="XCF426" s="35"/>
      <c r="XCG426" s="35"/>
      <c r="XCH426" s="35"/>
      <c r="XCI426" s="35"/>
      <c r="XCJ426" s="35"/>
      <c r="XCK426" s="35"/>
      <c r="XCL426" s="35"/>
      <c r="XCM426" s="35"/>
      <c r="XCN426" s="35"/>
      <c r="XCO426" s="35"/>
      <c r="XCP426" s="35"/>
      <c r="XCQ426" s="35"/>
      <c r="XCR426" s="35"/>
      <c r="XCS426" s="35"/>
      <c r="XCT426" s="35"/>
      <c r="XCU426" s="35"/>
      <c r="XCV426" s="35"/>
      <c r="XCW426" s="35"/>
      <c r="XCX426" s="35"/>
      <c r="XCY426" s="35"/>
      <c r="XCZ426" s="35"/>
      <c r="XDA426" s="35"/>
      <c r="XDB426" s="35"/>
      <c r="XDC426" s="35"/>
      <c r="XDD426" s="35"/>
      <c r="XDE426" s="35"/>
      <c r="XDF426" s="35"/>
      <c r="XDG426" s="35"/>
      <c r="XDH426" s="35"/>
      <c r="XDI426" s="35"/>
      <c r="XDJ426" s="35"/>
      <c r="XDK426" s="35"/>
      <c r="XDL426" s="35"/>
      <c r="XDM426" s="35"/>
      <c r="XDN426" s="35"/>
      <c r="XDO426" s="35"/>
      <c r="XDP426" s="35"/>
      <c r="XDQ426" s="35"/>
      <c r="XDR426" s="35"/>
      <c r="XDS426" s="35"/>
      <c r="XDT426" s="35"/>
      <c r="XDU426" s="35"/>
      <c r="XDV426" s="35"/>
      <c r="XDW426" s="35"/>
      <c r="XDX426" s="35"/>
      <c r="XDY426" s="35"/>
      <c r="XDZ426" s="35"/>
      <c r="XEA426" s="35"/>
      <c r="XEB426" s="35"/>
      <c r="XEC426" s="35"/>
      <c r="XED426" s="35"/>
      <c r="XEE426" s="35"/>
      <c r="XEF426" s="35"/>
      <c r="XEG426" s="35"/>
      <c r="XEH426" s="35"/>
      <c r="XEI426" s="35"/>
      <c r="XEJ426" s="35"/>
      <c r="XEK426" s="35"/>
      <c r="XEL426" s="35"/>
      <c r="XEM426" s="35"/>
      <c r="XEN426" s="35"/>
      <c r="XEO426" s="35"/>
      <c r="XEP426" s="35"/>
      <c r="XEQ426" s="35"/>
      <c r="XER426" s="35"/>
      <c r="XES426" s="35"/>
      <c r="XET426" s="35"/>
      <c r="XEU426" s="35"/>
      <c r="XEV426" s="35"/>
      <c r="XEW426" s="35"/>
      <c r="XEX426" s="35"/>
      <c r="XEY426" s="35"/>
      <c r="XEZ426" s="35"/>
      <c r="XFA426" s="35"/>
      <c r="XFB426" s="35"/>
      <c r="XFC426" s="35"/>
      <c r="XFD426" s="35"/>
    </row>
    <row r="427" spans="1:151 16227:16384" s="12" customFormat="1" ht="20.25" x14ac:dyDescent="0.25">
      <c r="A427" s="109" t="s">
        <v>217</v>
      </c>
      <c r="B427" s="110"/>
      <c r="C427" s="110"/>
      <c r="D427" s="110"/>
      <c r="E427" s="110"/>
      <c r="F427" s="110"/>
      <c r="G427" s="110"/>
      <c r="H427" s="110"/>
      <c r="I427" s="111"/>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WZC427" s="35"/>
      <c r="WZD427" s="35"/>
      <c r="WZE427" s="35"/>
      <c r="WZF427" s="35"/>
      <c r="WZG427" s="35"/>
      <c r="WZH427" s="35"/>
      <c r="WZI427" s="35"/>
      <c r="WZJ427" s="35"/>
      <c r="WZK427" s="35"/>
      <c r="WZL427" s="35"/>
      <c r="WZM427" s="35"/>
      <c r="WZN427" s="35"/>
      <c r="WZO427" s="35"/>
      <c r="WZP427" s="35"/>
      <c r="WZQ427" s="35"/>
      <c r="WZR427" s="35"/>
      <c r="WZS427" s="35"/>
      <c r="WZT427" s="35"/>
      <c r="WZU427" s="35"/>
      <c r="WZV427" s="35"/>
      <c r="WZW427" s="35"/>
      <c r="WZX427" s="35"/>
      <c r="WZY427" s="35"/>
      <c r="WZZ427" s="35"/>
      <c r="XAA427" s="35"/>
      <c r="XAB427" s="35"/>
      <c r="XAC427" s="35"/>
      <c r="XAD427" s="35"/>
      <c r="XAE427" s="35"/>
      <c r="XAF427" s="35"/>
      <c r="XAG427" s="35"/>
      <c r="XAH427" s="35"/>
      <c r="XAI427" s="35"/>
      <c r="XAJ427" s="35"/>
      <c r="XAK427" s="35"/>
      <c r="XAL427" s="35"/>
      <c r="XAM427" s="35"/>
      <c r="XAN427" s="35"/>
      <c r="XAO427" s="35"/>
      <c r="XAP427" s="35"/>
      <c r="XAQ427" s="35"/>
      <c r="XAR427" s="35"/>
      <c r="XAS427" s="35"/>
      <c r="XAT427" s="35"/>
      <c r="XAU427" s="35"/>
      <c r="XAV427" s="35"/>
      <c r="XAW427" s="35"/>
      <c r="XAX427" s="35"/>
      <c r="XAY427" s="35"/>
      <c r="XAZ427" s="35"/>
      <c r="XBA427" s="35"/>
      <c r="XBB427" s="35"/>
      <c r="XBC427" s="35"/>
      <c r="XBD427" s="35"/>
      <c r="XBE427" s="35"/>
      <c r="XBF427" s="35"/>
      <c r="XBG427" s="35"/>
      <c r="XBH427" s="35"/>
      <c r="XBI427" s="35"/>
      <c r="XBJ427" s="35"/>
      <c r="XBK427" s="35"/>
      <c r="XBL427" s="35"/>
      <c r="XBM427" s="35"/>
      <c r="XBN427" s="35"/>
      <c r="XBO427" s="35"/>
      <c r="XBP427" s="35"/>
      <c r="XBQ427" s="35"/>
      <c r="XBR427" s="35"/>
      <c r="XBS427" s="35"/>
      <c r="XBT427" s="35"/>
      <c r="XBU427" s="35"/>
      <c r="XBV427" s="35"/>
      <c r="XBW427" s="35"/>
      <c r="XBX427" s="35"/>
      <c r="XBY427" s="35"/>
      <c r="XBZ427" s="35"/>
      <c r="XCA427" s="35"/>
      <c r="XCB427" s="35"/>
      <c r="XCC427" s="35"/>
      <c r="XCD427" s="35"/>
      <c r="XCE427" s="35"/>
      <c r="XCF427" s="35"/>
      <c r="XCG427" s="35"/>
      <c r="XCH427" s="35"/>
      <c r="XCI427" s="35"/>
      <c r="XCJ427" s="35"/>
      <c r="XCK427" s="35"/>
      <c r="XCL427" s="35"/>
      <c r="XCM427" s="35"/>
      <c r="XCN427" s="35"/>
      <c r="XCO427" s="35"/>
      <c r="XCP427" s="35"/>
      <c r="XCQ427" s="35"/>
      <c r="XCR427" s="35"/>
      <c r="XCS427" s="35"/>
      <c r="XCT427" s="35"/>
      <c r="XCU427" s="35"/>
      <c r="XCV427" s="35"/>
      <c r="XCW427" s="35"/>
      <c r="XCX427" s="35"/>
      <c r="XCY427" s="35"/>
      <c r="XCZ427" s="35"/>
      <c r="XDA427" s="35"/>
      <c r="XDB427" s="35"/>
      <c r="XDC427" s="35"/>
      <c r="XDD427" s="35"/>
      <c r="XDE427" s="35"/>
      <c r="XDF427" s="35"/>
      <c r="XDG427" s="35"/>
      <c r="XDH427" s="35"/>
      <c r="XDI427" s="35"/>
      <c r="XDJ427" s="35"/>
      <c r="XDK427" s="35"/>
      <c r="XDL427" s="35"/>
      <c r="XDM427" s="35"/>
      <c r="XDN427" s="35"/>
      <c r="XDO427" s="35"/>
      <c r="XDP427" s="35"/>
      <c r="XDQ427" s="35"/>
      <c r="XDR427" s="35"/>
      <c r="XDS427" s="35"/>
      <c r="XDT427" s="35"/>
      <c r="XDU427" s="35"/>
      <c r="XDV427" s="35"/>
      <c r="XDW427" s="35"/>
      <c r="XDX427" s="35"/>
      <c r="XDY427" s="35"/>
      <c r="XDZ427" s="35"/>
      <c r="XEA427" s="35"/>
      <c r="XEB427" s="35"/>
      <c r="XEC427" s="35"/>
      <c r="XED427" s="35"/>
      <c r="XEE427" s="35"/>
      <c r="XEF427" s="35"/>
      <c r="XEG427" s="35"/>
      <c r="XEH427" s="35"/>
      <c r="XEI427" s="35"/>
      <c r="XEJ427" s="35"/>
      <c r="XEK427" s="35"/>
      <c r="XEL427" s="35"/>
      <c r="XEM427" s="35"/>
      <c r="XEN427" s="35"/>
      <c r="XEO427" s="35"/>
      <c r="XEP427" s="35"/>
      <c r="XEQ427" s="35"/>
      <c r="XER427" s="35"/>
      <c r="XES427" s="35"/>
      <c r="XET427" s="35"/>
      <c r="XEU427" s="35"/>
      <c r="XEV427" s="35"/>
      <c r="XEW427" s="35"/>
      <c r="XEX427" s="35"/>
      <c r="XEY427" s="35"/>
      <c r="XEZ427" s="35"/>
      <c r="XFA427" s="35"/>
      <c r="XFB427" s="35"/>
      <c r="XFC427" s="35"/>
      <c r="XFD427" s="35"/>
    </row>
    <row r="428" spans="1:151 16227:16384" s="12" customFormat="1" ht="20.25" customHeight="1" x14ac:dyDescent="0.25">
      <c r="A428" s="112" t="str">
        <f>A427</f>
        <v>31st to 34th, 36th to 41st, 43rd &amp; 44th Floor</v>
      </c>
      <c r="B428" s="113"/>
      <c r="C428" s="118">
        <v>1</v>
      </c>
      <c r="D428" s="119"/>
      <c r="E428" s="55" t="s">
        <v>208</v>
      </c>
      <c r="F428" s="118">
        <f>(69.17)*(10.764)</f>
        <v>744.54588000000001</v>
      </c>
      <c r="G428" s="119"/>
      <c r="H428" s="55">
        <v>0</v>
      </c>
      <c r="I428" s="55">
        <f t="shared" ref="I428:I432" si="191">F428*(($I$151)+1)+H428</f>
        <v>1191.273408</v>
      </c>
      <c r="J428" s="35"/>
      <c r="K428" s="35"/>
      <c r="L428" s="35"/>
      <c r="M428" s="35"/>
      <c r="N428" s="35"/>
      <c r="O428" s="35"/>
      <c r="P428" s="35"/>
      <c r="Q428" s="35"/>
      <c r="R428" s="35"/>
      <c r="S428" s="35"/>
      <c r="T428" s="35"/>
      <c r="U428" s="42" t="str">
        <f t="shared" ref="U428:U432" ca="1" si="192">V428&amp;""&amp;",..,"&amp;""&amp;W428</f>
        <v>3101,..,4401</v>
      </c>
      <c r="V428" s="42">
        <f ca="1">(SUMPRODUCT(MID(0&amp;(LEFT(A427,SUM(LEN(A427)-LEN(SUBSTITUTE(A427,{"0","1","2","3"},""))))), LARGE(INDEX(ISNUMBER(--MID((LEFT(A427,SUM(LEN(A427)-LEN(SUBSTITUTE(A427,{"0","1","2","3"},""))))), ROW(INDIRECT("1:"&amp;LEN((LEFT(A427,SUM(LEN(A427)-LEN(SUBSTITUTE(A427,{"0","1","2","3"},"")))))))), 1)) * ROW(INDIRECT("1:"&amp;LEN((LEFT(A427,SUM(LEN(A427)-LEN(SUBSTITUTE(A427,{"0","1","2","3"},"")))))))), 0), ROW(INDIRECT("1:"&amp;LEN((LEFT(A427,SUM(LEN(A427)-LEN(SUBSTITUTE(A427,{"0","1","2","3"},"")))))))))+1, 1) * 10^ROW(INDIRECT("1:"&amp;LEN((LEFT(A427,SUM(LEN(A427)-LEN(SUBSTITUTE(A427,{"0","1","2","3"},""))))))))/10))*100+1</f>
        <v>3101</v>
      </c>
      <c r="W428" s="42">
        <f ca="1">(SUMPRODUCT(MID(0&amp;(--TRIM(RIGHT(SUBSTITUTE(LEFT(A427,_xlfn.AGGREGATE(16,6,FIND({0,1,2,3,4,5,6,7,8,9},A427,ROW(INDIRECT("1:"&amp;LEN(A427)))),1))," ",REPT(" ",LEN(A427))),LEN(A427)))), LARGE(INDEX(ISNUMBER(--MID((--TRIM(RIGHT(SUBSTITUTE(LEFT(A427,_xlfn.AGGREGATE(16,6,FIND({0,1,2,3,4,5,6,7,8,9},A427,ROW(INDIRECT("1:"&amp;LEN(A427)))),1))," ",REPT(" ",LEN(A427))),LEN(A427)))), ROW(INDIRECT("1:"&amp;LEN((--TRIM(RIGHT(SUBSTITUTE(LEFT(A427,_xlfn.AGGREGATE(16,6,FIND({0,1,2,3,4,5,6,7,8,9},A427,ROW(INDIRECT("1:"&amp;LEN(A427)))),1))," ",REPT(" ",LEN(A427))),LEN(A427))))))), 1)) * ROW(INDIRECT("1:"&amp;LEN((--TRIM(RIGHT(SUBSTITUTE(LEFT(A427,_xlfn.AGGREGATE(16,6,FIND({0,1,2,3,4,5,6,7,8,9},A427,ROW(INDIRECT("1:"&amp;LEN(A427)))),1))," ",REPT(" ",LEN(A427))),LEN(A427))))))), 0), ROW(INDIRECT("1:"&amp;LEN((--TRIM(RIGHT(SUBSTITUTE(LEFT(A427,_xlfn.AGGREGATE(16,6,FIND({0,1,2,3,4,5,6,7,8,9},A427,ROW(INDIRECT("1:"&amp;LEN(A427)))),1))," ",REPT(" ",LEN(A427))),LEN(A427))))))))+1, 1) * 10^ROW(INDIRECT("1:"&amp;LEN((--TRIM(RIGHT(SUBSTITUTE(LEFT(A427,_xlfn.AGGREGATE(16,6,FIND({0,1,2,3,4,5,6,7,8,9},A427,ROW(INDIRECT("1:"&amp;LEN(A427)))),1))," ",REPT(" ",LEN(A427))),LEN(A427)))))))/10))*100+1</f>
        <v>4401</v>
      </c>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WZC428" s="35"/>
      <c r="WZD428" s="35"/>
      <c r="WZE428" s="35"/>
      <c r="WZF428" s="35"/>
      <c r="WZG428" s="35"/>
      <c r="WZH428" s="35"/>
      <c r="WZI428" s="35"/>
      <c r="WZJ428" s="35"/>
      <c r="WZK428" s="35"/>
      <c r="WZL428" s="35"/>
      <c r="WZM428" s="35"/>
      <c r="WZN428" s="35"/>
      <c r="WZO428" s="35"/>
      <c r="WZP428" s="35"/>
      <c r="WZQ428" s="35"/>
      <c r="WZR428" s="35"/>
      <c r="WZS428" s="35"/>
      <c r="WZT428" s="35"/>
      <c r="WZU428" s="35"/>
      <c r="WZV428" s="35"/>
      <c r="WZW428" s="35"/>
      <c r="WZX428" s="35"/>
      <c r="WZY428" s="35"/>
      <c r="WZZ428" s="35"/>
      <c r="XAA428" s="35"/>
      <c r="XAB428" s="35"/>
      <c r="XAC428" s="35"/>
      <c r="XAD428" s="35"/>
      <c r="XAE428" s="35"/>
      <c r="XAF428" s="35"/>
      <c r="XAG428" s="35"/>
      <c r="XAH428" s="35"/>
      <c r="XAI428" s="35"/>
      <c r="XAJ428" s="35"/>
      <c r="XAK428" s="35"/>
      <c r="XAL428" s="35"/>
      <c r="XAM428" s="35"/>
      <c r="XAN428" s="35"/>
      <c r="XAO428" s="35"/>
      <c r="XAP428" s="35"/>
      <c r="XAQ428" s="35"/>
      <c r="XAR428" s="35"/>
      <c r="XAS428" s="35"/>
      <c r="XAT428" s="35"/>
      <c r="XAU428" s="35"/>
      <c r="XAV428" s="35"/>
      <c r="XAW428" s="35"/>
      <c r="XAX428" s="35"/>
      <c r="XAY428" s="35"/>
      <c r="XAZ428" s="35"/>
      <c r="XBA428" s="35"/>
      <c r="XBB428" s="35"/>
      <c r="XBC428" s="35"/>
      <c r="XBD428" s="35"/>
      <c r="XBE428" s="35"/>
      <c r="XBF428" s="35"/>
      <c r="XBG428" s="35"/>
      <c r="XBH428" s="35"/>
      <c r="XBI428" s="35"/>
      <c r="XBJ428" s="35"/>
      <c r="XBK428" s="35"/>
      <c r="XBL428" s="35"/>
      <c r="XBM428" s="35"/>
      <c r="XBN428" s="35"/>
      <c r="XBO428" s="35"/>
      <c r="XBP428" s="35"/>
      <c r="XBQ428" s="35"/>
      <c r="XBR428" s="35"/>
      <c r="XBS428" s="35"/>
      <c r="XBT428" s="35"/>
      <c r="XBU428" s="35"/>
      <c r="XBV428" s="35"/>
      <c r="XBW428" s="35"/>
      <c r="XBX428" s="35"/>
      <c r="XBY428" s="35"/>
      <c r="XBZ428" s="35"/>
      <c r="XCA428" s="35"/>
      <c r="XCB428" s="35"/>
      <c r="XCC428" s="35"/>
      <c r="XCD428" s="35"/>
      <c r="XCE428" s="35"/>
      <c r="XCF428" s="35"/>
      <c r="XCG428" s="35"/>
      <c r="XCH428" s="35"/>
      <c r="XCI428" s="35"/>
      <c r="XCJ428" s="35"/>
      <c r="XCK428" s="35"/>
      <c r="XCL428" s="35"/>
      <c r="XCM428" s="35"/>
      <c r="XCN428" s="35"/>
      <c r="XCO428" s="35"/>
      <c r="XCP428" s="35"/>
      <c r="XCQ428" s="35"/>
      <c r="XCR428" s="35"/>
      <c r="XCS428" s="35"/>
      <c r="XCT428" s="35"/>
      <c r="XCU428" s="35"/>
      <c r="XCV428" s="35"/>
      <c r="XCW428" s="35"/>
      <c r="XCX428" s="35"/>
      <c r="XCY428" s="35"/>
      <c r="XCZ428" s="35"/>
      <c r="XDA428" s="35"/>
      <c r="XDB428" s="35"/>
      <c r="XDC428" s="35"/>
      <c r="XDD428" s="35"/>
      <c r="XDE428" s="35"/>
      <c r="XDF428" s="35"/>
      <c r="XDG428" s="35"/>
      <c r="XDH428" s="35"/>
      <c r="XDI428" s="35"/>
      <c r="XDJ428" s="35"/>
      <c r="XDK428" s="35"/>
      <c r="XDL428" s="35"/>
      <c r="XDM428" s="35"/>
      <c r="XDN428" s="35"/>
      <c r="XDO428" s="35"/>
      <c r="XDP428" s="35"/>
      <c r="XDQ428" s="35"/>
      <c r="XDR428" s="35"/>
      <c r="XDS428" s="35"/>
      <c r="XDT428" s="35"/>
      <c r="XDU428" s="35"/>
      <c r="XDV428" s="35"/>
      <c r="XDW428" s="35"/>
      <c r="XDX428" s="35"/>
      <c r="XDY428" s="35"/>
      <c r="XDZ428" s="35"/>
      <c r="XEA428" s="35"/>
      <c r="XEB428" s="35"/>
      <c r="XEC428" s="35"/>
      <c r="XED428" s="35"/>
      <c r="XEE428" s="35"/>
      <c r="XEF428" s="35"/>
      <c r="XEG428" s="35"/>
      <c r="XEH428" s="35"/>
      <c r="XEI428" s="35"/>
      <c r="XEJ428" s="35"/>
      <c r="XEK428" s="35"/>
      <c r="XEL428" s="35"/>
      <c r="XEM428" s="35"/>
      <c r="XEN428" s="35"/>
      <c r="XEO428" s="35"/>
      <c r="XEP428" s="35"/>
      <c r="XEQ428" s="35"/>
      <c r="XER428" s="35"/>
      <c r="XES428" s="35"/>
      <c r="XET428" s="35"/>
      <c r="XEU428" s="35"/>
      <c r="XEV428" s="35"/>
      <c r="XEW428" s="35"/>
      <c r="XEX428" s="35"/>
      <c r="XEY428" s="35"/>
      <c r="XEZ428" s="35"/>
      <c r="XFA428" s="35"/>
      <c r="XFB428" s="35"/>
      <c r="XFC428" s="35"/>
      <c r="XFD428" s="35"/>
    </row>
    <row r="429" spans="1:151 16227:16384" s="12" customFormat="1" ht="20.25" customHeight="1" x14ac:dyDescent="0.25">
      <c r="A429" s="114"/>
      <c r="B429" s="115"/>
      <c r="C429" s="118">
        <v>2</v>
      </c>
      <c r="D429" s="119"/>
      <c r="E429" s="55" t="s">
        <v>209</v>
      </c>
      <c r="F429" s="118">
        <f>(87.68)*(10.764)</f>
        <v>943.78751999999997</v>
      </c>
      <c r="G429" s="119"/>
      <c r="H429" s="55">
        <v>0</v>
      </c>
      <c r="I429" s="55">
        <f t="shared" si="191"/>
        <v>1510.0600320000001</v>
      </c>
      <c r="J429" s="35"/>
      <c r="K429" s="35"/>
      <c r="L429" s="35"/>
      <c r="M429" s="35"/>
      <c r="N429" s="35"/>
      <c r="O429" s="35"/>
      <c r="P429" s="35"/>
      <c r="Q429" s="35"/>
      <c r="R429" s="35"/>
      <c r="S429" s="35"/>
      <c r="T429" s="35"/>
      <c r="U429" s="42" t="str">
        <f t="shared" ca="1" si="192"/>
        <v>3102,..,4402</v>
      </c>
      <c r="V429" s="42">
        <f ca="1">V428+1</f>
        <v>3102</v>
      </c>
      <c r="W429" s="42">
        <f ca="1">W428+1</f>
        <v>4402</v>
      </c>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WZC429" s="35"/>
      <c r="WZD429" s="35"/>
      <c r="WZE429" s="35"/>
      <c r="WZF429" s="35"/>
      <c r="WZG429" s="35"/>
      <c r="WZH429" s="35"/>
      <c r="WZI429" s="35"/>
      <c r="WZJ429" s="35"/>
      <c r="WZK429" s="35"/>
      <c r="WZL429" s="35"/>
      <c r="WZM429" s="35"/>
      <c r="WZN429" s="35"/>
      <c r="WZO429" s="35"/>
      <c r="WZP429" s="35"/>
      <c r="WZQ429" s="35"/>
      <c r="WZR429" s="35"/>
      <c r="WZS429" s="35"/>
      <c r="WZT429" s="35"/>
      <c r="WZU429" s="35"/>
      <c r="WZV429" s="35"/>
      <c r="WZW429" s="35"/>
      <c r="WZX429" s="35"/>
      <c r="WZY429" s="35"/>
      <c r="WZZ429" s="35"/>
      <c r="XAA429" s="35"/>
      <c r="XAB429" s="35"/>
      <c r="XAC429" s="35"/>
      <c r="XAD429" s="35"/>
      <c r="XAE429" s="35"/>
      <c r="XAF429" s="35"/>
      <c r="XAG429" s="35"/>
      <c r="XAH429" s="35"/>
      <c r="XAI429" s="35"/>
      <c r="XAJ429" s="35"/>
      <c r="XAK429" s="35"/>
      <c r="XAL429" s="35"/>
      <c r="XAM429" s="35"/>
      <c r="XAN429" s="35"/>
      <c r="XAO429" s="35"/>
      <c r="XAP429" s="35"/>
      <c r="XAQ429" s="35"/>
      <c r="XAR429" s="35"/>
      <c r="XAS429" s="35"/>
      <c r="XAT429" s="35"/>
      <c r="XAU429" s="35"/>
      <c r="XAV429" s="35"/>
      <c r="XAW429" s="35"/>
      <c r="XAX429" s="35"/>
      <c r="XAY429" s="35"/>
      <c r="XAZ429" s="35"/>
      <c r="XBA429" s="35"/>
      <c r="XBB429" s="35"/>
      <c r="XBC429" s="35"/>
      <c r="XBD429" s="35"/>
      <c r="XBE429" s="35"/>
      <c r="XBF429" s="35"/>
      <c r="XBG429" s="35"/>
      <c r="XBH429" s="35"/>
      <c r="XBI429" s="35"/>
      <c r="XBJ429" s="35"/>
      <c r="XBK429" s="35"/>
      <c r="XBL429" s="35"/>
      <c r="XBM429" s="35"/>
      <c r="XBN429" s="35"/>
      <c r="XBO429" s="35"/>
      <c r="XBP429" s="35"/>
      <c r="XBQ429" s="35"/>
      <c r="XBR429" s="35"/>
      <c r="XBS429" s="35"/>
      <c r="XBT429" s="35"/>
      <c r="XBU429" s="35"/>
      <c r="XBV429" s="35"/>
      <c r="XBW429" s="35"/>
      <c r="XBX429" s="35"/>
      <c r="XBY429" s="35"/>
      <c r="XBZ429" s="35"/>
      <c r="XCA429" s="35"/>
      <c r="XCB429" s="35"/>
      <c r="XCC429" s="35"/>
      <c r="XCD429" s="35"/>
      <c r="XCE429" s="35"/>
      <c r="XCF429" s="35"/>
      <c r="XCG429" s="35"/>
      <c r="XCH429" s="35"/>
      <c r="XCI429" s="35"/>
      <c r="XCJ429" s="35"/>
      <c r="XCK429" s="35"/>
      <c r="XCL429" s="35"/>
      <c r="XCM429" s="35"/>
      <c r="XCN429" s="35"/>
      <c r="XCO429" s="35"/>
      <c r="XCP429" s="35"/>
      <c r="XCQ429" s="35"/>
      <c r="XCR429" s="35"/>
      <c r="XCS429" s="35"/>
      <c r="XCT429" s="35"/>
      <c r="XCU429" s="35"/>
      <c r="XCV429" s="35"/>
      <c r="XCW429" s="35"/>
      <c r="XCX429" s="35"/>
      <c r="XCY429" s="35"/>
      <c r="XCZ429" s="35"/>
      <c r="XDA429" s="35"/>
      <c r="XDB429" s="35"/>
      <c r="XDC429" s="35"/>
      <c r="XDD429" s="35"/>
      <c r="XDE429" s="35"/>
      <c r="XDF429" s="35"/>
      <c r="XDG429" s="35"/>
      <c r="XDH429" s="35"/>
      <c r="XDI429" s="35"/>
      <c r="XDJ429" s="35"/>
      <c r="XDK429" s="35"/>
      <c r="XDL429" s="35"/>
      <c r="XDM429" s="35"/>
      <c r="XDN429" s="35"/>
      <c r="XDO429" s="35"/>
      <c r="XDP429" s="35"/>
      <c r="XDQ429" s="35"/>
      <c r="XDR429" s="35"/>
      <c r="XDS429" s="35"/>
      <c r="XDT429" s="35"/>
      <c r="XDU429" s="35"/>
      <c r="XDV429" s="35"/>
      <c r="XDW429" s="35"/>
      <c r="XDX429" s="35"/>
      <c r="XDY429" s="35"/>
      <c r="XDZ429" s="35"/>
      <c r="XEA429" s="35"/>
      <c r="XEB429" s="35"/>
      <c r="XEC429" s="35"/>
      <c r="XED429" s="35"/>
      <c r="XEE429" s="35"/>
      <c r="XEF429" s="35"/>
      <c r="XEG429" s="35"/>
      <c r="XEH429" s="35"/>
      <c r="XEI429" s="35"/>
      <c r="XEJ429" s="35"/>
      <c r="XEK429" s="35"/>
      <c r="XEL429" s="35"/>
      <c r="XEM429" s="35"/>
      <c r="XEN429" s="35"/>
      <c r="XEO429" s="35"/>
      <c r="XEP429" s="35"/>
      <c r="XEQ429" s="35"/>
      <c r="XER429" s="35"/>
      <c r="XES429" s="35"/>
      <c r="XET429" s="35"/>
      <c r="XEU429" s="35"/>
      <c r="XEV429" s="35"/>
      <c r="XEW429" s="35"/>
      <c r="XEX429" s="35"/>
      <c r="XEY429" s="35"/>
      <c r="XEZ429" s="35"/>
      <c r="XFA429" s="35"/>
      <c r="XFB429" s="35"/>
      <c r="XFC429" s="35"/>
      <c r="XFD429" s="35"/>
    </row>
    <row r="430" spans="1:151 16227:16384" s="12" customFormat="1" ht="20.25" customHeight="1" x14ac:dyDescent="0.25">
      <c r="A430" s="114"/>
      <c r="B430" s="115"/>
      <c r="C430" s="118">
        <v>3</v>
      </c>
      <c r="D430" s="119"/>
      <c r="E430" s="55" t="s">
        <v>209</v>
      </c>
      <c r="F430" s="118">
        <f>(128.48)*(10.764)</f>
        <v>1382.9587199999999</v>
      </c>
      <c r="G430" s="119"/>
      <c r="H430" s="55">
        <v>0</v>
      </c>
      <c r="I430" s="55">
        <f t="shared" si="191"/>
        <v>2212.733952</v>
      </c>
      <c r="J430" s="35"/>
      <c r="K430" s="35"/>
      <c r="L430" s="35"/>
      <c r="M430" s="35"/>
      <c r="N430" s="35"/>
      <c r="O430" s="35"/>
      <c r="P430" s="35"/>
      <c r="Q430" s="35"/>
      <c r="R430" s="35"/>
      <c r="S430" s="35"/>
      <c r="T430" s="35"/>
      <c r="U430" s="42" t="str">
        <f t="shared" ca="1" si="192"/>
        <v>3103,..,4403</v>
      </c>
      <c r="V430" s="42">
        <f t="shared" ref="V430:W430" ca="1" si="193">V429+1</f>
        <v>3103</v>
      </c>
      <c r="W430" s="42">
        <f t="shared" ca="1" si="193"/>
        <v>4403</v>
      </c>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WZC430" s="35"/>
      <c r="WZD430" s="35"/>
      <c r="WZE430" s="35"/>
      <c r="WZF430" s="35"/>
      <c r="WZG430" s="35"/>
      <c r="WZH430" s="35"/>
      <c r="WZI430" s="35"/>
      <c r="WZJ430" s="35"/>
      <c r="WZK430" s="35"/>
      <c r="WZL430" s="35"/>
      <c r="WZM430" s="35"/>
      <c r="WZN430" s="35"/>
      <c r="WZO430" s="35"/>
      <c r="WZP430" s="35"/>
      <c r="WZQ430" s="35"/>
      <c r="WZR430" s="35"/>
      <c r="WZS430" s="35"/>
      <c r="WZT430" s="35"/>
      <c r="WZU430" s="35"/>
      <c r="WZV430" s="35"/>
      <c r="WZW430" s="35"/>
      <c r="WZX430" s="35"/>
      <c r="WZY430" s="35"/>
      <c r="WZZ430" s="35"/>
      <c r="XAA430" s="35"/>
      <c r="XAB430" s="35"/>
      <c r="XAC430" s="35"/>
      <c r="XAD430" s="35"/>
      <c r="XAE430" s="35"/>
      <c r="XAF430" s="35"/>
      <c r="XAG430" s="35"/>
      <c r="XAH430" s="35"/>
      <c r="XAI430" s="35"/>
      <c r="XAJ430" s="35"/>
      <c r="XAK430" s="35"/>
      <c r="XAL430" s="35"/>
      <c r="XAM430" s="35"/>
      <c r="XAN430" s="35"/>
      <c r="XAO430" s="35"/>
      <c r="XAP430" s="35"/>
      <c r="XAQ430" s="35"/>
      <c r="XAR430" s="35"/>
      <c r="XAS430" s="35"/>
      <c r="XAT430" s="35"/>
      <c r="XAU430" s="35"/>
      <c r="XAV430" s="35"/>
      <c r="XAW430" s="35"/>
      <c r="XAX430" s="35"/>
      <c r="XAY430" s="35"/>
      <c r="XAZ430" s="35"/>
      <c r="XBA430" s="35"/>
      <c r="XBB430" s="35"/>
      <c r="XBC430" s="35"/>
      <c r="XBD430" s="35"/>
      <c r="XBE430" s="35"/>
      <c r="XBF430" s="35"/>
      <c r="XBG430" s="35"/>
      <c r="XBH430" s="35"/>
      <c r="XBI430" s="35"/>
      <c r="XBJ430" s="35"/>
      <c r="XBK430" s="35"/>
      <c r="XBL430" s="35"/>
      <c r="XBM430" s="35"/>
      <c r="XBN430" s="35"/>
      <c r="XBO430" s="35"/>
      <c r="XBP430" s="35"/>
      <c r="XBQ430" s="35"/>
      <c r="XBR430" s="35"/>
      <c r="XBS430" s="35"/>
      <c r="XBT430" s="35"/>
      <c r="XBU430" s="35"/>
      <c r="XBV430" s="35"/>
      <c r="XBW430" s="35"/>
      <c r="XBX430" s="35"/>
      <c r="XBY430" s="35"/>
      <c r="XBZ430" s="35"/>
      <c r="XCA430" s="35"/>
      <c r="XCB430" s="35"/>
      <c r="XCC430" s="35"/>
      <c r="XCD430" s="35"/>
      <c r="XCE430" s="35"/>
      <c r="XCF430" s="35"/>
      <c r="XCG430" s="35"/>
      <c r="XCH430" s="35"/>
      <c r="XCI430" s="35"/>
      <c r="XCJ430" s="35"/>
      <c r="XCK430" s="35"/>
      <c r="XCL430" s="35"/>
      <c r="XCM430" s="35"/>
      <c r="XCN430" s="35"/>
      <c r="XCO430" s="35"/>
      <c r="XCP430" s="35"/>
      <c r="XCQ430" s="35"/>
      <c r="XCR430" s="35"/>
      <c r="XCS430" s="35"/>
      <c r="XCT430" s="35"/>
      <c r="XCU430" s="35"/>
      <c r="XCV430" s="35"/>
      <c r="XCW430" s="35"/>
      <c r="XCX430" s="35"/>
      <c r="XCY430" s="35"/>
      <c r="XCZ430" s="35"/>
      <c r="XDA430" s="35"/>
      <c r="XDB430" s="35"/>
      <c r="XDC430" s="35"/>
      <c r="XDD430" s="35"/>
      <c r="XDE430" s="35"/>
      <c r="XDF430" s="35"/>
      <c r="XDG430" s="35"/>
      <c r="XDH430" s="35"/>
      <c r="XDI430" s="35"/>
      <c r="XDJ430" s="35"/>
      <c r="XDK430" s="35"/>
      <c r="XDL430" s="35"/>
      <c r="XDM430" s="35"/>
      <c r="XDN430" s="35"/>
      <c r="XDO430" s="35"/>
      <c r="XDP430" s="35"/>
      <c r="XDQ430" s="35"/>
      <c r="XDR430" s="35"/>
      <c r="XDS430" s="35"/>
      <c r="XDT430" s="35"/>
      <c r="XDU430" s="35"/>
      <c r="XDV430" s="35"/>
      <c r="XDW430" s="35"/>
      <c r="XDX430" s="35"/>
      <c r="XDY430" s="35"/>
      <c r="XDZ430" s="35"/>
      <c r="XEA430" s="35"/>
      <c r="XEB430" s="35"/>
      <c r="XEC430" s="35"/>
      <c r="XED430" s="35"/>
      <c r="XEE430" s="35"/>
      <c r="XEF430" s="35"/>
      <c r="XEG430" s="35"/>
      <c r="XEH430" s="35"/>
      <c r="XEI430" s="35"/>
      <c r="XEJ430" s="35"/>
      <c r="XEK430" s="35"/>
      <c r="XEL430" s="35"/>
      <c r="XEM430" s="35"/>
      <c r="XEN430" s="35"/>
      <c r="XEO430" s="35"/>
      <c r="XEP430" s="35"/>
      <c r="XEQ430" s="35"/>
      <c r="XER430" s="35"/>
      <c r="XES430" s="35"/>
      <c r="XET430" s="35"/>
      <c r="XEU430" s="35"/>
      <c r="XEV430" s="35"/>
      <c r="XEW430" s="35"/>
      <c r="XEX430" s="35"/>
      <c r="XEY430" s="35"/>
      <c r="XEZ430" s="35"/>
      <c r="XFA430" s="35"/>
      <c r="XFB430" s="35"/>
      <c r="XFC430" s="35"/>
      <c r="XFD430" s="35"/>
    </row>
    <row r="431" spans="1:151 16227:16384" s="12" customFormat="1" ht="20.25" customHeight="1" x14ac:dyDescent="0.25">
      <c r="A431" s="114"/>
      <c r="B431" s="115"/>
      <c r="C431" s="118">
        <v>4</v>
      </c>
      <c r="D431" s="119"/>
      <c r="E431" s="55" t="s">
        <v>208</v>
      </c>
      <c r="F431" s="118">
        <f>(74.42)*(10.764)</f>
        <v>801.05687999999998</v>
      </c>
      <c r="G431" s="119"/>
      <c r="H431" s="55">
        <v>0</v>
      </c>
      <c r="I431" s="55">
        <f t="shared" si="191"/>
        <v>1281.691008</v>
      </c>
      <c r="J431" s="35"/>
      <c r="K431" s="35"/>
      <c r="L431" s="35"/>
      <c r="M431" s="35"/>
      <c r="N431" s="35"/>
      <c r="O431" s="35"/>
      <c r="P431" s="35"/>
      <c r="Q431" s="35"/>
      <c r="R431" s="35"/>
      <c r="S431" s="35"/>
      <c r="T431" s="35"/>
      <c r="U431" s="42" t="str">
        <f t="shared" ca="1" si="192"/>
        <v>3104,..,4404</v>
      </c>
      <c r="V431" s="42">
        <f t="shared" ref="V431:W431" ca="1" si="194">V430+1</f>
        <v>3104</v>
      </c>
      <c r="W431" s="42">
        <f t="shared" ca="1" si="194"/>
        <v>4404</v>
      </c>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WZC431" s="35"/>
      <c r="WZD431" s="35"/>
      <c r="WZE431" s="35"/>
      <c r="WZF431" s="35"/>
      <c r="WZG431" s="35"/>
      <c r="WZH431" s="35"/>
      <c r="WZI431" s="35"/>
      <c r="WZJ431" s="35"/>
      <c r="WZK431" s="35"/>
      <c r="WZL431" s="35"/>
      <c r="WZM431" s="35"/>
      <c r="WZN431" s="35"/>
      <c r="WZO431" s="35"/>
      <c r="WZP431" s="35"/>
      <c r="WZQ431" s="35"/>
      <c r="WZR431" s="35"/>
      <c r="WZS431" s="35"/>
      <c r="WZT431" s="35"/>
      <c r="WZU431" s="35"/>
      <c r="WZV431" s="35"/>
      <c r="WZW431" s="35"/>
      <c r="WZX431" s="35"/>
      <c r="WZY431" s="35"/>
      <c r="WZZ431" s="35"/>
      <c r="XAA431" s="35"/>
      <c r="XAB431" s="35"/>
      <c r="XAC431" s="35"/>
      <c r="XAD431" s="35"/>
      <c r="XAE431" s="35"/>
      <c r="XAF431" s="35"/>
      <c r="XAG431" s="35"/>
      <c r="XAH431" s="35"/>
      <c r="XAI431" s="35"/>
      <c r="XAJ431" s="35"/>
      <c r="XAK431" s="35"/>
      <c r="XAL431" s="35"/>
      <c r="XAM431" s="35"/>
      <c r="XAN431" s="35"/>
      <c r="XAO431" s="35"/>
      <c r="XAP431" s="35"/>
      <c r="XAQ431" s="35"/>
      <c r="XAR431" s="35"/>
      <c r="XAS431" s="35"/>
      <c r="XAT431" s="35"/>
      <c r="XAU431" s="35"/>
      <c r="XAV431" s="35"/>
      <c r="XAW431" s="35"/>
      <c r="XAX431" s="35"/>
      <c r="XAY431" s="35"/>
      <c r="XAZ431" s="35"/>
      <c r="XBA431" s="35"/>
      <c r="XBB431" s="35"/>
      <c r="XBC431" s="35"/>
      <c r="XBD431" s="35"/>
      <c r="XBE431" s="35"/>
      <c r="XBF431" s="35"/>
      <c r="XBG431" s="35"/>
      <c r="XBH431" s="35"/>
      <c r="XBI431" s="35"/>
      <c r="XBJ431" s="35"/>
      <c r="XBK431" s="35"/>
      <c r="XBL431" s="35"/>
      <c r="XBM431" s="35"/>
      <c r="XBN431" s="35"/>
      <c r="XBO431" s="35"/>
      <c r="XBP431" s="35"/>
      <c r="XBQ431" s="35"/>
      <c r="XBR431" s="35"/>
      <c r="XBS431" s="35"/>
      <c r="XBT431" s="35"/>
      <c r="XBU431" s="35"/>
      <c r="XBV431" s="35"/>
      <c r="XBW431" s="35"/>
      <c r="XBX431" s="35"/>
      <c r="XBY431" s="35"/>
      <c r="XBZ431" s="35"/>
      <c r="XCA431" s="35"/>
      <c r="XCB431" s="35"/>
      <c r="XCC431" s="35"/>
      <c r="XCD431" s="35"/>
      <c r="XCE431" s="35"/>
      <c r="XCF431" s="35"/>
      <c r="XCG431" s="35"/>
      <c r="XCH431" s="35"/>
      <c r="XCI431" s="35"/>
      <c r="XCJ431" s="35"/>
      <c r="XCK431" s="35"/>
      <c r="XCL431" s="35"/>
      <c r="XCM431" s="35"/>
      <c r="XCN431" s="35"/>
      <c r="XCO431" s="35"/>
      <c r="XCP431" s="35"/>
      <c r="XCQ431" s="35"/>
      <c r="XCR431" s="35"/>
      <c r="XCS431" s="35"/>
      <c r="XCT431" s="35"/>
      <c r="XCU431" s="35"/>
      <c r="XCV431" s="35"/>
      <c r="XCW431" s="35"/>
      <c r="XCX431" s="35"/>
      <c r="XCY431" s="35"/>
      <c r="XCZ431" s="35"/>
      <c r="XDA431" s="35"/>
      <c r="XDB431" s="35"/>
      <c r="XDC431" s="35"/>
      <c r="XDD431" s="35"/>
      <c r="XDE431" s="35"/>
      <c r="XDF431" s="35"/>
      <c r="XDG431" s="35"/>
      <c r="XDH431" s="35"/>
      <c r="XDI431" s="35"/>
      <c r="XDJ431" s="35"/>
      <c r="XDK431" s="35"/>
      <c r="XDL431" s="35"/>
      <c r="XDM431" s="35"/>
      <c r="XDN431" s="35"/>
      <c r="XDO431" s="35"/>
      <c r="XDP431" s="35"/>
      <c r="XDQ431" s="35"/>
      <c r="XDR431" s="35"/>
      <c r="XDS431" s="35"/>
      <c r="XDT431" s="35"/>
      <c r="XDU431" s="35"/>
      <c r="XDV431" s="35"/>
      <c r="XDW431" s="35"/>
      <c r="XDX431" s="35"/>
      <c r="XDY431" s="35"/>
      <c r="XDZ431" s="35"/>
      <c r="XEA431" s="35"/>
      <c r="XEB431" s="35"/>
      <c r="XEC431" s="35"/>
      <c r="XED431" s="35"/>
      <c r="XEE431" s="35"/>
      <c r="XEF431" s="35"/>
      <c r="XEG431" s="35"/>
      <c r="XEH431" s="35"/>
      <c r="XEI431" s="35"/>
      <c r="XEJ431" s="35"/>
      <c r="XEK431" s="35"/>
      <c r="XEL431" s="35"/>
      <c r="XEM431" s="35"/>
      <c r="XEN431" s="35"/>
      <c r="XEO431" s="35"/>
      <c r="XEP431" s="35"/>
      <c r="XEQ431" s="35"/>
      <c r="XER431" s="35"/>
      <c r="XES431" s="35"/>
      <c r="XET431" s="35"/>
      <c r="XEU431" s="35"/>
      <c r="XEV431" s="35"/>
      <c r="XEW431" s="35"/>
      <c r="XEX431" s="35"/>
      <c r="XEY431" s="35"/>
      <c r="XEZ431" s="35"/>
      <c r="XFA431" s="35"/>
      <c r="XFB431" s="35"/>
      <c r="XFC431" s="35"/>
      <c r="XFD431" s="35"/>
    </row>
    <row r="432" spans="1:151 16227:16384" s="12" customFormat="1" ht="20.25" customHeight="1" x14ac:dyDescent="0.25">
      <c r="A432" s="116"/>
      <c r="B432" s="117"/>
      <c r="C432" s="118">
        <v>5</v>
      </c>
      <c r="D432" s="119"/>
      <c r="E432" s="55" t="s">
        <v>209</v>
      </c>
      <c r="F432" s="118">
        <f>(121.52)*(10.764)</f>
        <v>1308.0412799999999</v>
      </c>
      <c r="G432" s="119"/>
      <c r="H432" s="55">
        <v>0</v>
      </c>
      <c r="I432" s="55">
        <f t="shared" si="191"/>
        <v>2092.8660479999999</v>
      </c>
      <c r="J432" s="35"/>
      <c r="K432" s="35"/>
      <c r="L432" s="35"/>
      <c r="M432" s="35"/>
      <c r="N432" s="35"/>
      <c r="O432" s="35"/>
      <c r="P432" s="35"/>
      <c r="Q432" s="35"/>
      <c r="R432" s="35"/>
      <c r="S432" s="35"/>
      <c r="T432" s="35"/>
      <c r="U432" s="42" t="str">
        <f t="shared" ca="1" si="192"/>
        <v>3105,..,4405</v>
      </c>
      <c r="V432" s="42">
        <f t="shared" ref="V432:W432" ca="1" si="195">V431+1</f>
        <v>3105</v>
      </c>
      <c r="W432" s="42">
        <f t="shared" ca="1" si="195"/>
        <v>4405</v>
      </c>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WZC432" s="35"/>
      <c r="WZD432" s="35"/>
      <c r="WZE432" s="35"/>
      <c r="WZF432" s="35"/>
      <c r="WZG432" s="35"/>
      <c r="WZH432" s="35"/>
      <c r="WZI432" s="35"/>
      <c r="WZJ432" s="35"/>
      <c r="WZK432" s="35"/>
      <c r="WZL432" s="35"/>
      <c r="WZM432" s="35"/>
      <c r="WZN432" s="35"/>
      <c r="WZO432" s="35"/>
      <c r="WZP432" s="35"/>
      <c r="WZQ432" s="35"/>
      <c r="WZR432" s="35"/>
      <c r="WZS432" s="35"/>
      <c r="WZT432" s="35"/>
      <c r="WZU432" s="35"/>
      <c r="WZV432" s="35"/>
      <c r="WZW432" s="35"/>
      <c r="WZX432" s="35"/>
      <c r="WZY432" s="35"/>
      <c r="WZZ432" s="35"/>
      <c r="XAA432" s="35"/>
      <c r="XAB432" s="35"/>
      <c r="XAC432" s="35"/>
      <c r="XAD432" s="35"/>
      <c r="XAE432" s="35"/>
      <c r="XAF432" s="35"/>
      <c r="XAG432" s="35"/>
      <c r="XAH432" s="35"/>
      <c r="XAI432" s="35"/>
      <c r="XAJ432" s="35"/>
      <c r="XAK432" s="35"/>
      <c r="XAL432" s="35"/>
      <c r="XAM432" s="35"/>
      <c r="XAN432" s="35"/>
      <c r="XAO432" s="35"/>
      <c r="XAP432" s="35"/>
      <c r="XAQ432" s="35"/>
      <c r="XAR432" s="35"/>
      <c r="XAS432" s="35"/>
      <c r="XAT432" s="35"/>
      <c r="XAU432" s="35"/>
      <c r="XAV432" s="35"/>
      <c r="XAW432" s="35"/>
      <c r="XAX432" s="35"/>
      <c r="XAY432" s="35"/>
      <c r="XAZ432" s="35"/>
      <c r="XBA432" s="35"/>
      <c r="XBB432" s="35"/>
      <c r="XBC432" s="35"/>
      <c r="XBD432" s="35"/>
      <c r="XBE432" s="35"/>
      <c r="XBF432" s="35"/>
      <c r="XBG432" s="35"/>
      <c r="XBH432" s="35"/>
      <c r="XBI432" s="35"/>
      <c r="XBJ432" s="35"/>
      <c r="XBK432" s="35"/>
      <c r="XBL432" s="35"/>
      <c r="XBM432" s="35"/>
      <c r="XBN432" s="35"/>
      <c r="XBO432" s="35"/>
      <c r="XBP432" s="35"/>
      <c r="XBQ432" s="35"/>
      <c r="XBR432" s="35"/>
      <c r="XBS432" s="35"/>
      <c r="XBT432" s="35"/>
      <c r="XBU432" s="35"/>
      <c r="XBV432" s="35"/>
      <c r="XBW432" s="35"/>
      <c r="XBX432" s="35"/>
      <c r="XBY432" s="35"/>
      <c r="XBZ432" s="35"/>
      <c r="XCA432" s="35"/>
      <c r="XCB432" s="35"/>
      <c r="XCC432" s="35"/>
      <c r="XCD432" s="35"/>
      <c r="XCE432" s="35"/>
      <c r="XCF432" s="35"/>
      <c r="XCG432" s="35"/>
      <c r="XCH432" s="35"/>
      <c r="XCI432" s="35"/>
      <c r="XCJ432" s="35"/>
      <c r="XCK432" s="35"/>
      <c r="XCL432" s="35"/>
      <c r="XCM432" s="35"/>
      <c r="XCN432" s="35"/>
      <c r="XCO432" s="35"/>
      <c r="XCP432" s="35"/>
      <c r="XCQ432" s="35"/>
      <c r="XCR432" s="35"/>
      <c r="XCS432" s="35"/>
      <c r="XCT432" s="35"/>
      <c r="XCU432" s="35"/>
      <c r="XCV432" s="35"/>
      <c r="XCW432" s="35"/>
      <c r="XCX432" s="35"/>
      <c r="XCY432" s="35"/>
      <c r="XCZ432" s="35"/>
      <c r="XDA432" s="35"/>
      <c r="XDB432" s="35"/>
      <c r="XDC432" s="35"/>
      <c r="XDD432" s="35"/>
      <c r="XDE432" s="35"/>
      <c r="XDF432" s="35"/>
      <c r="XDG432" s="35"/>
      <c r="XDH432" s="35"/>
      <c r="XDI432" s="35"/>
      <c r="XDJ432" s="35"/>
      <c r="XDK432" s="35"/>
      <c r="XDL432" s="35"/>
      <c r="XDM432" s="35"/>
      <c r="XDN432" s="35"/>
      <c r="XDO432" s="35"/>
      <c r="XDP432" s="35"/>
      <c r="XDQ432" s="35"/>
      <c r="XDR432" s="35"/>
      <c r="XDS432" s="35"/>
      <c r="XDT432" s="35"/>
      <c r="XDU432" s="35"/>
      <c r="XDV432" s="35"/>
      <c r="XDW432" s="35"/>
      <c r="XDX432" s="35"/>
      <c r="XDY432" s="35"/>
      <c r="XDZ432" s="35"/>
      <c r="XEA432" s="35"/>
      <c r="XEB432" s="35"/>
      <c r="XEC432" s="35"/>
      <c r="XED432" s="35"/>
      <c r="XEE432" s="35"/>
      <c r="XEF432" s="35"/>
      <c r="XEG432" s="35"/>
      <c r="XEH432" s="35"/>
      <c r="XEI432" s="35"/>
      <c r="XEJ432" s="35"/>
      <c r="XEK432" s="35"/>
      <c r="XEL432" s="35"/>
      <c r="XEM432" s="35"/>
      <c r="XEN432" s="35"/>
      <c r="XEO432" s="35"/>
      <c r="XEP432" s="35"/>
      <c r="XEQ432" s="35"/>
      <c r="XER432" s="35"/>
      <c r="XES432" s="35"/>
      <c r="XET432" s="35"/>
      <c r="XEU432" s="35"/>
      <c r="XEV432" s="35"/>
      <c r="XEW432" s="35"/>
      <c r="XEX432" s="35"/>
      <c r="XEY432" s="35"/>
      <c r="XEZ432" s="35"/>
      <c r="XFA432" s="35"/>
      <c r="XFB432" s="35"/>
      <c r="XFC432" s="35"/>
      <c r="XFD432" s="35"/>
    </row>
    <row r="433" spans="1:151 16227:16384" s="12" customFormat="1" ht="20.25" x14ac:dyDescent="0.25">
      <c r="A433" s="109" t="s">
        <v>219</v>
      </c>
      <c r="B433" s="110"/>
      <c r="C433" s="110"/>
      <c r="D433" s="110"/>
      <c r="E433" s="110"/>
      <c r="F433" s="110"/>
      <c r="G433" s="110"/>
      <c r="H433" s="110"/>
      <c r="I433" s="111"/>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WZC433" s="35"/>
      <c r="WZD433" s="35"/>
      <c r="WZE433" s="35"/>
      <c r="WZF433" s="35"/>
      <c r="WZG433" s="35"/>
      <c r="WZH433" s="35"/>
      <c r="WZI433" s="35"/>
      <c r="WZJ433" s="35"/>
      <c r="WZK433" s="35"/>
      <c r="WZL433" s="35"/>
      <c r="WZM433" s="35"/>
      <c r="WZN433" s="35"/>
      <c r="WZO433" s="35"/>
      <c r="WZP433" s="35"/>
      <c r="WZQ433" s="35"/>
      <c r="WZR433" s="35"/>
      <c r="WZS433" s="35"/>
      <c r="WZT433" s="35"/>
      <c r="WZU433" s="35"/>
      <c r="WZV433" s="35"/>
      <c r="WZW433" s="35"/>
      <c r="WZX433" s="35"/>
      <c r="WZY433" s="35"/>
      <c r="WZZ433" s="35"/>
      <c r="XAA433" s="35"/>
      <c r="XAB433" s="35"/>
      <c r="XAC433" s="35"/>
      <c r="XAD433" s="35"/>
      <c r="XAE433" s="35"/>
      <c r="XAF433" s="35"/>
      <c r="XAG433" s="35"/>
      <c r="XAH433" s="35"/>
      <c r="XAI433" s="35"/>
      <c r="XAJ433" s="35"/>
      <c r="XAK433" s="35"/>
      <c r="XAL433" s="35"/>
      <c r="XAM433" s="35"/>
      <c r="XAN433" s="35"/>
      <c r="XAO433" s="35"/>
      <c r="XAP433" s="35"/>
      <c r="XAQ433" s="35"/>
      <c r="XAR433" s="35"/>
      <c r="XAS433" s="35"/>
      <c r="XAT433" s="35"/>
      <c r="XAU433" s="35"/>
      <c r="XAV433" s="35"/>
      <c r="XAW433" s="35"/>
      <c r="XAX433" s="35"/>
      <c r="XAY433" s="35"/>
      <c r="XAZ433" s="35"/>
      <c r="XBA433" s="35"/>
      <c r="XBB433" s="35"/>
      <c r="XBC433" s="35"/>
      <c r="XBD433" s="35"/>
      <c r="XBE433" s="35"/>
      <c r="XBF433" s="35"/>
      <c r="XBG433" s="35"/>
      <c r="XBH433" s="35"/>
      <c r="XBI433" s="35"/>
      <c r="XBJ433" s="35"/>
      <c r="XBK433" s="35"/>
      <c r="XBL433" s="35"/>
      <c r="XBM433" s="35"/>
      <c r="XBN433" s="35"/>
      <c r="XBO433" s="35"/>
      <c r="XBP433" s="35"/>
      <c r="XBQ433" s="35"/>
      <c r="XBR433" s="35"/>
      <c r="XBS433" s="35"/>
      <c r="XBT433" s="35"/>
      <c r="XBU433" s="35"/>
      <c r="XBV433" s="35"/>
      <c r="XBW433" s="35"/>
      <c r="XBX433" s="35"/>
      <c r="XBY433" s="35"/>
      <c r="XBZ433" s="35"/>
      <c r="XCA433" s="35"/>
      <c r="XCB433" s="35"/>
      <c r="XCC433" s="35"/>
      <c r="XCD433" s="35"/>
      <c r="XCE433" s="35"/>
      <c r="XCF433" s="35"/>
      <c r="XCG433" s="35"/>
      <c r="XCH433" s="35"/>
      <c r="XCI433" s="35"/>
      <c r="XCJ433" s="35"/>
      <c r="XCK433" s="35"/>
      <c r="XCL433" s="35"/>
      <c r="XCM433" s="35"/>
      <c r="XCN433" s="35"/>
      <c r="XCO433" s="35"/>
      <c r="XCP433" s="35"/>
      <c r="XCQ433" s="35"/>
      <c r="XCR433" s="35"/>
      <c r="XCS433" s="35"/>
      <c r="XCT433" s="35"/>
      <c r="XCU433" s="35"/>
      <c r="XCV433" s="35"/>
      <c r="XCW433" s="35"/>
      <c r="XCX433" s="35"/>
      <c r="XCY433" s="35"/>
      <c r="XCZ433" s="35"/>
      <c r="XDA433" s="35"/>
      <c r="XDB433" s="35"/>
      <c r="XDC433" s="35"/>
      <c r="XDD433" s="35"/>
      <c r="XDE433" s="35"/>
      <c r="XDF433" s="35"/>
      <c r="XDG433" s="35"/>
      <c r="XDH433" s="35"/>
      <c r="XDI433" s="35"/>
      <c r="XDJ433" s="35"/>
      <c r="XDK433" s="35"/>
      <c r="XDL433" s="35"/>
      <c r="XDM433" s="35"/>
      <c r="XDN433" s="35"/>
      <c r="XDO433" s="35"/>
      <c r="XDP433" s="35"/>
      <c r="XDQ433" s="35"/>
      <c r="XDR433" s="35"/>
      <c r="XDS433" s="35"/>
      <c r="XDT433" s="35"/>
      <c r="XDU433" s="35"/>
      <c r="XDV433" s="35"/>
      <c r="XDW433" s="35"/>
      <c r="XDX433" s="35"/>
      <c r="XDY433" s="35"/>
      <c r="XDZ433" s="35"/>
      <c r="XEA433" s="35"/>
      <c r="XEB433" s="35"/>
      <c r="XEC433" s="35"/>
      <c r="XED433" s="35"/>
      <c r="XEE433" s="35"/>
      <c r="XEF433" s="35"/>
      <c r="XEG433" s="35"/>
      <c r="XEH433" s="35"/>
      <c r="XEI433" s="35"/>
      <c r="XEJ433" s="35"/>
      <c r="XEK433" s="35"/>
      <c r="XEL433" s="35"/>
      <c r="XEM433" s="35"/>
      <c r="XEN433" s="35"/>
      <c r="XEO433" s="35"/>
      <c r="XEP433" s="35"/>
      <c r="XEQ433" s="35"/>
      <c r="XER433" s="35"/>
      <c r="XES433" s="35"/>
      <c r="XET433" s="35"/>
      <c r="XEU433" s="35"/>
      <c r="XEV433" s="35"/>
      <c r="XEW433" s="35"/>
      <c r="XEX433" s="35"/>
      <c r="XEY433" s="35"/>
      <c r="XEZ433" s="35"/>
      <c r="XFA433" s="35"/>
      <c r="XFB433" s="35"/>
      <c r="XFC433" s="35"/>
      <c r="XFD433" s="35"/>
    </row>
    <row r="434" spans="1:151 16227:16384" s="12" customFormat="1" ht="20.25" customHeight="1" x14ac:dyDescent="0.25">
      <c r="A434" s="112" t="str">
        <f>A433</f>
        <v>35th Floor (Part Refuge Area)</v>
      </c>
      <c r="B434" s="113"/>
      <c r="C434" s="118">
        <v>1</v>
      </c>
      <c r="D434" s="119"/>
      <c r="E434" s="55" t="s">
        <v>208</v>
      </c>
      <c r="F434" s="118">
        <f>(69.17)*(10.764)</f>
        <v>744.54588000000001</v>
      </c>
      <c r="G434" s="119"/>
      <c r="H434" s="55">
        <v>0</v>
      </c>
      <c r="I434" s="55">
        <f t="shared" ref="I434:I437" si="196">F434*(($I$151)+1)+H434</f>
        <v>1191.273408</v>
      </c>
      <c r="J434" s="35"/>
      <c r="K434" s="35"/>
      <c r="L434" s="35"/>
      <c r="M434" s="35"/>
      <c r="N434" s="35"/>
      <c r="O434" s="35"/>
      <c r="P434" s="35"/>
      <c r="Q434" s="35"/>
      <c r="R434" s="35"/>
      <c r="S434" s="35"/>
      <c r="T434" s="35"/>
      <c r="U434" s="42" t="str">
        <f t="shared" ref="U434:U438" ca="1" si="197">V434&amp;""&amp;",..,"&amp;""&amp;W434</f>
        <v>301,..,3501</v>
      </c>
      <c r="V434" s="42">
        <f ca="1">(SUMPRODUCT(MID(0&amp;(LEFT(A433,SUM(LEN(A433)-LEN(SUBSTITUTE(A433,{"0","1","2","3"},""))))), LARGE(INDEX(ISNUMBER(--MID((LEFT(A433,SUM(LEN(A433)-LEN(SUBSTITUTE(A433,{"0","1","2","3"},""))))), ROW(INDIRECT("1:"&amp;LEN((LEFT(A433,SUM(LEN(A433)-LEN(SUBSTITUTE(A433,{"0","1","2","3"},"")))))))), 1)) * ROW(INDIRECT("1:"&amp;LEN((LEFT(A433,SUM(LEN(A433)-LEN(SUBSTITUTE(A433,{"0","1","2","3"},"")))))))), 0), ROW(INDIRECT("1:"&amp;LEN((LEFT(A433,SUM(LEN(A433)-LEN(SUBSTITUTE(A433,{"0","1","2","3"},"")))))))))+1, 1) * 10^ROW(INDIRECT("1:"&amp;LEN((LEFT(A433,SUM(LEN(A433)-LEN(SUBSTITUTE(A433,{"0","1","2","3"},""))))))))/10))*100+1</f>
        <v>301</v>
      </c>
      <c r="W434" s="42">
        <f ca="1">(SUMPRODUCT(MID(0&amp;(--TRIM(RIGHT(SUBSTITUTE(LEFT(A433,_xlfn.AGGREGATE(16,6,FIND({0,1,2,3,4,5,6,7,8,9},A433,ROW(INDIRECT("1:"&amp;LEN(A433)))),1))," ",REPT(" ",LEN(A433))),LEN(A433)))), LARGE(INDEX(ISNUMBER(--MID((--TRIM(RIGHT(SUBSTITUTE(LEFT(A433,_xlfn.AGGREGATE(16,6,FIND({0,1,2,3,4,5,6,7,8,9},A433,ROW(INDIRECT("1:"&amp;LEN(A433)))),1))," ",REPT(" ",LEN(A433))),LEN(A433)))), ROW(INDIRECT("1:"&amp;LEN((--TRIM(RIGHT(SUBSTITUTE(LEFT(A433,_xlfn.AGGREGATE(16,6,FIND({0,1,2,3,4,5,6,7,8,9},A433,ROW(INDIRECT("1:"&amp;LEN(A433)))),1))," ",REPT(" ",LEN(A433))),LEN(A433))))))), 1)) * ROW(INDIRECT("1:"&amp;LEN((--TRIM(RIGHT(SUBSTITUTE(LEFT(A433,_xlfn.AGGREGATE(16,6,FIND({0,1,2,3,4,5,6,7,8,9},A433,ROW(INDIRECT("1:"&amp;LEN(A433)))),1))," ",REPT(" ",LEN(A433))),LEN(A433))))))), 0), ROW(INDIRECT("1:"&amp;LEN((--TRIM(RIGHT(SUBSTITUTE(LEFT(A433,_xlfn.AGGREGATE(16,6,FIND({0,1,2,3,4,5,6,7,8,9},A433,ROW(INDIRECT("1:"&amp;LEN(A433)))),1))," ",REPT(" ",LEN(A433))),LEN(A433))))))))+1, 1) * 10^ROW(INDIRECT("1:"&amp;LEN((--TRIM(RIGHT(SUBSTITUTE(LEFT(A433,_xlfn.AGGREGATE(16,6,FIND({0,1,2,3,4,5,6,7,8,9},A433,ROW(INDIRECT("1:"&amp;LEN(A433)))),1))," ",REPT(" ",LEN(A433))),LEN(A433)))))))/10))*100+1</f>
        <v>3501</v>
      </c>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WZC434" s="35"/>
      <c r="WZD434" s="35"/>
      <c r="WZE434" s="35"/>
      <c r="WZF434" s="35"/>
      <c r="WZG434" s="35"/>
      <c r="WZH434" s="35"/>
      <c r="WZI434" s="35"/>
      <c r="WZJ434" s="35"/>
      <c r="WZK434" s="35"/>
      <c r="WZL434" s="35"/>
      <c r="WZM434" s="35"/>
      <c r="WZN434" s="35"/>
      <c r="WZO434" s="35"/>
      <c r="WZP434" s="35"/>
      <c r="WZQ434" s="35"/>
      <c r="WZR434" s="35"/>
      <c r="WZS434" s="35"/>
      <c r="WZT434" s="35"/>
      <c r="WZU434" s="35"/>
      <c r="WZV434" s="35"/>
      <c r="WZW434" s="35"/>
      <c r="WZX434" s="35"/>
      <c r="WZY434" s="35"/>
      <c r="WZZ434" s="35"/>
      <c r="XAA434" s="35"/>
      <c r="XAB434" s="35"/>
      <c r="XAC434" s="35"/>
      <c r="XAD434" s="35"/>
      <c r="XAE434" s="35"/>
      <c r="XAF434" s="35"/>
      <c r="XAG434" s="35"/>
      <c r="XAH434" s="35"/>
      <c r="XAI434" s="35"/>
      <c r="XAJ434" s="35"/>
      <c r="XAK434" s="35"/>
      <c r="XAL434" s="35"/>
      <c r="XAM434" s="35"/>
      <c r="XAN434" s="35"/>
      <c r="XAO434" s="35"/>
      <c r="XAP434" s="35"/>
      <c r="XAQ434" s="35"/>
      <c r="XAR434" s="35"/>
      <c r="XAS434" s="35"/>
      <c r="XAT434" s="35"/>
      <c r="XAU434" s="35"/>
      <c r="XAV434" s="35"/>
      <c r="XAW434" s="35"/>
      <c r="XAX434" s="35"/>
      <c r="XAY434" s="35"/>
      <c r="XAZ434" s="35"/>
      <c r="XBA434" s="35"/>
      <c r="XBB434" s="35"/>
      <c r="XBC434" s="35"/>
      <c r="XBD434" s="35"/>
      <c r="XBE434" s="35"/>
      <c r="XBF434" s="35"/>
      <c r="XBG434" s="35"/>
      <c r="XBH434" s="35"/>
      <c r="XBI434" s="35"/>
      <c r="XBJ434" s="35"/>
      <c r="XBK434" s="35"/>
      <c r="XBL434" s="35"/>
      <c r="XBM434" s="35"/>
      <c r="XBN434" s="35"/>
      <c r="XBO434" s="35"/>
      <c r="XBP434" s="35"/>
      <c r="XBQ434" s="35"/>
      <c r="XBR434" s="35"/>
      <c r="XBS434" s="35"/>
      <c r="XBT434" s="35"/>
      <c r="XBU434" s="35"/>
      <c r="XBV434" s="35"/>
      <c r="XBW434" s="35"/>
      <c r="XBX434" s="35"/>
      <c r="XBY434" s="35"/>
      <c r="XBZ434" s="35"/>
      <c r="XCA434" s="35"/>
      <c r="XCB434" s="35"/>
      <c r="XCC434" s="35"/>
      <c r="XCD434" s="35"/>
      <c r="XCE434" s="35"/>
      <c r="XCF434" s="35"/>
      <c r="XCG434" s="35"/>
      <c r="XCH434" s="35"/>
      <c r="XCI434" s="35"/>
      <c r="XCJ434" s="35"/>
      <c r="XCK434" s="35"/>
      <c r="XCL434" s="35"/>
      <c r="XCM434" s="35"/>
      <c r="XCN434" s="35"/>
      <c r="XCO434" s="35"/>
      <c r="XCP434" s="35"/>
      <c r="XCQ434" s="35"/>
      <c r="XCR434" s="35"/>
      <c r="XCS434" s="35"/>
      <c r="XCT434" s="35"/>
      <c r="XCU434" s="35"/>
      <c r="XCV434" s="35"/>
      <c r="XCW434" s="35"/>
      <c r="XCX434" s="35"/>
      <c r="XCY434" s="35"/>
      <c r="XCZ434" s="35"/>
      <c r="XDA434" s="35"/>
      <c r="XDB434" s="35"/>
      <c r="XDC434" s="35"/>
      <c r="XDD434" s="35"/>
      <c r="XDE434" s="35"/>
      <c r="XDF434" s="35"/>
      <c r="XDG434" s="35"/>
      <c r="XDH434" s="35"/>
      <c r="XDI434" s="35"/>
      <c r="XDJ434" s="35"/>
      <c r="XDK434" s="35"/>
      <c r="XDL434" s="35"/>
      <c r="XDM434" s="35"/>
      <c r="XDN434" s="35"/>
      <c r="XDO434" s="35"/>
      <c r="XDP434" s="35"/>
      <c r="XDQ434" s="35"/>
      <c r="XDR434" s="35"/>
      <c r="XDS434" s="35"/>
      <c r="XDT434" s="35"/>
      <c r="XDU434" s="35"/>
      <c r="XDV434" s="35"/>
      <c r="XDW434" s="35"/>
      <c r="XDX434" s="35"/>
      <c r="XDY434" s="35"/>
      <c r="XDZ434" s="35"/>
      <c r="XEA434" s="35"/>
      <c r="XEB434" s="35"/>
      <c r="XEC434" s="35"/>
      <c r="XED434" s="35"/>
      <c r="XEE434" s="35"/>
      <c r="XEF434" s="35"/>
      <c r="XEG434" s="35"/>
      <c r="XEH434" s="35"/>
      <c r="XEI434" s="35"/>
      <c r="XEJ434" s="35"/>
      <c r="XEK434" s="35"/>
      <c r="XEL434" s="35"/>
      <c r="XEM434" s="35"/>
      <c r="XEN434" s="35"/>
      <c r="XEO434" s="35"/>
      <c r="XEP434" s="35"/>
      <c r="XEQ434" s="35"/>
      <c r="XER434" s="35"/>
      <c r="XES434" s="35"/>
      <c r="XET434" s="35"/>
      <c r="XEU434" s="35"/>
      <c r="XEV434" s="35"/>
      <c r="XEW434" s="35"/>
      <c r="XEX434" s="35"/>
      <c r="XEY434" s="35"/>
      <c r="XEZ434" s="35"/>
      <c r="XFA434" s="35"/>
      <c r="XFB434" s="35"/>
      <c r="XFC434" s="35"/>
      <c r="XFD434" s="35"/>
    </row>
    <row r="435" spans="1:151 16227:16384" s="12" customFormat="1" ht="20.25" customHeight="1" x14ac:dyDescent="0.25">
      <c r="A435" s="114"/>
      <c r="B435" s="115"/>
      <c r="C435" s="118">
        <v>2</v>
      </c>
      <c r="D435" s="119"/>
      <c r="E435" s="55" t="s">
        <v>209</v>
      </c>
      <c r="F435" s="118">
        <f>(87.68)*(10.764)</f>
        <v>943.78751999999997</v>
      </c>
      <c r="G435" s="119"/>
      <c r="H435" s="55">
        <v>0</v>
      </c>
      <c r="I435" s="55">
        <f t="shared" si="196"/>
        <v>1510.0600320000001</v>
      </c>
      <c r="J435" s="35"/>
      <c r="K435" s="35"/>
      <c r="L435" s="35"/>
      <c r="M435" s="35"/>
      <c r="N435" s="35"/>
      <c r="O435" s="35"/>
      <c r="P435" s="35"/>
      <c r="Q435" s="35"/>
      <c r="R435" s="35"/>
      <c r="S435" s="35"/>
      <c r="T435" s="35"/>
      <c r="U435" s="42" t="str">
        <f t="shared" ca="1" si="197"/>
        <v>302,..,3502</v>
      </c>
      <c r="V435" s="42">
        <f ca="1">V434+1</f>
        <v>302</v>
      </c>
      <c r="W435" s="42">
        <f ca="1">W434+1</f>
        <v>3502</v>
      </c>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WZC435" s="35"/>
      <c r="WZD435" s="35"/>
      <c r="WZE435" s="35"/>
      <c r="WZF435" s="35"/>
      <c r="WZG435" s="35"/>
      <c r="WZH435" s="35"/>
      <c r="WZI435" s="35"/>
      <c r="WZJ435" s="35"/>
      <c r="WZK435" s="35"/>
      <c r="WZL435" s="35"/>
      <c r="WZM435" s="35"/>
      <c r="WZN435" s="35"/>
      <c r="WZO435" s="35"/>
      <c r="WZP435" s="35"/>
      <c r="WZQ435" s="35"/>
      <c r="WZR435" s="35"/>
      <c r="WZS435" s="35"/>
      <c r="WZT435" s="35"/>
      <c r="WZU435" s="35"/>
      <c r="WZV435" s="35"/>
      <c r="WZW435" s="35"/>
      <c r="WZX435" s="35"/>
      <c r="WZY435" s="35"/>
      <c r="WZZ435" s="35"/>
      <c r="XAA435" s="35"/>
      <c r="XAB435" s="35"/>
      <c r="XAC435" s="35"/>
      <c r="XAD435" s="35"/>
      <c r="XAE435" s="35"/>
      <c r="XAF435" s="35"/>
      <c r="XAG435" s="35"/>
      <c r="XAH435" s="35"/>
      <c r="XAI435" s="35"/>
      <c r="XAJ435" s="35"/>
      <c r="XAK435" s="35"/>
      <c r="XAL435" s="35"/>
      <c r="XAM435" s="35"/>
      <c r="XAN435" s="35"/>
      <c r="XAO435" s="35"/>
      <c r="XAP435" s="35"/>
      <c r="XAQ435" s="35"/>
      <c r="XAR435" s="35"/>
      <c r="XAS435" s="35"/>
      <c r="XAT435" s="35"/>
      <c r="XAU435" s="35"/>
      <c r="XAV435" s="35"/>
      <c r="XAW435" s="35"/>
      <c r="XAX435" s="35"/>
      <c r="XAY435" s="35"/>
      <c r="XAZ435" s="35"/>
      <c r="XBA435" s="35"/>
      <c r="XBB435" s="35"/>
      <c r="XBC435" s="35"/>
      <c r="XBD435" s="35"/>
      <c r="XBE435" s="35"/>
      <c r="XBF435" s="35"/>
      <c r="XBG435" s="35"/>
      <c r="XBH435" s="35"/>
      <c r="XBI435" s="35"/>
      <c r="XBJ435" s="35"/>
      <c r="XBK435" s="35"/>
      <c r="XBL435" s="35"/>
      <c r="XBM435" s="35"/>
      <c r="XBN435" s="35"/>
      <c r="XBO435" s="35"/>
      <c r="XBP435" s="35"/>
      <c r="XBQ435" s="35"/>
      <c r="XBR435" s="35"/>
      <c r="XBS435" s="35"/>
      <c r="XBT435" s="35"/>
      <c r="XBU435" s="35"/>
      <c r="XBV435" s="35"/>
      <c r="XBW435" s="35"/>
      <c r="XBX435" s="35"/>
      <c r="XBY435" s="35"/>
      <c r="XBZ435" s="35"/>
      <c r="XCA435" s="35"/>
      <c r="XCB435" s="35"/>
      <c r="XCC435" s="35"/>
      <c r="XCD435" s="35"/>
      <c r="XCE435" s="35"/>
      <c r="XCF435" s="35"/>
      <c r="XCG435" s="35"/>
      <c r="XCH435" s="35"/>
      <c r="XCI435" s="35"/>
      <c r="XCJ435" s="35"/>
      <c r="XCK435" s="35"/>
      <c r="XCL435" s="35"/>
      <c r="XCM435" s="35"/>
      <c r="XCN435" s="35"/>
      <c r="XCO435" s="35"/>
      <c r="XCP435" s="35"/>
      <c r="XCQ435" s="35"/>
      <c r="XCR435" s="35"/>
      <c r="XCS435" s="35"/>
      <c r="XCT435" s="35"/>
      <c r="XCU435" s="35"/>
      <c r="XCV435" s="35"/>
      <c r="XCW435" s="35"/>
      <c r="XCX435" s="35"/>
      <c r="XCY435" s="35"/>
      <c r="XCZ435" s="35"/>
      <c r="XDA435" s="35"/>
      <c r="XDB435" s="35"/>
      <c r="XDC435" s="35"/>
      <c r="XDD435" s="35"/>
      <c r="XDE435" s="35"/>
      <c r="XDF435" s="35"/>
      <c r="XDG435" s="35"/>
      <c r="XDH435" s="35"/>
      <c r="XDI435" s="35"/>
      <c r="XDJ435" s="35"/>
      <c r="XDK435" s="35"/>
      <c r="XDL435" s="35"/>
      <c r="XDM435" s="35"/>
      <c r="XDN435" s="35"/>
      <c r="XDO435" s="35"/>
      <c r="XDP435" s="35"/>
      <c r="XDQ435" s="35"/>
      <c r="XDR435" s="35"/>
      <c r="XDS435" s="35"/>
      <c r="XDT435" s="35"/>
      <c r="XDU435" s="35"/>
      <c r="XDV435" s="35"/>
      <c r="XDW435" s="35"/>
      <c r="XDX435" s="35"/>
      <c r="XDY435" s="35"/>
      <c r="XDZ435" s="35"/>
      <c r="XEA435" s="35"/>
      <c r="XEB435" s="35"/>
      <c r="XEC435" s="35"/>
      <c r="XED435" s="35"/>
      <c r="XEE435" s="35"/>
      <c r="XEF435" s="35"/>
      <c r="XEG435" s="35"/>
      <c r="XEH435" s="35"/>
      <c r="XEI435" s="35"/>
      <c r="XEJ435" s="35"/>
      <c r="XEK435" s="35"/>
      <c r="XEL435" s="35"/>
      <c r="XEM435" s="35"/>
      <c r="XEN435" s="35"/>
      <c r="XEO435" s="35"/>
      <c r="XEP435" s="35"/>
      <c r="XEQ435" s="35"/>
      <c r="XER435" s="35"/>
      <c r="XES435" s="35"/>
      <c r="XET435" s="35"/>
      <c r="XEU435" s="35"/>
      <c r="XEV435" s="35"/>
      <c r="XEW435" s="35"/>
      <c r="XEX435" s="35"/>
      <c r="XEY435" s="35"/>
      <c r="XEZ435" s="35"/>
      <c r="XFA435" s="35"/>
      <c r="XFB435" s="35"/>
      <c r="XFC435" s="35"/>
      <c r="XFD435" s="35"/>
    </row>
    <row r="436" spans="1:151 16227:16384" s="12" customFormat="1" ht="20.25" customHeight="1" x14ac:dyDescent="0.25">
      <c r="A436" s="114"/>
      <c r="B436" s="115"/>
      <c r="C436" s="118">
        <v>3</v>
      </c>
      <c r="D436" s="119"/>
      <c r="E436" s="55" t="s">
        <v>209</v>
      </c>
      <c r="F436" s="118">
        <f>(128.48)*(10.764)</f>
        <v>1382.9587199999999</v>
      </c>
      <c r="G436" s="119"/>
      <c r="H436" s="55">
        <v>0</v>
      </c>
      <c r="I436" s="55">
        <f t="shared" si="196"/>
        <v>2212.733952</v>
      </c>
      <c r="J436" s="35"/>
      <c r="K436" s="35"/>
      <c r="L436" s="35"/>
      <c r="M436" s="35"/>
      <c r="N436" s="35"/>
      <c r="O436" s="35"/>
      <c r="P436" s="35"/>
      <c r="Q436" s="35"/>
      <c r="R436" s="35"/>
      <c r="S436" s="35"/>
      <c r="T436" s="35"/>
      <c r="U436" s="42" t="str">
        <f t="shared" ca="1" si="197"/>
        <v>303,..,3503</v>
      </c>
      <c r="V436" s="42">
        <f t="shared" ref="V436:W436" ca="1" si="198">V435+1</f>
        <v>303</v>
      </c>
      <c r="W436" s="42">
        <f t="shared" ca="1" si="198"/>
        <v>3503</v>
      </c>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WZC436" s="35"/>
      <c r="WZD436" s="35"/>
      <c r="WZE436" s="35"/>
      <c r="WZF436" s="35"/>
      <c r="WZG436" s="35"/>
      <c r="WZH436" s="35"/>
      <c r="WZI436" s="35"/>
      <c r="WZJ436" s="35"/>
      <c r="WZK436" s="35"/>
      <c r="WZL436" s="35"/>
      <c r="WZM436" s="35"/>
      <c r="WZN436" s="35"/>
      <c r="WZO436" s="35"/>
      <c r="WZP436" s="35"/>
      <c r="WZQ436" s="35"/>
      <c r="WZR436" s="35"/>
      <c r="WZS436" s="35"/>
      <c r="WZT436" s="35"/>
      <c r="WZU436" s="35"/>
      <c r="WZV436" s="35"/>
      <c r="WZW436" s="35"/>
      <c r="WZX436" s="35"/>
      <c r="WZY436" s="35"/>
      <c r="WZZ436" s="35"/>
      <c r="XAA436" s="35"/>
      <c r="XAB436" s="35"/>
      <c r="XAC436" s="35"/>
      <c r="XAD436" s="35"/>
      <c r="XAE436" s="35"/>
      <c r="XAF436" s="35"/>
      <c r="XAG436" s="35"/>
      <c r="XAH436" s="35"/>
      <c r="XAI436" s="35"/>
      <c r="XAJ436" s="35"/>
      <c r="XAK436" s="35"/>
      <c r="XAL436" s="35"/>
      <c r="XAM436" s="35"/>
      <c r="XAN436" s="35"/>
      <c r="XAO436" s="35"/>
      <c r="XAP436" s="35"/>
      <c r="XAQ436" s="35"/>
      <c r="XAR436" s="35"/>
      <c r="XAS436" s="35"/>
      <c r="XAT436" s="35"/>
      <c r="XAU436" s="35"/>
      <c r="XAV436" s="35"/>
      <c r="XAW436" s="35"/>
      <c r="XAX436" s="35"/>
      <c r="XAY436" s="35"/>
      <c r="XAZ436" s="35"/>
      <c r="XBA436" s="35"/>
      <c r="XBB436" s="35"/>
      <c r="XBC436" s="35"/>
      <c r="XBD436" s="35"/>
      <c r="XBE436" s="35"/>
      <c r="XBF436" s="35"/>
      <c r="XBG436" s="35"/>
      <c r="XBH436" s="35"/>
      <c r="XBI436" s="35"/>
      <c r="XBJ436" s="35"/>
      <c r="XBK436" s="35"/>
      <c r="XBL436" s="35"/>
      <c r="XBM436" s="35"/>
      <c r="XBN436" s="35"/>
      <c r="XBO436" s="35"/>
      <c r="XBP436" s="35"/>
      <c r="XBQ436" s="35"/>
      <c r="XBR436" s="35"/>
      <c r="XBS436" s="35"/>
      <c r="XBT436" s="35"/>
      <c r="XBU436" s="35"/>
      <c r="XBV436" s="35"/>
      <c r="XBW436" s="35"/>
      <c r="XBX436" s="35"/>
      <c r="XBY436" s="35"/>
      <c r="XBZ436" s="35"/>
      <c r="XCA436" s="35"/>
      <c r="XCB436" s="35"/>
      <c r="XCC436" s="35"/>
      <c r="XCD436" s="35"/>
      <c r="XCE436" s="35"/>
      <c r="XCF436" s="35"/>
      <c r="XCG436" s="35"/>
      <c r="XCH436" s="35"/>
      <c r="XCI436" s="35"/>
      <c r="XCJ436" s="35"/>
      <c r="XCK436" s="35"/>
      <c r="XCL436" s="35"/>
      <c r="XCM436" s="35"/>
      <c r="XCN436" s="35"/>
      <c r="XCO436" s="35"/>
      <c r="XCP436" s="35"/>
      <c r="XCQ436" s="35"/>
      <c r="XCR436" s="35"/>
      <c r="XCS436" s="35"/>
      <c r="XCT436" s="35"/>
      <c r="XCU436" s="35"/>
      <c r="XCV436" s="35"/>
      <c r="XCW436" s="35"/>
      <c r="XCX436" s="35"/>
      <c r="XCY436" s="35"/>
      <c r="XCZ436" s="35"/>
      <c r="XDA436" s="35"/>
      <c r="XDB436" s="35"/>
      <c r="XDC436" s="35"/>
      <c r="XDD436" s="35"/>
      <c r="XDE436" s="35"/>
      <c r="XDF436" s="35"/>
      <c r="XDG436" s="35"/>
      <c r="XDH436" s="35"/>
      <c r="XDI436" s="35"/>
      <c r="XDJ436" s="35"/>
      <c r="XDK436" s="35"/>
      <c r="XDL436" s="35"/>
      <c r="XDM436" s="35"/>
      <c r="XDN436" s="35"/>
      <c r="XDO436" s="35"/>
      <c r="XDP436" s="35"/>
      <c r="XDQ436" s="35"/>
      <c r="XDR436" s="35"/>
      <c r="XDS436" s="35"/>
      <c r="XDT436" s="35"/>
      <c r="XDU436" s="35"/>
      <c r="XDV436" s="35"/>
      <c r="XDW436" s="35"/>
      <c r="XDX436" s="35"/>
      <c r="XDY436" s="35"/>
      <c r="XDZ436" s="35"/>
      <c r="XEA436" s="35"/>
      <c r="XEB436" s="35"/>
      <c r="XEC436" s="35"/>
      <c r="XED436" s="35"/>
      <c r="XEE436" s="35"/>
      <c r="XEF436" s="35"/>
      <c r="XEG436" s="35"/>
      <c r="XEH436" s="35"/>
      <c r="XEI436" s="35"/>
      <c r="XEJ436" s="35"/>
      <c r="XEK436" s="35"/>
      <c r="XEL436" s="35"/>
      <c r="XEM436" s="35"/>
      <c r="XEN436" s="35"/>
      <c r="XEO436" s="35"/>
      <c r="XEP436" s="35"/>
      <c r="XEQ436" s="35"/>
      <c r="XER436" s="35"/>
      <c r="XES436" s="35"/>
      <c r="XET436" s="35"/>
      <c r="XEU436" s="35"/>
      <c r="XEV436" s="35"/>
      <c r="XEW436" s="35"/>
      <c r="XEX436" s="35"/>
      <c r="XEY436" s="35"/>
      <c r="XEZ436" s="35"/>
      <c r="XFA436" s="35"/>
      <c r="XFB436" s="35"/>
      <c r="XFC436" s="35"/>
      <c r="XFD436" s="35"/>
    </row>
    <row r="437" spans="1:151 16227:16384" s="12" customFormat="1" ht="20.25" customHeight="1" x14ac:dyDescent="0.25">
      <c r="A437" s="114"/>
      <c r="B437" s="115"/>
      <c r="C437" s="118">
        <v>4</v>
      </c>
      <c r="D437" s="119"/>
      <c r="E437" s="55" t="s">
        <v>208</v>
      </c>
      <c r="F437" s="118">
        <f>(74.42)*(10.764)</f>
        <v>801.05687999999998</v>
      </c>
      <c r="G437" s="119"/>
      <c r="H437" s="55">
        <v>0</v>
      </c>
      <c r="I437" s="55">
        <f t="shared" si="196"/>
        <v>1281.691008</v>
      </c>
      <c r="J437" s="35"/>
      <c r="K437" s="35"/>
      <c r="L437" s="35"/>
      <c r="M437" s="35"/>
      <c r="N437" s="35"/>
      <c r="O437" s="35"/>
      <c r="P437" s="35"/>
      <c r="Q437" s="35"/>
      <c r="R437" s="35"/>
      <c r="S437" s="35"/>
      <c r="T437" s="35"/>
      <c r="U437" s="42" t="str">
        <f t="shared" ca="1" si="197"/>
        <v>304,..,3504</v>
      </c>
      <c r="V437" s="42">
        <f t="shared" ref="V437:W437" ca="1" si="199">V436+1</f>
        <v>304</v>
      </c>
      <c r="W437" s="42">
        <f t="shared" ca="1" si="199"/>
        <v>3504</v>
      </c>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WZC437" s="35"/>
      <c r="WZD437" s="35"/>
      <c r="WZE437" s="35"/>
      <c r="WZF437" s="35"/>
      <c r="WZG437" s="35"/>
      <c r="WZH437" s="35"/>
      <c r="WZI437" s="35"/>
      <c r="WZJ437" s="35"/>
      <c r="WZK437" s="35"/>
      <c r="WZL437" s="35"/>
      <c r="WZM437" s="35"/>
      <c r="WZN437" s="35"/>
      <c r="WZO437" s="35"/>
      <c r="WZP437" s="35"/>
      <c r="WZQ437" s="35"/>
      <c r="WZR437" s="35"/>
      <c r="WZS437" s="35"/>
      <c r="WZT437" s="35"/>
      <c r="WZU437" s="35"/>
      <c r="WZV437" s="35"/>
      <c r="WZW437" s="35"/>
      <c r="WZX437" s="35"/>
      <c r="WZY437" s="35"/>
      <c r="WZZ437" s="35"/>
      <c r="XAA437" s="35"/>
      <c r="XAB437" s="35"/>
      <c r="XAC437" s="35"/>
      <c r="XAD437" s="35"/>
      <c r="XAE437" s="35"/>
      <c r="XAF437" s="35"/>
      <c r="XAG437" s="35"/>
      <c r="XAH437" s="35"/>
      <c r="XAI437" s="35"/>
      <c r="XAJ437" s="35"/>
      <c r="XAK437" s="35"/>
      <c r="XAL437" s="35"/>
      <c r="XAM437" s="35"/>
      <c r="XAN437" s="35"/>
      <c r="XAO437" s="35"/>
      <c r="XAP437" s="35"/>
      <c r="XAQ437" s="35"/>
      <c r="XAR437" s="35"/>
      <c r="XAS437" s="35"/>
      <c r="XAT437" s="35"/>
      <c r="XAU437" s="35"/>
      <c r="XAV437" s="35"/>
      <c r="XAW437" s="35"/>
      <c r="XAX437" s="35"/>
      <c r="XAY437" s="35"/>
      <c r="XAZ437" s="35"/>
      <c r="XBA437" s="35"/>
      <c r="XBB437" s="35"/>
      <c r="XBC437" s="35"/>
      <c r="XBD437" s="35"/>
      <c r="XBE437" s="35"/>
      <c r="XBF437" s="35"/>
      <c r="XBG437" s="35"/>
      <c r="XBH437" s="35"/>
      <c r="XBI437" s="35"/>
      <c r="XBJ437" s="35"/>
      <c r="XBK437" s="35"/>
      <c r="XBL437" s="35"/>
      <c r="XBM437" s="35"/>
      <c r="XBN437" s="35"/>
      <c r="XBO437" s="35"/>
      <c r="XBP437" s="35"/>
      <c r="XBQ437" s="35"/>
      <c r="XBR437" s="35"/>
      <c r="XBS437" s="35"/>
      <c r="XBT437" s="35"/>
      <c r="XBU437" s="35"/>
      <c r="XBV437" s="35"/>
      <c r="XBW437" s="35"/>
      <c r="XBX437" s="35"/>
      <c r="XBY437" s="35"/>
      <c r="XBZ437" s="35"/>
      <c r="XCA437" s="35"/>
      <c r="XCB437" s="35"/>
      <c r="XCC437" s="35"/>
      <c r="XCD437" s="35"/>
      <c r="XCE437" s="35"/>
      <c r="XCF437" s="35"/>
      <c r="XCG437" s="35"/>
      <c r="XCH437" s="35"/>
      <c r="XCI437" s="35"/>
      <c r="XCJ437" s="35"/>
      <c r="XCK437" s="35"/>
      <c r="XCL437" s="35"/>
      <c r="XCM437" s="35"/>
      <c r="XCN437" s="35"/>
      <c r="XCO437" s="35"/>
      <c r="XCP437" s="35"/>
      <c r="XCQ437" s="35"/>
      <c r="XCR437" s="35"/>
      <c r="XCS437" s="35"/>
      <c r="XCT437" s="35"/>
      <c r="XCU437" s="35"/>
      <c r="XCV437" s="35"/>
      <c r="XCW437" s="35"/>
      <c r="XCX437" s="35"/>
      <c r="XCY437" s="35"/>
      <c r="XCZ437" s="35"/>
      <c r="XDA437" s="35"/>
      <c r="XDB437" s="35"/>
      <c r="XDC437" s="35"/>
      <c r="XDD437" s="35"/>
      <c r="XDE437" s="35"/>
      <c r="XDF437" s="35"/>
      <c r="XDG437" s="35"/>
      <c r="XDH437" s="35"/>
      <c r="XDI437" s="35"/>
      <c r="XDJ437" s="35"/>
      <c r="XDK437" s="35"/>
      <c r="XDL437" s="35"/>
      <c r="XDM437" s="35"/>
      <c r="XDN437" s="35"/>
      <c r="XDO437" s="35"/>
      <c r="XDP437" s="35"/>
      <c r="XDQ437" s="35"/>
      <c r="XDR437" s="35"/>
      <c r="XDS437" s="35"/>
      <c r="XDT437" s="35"/>
      <c r="XDU437" s="35"/>
      <c r="XDV437" s="35"/>
      <c r="XDW437" s="35"/>
      <c r="XDX437" s="35"/>
      <c r="XDY437" s="35"/>
      <c r="XDZ437" s="35"/>
      <c r="XEA437" s="35"/>
      <c r="XEB437" s="35"/>
      <c r="XEC437" s="35"/>
      <c r="XED437" s="35"/>
      <c r="XEE437" s="35"/>
      <c r="XEF437" s="35"/>
      <c r="XEG437" s="35"/>
      <c r="XEH437" s="35"/>
      <c r="XEI437" s="35"/>
      <c r="XEJ437" s="35"/>
      <c r="XEK437" s="35"/>
      <c r="XEL437" s="35"/>
      <c r="XEM437" s="35"/>
      <c r="XEN437" s="35"/>
      <c r="XEO437" s="35"/>
      <c r="XEP437" s="35"/>
      <c r="XEQ437" s="35"/>
      <c r="XER437" s="35"/>
      <c r="XES437" s="35"/>
      <c r="XET437" s="35"/>
      <c r="XEU437" s="35"/>
      <c r="XEV437" s="35"/>
      <c r="XEW437" s="35"/>
      <c r="XEX437" s="35"/>
      <c r="XEY437" s="35"/>
      <c r="XEZ437" s="35"/>
      <c r="XFA437" s="35"/>
      <c r="XFB437" s="35"/>
      <c r="XFC437" s="35"/>
      <c r="XFD437" s="35"/>
    </row>
    <row r="438" spans="1:151 16227:16384" s="12" customFormat="1" ht="20.25" customHeight="1" x14ac:dyDescent="0.25">
      <c r="A438" s="116"/>
      <c r="B438" s="117"/>
      <c r="C438" s="118">
        <v>5</v>
      </c>
      <c r="D438" s="119"/>
      <c r="E438" s="118" t="s">
        <v>221</v>
      </c>
      <c r="F438" s="120"/>
      <c r="G438" s="120"/>
      <c r="H438" s="120"/>
      <c r="I438" s="119"/>
      <c r="J438" s="35"/>
      <c r="K438" s="35"/>
      <c r="L438" s="35"/>
      <c r="M438" s="35"/>
      <c r="N438" s="35"/>
      <c r="O438" s="35"/>
      <c r="P438" s="35"/>
      <c r="Q438" s="35"/>
      <c r="R438" s="35"/>
      <c r="S438" s="35"/>
      <c r="T438" s="35"/>
      <c r="U438" s="42" t="str">
        <f t="shared" ca="1" si="197"/>
        <v>305,..,3505</v>
      </c>
      <c r="V438" s="42">
        <f t="shared" ref="V438:W438" ca="1" si="200">V437+1</f>
        <v>305</v>
      </c>
      <c r="W438" s="42">
        <f t="shared" ca="1" si="200"/>
        <v>3505</v>
      </c>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WZC438" s="35"/>
      <c r="WZD438" s="35"/>
      <c r="WZE438" s="35"/>
      <c r="WZF438" s="35"/>
      <c r="WZG438" s="35"/>
      <c r="WZH438" s="35"/>
      <c r="WZI438" s="35"/>
      <c r="WZJ438" s="35"/>
      <c r="WZK438" s="35"/>
      <c r="WZL438" s="35"/>
      <c r="WZM438" s="35"/>
      <c r="WZN438" s="35"/>
      <c r="WZO438" s="35"/>
      <c r="WZP438" s="35"/>
      <c r="WZQ438" s="35"/>
      <c r="WZR438" s="35"/>
      <c r="WZS438" s="35"/>
      <c r="WZT438" s="35"/>
      <c r="WZU438" s="35"/>
      <c r="WZV438" s="35"/>
      <c r="WZW438" s="35"/>
      <c r="WZX438" s="35"/>
      <c r="WZY438" s="35"/>
      <c r="WZZ438" s="35"/>
      <c r="XAA438" s="35"/>
      <c r="XAB438" s="35"/>
      <c r="XAC438" s="35"/>
      <c r="XAD438" s="35"/>
      <c r="XAE438" s="35"/>
      <c r="XAF438" s="35"/>
      <c r="XAG438" s="35"/>
      <c r="XAH438" s="35"/>
      <c r="XAI438" s="35"/>
      <c r="XAJ438" s="35"/>
      <c r="XAK438" s="35"/>
      <c r="XAL438" s="35"/>
      <c r="XAM438" s="35"/>
      <c r="XAN438" s="35"/>
      <c r="XAO438" s="35"/>
      <c r="XAP438" s="35"/>
      <c r="XAQ438" s="35"/>
      <c r="XAR438" s="35"/>
      <c r="XAS438" s="35"/>
      <c r="XAT438" s="35"/>
      <c r="XAU438" s="35"/>
      <c r="XAV438" s="35"/>
      <c r="XAW438" s="35"/>
      <c r="XAX438" s="35"/>
      <c r="XAY438" s="35"/>
      <c r="XAZ438" s="35"/>
      <c r="XBA438" s="35"/>
      <c r="XBB438" s="35"/>
      <c r="XBC438" s="35"/>
      <c r="XBD438" s="35"/>
      <c r="XBE438" s="35"/>
      <c r="XBF438" s="35"/>
      <c r="XBG438" s="35"/>
      <c r="XBH438" s="35"/>
      <c r="XBI438" s="35"/>
      <c r="XBJ438" s="35"/>
      <c r="XBK438" s="35"/>
      <c r="XBL438" s="35"/>
      <c r="XBM438" s="35"/>
      <c r="XBN438" s="35"/>
      <c r="XBO438" s="35"/>
      <c r="XBP438" s="35"/>
      <c r="XBQ438" s="35"/>
      <c r="XBR438" s="35"/>
      <c r="XBS438" s="35"/>
      <c r="XBT438" s="35"/>
      <c r="XBU438" s="35"/>
      <c r="XBV438" s="35"/>
      <c r="XBW438" s="35"/>
      <c r="XBX438" s="35"/>
      <c r="XBY438" s="35"/>
      <c r="XBZ438" s="35"/>
      <c r="XCA438" s="35"/>
      <c r="XCB438" s="35"/>
      <c r="XCC438" s="35"/>
      <c r="XCD438" s="35"/>
      <c r="XCE438" s="35"/>
      <c r="XCF438" s="35"/>
      <c r="XCG438" s="35"/>
      <c r="XCH438" s="35"/>
      <c r="XCI438" s="35"/>
      <c r="XCJ438" s="35"/>
      <c r="XCK438" s="35"/>
      <c r="XCL438" s="35"/>
      <c r="XCM438" s="35"/>
      <c r="XCN438" s="35"/>
      <c r="XCO438" s="35"/>
      <c r="XCP438" s="35"/>
      <c r="XCQ438" s="35"/>
      <c r="XCR438" s="35"/>
      <c r="XCS438" s="35"/>
      <c r="XCT438" s="35"/>
      <c r="XCU438" s="35"/>
      <c r="XCV438" s="35"/>
      <c r="XCW438" s="35"/>
      <c r="XCX438" s="35"/>
      <c r="XCY438" s="35"/>
      <c r="XCZ438" s="35"/>
      <c r="XDA438" s="35"/>
      <c r="XDB438" s="35"/>
      <c r="XDC438" s="35"/>
      <c r="XDD438" s="35"/>
      <c r="XDE438" s="35"/>
      <c r="XDF438" s="35"/>
      <c r="XDG438" s="35"/>
      <c r="XDH438" s="35"/>
      <c r="XDI438" s="35"/>
      <c r="XDJ438" s="35"/>
      <c r="XDK438" s="35"/>
      <c r="XDL438" s="35"/>
      <c r="XDM438" s="35"/>
      <c r="XDN438" s="35"/>
      <c r="XDO438" s="35"/>
      <c r="XDP438" s="35"/>
      <c r="XDQ438" s="35"/>
      <c r="XDR438" s="35"/>
      <c r="XDS438" s="35"/>
      <c r="XDT438" s="35"/>
      <c r="XDU438" s="35"/>
      <c r="XDV438" s="35"/>
      <c r="XDW438" s="35"/>
      <c r="XDX438" s="35"/>
      <c r="XDY438" s="35"/>
      <c r="XDZ438" s="35"/>
      <c r="XEA438" s="35"/>
      <c r="XEB438" s="35"/>
      <c r="XEC438" s="35"/>
      <c r="XED438" s="35"/>
      <c r="XEE438" s="35"/>
      <c r="XEF438" s="35"/>
      <c r="XEG438" s="35"/>
      <c r="XEH438" s="35"/>
      <c r="XEI438" s="35"/>
      <c r="XEJ438" s="35"/>
      <c r="XEK438" s="35"/>
      <c r="XEL438" s="35"/>
      <c r="XEM438" s="35"/>
      <c r="XEN438" s="35"/>
      <c r="XEO438" s="35"/>
      <c r="XEP438" s="35"/>
      <c r="XEQ438" s="35"/>
      <c r="XER438" s="35"/>
      <c r="XES438" s="35"/>
      <c r="XET438" s="35"/>
      <c r="XEU438" s="35"/>
      <c r="XEV438" s="35"/>
      <c r="XEW438" s="35"/>
      <c r="XEX438" s="35"/>
      <c r="XEY438" s="35"/>
      <c r="XEZ438" s="35"/>
      <c r="XFA438" s="35"/>
      <c r="XFB438" s="35"/>
      <c r="XFC438" s="35"/>
      <c r="XFD438" s="35"/>
    </row>
    <row r="439" spans="1:151 16227:16384" s="12" customFormat="1" ht="20.25" x14ac:dyDescent="0.25">
      <c r="A439" s="109" t="s">
        <v>218</v>
      </c>
      <c r="B439" s="110"/>
      <c r="C439" s="110"/>
      <c r="D439" s="110"/>
      <c r="E439" s="110"/>
      <c r="F439" s="110"/>
      <c r="G439" s="110"/>
      <c r="H439" s="110"/>
      <c r="I439" s="111"/>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WZC439" s="35"/>
      <c r="WZD439" s="35"/>
      <c r="WZE439" s="35"/>
      <c r="WZF439" s="35"/>
      <c r="WZG439" s="35"/>
      <c r="WZH439" s="35"/>
      <c r="WZI439" s="35"/>
      <c r="WZJ439" s="35"/>
      <c r="WZK439" s="35"/>
      <c r="WZL439" s="35"/>
      <c r="WZM439" s="35"/>
      <c r="WZN439" s="35"/>
      <c r="WZO439" s="35"/>
      <c r="WZP439" s="35"/>
      <c r="WZQ439" s="35"/>
      <c r="WZR439" s="35"/>
      <c r="WZS439" s="35"/>
      <c r="WZT439" s="35"/>
      <c r="WZU439" s="35"/>
      <c r="WZV439" s="35"/>
      <c r="WZW439" s="35"/>
      <c r="WZX439" s="35"/>
      <c r="WZY439" s="35"/>
      <c r="WZZ439" s="35"/>
      <c r="XAA439" s="35"/>
      <c r="XAB439" s="35"/>
      <c r="XAC439" s="35"/>
      <c r="XAD439" s="35"/>
      <c r="XAE439" s="35"/>
      <c r="XAF439" s="35"/>
      <c r="XAG439" s="35"/>
      <c r="XAH439" s="35"/>
      <c r="XAI439" s="35"/>
      <c r="XAJ439" s="35"/>
      <c r="XAK439" s="35"/>
      <c r="XAL439" s="35"/>
      <c r="XAM439" s="35"/>
      <c r="XAN439" s="35"/>
      <c r="XAO439" s="35"/>
      <c r="XAP439" s="35"/>
      <c r="XAQ439" s="35"/>
      <c r="XAR439" s="35"/>
      <c r="XAS439" s="35"/>
      <c r="XAT439" s="35"/>
      <c r="XAU439" s="35"/>
      <c r="XAV439" s="35"/>
      <c r="XAW439" s="35"/>
      <c r="XAX439" s="35"/>
      <c r="XAY439" s="35"/>
      <c r="XAZ439" s="35"/>
      <c r="XBA439" s="35"/>
      <c r="XBB439" s="35"/>
      <c r="XBC439" s="35"/>
      <c r="XBD439" s="35"/>
      <c r="XBE439" s="35"/>
      <c r="XBF439" s="35"/>
      <c r="XBG439" s="35"/>
      <c r="XBH439" s="35"/>
      <c r="XBI439" s="35"/>
      <c r="XBJ439" s="35"/>
      <c r="XBK439" s="35"/>
      <c r="XBL439" s="35"/>
      <c r="XBM439" s="35"/>
      <c r="XBN439" s="35"/>
      <c r="XBO439" s="35"/>
      <c r="XBP439" s="35"/>
      <c r="XBQ439" s="35"/>
      <c r="XBR439" s="35"/>
      <c r="XBS439" s="35"/>
      <c r="XBT439" s="35"/>
      <c r="XBU439" s="35"/>
      <c r="XBV439" s="35"/>
      <c r="XBW439" s="35"/>
      <c r="XBX439" s="35"/>
      <c r="XBY439" s="35"/>
      <c r="XBZ439" s="35"/>
      <c r="XCA439" s="35"/>
      <c r="XCB439" s="35"/>
      <c r="XCC439" s="35"/>
      <c r="XCD439" s="35"/>
      <c r="XCE439" s="35"/>
      <c r="XCF439" s="35"/>
      <c r="XCG439" s="35"/>
      <c r="XCH439" s="35"/>
      <c r="XCI439" s="35"/>
      <c r="XCJ439" s="35"/>
      <c r="XCK439" s="35"/>
      <c r="XCL439" s="35"/>
      <c r="XCM439" s="35"/>
      <c r="XCN439" s="35"/>
      <c r="XCO439" s="35"/>
      <c r="XCP439" s="35"/>
      <c r="XCQ439" s="35"/>
      <c r="XCR439" s="35"/>
      <c r="XCS439" s="35"/>
      <c r="XCT439" s="35"/>
      <c r="XCU439" s="35"/>
      <c r="XCV439" s="35"/>
      <c r="XCW439" s="35"/>
      <c r="XCX439" s="35"/>
      <c r="XCY439" s="35"/>
      <c r="XCZ439" s="35"/>
      <c r="XDA439" s="35"/>
      <c r="XDB439" s="35"/>
      <c r="XDC439" s="35"/>
      <c r="XDD439" s="35"/>
      <c r="XDE439" s="35"/>
      <c r="XDF439" s="35"/>
      <c r="XDG439" s="35"/>
      <c r="XDH439" s="35"/>
      <c r="XDI439" s="35"/>
      <c r="XDJ439" s="35"/>
      <c r="XDK439" s="35"/>
      <c r="XDL439" s="35"/>
      <c r="XDM439" s="35"/>
      <c r="XDN439" s="35"/>
      <c r="XDO439" s="35"/>
      <c r="XDP439" s="35"/>
      <c r="XDQ439" s="35"/>
      <c r="XDR439" s="35"/>
      <c r="XDS439" s="35"/>
      <c r="XDT439" s="35"/>
      <c r="XDU439" s="35"/>
      <c r="XDV439" s="35"/>
      <c r="XDW439" s="35"/>
      <c r="XDX439" s="35"/>
      <c r="XDY439" s="35"/>
      <c r="XDZ439" s="35"/>
      <c r="XEA439" s="35"/>
      <c r="XEB439" s="35"/>
      <c r="XEC439" s="35"/>
      <c r="XED439" s="35"/>
      <c r="XEE439" s="35"/>
      <c r="XEF439" s="35"/>
      <c r="XEG439" s="35"/>
      <c r="XEH439" s="35"/>
      <c r="XEI439" s="35"/>
      <c r="XEJ439" s="35"/>
      <c r="XEK439" s="35"/>
      <c r="XEL439" s="35"/>
      <c r="XEM439" s="35"/>
      <c r="XEN439" s="35"/>
      <c r="XEO439" s="35"/>
      <c r="XEP439" s="35"/>
      <c r="XEQ439" s="35"/>
      <c r="XER439" s="35"/>
      <c r="XES439" s="35"/>
      <c r="XET439" s="35"/>
      <c r="XEU439" s="35"/>
      <c r="XEV439" s="35"/>
      <c r="XEW439" s="35"/>
      <c r="XEX439" s="35"/>
      <c r="XEY439" s="35"/>
      <c r="XEZ439" s="35"/>
      <c r="XFA439" s="35"/>
      <c r="XFB439" s="35"/>
      <c r="XFC439" s="35"/>
      <c r="XFD439" s="35"/>
    </row>
    <row r="440" spans="1:151 16227:16384" s="12" customFormat="1" ht="20.25" customHeight="1" x14ac:dyDescent="0.25">
      <c r="A440" s="112" t="str">
        <f>A439</f>
        <v>42nd Floor (Part Refuge Area)</v>
      </c>
      <c r="B440" s="113"/>
      <c r="C440" s="118">
        <v>1</v>
      </c>
      <c r="D440" s="119"/>
      <c r="E440" s="118" t="s">
        <v>221</v>
      </c>
      <c r="F440" s="120"/>
      <c r="G440" s="120"/>
      <c r="H440" s="120"/>
      <c r="I440" s="119"/>
      <c r="J440" s="35"/>
      <c r="K440" s="35"/>
      <c r="L440" s="35"/>
      <c r="M440" s="35"/>
      <c r="N440" s="35"/>
      <c r="O440" s="35"/>
      <c r="P440" s="35"/>
      <c r="Q440" s="35"/>
      <c r="R440" s="35"/>
      <c r="S440" s="35"/>
      <c r="T440" s="35"/>
      <c r="U440" s="42" t="str">
        <f t="shared" ref="U440:U444" ca="1" si="201">V440&amp;""&amp;",..,"&amp;""&amp;W440</f>
        <v>401,..,4201</v>
      </c>
      <c r="V440" s="42">
        <f ca="1">(SUMPRODUCT(MID(0&amp;(LEFT(A439,SUM(LEN(A439)-LEN(SUBSTITUTE(A439,{"0","1","2","3"},""))))), LARGE(INDEX(ISNUMBER(--MID((LEFT(A439,SUM(LEN(A439)-LEN(SUBSTITUTE(A439,{"0","1","2","3"},""))))), ROW(INDIRECT("1:"&amp;LEN((LEFT(A439,SUM(LEN(A439)-LEN(SUBSTITUTE(A439,{"0","1","2","3"},"")))))))), 1)) * ROW(INDIRECT("1:"&amp;LEN((LEFT(A439,SUM(LEN(A439)-LEN(SUBSTITUTE(A439,{"0","1","2","3"},"")))))))), 0), ROW(INDIRECT("1:"&amp;LEN((LEFT(A439,SUM(LEN(A439)-LEN(SUBSTITUTE(A439,{"0","1","2","3"},"")))))))))+1, 1) * 10^ROW(INDIRECT("1:"&amp;LEN((LEFT(A439,SUM(LEN(A439)-LEN(SUBSTITUTE(A439,{"0","1","2","3"},""))))))))/10))*100+1</f>
        <v>401</v>
      </c>
      <c r="W440" s="42">
        <f ca="1">(SUMPRODUCT(MID(0&amp;(--TRIM(RIGHT(SUBSTITUTE(LEFT(A439,_xlfn.AGGREGATE(16,6,FIND({0,1,2,3,4,5,6,7,8,9},A439,ROW(INDIRECT("1:"&amp;LEN(A439)))),1))," ",REPT(" ",LEN(A439))),LEN(A439)))), LARGE(INDEX(ISNUMBER(--MID((--TRIM(RIGHT(SUBSTITUTE(LEFT(A439,_xlfn.AGGREGATE(16,6,FIND({0,1,2,3,4,5,6,7,8,9},A439,ROW(INDIRECT("1:"&amp;LEN(A439)))),1))," ",REPT(" ",LEN(A439))),LEN(A439)))), ROW(INDIRECT("1:"&amp;LEN((--TRIM(RIGHT(SUBSTITUTE(LEFT(A439,_xlfn.AGGREGATE(16,6,FIND({0,1,2,3,4,5,6,7,8,9},A439,ROW(INDIRECT("1:"&amp;LEN(A439)))),1))," ",REPT(" ",LEN(A439))),LEN(A439))))))), 1)) * ROW(INDIRECT("1:"&amp;LEN((--TRIM(RIGHT(SUBSTITUTE(LEFT(A439,_xlfn.AGGREGATE(16,6,FIND({0,1,2,3,4,5,6,7,8,9},A439,ROW(INDIRECT("1:"&amp;LEN(A439)))),1))," ",REPT(" ",LEN(A439))),LEN(A439))))))), 0), ROW(INDIRECT("1:"&amp;LEN((--TRIM(RIGHT(SUBSTITUTE(LEFT(A439,_xlfn.AGGREGATE(16,6,FIND({0,1,2,3,4,5,6,7,8,9},A439,ROW(INDIRECT("1:"&amp;LEN(A439)))),1))," ",REPT(" ",LEN(A439))),LEN(A439))))))))+1, 1) * 10^ROW(INDIRECT("1:"&amp;LEN((--TRIM(RIGHT(SUBSTITUTE(LEFT(A439,_xlfn.AGGREGATE(16,6,FIND({0,1,2,3,4,5,6,7,8,9},A439,ROW(INDIRECT("1:"&amp;LEN(A439)))),1))," ",REPT(" ",LEN(A439))),LEN(A439)))))))/10))*100+1</f>
        <v>4201</v>
      </c>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WZC440" s="35"/>
      <c r="WZD440" s="35"/>
      <c r="WZE440" s="35"/>
      <c r="WZF440" s="35"/>
      <c r="WZG440" s="35"/>
      <c r="WZH440" s="35"/>
      <c r="WZI440" s="35"/>
      <c r="WZJ440" s="35"/>
      <c r="WZK440" s="35"/>
      <c r="WZL440" s="35"/>
      <c r="WZM440" s="35"/>
      <c r="WZN440" s="35"/>
      <c r="WZO440" s="35"/>
      <c r="WZP440" s="35"/>
      <c r="WZQ440" s="35"/>
      <c r="WZR440" s="35"/>
      <c r="WZS440" s="35"/>
      <c r="WZT440" s="35"/>
      <c r="WZU440" s="35"/>
      <c r="WZV440" s="35"/>
      <c r="WZW440" s="35"/>
      <c r="WZX440" s="35"/>
      <c r="WZY440" s="35"/>
      <c r="WZZ440" s="35"/>
      <c r="XAA440" s="35"/>
      <c r="XAB440" s="35"/>
      <c r="XAC440" s="35"/>
      <c r="XAD440" s="35"/>
      <c r="XAE440" s="35"/>
      <c r="XAF440" s="35"/>
      <c r="XAG440" s="35"/>
      <c r="XAH440" s="35"/>
      <c r="XAI440" s="35"/>
      <c r="XAJ440" s="35"/>
      <c r="XAK440" s="35"/>
      <c r="XAL440" s="35"/>
      <c r="XAM440" s="35"/>
      <c r="XAN440" s="35"/>
      <c r="XAO440" s="35"/>
      <c r="XAP440" s="35"/>
      <c r="XAQ440" s="35"/>
      <c r="XAR440" s="35"/>
      <c r="XAS440" s="35"/>
      <c r="XAT440" s="35"/>
      <c r="XAU440" s="35"/>
      <c r="XAV440" s="35"/>
      <c r="XAW440" s="35"/>
      <c r="XAX440" s="35"/>
      <c r="XAY440" s="35"/>
      <c r="XAZ440" s="35"/>
      <c r="XBA440" s="35"/>
      <c r="XBB440" s="35"/>
      <c r="XBC440" s="35"/>
      <c r="XBD440" s="35"/>
      <c r="XBE440" s="35"/>
      <c r="XBF440" s="35"/>
      <c r="XBG440" s="35"/>
      <c r="XBH440" s="35"/>
      <c r="XBI440" s="35"/>
      <c r="XBJ440" s="35"/>
      <c r="XBK440" s="35"/>
      <c r="XBL440" s="35"/>
      <c r="XBM440" s="35"/>
      <c r="XBN440" s="35"/>
      <c r="XBO440" s="35"/>
      <c r="XBP440" s="35"/>
      <c r="XBQ440" s="35"/>
      <c r="XBR440" s="35"/>
      <c r="XBS440" s="35"/>
      <c r="XBT440" s="35"/>
      <c r="XBU440" s="35"/>
      <c r="XBV440" s="35"/>
      <c r="XBW440" s="35"/>
      <c r="XBX440" s="35"/>
      <c r="XBY440" s="35"/>
      <c r="XBZ440" s="35"/>
      <c r="XCA440" s="35"/>
      <c r="XCB440" s="35"/>
      <c r="XCC440" s="35"/>
      <c r="XCD440" s="35"/>
      <c r="XCE440" s="35"/>
      <c r="XCF440" s="35"/>
      <c r="XCG440" s="35"/>
      <c r="XCH440" s="35"/>
      <c r="XCI440" s="35"/>
      <c r="XCJ440" s="35"/>
      <c r="XCK440" s="35"/>
      <c r="XCL440" s="35"/>
      <c r="XCM440" s="35"/>
      <c r="XCN440" s="35"/>
      <c r="XCO440" s="35"/>
      <c r="XCP440" s="35"/>
      <c r="XCQ440" s="35"/>
      <c r="XCR440" s="35"/>
      <c r="XCS440" s="35"/>
      <c r="XCT440" s="35"/>
      <c r="XCU440" s="35"/>
      <c r="XCV440" s="35"/>
      <c r="XCW440" s="35"/>
      <c r="XCX440" s="35"/>
      <c r="XCY440" s="35"/>
      <c r="XCZ440" s="35"/>
      <c r="XDA440" s="35"/>
      <c r="XDB440" s="35"/>
      <c r="XDC440" s="35"/>
      <c r="XDD440" s="35"/>
      <c r="XDE440" s="35"/>
      <c r="XDF440" s="35"/>
      <c r="XDG440" s="35"/>
      <c r="XDH440" s="35"/>
      <c r="XDI440" s="35"/>
      <c r="XDJ440" s="35"/>
      <c r="XDK440" s="35"/>
      <c r="XDL440" s="35"/>
      <c r="XDM440" s="35"/>
      <c r="XDN440" s="35"/>
      <c r="XDO440" s="35"/>
      <c r="XDP440" s="35"/>
      <c r="XDQ440" s="35"/>
      <c r="XDR440" s="35"/>
      <c r="XDS440" s="35"/>
      <c r="XDT440" s="35"/>
      <c r="XDU440" s="35"/>
      <c r="XDV440" s="35"/>
      <c r="XDW440" s="35"/>
      <c r="XDX440" s="35"/>
      <c r="XDY440" s="35"/>
      <c r="XDZ440" s="35"/>
      <c r="XEA440" s="35"/>
      <c r="XEB440" s="35"/>
      <c r="XEC440" s="35"/>
      <c r="XED440" s="35"/>
      <c r="XEE440" s="35"/>
      <c r="XEF440" s="35"/>
      <c r="XEG440" s="35"/>
      <c r="XEH440" s="35"/>
      <c r="XEI440" s="35"/>
      <c r="XEJ440" s="35"/>
      <c r="XEK440" s="35"/>
      <c r="XEL440" s="35"/>
      <c r="XEM440" s="35"/>
      <c r="XEN440" s="35"/>
      <c r="XEO440" s="35"/>
      <c r="XEP440" s="35"/>
      <c r="XEQ440" s="35"/>
      <c r="XER440" s="35"/>
      <c r="XES440" s="35"/>
      <c r="XET440" s="35"/>
      <c r="XEU440" s="35"/>
      <c r="XEV440" s="35"/>
      <c r="XEW440" s="35"/>
      <c r="XEX440" s="35"/>
      <c r="XEY440" s="35"/>
      <c r="XEZ440" s="35"/>
      <c r="XFA440" s="35"/>
      <c r="XFB440" s="35"/>
      <c r="XFC440" s="35"/>
      <c r="XFD440" s="35"/>
    </row>
    <row r="441" spans="1:151 16227:16384" s="12" customFormat="1" ht="20.25" customHeight="1" x14ac:dyDescent="0.25">
      <c r="A441" s="114"/>
      <c r="B441" s="115"/>
      <c r="C441" s="118">
        <v>2</v>
      </c>
      <c r="D441" s="119"/>
      <c r="E441" s="55" t="s">
        <v>209</v>
      </c>
      <c r="F441" s="118">
        <f>(87.68)*(10.764)</f>
        <v>943.78751999999997</v>
      </c>
      <c r="G441" s="119"/>
      <c r="H441" s="55">
        <v>0</v>
      </c>
      <c r="I441" s="55">
        <f t="shared" ref="I441:I444" si="202">F441*(($I$151)+1)+H441</f>
        <v>1510.0600320000001</v>
      </c>
      <c r="J441" s="35"/>
      <c r="K441" s="35"/>
      <c r="L441" s="35"/>
      <c r="M441" s="35"/>
      <c r="N441" s="35"/>
      <c r="O441" s="35"/>
      <c r="P441" s="35"/>
      <c r="Q441" s="35"/>
      <c r="R441" s="35"/>
      <c r="S441" s="35"/>
      <c r="T441" s="35"/>
      <c r="U441" s="42" t="str">
        <f t="shared" ca="1" si="201"/>
        <v>402,..,4202</v>
      </c>
      <c r="V441" s="42">
        <f ca="1">V440+1</f>
        <v>402</v>
      </c>
      <c r="W441" s="42">
        <f ca="1">W440+1</f>
        <v>4202</v>
      </c>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WZC441" s="35"/>
      <c r="WZD441" s="35"/>
      <c r="WZE441" s="35"/>
      <c r="WZF441" s="35"/>
      <c r="WZG441" s="35"/>
      <c r="WZH441" s="35"/>
      <c r="WZI441" s="35"/>
      <c r="WZJ441" s="35"/>
      <c r="WZK441" s="35"/>
      <c r="WZL441" s="35"/>
      <c r="WZM441" s="35"/>
      <c r="WZN441" s="35"/>
      <c r="WZO441" s="35"/>
      <c r="WZP441" s="35"/>
      <c r="WZQ441" s="35"/>
      <c r="WZR441" s="35"/>
      <c r="WZS441" s="35"/>
      <c r="WZT441" s="35"/>
      <c r="WZU441" s="35"/>
      <c r="WZV441" s="35"/>
      <c r="WZW441" s="35"/>
      <c r="WZX441" s="35"/>
      <c r="WZY441" s="35"/>
      <c r="WZZ441" s="35"/>
      <c r="XAA441" s="35"/>
      <c r="XAB441" s="35"/>
      <c r="XAC441" s="35"/>
      <c r="XAD441" s="35"/>
      <c r="XAE441" s="35"/>
      <c r="XAF441" s="35"/>
      <c r="XAG441" s="35"/>
      <c r="XAH441" s="35"/>
      <c r="XAI441" s="35"/>
      <c r="XAJ441" s="35"/>
      <c r="XAK441" s="35"/>
      <c r="XAL441" s="35"/>
      <c r="XAM441" s="35"/>
      <c r="XAN441" s="35"/>
      <c r="XAO441" s="35"/>
      <c r="XAP441" s="35"/>
      <c r="XAQ441" s="35"/>
      <c r="XAR441" s="35"/>
      <c r="XAS441" s="35"/>
      <c r="XAT441" s="35"/>
      <c r="XAU441" s="35"/>
      <c r="XAV441" s="35"/>
      <c r="XAW441" s="35"/>
      <c r="XAX441" s="35"/>
      <c r="XAY441" s="35"/>
      <c r="XAZ441" s="35"/>
      <c r="XBA441" s="35"/>
      <c r="XBB441" s="35"/>
      <c r="XBC441" s="35"/>
      <c r="XBD441" s="35"/>
      <c r="XBE441" s="35"/>
      <c r="XBF441" s="35"/>
      <c r="XBG441" s="35"/>
      <c r="XBH441" s="35"/>
      <c r="XBI441" s="35"/>
      <c r="XBJ441" s="35"/>
      <c r="XBK441" s="35"/>
      <c r="XBL441" s="35"/>
      <c r="XBM441" s="35"/>
      <c r="XBN441" s="35"/>
      <c r="XBO441" s="35"/>
      <c r="XBP441" s="35"/>
      <c r="XBQ441" s="35"/>
      <c r="XBR441" s="35"/>
      <c r="XBS441" s="35"/>
      <c r="XBT441" s="35"/>
      <c r="XBU441" s="35"/>
      <c r="XBV441" s="35"/>
      <c r="XBW441" s="35"/>
      <c r="XBX441" s="35"/>
      <c r="XBY441" s="35"/>
      <c r="XBZ441" s="35"/>
      <c r="XCA441" s="35"/>
      <c r="XCB441" s="35"/>
      <c r="XCC441" s="35"/>
      <c r="XCD441" s="35"/>
      <c r="XCE441" s="35"/>
      <c r="XCF441" s="35"/>
      <c r="XCG441" s="35"/>
      <c r="XCH441" s="35"/>
      <c r="XCI441" s="35"/>
      <c r="XCJ441" s="35"/>
      <c r="XCK441" s="35"/>
      <c r="XCL441" s="35"/>
      <c r="XCM441" s="35"/>
      <c r="XCN441" s="35"/>
      <c r="XCO441" s="35"/>
      <c r="XCP441" s="35"/>
      <c r="XCQ441" s="35"/>
      <c r="XCR441" s="35"/>
      <c r="XCS441" s="35"/>
      <c r="XCT441" s="35"/>
      <c r="XCU441" s="35"/>
      <c r="XCV441" s="35"/>
      <c r="XCW441" s="35"/>
      <c r="XCX441" s="35"/>
      <c r="XCY441" s="35"/>
      <c r="XCZ441" s="35"/>
      <c r="XDA441" s="35"/>
      <c r="XDB441" s="35"/>
      <c r="XDC441" s="35"/>
      <c r="XDD441" s="35"/>
      <c r="XDE441" s="35"/>
      <c r="XDF441" s="35"/>
      <c r="XDG441" s="35"/>
      <c r="XDH441" s="35"/>
      <c r="XDI441" s="35"/>
      <c r="XDJ441" s="35"/>
      <c r="XDK441" s="35"/>
      <c r="XDL441" s="35"/>
      <c r="XDM441" s="35"/>
      <c r="XDN441" s="35"/>
      <c r="XDO441" s="35"/>
      <c r="XDP441" s="35"/>
      <c r="XDQ441" s="35"/>
      <c r="XDR441" s="35"/>
      <c r="XDS441" s="35"/>
      <c r="XDT441" s="35"/>
      <c r="XDU441" s="35"/>
      <c r="XDV441" s="35"/>
      <c r="XDW441" s="35"/>
      <c r="XDX441" s="35"/>
      <c r="XDY441" s="35"/>
      <c r="XDZ441" s="35"/>
      <c r="XEA441" s="35"/>
      <c r="XEB441" s="35"/>
      <c r="XEC441" s="35"/>
      <c r="XED441" s="35"/>
      <c r="XEE441" s="35"/>
      <c r="XEF441" s="35"/>
      <c r="XEG441" s="35"/>
      <c r="XEH441" s="35"/>
      <c r="XEI441" s="35"/>
      <c r="XEJ441" s="35"/>
      <c r="XEK441" s="35"/>
      <c r="XEL441" s="35"/>
      <c r="XEM441" s="35"/>
      <c r="XEN441" s="35"/>
      <c r="XEO441" s="35"/>
      <c r="XEP441" s="35"/>
      <c r="XEQ441" s="35"/>
      <c r="XER441" s="35"/>
      <c r="XES441" s="35"/>
      <c r="XET441" s="35"/>
      <c r="XEU441" s="35"/>
      <c r="XEV441" s="35"/>
      <c r="XEW441" s="35"/>
      <c r="XEX441" s="35"/>
      <c r="XEY441" s="35"/>
      <c r="XEZ441" s="35"/>
      <c r="XFA441" s="35"/>
      <c r="XFB441" s="35"/>
      <c r="XFC441" s="35"/>
      <c r="XFD441" s="35"/>
    </row>
    <row r="442" spans="1:151 16227:16384" s="12" customFormat="1" ht="20.25" customHeight="1" x14ac:dyDescent="0.25">
      <c r="A442" s="114"/>
      <c r="B442" s="115"/>
      <c r="C442" s="118">
        <v>3</v>
      </c>
      <c r="D442" s="119"/>
      <c r="E442" s="55" t="s">
        <v>209</v>
      </c>
      <c r="F442" s="118">
        <f>(128.48)*(10.764)</f>
        <v>1382.9587199999999</v>
      </c>
      <c r="G442" s="119"/>
      <c r="H442" s="55">
        <v>0</v>
      </c>
      <c r="I442" s="55">
        <f t="shared" si="202"/>
        <v>2212.733952</v>
      </c>
      <c r="J442" s="35"/>
      <c r="K442" s="35"/>
      <c r="L442" s="35"/>
      <c r="M442" s="35"/>
      <c r="N442" s="35"/>
      <c r="O442" s="35"/>
      <c r="P442" s="35"/>
      <c r="Q442" s="35"/>
      <c r="R442" s="35"/>
      <c r="S442" s="35"/>
      <c r="T442" s="35"/>
      <c r="U442" s="42" t="str">
        <f t="shared" ca="1" si="201"/>
        <v>403,..,4203</v>
      </c>
      <c r="V442" s="42">
        <f t="shared" ref="V442:W442" ca="1" si="203">V441+1</f>
        <v>403</v>
      </c>
      <c r="W442" s="42">
        <f t="shared" ca="1" si="203"/>
        <v>4203</v>
      </c>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WZC442" s="35"/>
      <c r="WZD442" s="35"/>
      <c r="WZE442" s="35"/>
      <c r="WZF442" s="35"/>
      <c r="WZG442" s="35"/>
      <c r="WZH442" s="35"/>
      <c r="WZI442" s="35"/>
      <c r="WZJ442" s="35"/>
      <c r="WZK442" s="35"/>
      <c r="WZL442" s="35"/>
      <c r="WZM442" s="35"/>
      <c r="WZN442" s="35"/>
      <c r="WZO442" s="35"/>
      <c r="WZP442" s="35"/>
      <c r="WZQ442" s="35"/>
      <c r="WZR442" s="35"/>
      <c r="WZS442" s="35"/>
      <c r="WZT442" s="35"/>
      <c r="WZU442" s="35"/>
      <c r="WZV442" s="35"/>
      <c r="WZW442" s="35"/>
      <c r="WZX442" s="35"/>
      <c r="WZY442" s="35"/>
      <c r="WZZ442" s="35"/>
      <c r="XAA442" s="35"/>
      <c r="XAB442" s="35"/>
      <c r="XAC442" s="35"/>
      <c r="XAD442" s="35"/>
      <c r="XAE442" s="35"/>
      <c r="XAF442" s="35"/>
      <c r="XAG442" s="35"/>
      <c r="XAH442" s="35"/>
      <c r="XAI442" s="35"/>
      <c r="XAJ442" s="35"/>
      <c r="XAK442" s="35"/>
      <c r="XAL442" s="35"/>
      <c r="XAM442" s="35"/>
      <c r="XAN442" s="35"/>
      <c r="XAO442" s="35"/>
      <c r="XAP442" s="35"/>
      <c r="XAQ442" s="35"/>
      <c r="XAR442" s="35"/>
      <c r="XAS442" s="35"/>
      <c r="XAT442" s="35"/>
      <c r="XAU442" s="35"/>
      <c r="XAV442" s="35"/>
      <c r="XAW442" s="35"/>
      <c r="XAX442" s="35"/>
      <c r="XAY442" s="35"/>
      <c r="XAZ442" s="35"/>
      <c r="XBA442" s="35"/>
      <c r="XBB442" s="35"/>
      <c r="XBC442" s="35"/>
      <c r="XBD442" s="35"/>
      <c r="XBE442" s="35"/>
      <c r="XBF442" s="35"/>
      <c r="XBG442" s="35"/>
      <c r="XBH442" s="35"/>
      <c r="XBI442" s="35"/>
      <c r="XBJ442" s="35"/>
      <c r="XBK442" s="35"/>
      <c r="XBL442" s="35"/>
      <c r="XBM442" s="35"/>
      <c r="XBN442" s="35"/>
      <c r="XBO442" s="35"/>
      <c r="XBP442" s="35"/>
      <c r="XBQ442" s="35"/>
      <c r="XBR442" s="35"/>
      <c r="XBS442" s="35"/>
      <c r="XBT442" s="35"/>
      <c r="XBU442" s="35"/>
      <c r="XBV442" s="35"/>
      <c r="XBW442" s="35"/>
      <c r="XBX442" s="35"/>
      <c r="XBY442" s="35"/>
      <c r="XBZ442" s="35"/>
      <c r="XCA442" s="35"/>
      <c r="XCB442" s="35"/>
      <c r="XCC442" s="35"/>
      <c r="XCD442" s="35"/>
      <c r="XCE442" s="35"/>
      <c r="XCF442" s="35"/>
      <c r="XCG442" s="35"/>
      <c r="XCH442" s="35"/>
      <c r="XCI442" s="35"/>
      <c r="XCJ442" s="35"/>
      <c r="XCK442" s="35"/>
      <c r="XCL442" s="35"/>
      <c r="XCM442" s="35"/>
      <c r="XCN442" s="35"/>
      <c r="XCO442" s="35"/>
      <c r="XCP442" s="35"/>
      <c r="XCQ442" s="35"/>
      <c r="XCR442" s="35"/>
      <c r="XCS442" s="35"/>
      <c r="XCT442" s="35"/>
      <c r="XCU442" s="35"/>
      <c r="XCV442" s="35"/>
      <c r="XCW442" s="35"/>
      <c r="XCX442" s="35"/>
      <c r="XCY442" s="35"/>
      <c r="XCZ442" s="35"/>
      <c r="XDA442" s="35"/>
      <c r="XDB442" s="35"/>
      <c r="XDC442" s="35"/>
      <c r="XDD442" s="35"/>
      <c r="XDE442" s="35"/>
      <c r="XDF442" s="35"/>
      <c r="XDG442" s="35"/>
      <c r="XDH442" s="35"/>
      <c r="XDI442" s="35"/>
      <c r="XDJ442" s="35"/>
      <c r="XDK442" s="35"/>
      <c r="XDL442" s="35"/>
      <c r="XDM442" s="35"/>
      <c r="XDN442" s="35"/>
      <c r="XDO442" s="35"/>
      <c r="XDP442" s="35"/>
      <c r="XDQ442" s="35"/>
      <c r="XDR442" s="35"/>
      <c r="XDS442" s="35"/>
      <c r="XDT442" s="35"/>
      <c r="XDU442" s="35"/>
      <c r="XDV442" s="35"/>
      <c r="XDW442" s="35"/>
      <c r="XDX442" s="35"/>
      <c r="XDY442" s="35"/>
      <c r="XDZ442" s="35"/>
      <c r="XEA442" s="35"/>
      <c r="XEB442" s="35"/>
      <c r="XEC442" s="35"/>
      <c r="XED442" s="35"/>
      <c r="XEE442" s="35"/>
      <c r="XEF442" s="35"/>
      <c r="XEG442" s="35"/>
      <c r="XEH442" s="35"/>
      <c r="XEI442" s="35"/>
      <c r="XEJ442" s="35"/>
      <c r="XEK442" s="35"/>
      <c r="XEL442" s="35"/>
      <c r="XEM442" s="35"/>
      <c r="XEN442" s="35"/>
      <c r="XEO442" s="35"/>
      <c r="XEP442" s="35"/>
      <c r="XEQ442" s="35"/>
      <c r="XER442" s="35"/>
      <c r="XES442" s="35"/>
      <c r="XET442" s="35"/>
      <c r="XEU442" s="35"/>
      <c r="XEV442" s="35"/>
      <c r="XEW442" s="35"/>
      <c r="XEX442" s="35"/>
      <c r="XEY442" s="35"/>
      <c r="XEZ442" s="35"/>
      <c r="XFA442" s="35"/>
      <c r="XFB442" s="35"/>
      <c r="XFC442" s="35"/>
      <c r="XFD442" s="35"/>
    </row>
    <row r="443" spans="1:151 16227:16384" s="12" customFormat="1" ht="20.25" customHeight="1" x14ac:dyDescent="0.25">
      <c r="A443" s="114"/>
      <c r="B443" s="115"/>
      <c r="C443" s="118">
        <v>4</v>
      </c>
      <c r="D443" s="119"/>
      <c r="E443" s="55" t="s">
        <v>208</v>
      </c>
      <c r="F443" s="118">
        <f>(74.42)*(10.764)</f>
        <v>801.05687999999998</v>
      </c>
      <c r="G443" s="119"/>
      <c r="H443" s="55">
        <v>0</v>
      </c>
      <c r="I443" s="55">
        <f t="shared" si="202"/>
        <v>1281.691008</v>
      </c>
      <c r="J443" s="35"/>
      <c r="K443" s="35"/>
      <c r="L443" s="35"/>
      <c r="M443" s="35"/>
      <c r="N443" s="35"/>
      <c r="O443" s="35"/>
      <c r="P443" s="35"/>
      <c r="Q443" s="35"/>
      <c r="R443" s="35"/>
      <c r="S443" s="35"/>
      <c r="T443" s="35"/>
      <c r="U443" s="42" t="str">
        <f t="shared" ca="1" si="201"/>
        <v>404,..,4204</v>
      </c>
      <c r="V443" s="42">
        <f t="shared" ref="V443:W443" ca="1" si="204">V442+1</f>
        <v>404</v>
      </c>
      <c r="W443" s="42">
        <f t="shared" ca="1" si="204"/>
        <v>4204</v>
      </c>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WZC443" s="35"/>
      <c r="WZD443" s="35"/>
      <c r="WZE443" s="35"/>
      <c r="WZF443" s="35"/>
      <c r="WZG443" s="35"/>
      <c r="WZH443" s="35"/>
      <c r="WZI443" s="35"/>
      <c r="WZJ443" s="35"/>
      <c r="WZK443" s="35"/>
      <c r="WZL443" s="35"/>
      <c r="WZM443" s="35"/>
      <c r="WZN443" s="35"/>
      <c r="WZO443" s="35"/>
      <c r="WZP443" s="35"/>
      <c r="WZQ443" s="35"/>
      <c r="WZR443" s="35"/>
      <c r="WZS443" s="35"/>
      <c r="WZT443" s="35"/>
      <c r="WZU443" s="35"/>
      <c r="WZV443" s="35"/>
      <c r="WZW443" s="35"/>
      <c r="WZX443" s="35"/>
      <c r="WZY443" s="35"/>
      <c r="WZZ443" s="35"/>
      <c r="XAA443" s="35"/>
      <c r="XAB443" s="35"/>
      <c r="XAC443" s="35"/>
      <c r="XAD443" s="35"/>
      <c r="XAE443" s="35"/>
      <c r="XAF443" s="35"/>
      <c r="XAG443" s="35"/>
      <c r="XAH443" s="35"/>
      <c r="XAI443" s="35"/>
      <c r="XAJ443" s="35"/>
      <c r="XAK443" s="35"/>
      <c r="XAL443" s="35"/>
      <c r="XAM443" s="35"/>
      <c r="XAN443" s="35"/>
      <c r="XAO443" s="35"/>
      <c r="XAP443" s="35"/>
      <c r="XAQ443" s="35"/>
      <c r="XAR443" s="35"/>
      <c r="XAS443" s="35"/>
      <c r="XAT443" s="35"/>
      <c r="XAU443" s="35"/>
      <c r="XAV443" s="35"/>
      <c r="XAW443" s="35"/>
      <c r="XAX443" s="35"/>
      <c r="XAY443" s="35"/>
      <c r="XAZ443" s="35"/>
      <c r="XBA443" s="35"/>
      <c r="XBB443" s="35"/>
      <c r="XBC443" s="35"/>
      <c r="XBD443" s="35"/>
      <c r="XBE443" s="35"/>
      <c r="XBF443" s="35"/>
      <c r="XBG443" s="35"/>
      <c r="XBH443" s="35"/>
      <c r="XBI443" s="35"/>
      <c r="XBJ443" s="35"/>
      <c r="XBK443" s="35"/>
      <c r="XBL443" s="35"/>
      <c r="XBM443" s="35"/>
      <c r="XBN443" s="35"/>
      <c r="XBO443" s="35"/>
      <c r="XBP443" s="35"/>
      <c r="XBQ443" s="35"/>
      <c r="XBR443" s="35"/>
      <c r="XBS443" s="35"/>
      <c r="XBT443" s="35"/>
      <c r="XBU443" s="35"/>
      <c r="XBV443" s="35"/>
      <c r="XBW443" s="35"/>
      <c r="XBX443" s="35"/>
      <c r="XBY443" s="35"/>
      <c r="XBZ443" s="35"/>
      <c r="XCA443" s="35"/>
      <c r="XCB443" s="35"/>
      <c r="XCC443" s="35"/>
      <c r="XCD443" s="35"/>
      <c r="XCE443" s="35"/>
      <c r="XCF443" s="35"/>
      <c r="XCG443" s="35"/>
      <c r="XCH443" s="35"/>
      <c r="XCI443" s="35"/>
      <c r="XCJ443" s="35"/>
      <c r="XCK443" s="35"/>
      <c r="XCL443" s="35"/>
      <c r="XCM443" s="35"/>
      <c r="XCN443" s="35"/>
      <c r="XCO443" s="35"/>
      <c r="XCP443" s="35"/>
      <c r="XCQ443" s="35"/>
      <c r="XCR443" s="35"/>
      <c r="XCS443" s="35"/>
      <c r="XCT443" s="35"/>
      <c r="XCU443" s="35"/>
      <c r="XCV443" s="35"/>
      <c r="XCW443" s="35"/>
      <c r="XCX443" s="35"/>
      <c r="XCY443" s="35"/>
      <c r="XCZ443" s="35"/>
      <c r="XDA443" s="35"/>
      <c r="XDB443" s="35"/>
      <c r="XDC443" s="35"/>
      <c r="XDD443" s="35"/>
      <c r="XDE443" s="35"/>
      <c r="XDF443" s="35"/>
      <c r="XDG443" s="35"/>
      <c r="XDH443" s="35"/>
      <c r="XDI443" s="35"/>
      <c r="XDJ443" s="35"/>
      <c r="XDK443" s="35"/>
      <c r="XDL443" s="35"/>
      <c r="XDM443" s="35"/>
      <c r="XDN443" s="35"/>
      <c r="XDO443" s="35"/>
      <c r="XDP443" s="35"/>
      <c r="XDQ443" s="35"/>
      <c r="XDR443" s="35"/>
      <c r="XDS443" s="35"/>
      <c r="XDT443" s="35"/>
      <c r="XDU443" s="35"/>
      <c r="XDV443" s="35"/>
      <c r="XDW443" s="35"/>
      <c r="XDX443" s="35"/>
      <c r="XDY443" s="35"/>
      <c r="XDZ443" s="35"/>
      <c r="XEA443" s="35"/>
      <c r="XEB443" s="35"/>
      <c r="XEC443" s="35"/>
      <c r="XED443" s="35"/>
      <c r="XEE443" s="35"/>
      <c r="XEF443" s="35"/>
      <c r="XEG443" s="35"/>
      <c r="XEH443" s="35"/>
      <c r="XEI443" s="35"/>
      <c r="XEJ443" s="35"/>
      <c r="XEK443" s="35"/>
      <c r="XEL443" s="35"/>
      <c r="XEM443" s="35"/>
      <c r="XEN443" s="35"/>
      <c r="XEO443" s="35"/>
      <c r="XEP443" s="35"/>
      <c r="XEQ443" s="35"/>
      <c r="XER443" s="35"/>
      <c r="XES443" s="35"/>
      <c r="XET443" s="35"/>
      <c r="XEU443" s="35"/>
      <c r="XEV443" s="35"/>
      <c r="XEW443" s="35"/>
      <c r="XEX443" s="35"/>
      <c r="XEY443" s="35"/>
      <c r="XEZ443" s="35"/>
      <c r="XFA443" s="35"/>
      <c r="XFB443" s="35"/>
      <c r="XFC443" s="35"/>
      <c r="XFD443" s="35"/>
    </row>
    <row r="444" spans="1:151 16227:16384" s="12" customFormat="1" ht="20.25" customHeight="1" x14ac:dyDescent="0.25">
      <c r="A444" s="116"/>
      <c r="B444" s="117"/>
      <c r="C444" s="118">
        <v>5</v>
      </c>
      <c r="D444" s="119"/>
      <c r="E444" s="55" t="s">
        <v>209</v>
      </c>
      <c r="F444" s="118">
        <f>(121.52)*(10.764)</f>
        <v>1308.0412799999999</v>
      </c>
      <c r="G444" s="119"/>
      <c r="H444" s="55">
        <v>0</v>
      </c>
      <c r="I444" s="55">
        <f t="shared" si="202"/>
        <v>2092.8660479999999</v>
      </c>
      <c r="J444" s="35"/>
      <c r="K444" s="35"/>
      <c r="L444" s="35"/>
      <c r="M444" s="35"/>
      <c r="N444" s="35"/>
      <c r="O444" s="35"/>
      <c r="P444" s="35"/>
      <c r="Q444" s="35"/>
      <c r="R444" s="35"/>
      <c r="S444" s="35"/>
      <c r="T444" s="35"/>
      <c r="U444" s="42" t="str">
        <f t="shared" ca="1" si="201"/>
        <v>405,..,4205</v>
      </c>
      <c r="V444" s="42">
        <f t="shared" ref="V444:W444" ca="1" si="205">V443+1</f>
        <v>405</v>
      </c>
      <c r="W444" s="42">
        <f t="shared" ca="1" si="205"/>
        <v>4205</v>
      </c>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WZC444" s="35"/>
      <c r="WZD444" s="35"/>
      <c r="WZE444" s="35"/>
      <c r="WZF444" s="35"/>
      <c r="WZG444" s="35"/>
      <c r="WZH444" s="35"/>
      <c r="WZI444" s="35"/>
      <c r="WZJ444" s="35"/>
      <c r="WZK444" s="35"/>
      <c r="WZL444" s="35"/>
      <c r="WZM444" s="35"/>
      <c r="WZN444" s="35"/>
      <c r="WZO444" s="35"/>
      <c r="WZP444" s="35"/>
      <c r="WZQ444" s="35"/>
      <c r="WZR444" s="35"/>
      <c r="WZS444" s="35"/>
      <c r="WZT444" s="35"/>
      <c r="WZU444" s="35"/>
      <c r="WZV444" s="35"/>
      <c r="WZW444" s="35"/>
      <c r="WZX444" s="35"/>
      <c r="WZY444" s="35"/>
      <c r="WZZ444" s="35"/>
      <c r="XAA444" s="35"/>
      <c r="XAB444" s="35"/>
      <c r="XAC444" s="35"/>
      <c r="XAD444" s="35"/>
      <c r="XAE444" s="35"/>
      <c r="XAF444" s="35"/>
      <c r="XAG444" s="35"/>
      <c r="XAH444" s="35"/>
      <c r="XAI444" s="35"/>
      <c r="XAJ444" s="35"/>
      <c r="XAK444" s="35"/>
      <c r="XAL444" s="35"/>
      <c r="XAM444" s="35"/>
      <c r="XAN444" s="35"/>
      <c r="XAO444" s="35"/>
      <c r="XAP444" s="35"/>
      <c r="XAQ444" s="35"/>
      <c r="XAR444" s="35"/>
      <c r="XAS444" s="35"/>
      <c r="XAT444" s="35"/>
      <c r="XAU444" s="35"/>
      <c r="XAV444" s="35"/>
      <c r="XAW444" s="35"/>
      <c r="XAX444" s="35"/>
      <c r="XAY444" s="35"/>
      <c r="XAZ444" s="35"/>
      <c r="XBA444" s="35"/>
      <c r="XBB444" s="35"/>
      <c r="XBC444" s="35"/>
      <c r="XBD444" s="35"/>
      <c r="XBE444" s="35"/>
      <c r="XBF444" s="35"/>
      <c r="XBG444" s="35"/>
      <c r="XBH444" s="35"/>
      <c r="XBI444" s="35"/>
      <c r="XBJ444" s="35"/>
      <c r="XBK444" s="35"/>
      <c r="XBL444" s="35"/>
      <c r="XBM444" s="35"/>
      <c r="XBN444" s="35"/>
      <c r="XBO444" s="35"/>
      <c r="XBP444" s="35"/>
      <c r="XBQ444" s="35"/>
      <c r="XBR444" s="35"/>
      <c r="XBS444" s="35"/>
      <c r="XBT444" s="35"/>
      <c r="XBU444" s="35"/>
      <c r="XBV444" s="35"/>
      <c r="XBW444" s="35"/>
      <c r="XBX444" s="35"/>
      <c r="XBY444" s="35"/>
      <c r="XBZ444" s="35"/>
      <c r="XCA444" s="35"/>
      <c r="XCB444" s="35"/>
      <c r="XCC444" s="35"/>
      <c r="XCD444" s="35"/>
      <c r="XCE444" s="35"/>
      <c r="XCF444" s="35"/>
      <c r="XCG444" s="35"/>
      <c r="XCH444" s="35"/>
      <c r="XCI444" s="35"/>
      <c r="XCJ444" s="35"/>
      <c r="XCK444" s="35"/>
      <c r="XCL444" s="35"/>
      <c r="XCM444" s="35"/>
      <c r="XCN444" s="35"/>
      <c r="XCO444" s="35"/>
      <c r="XCP444" s="35"/>
      <c r="XCQ444" s="35"/>
      <c r="XCR444" s="35"/>
      <c r="XCS444" s="35"/>
      <c r="XCT444" s="35"/>
      <c r="XCU444" s="35"/>
      <c r="XCV444" s="35"/>
      <c r="XCW444" s="35"/>
      <c r="XCX444" s="35"/>
      <c r="XCY444" s="35"/>
      <c r="XCZ444" s="35"/>
      <c r="XDA444" s="35"/>
      <c r="XDB444" s="35"/>
      <c r="XDC444" s="35"/>
      <c r="XDD444" s="35"/>
      <c r="XDE444" s="35"/>
      <c r="XDF444" s="35"/>
      <c r="XDG444" s="35"/>
      <c r="XDH444" s="35"/>
      <c r="XDI444" s="35"/>
      <c r="XDJ444" s="35"/>
      <c r="XDK444" s="35"/>
      <c r="XDL444" s="35"/>
      <c r="XDM444" s="35"/>
      <c r="XDN444" s="35"/>
      <c r="XDO444" s="35"/>
      <c r="XDP444" s="35"/>
      <c r="XDQ444" s="35"/>
      <c r="XDR444" s="35"/>
      <c r="XDS444" s="35"/>
      <c r="XDT444" s="35"/>
      <c r="XDU444" s="35"/>
      <c r="XDV444" s="35"/>
      <c r="XDW444" s="35"/>
      <c r="XDX444" s="35"/>
      <c r="XDY444" s="35"/>
      <c r="XDZ444" s="35"/>
      <c r="XEA444" s="35"/>
      <c r="XEB444" s="35"/>
      <c r="XEC444" s="35"/>
      <c r="XED444" s="35"/>
      <c r="XEE444" s="35"/>
      <c r="XEF444" s="35"/>
      <c r="XEG444" s="35"/>
      <c r="XEH444" s="35"/>
      <c r="XEI444" s="35"/>
      <c r="XEJ444" s="35"/>
      <c r="XEK444" s="35"/>
      <c r="XEL444" s="35"/>
      <c r="XEM444" s="35"/>
      <c r="XEN444" s="35"/>
      <c r="XEO444" s="35"/>
      <c r="XEP444" s="35"/>
      <c r="XEQ444" s="35"/>
      <c r="XER444" s="35"/>
      <c r="XES444" s="35"/>
      <c r="XET444" s="35"/>
      <c r="XEU444" s="35"/>
      <c r="XEV444" s="35"/>
      <c r="XEW444" s="35"/>
      <c r="XEX444" s="35"/>
      <c r="XEY444" s="35"/>
      <c r="XEZ444" s="35"/>
      <c r="XFA444" s="35"/>
      <c r="XFB444" s="35"/>
      <c r="XFC444" s="35"/>
      <c r="XFD444" s="35"/>
    </row>
    <row r="445" spans="1:151 16227:16384" s="12" customFormat="1" ht="20.25" x14ac:dyDescent="0.25">
      <c r="A445" s="109" t="s">
        <v>281</v>
      </c>
      <c r="B445" s="110"/>
      <c r="C445" s="110"/>
      <c r="D445" s="110"/>
      <c r="E445" s="110"/>
      <c r="F445" s="110"/>
      <c r="G445" s="110"/>
      <c r="H445" s="110"/>
      <c r="I445" s="121"/>
      <c r="J445" s="118">
        <v>10.763999999999999</v>
      </c>
      <c r="K445" s="119"/>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WZC445" s="35"/>
      <c r="WZD445" s="35"/>
      <c r="WZE445" s="35"/>
      <c r="WZF445" s="35"/>
      <c r="WZG445" s="35"/>
      <c r="WZH445" s="35"/>
      <c r="WZI445" s="35"/>
      <c r="WZJ445" s="35"/>
      <c r="WZK445" s="35"/>
      <c r="WZL445" s="35"/>
      <c r="WZM445" s="35"/>
      <c r="WZN445" s="35"/>
      <c r="WZO445" s="35"/>
      <c r="WZP445" s="35"/>
      <c r="WZQ445" s="35"/>
      <c r="WZR445" s="35"/>
      <c r="WZS445" s="35"/>
      <c r="WZT445" s="35"/>
      <c r="WZU445" s="35"/>
      <c r="WZV445" s="35"/>
      <c r="WZW445" s="35"/>
      <c r="WZX445" s="35"/>
      <c r="WZY445" s="35"/>
      <c r="WZZ445" s="35"/>
      <c r="XAA445" s="35"/>
      <c r="XAB445" s="35"/>
      <c r="XAC445" s="35"/>
      <c r="XAD445" s="35"/>
      <c r="XAE445" s="35"/>
      <c r="XAF445" s="35"/>
      <c r="XAG445" s="35"/>
      <c r="XAH445" s="35"/>
      <c r="XAI445" s="35"/>
      <c r="XAJ445" s="35"/>
      <c r="XAK445" s="35"/>
      <c r="XAL445" s="35"/>
      <c r="XAM445" s="35"/>
      <c r="XAN445" s="35"/>
      <c r="XAO445" s="35"/>
      <c r="XAP445" s="35"/>
      <c r="XAQ445" s="35"/>
      <c r="XAR445" s="35"/>
      <c r="XAS445" s="35"/>
      <c r="XAT445" s="35"/>
      <c r="XAU445" s="35"/>
      <c r="XAV445" s="35"/>
      <c r="XAW445" s="35"/>
      <c r="XAX445" s="35"/>
      <c r="XAY445" s="35"/>
      <c r="XAZ445" s="35"/>
      <c r="XBA445" s="35"/>
      <c r="XBB445" s="35"/>
      <c r="XBC445" s="35"/>
      <c r="XBD445" s="35"/>
      <c r="XBE445" s="35"/>
      <c r="XBF445" s="35"/>
      <c r="XBG445" s="35"/>
      <c r="XBH445" s="35"/>
      <c r="XBI445" s="35"/>
      <c r="XBJ445" s="35"/>
      <c r="XBK445" s="35"/>
      <c r="XBL445" s="35"/>
      <c r="XBM445" s="35"/>
      <c r="XBN445" s="35"/>
      <c r="XBO445" s="35"/>
      <c r="XBP445" s="35"/>
      <c r="XBQ445" s="35"/>
      <c r="XBR445" s="35"/>
      <c r="XBS445" s="35"/>
      <c r="XBT445" s="35"/>
      <c r="XBU445" s="35"/>
      <c r="XBV445" s="35"/>
      <c r="XBW445" s="35"/>
      <c r="XBX445" s="35"/>
      <c r="XBY445" s="35"/>
      <c r="XBZ445" s="35"/>
      <c r="XCA445" s="35"/>
      <c r="XCB445" s="35"/>
      <c r="XCC445" s="35"/>
      <c r="XCD445" s="35"/>
      <c r="XCE445" s="35"/>
      <c r="XCF445" s="35"/>
      <c r="XCG445" s="35"/>
      <c r="XCH445" s="35"/>
      <c r="XCI445" s="35"/>
      <c r="XCJ445" s="35"/>
      <c r="XCK445" s="35"/>
      <c r="XCL445" s="35"/>
      <c r="XCM445" s="35"/>
      <c r="XCN445" s="35"/>
      <c r="XCO445" s="35"/>
      <c r="XCP445" s="35"/>
      <c r="XCQ445" s="35"/>
      <c r="XCR445" s="35"/>
      <c r="XCS445" s="35"/>
      <c r="XCT445" s="35"/>
      <c r="XCU445" s="35"/>
      <c r="XCV445" s="35"/>
      <c r="XCW445" s="35"/>
      <c r="XCX445" s="35"/>
      <c r="XCY445" s="35"/>
      <c r="XCZ445" s="35"/>
      <c r="XDA445" s="35"/>
      <c r="XDB445" s="35"/>
      <c r="XDC445" s="35"/>
      <c r="XDD445" s="35"/>
      <c r="XDE445" s="35"/>
      <c r="XDF445" s="35"/>
      <c r="XDG445" s="35"/>
      <c r="XDH445" s="35"/>
      <c r="XDI445" s="35"/>
      <c r="XDJ445" s="35"/>
      <c r="XDK445" s="35"/>
      <c r="XDL445" s="35"/>
      <c r="XDM445" s="35"/>
      <c r="XDN445" s="35"/>
      <c r="XDO445" s="35"/>
      <c r="XDP445" s="35"/>
      <c r="XDQ445" s="35"/>
      <c r="XDR445" s="35"/>
      <c r="XDS445" s="35"/>
      <c r="XDT445" s="35"/>
      <c r="XDU445" s="35"/>
      <c r="XDV445" s="35"/>
      <c r="XDW445" s="35"/>
      <c r="XDX445" s="35"/>
      <c r="XDY445" s="35"/>
      <c r="XDZ445" s="35"/>
      <c r="XEA445" s="35"/>
      <c r="XEB445" s="35"/>
      <c r="XEC445" s="35"/>
      <c r="XED445" s="35"/>
      <c r="XEE445" s="35"/>
      <c r="XEF445" s="35"/>
      <c r="XEG445" s="35"/>
      <c r="XEH445" s="35"/>
      <c r="XEI445" s="35"/>
      <c r="XEJ445" s="35"/>
      <c r="XEK445" s="35"/>
      <c r="XEL445" s="35"/>
      <c r="XEM445" s="35"/>
      <c r="XEN445" s="35"/>
      <c r="XEO445" s="35"/>
      <c r="XEP445" s="35"/>
      <c r="XEQ445" s="35"/>
      <c r="XER445" s="35"/>
      <c r="XES445" s="35"/>
      <c r="XET445" s="35"/>
      <c r="XEU445" s="35"/>
      <c r="XEV445" s="35"/>
      <c r="XEW445" s="35"/>
      <c r="XEX445" s="35"/>
      <c r="XEY445" s="35"/>
      <c r="XEZ445" s="35"/>
      <c r="XFA445" s="35"/>
      <c r="XFB445" s="35"/>
      <c r="XFC445" s="35"/>
      <c r="XFD445" s="35"/>
    </row>
    <row r="446" spans="1:151 16227:16384" s="12" customFormat="1" ht="20.25" x14ac:dyDescent="0.25">
      <c r="A446" s="109" t="s">
        <v>279</v>
      </c>
      <c r="B446" s="110"/>
      <c r="C446" s="110"/>
      <c r="D446" s="110"/>
      <c r="E446" s="110"/>
      <c r="F446" s="110"/>
      <c r="G446" s="110"/>
      <c r="H446" s="110"/>
      <c r="I446" s="121"/>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WZC446" s="35"/>
      <c r="WZD446" s="35"/>
      <c r="WZE446" s="35"/>
      <c r="WZF446" s="35"/>
      <c r="WZG446" s="35"/>
      <c r="WZH446" s="35"/>
      <c r="WZI446" s="35"/>
      <c r="WZJ446" s="35"/>
      <c r="WZK446" s="35"/>
      <c r="WZL446" s="35"/>
      <c r="WZM446" s="35"/>
      <c r="WZN446" s="35"/>
      <c r="WZO446" s="35"/>
      <c r="WZP446" s="35"/>
      <c r="WZQ446" s="35"/>
      <c r="WZR446" s="35"/>
      <c r="WZS446" s="35"/>
      <c r="WZT446" s="35"/>
      <c r="WZU446" s="35"/>
      <c r="WZV446" s="35"/>
      <c r="WZW446" s="35"/>
      <c r="WZX446" s="35"/>
      <c r="WZY446" s="35"/>
      <c r="WZZ446" s="35"/>
      <c r="XAA446" s="35"/>
      <c r="XAB446" s="35"/>
      <c r="XAC446" s="35"/>
      <c r="XAD446" s="35"/>
      <c r="XAE446" s="35"/>
      <c r="XAF446" s="35"/>
      <c r="XAG446" s="35"/>
      <c r="XAH446" s="35"/>
      <c r="XAI446" s="35"/>
      <c r="XAJ446" s="35"/>
      <c r="XAK446" s="35"/>
      <c r="XAL446" s="35"/>
      <c r="XAM446" s="35"/>
      <c r="XAN446" s="35"/>
      <c r="XAO446" s="35"/>
      <c r="XAP446" s="35"/>
      <c r="XAQ446" s="35"/>
      <c r="XAR446" s="35"/>
      <c r="XAS446" s="35"/>
      <c r="XAT446" s="35"/>
      <c r="XAU446" s="35"/>
      <c r="XAV446" s="35"/>
      <c r="XAW446" s="35"/>
      <c r="XAX446" s="35"/>
      <c r="XAY446" s="35"/>
      <c r="XAZ446" s="35"/>
      <c r="XBA446" s="35"/>
      <c r="XBB446" s="35"/>
      <c r="XBC446" s="35"/>
      <c r="XBD446" s="35"/>
      <c r="XBE446" s="35"/>
      <c r="XBF446" s="35"/>
      <c r="XBG446" s="35"/>
      <c r="XBH446" s="35"/>
      <c r="XBI446" s="35"/>
      <c r="XBJ446" s="35"/>
      <c r="XBK446" s="35"/>
      <c r="XBL446" s="35"/>
      <c r="XBM446" s="35"/>
      <c r="XBN446" s="35"/>
      <c r="XBO446" s="35"/>
      <c r="XBP446" s="35"/>
      <c r="XBQ446" s="35"/>
      <c r="XBR446" s="35"/>
      <c r="XBS446" s="35"/>
      <c r="XBT446" s="35"/>
      <c r="XBU446" s="35"/>
      <c r="XBV446" s="35"/>
      <c r="XBW446" s="35"/>
      <c r="XBX446" s="35"/>
      <c r="XBY446" s="35"/>
      <c r="XBZ446" s="35"/>
      <c r="XCA446" s="35"/>
      <c r="XCB446" s="35"/>
      <c r="XCC446" s="35"/>
      <c r="XCD446" s="35"/>
      <c r="XCE446" s="35"/>
      <c r="XCF446" s="35"/>
      <c r="XCG446" s="35"/>
      <c r="XCH446" s="35"/>
      <c r="XCI446" s="35"/>
      <c r="XCJ446" s="35"/>
      <c r="XCK446" s="35"/>
      <c r="XCL446" s="35"/>
      <c r="XCM446" s="35"/>
      <c r="XCN446" s="35"/>
      <c r="XCO446" s="35"/>
      <c r="XCP446" s="35"/>
      <c r="XCQ446" s="35"/>
      <c r="XCR446" s="35"/>
      <c r="XCS446" s="35"/>
      <c r="XCT446" s="35"/>
      <c r="XCU446" s="35"/>
      <c r="XCV446" s="35"/>
      <c r="XCW446" s="35"/>
      <c r="XCX446" s="35"/>
      <c r="XCY446" s="35"/>
      <c r="XCZ446" s="35"/>
      <c r="XDA446" s="35"/>
      <c r="XDB446" s="35"/>
      <c r="XDC446" s="35"/>
      <c r="XDD446" s="35"/>
      <c r="XDE446" s="35"/>
      <c r="XDF446" s="35"/>
      <c r="XDG446" s="35"/>
      <c r="XDH446" s="35"/>
      <c r="XDI446" s="35"/>
      <c r="XDJ446" s="35"/>
      <c r="XDK446" s="35"/>
      <c r="XDL446" s="35"/>
      <c r="XDM446" s="35"/>
      <c r="XDN446" s="35"/>
      <c r="XDO446" s="35"/>
      <c r="XDP446" s="35"/>
      <c r="XDQ446" s="35"/>
      <c r="XDR446" s="35"/>
      <c r="XDS446" s="35"/>
      <c r="XDT446" s="35"/>
      <c r="XDU446" s="35"/>
      <c r="XDV446" s="35"/>
      <c r="XDW446" s="35"/>
      <c r="XDX446" s="35"/>
      <c r="XDY446" s="35"/>
      <c r="XDZ446" s="35"/>
      <c r="XEA446" s="35"/>
      <c r="XEB446" s="35"/>
      <c r="XEC446" s="35"/>
      <c r="XED446" s="35"/>
      <c r="XEE446" s="35"/>
      <c r="XEF446" s="35"/>
      <c r="XEG446" s="35"/>
      <c r="XEH446" s="35"/>
      <c r="XEI446" s="35"/>
      <c r="XEJ446" s="35"/>
      <c r="XEK446" s="35"/>
      <c r="XEL446" s="35"/>
      <c r="XEM446" s="35"/>
      <c r="XEN446" s="35"/>
      <c r="XEO446" s="35"/>
      <c r="XEP446" s="35"/>
      <c r="XEQ446" s="35"/>
      <c r="XER446" s="35"/>
      <c r="XES446" s="35"/>
      <c r="XET446" s="35"/>
      <c r="XEU446" s="35"/>
      <c r="XEV446" s="35"/>
      <c r="XEW446" s="35"/>
      <c r="XEX446" s="35"/>
      <c r="XEY446" s="35"/>
      <c r="XEZ446" s="35"/>
      <c r="XFA446" s="35"/>
      <c r="XFB446" s="35"/>
      <c r="XFC446" s="35"/>
      <c r="XFD446" s="35"/>
    </row>
    <row r="447" spans="1:151 16227:16384" s="12" customFormat="1" ht="20.25" x14ac:dyDescent="0.25">
      <c r="A447" s="109" t="s">
        <v>239</v>
      </c>
      <c r="B447" s="110"/>
      <c r="C447" s="110"/>
      <c r="D447" s="110"/>
      <c r="E447" s="110"/>
      <c r="F447" s="110"/>
      <c r="G447" s="110"/>
      <c r="H447" s="110"/>
      <c r="I447" s="121"/>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WZC447" s="35"/>
      <c r="WZD447" s="35"/>
      <c r="WZE447" s="35"/>
      <c r="WZF447" s="35"/>
      <c r="WZG447" s="35"/>
      <c r="WZH447" s="35"/>
      <c r="WZI447" s="35"/>
      <c r="WZJ447" s="35"/>
      <c r="WZK447" s="35"/>
      <c r="WZL447" s="35"/>
      <c r="WZM447" s="35"/>
      <c r="WZN447" s="35"/>
      <c r="WZO447" s="35"/>
      <c r="WZP447" s="35"/>
      <c r="WZQ447" s="35"/>
      <c r="WZR447" s="35"/>
      <c r="WZS447" s="35"/>
      <c r="WZT447" s="35"/>
      <c r="WZU447" s="35"/>
      <c r="WZV447" s="35"/>
      <c r="WZW447" s="35"/>
      <c r="WZX447" s="35"/>
      <c r="WZY447" s="35"/>
      <c r="WZZ447" s="35"/>
      <c r="XAA447" s="35"/>
      <c r="XAB447" s="35"/>
      <c r="XAC447" s="35"/>
      <c r="XAD447" s="35"/>
      <c r="XAE447" s="35"/>
      <c r="XAF447" s="35"/>
      <c r="XAG447" s="35"/>
      <c r="XAH447" s="35"/>
      <c r="XAI447" s="35"/>
      <c r="XAJ447" s="35"/>
      <c r="XAK447" s="35"/>
      <c r="XAL447" s="35"/>
      <c r="XAM447" s="35"/>
      <c r="XAN447" s="35"/>
      <c r="XAO447" s="35"/>
      <c r="XAP447" s="35"/>
      <c r="XAQ447" s="35"/>
      <c r="XAR447" s="35"/>
      <c r="XAS447" s="35"/>
      <c r="XAT447" s="35"/>
      <c r="XAU447" s="35"/>
      <c r="XAV447" s="35"/>
      <c r="XAW447" s="35"/>
      <c r="XAX447" s="35"/>
      <c r="XAY447" s="35"/>
      <c r="XAZ447" s="35"/>
      <c r="XBA447" s="35"/>
      <c r="XBB447" s="35"/>
      <c r="XBC447" s="35"/>
      <c r="XBD447" s="35"/>
      <c r="XBE447" s="35"/>
      <c r="XBF447" s="35"/>
      <c r="XBG447" s="35"/>
      <c r="XBH447" s="35"/>
      <c r="XBI447" s="35"/>
      <c r="XBJ447" s="35"/>
      <c r="XBK447" s="35"/>
      <c r="XBL447" s="35"/>
      <c r="XBM447" s="35"/>
      <c r="XBN447" s="35"/>
      <c r="XBO447" s="35"/>
      <c r="XBP447" s="35"/>
      <c r="XBQ447" s="35"/>
      <c r="XBR447" s="35"/>
      <c r="XBS447" s="35"/>
      <c r="XBT447" s="35"/>
      <c r="XBU447" s="35"/>
      <c r="XBV447" s="35"/>
      <c r="XBW447" s="35"/>
      <c r="XBX447" s="35"/>
      <c r="XBY447" s="35"/>
      <c r="XBZ447" s="35"/>
      <c r="XCA447" s="35"/>
      <c r="XCB447" s="35"/>
      <c r="XCC447" s="35"/>
      <c r="XCD447" s="35"/>
      <c r="XCE447" s="35"/>
      <c r="XCF447" s="35"/>
      <c r="XCG447" s="35"/>
      <c r="XCH447" s="35"/>
      <c r="XCI447" s="35"/>
      <c r="XCJ447" s="35"/>
      <c r="XCK447" s="35"/>
      <c r="XCL447" s="35"/>
      <c r="XCM447" s="35"/>
      <c r="XCN447" s="35"/>
      <c r="XCO447" s="35"/>
      <c r="XCP447" s="35"/>
      <c r="XCQ447" s="35"/>
      <c r="XCR447" s="35"/>
      <c r="XCS447" s="35"/>
      <c r="XCT447" s="35"/>
      <c r="XCU447" s="35"/>
      <c r="XCV447" s="35"/>
      <c r="XCW447" s="35"/>
      <c r="XCX447" s="35"/>
      <c r="XCY447" s="35"/>
      <c r="XCZ447" s="35"/>
      <c r="XDA447" s="35"/>
      <c r="XDB447" s="35"/>
      <c r="XDC447" s="35"/>
      <c r="XDD447" s="35"/>
      <c r="XDE447" s="35"/>
      <c r="XDF447" s="35"/>
      <c r="XDG447" s="35"/>
      <c r="XDH447" s="35"/>
      <c r="XDI447" s="35"/>
      <c r="XDJ447" s="35"/>
      <c r="XDK447" s="35"/>
      <c r="XDL447" s="35"/>
      <c r="XDM447" s="35"/>
      <c r="XDN447" s="35"/>
      <c r="XDO447" s="35"/>
      <c r="XDP447" s="35"/>
      <c r="XDQ447" s="35"/>
      <c r="XDR447" s="35"/>
      <c r="XDS447" s="35"/>
      <c r="XDT447" s="35"/>
      <c r="XDU447" s="35"/>
      <c r="XDV447" s="35"/>
      <c r="XDW447" s="35"/>
      <c r="XDX447" s="35"/>
      <c r="XDY447" s="35"/>
      <c r="XDZ447" s="35"/>
      <c r="XEA447" s="35"/>
      <c r="XEB447" s="35"/>
      <c r="XEC447" s="35"/>
      <c r="XED447" s="35"/>
      <c r="XEE447" s="35"/>
      <c r="XEF447" s="35"/>
      <c r="XEG447" s="35"/>
      <c r="XEH447" s="35"/>
      <c r="XEI447" s="35"/>
      <c r="XEJ447" s="35"/>
      <c r="XEK447" s="35"/>
      <c r="XEL447" s="35"/>
      <c r="XEM447" s="35"/>
      <c r="XEN447" s="35"/>
      <c r="XEO447" s="35"/>
      <c r="XEP447" s="35"/>
      <c r="XEQ447" s="35"/>
      <c r="XER447" s="35"/>
      <c r="XES447" s="35"/>
      <c r="XET447" s="35"/>
      <c r="XEU447" s="35"/>
      <c r="XEV447" s="35"/>
      <c r="XEW447" s="35"/>
      <c r="XEX447" s="35"/>
      <c r="XEY447" s="35"/>
      <c r="XEZ447" s="35"/>
      <c r="XFA447" s="35"/>
      <c r="XFB447" s="35"/>
      <c r="XFC447" s="35"/>
      <c r="XFD447" s="35"/>
    </row>
    <row r="448" spans="1:151 16227:16384" s="12" customFormat="1" ht="20.25" x14ac:dyDescent="0.25">
      <c r="A448" s="109" t="s">
        <v>282</v>
      </c>
      <c r="B448" s="110"/>
      <c r="C448" s="110"/>
      <c r="D448" s="110"/>
      <c r="E448" s="110"/>
      <c r="F448" s="110"/>
      <c r="G448" s="110"/>
      <c r="H448" s="110"/>
      <c r="I448" s="121"/>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WZC448" s="35"/>
      <c r="WZD448" s="35"/>
      <c r="WZE448" s="35"/>
      <c r="WZF448" s="35"/>
      <c r="WZG448" s="35"/>
      <c r="WZH448" s="35"/>
      <c r="WZI448" s="35"/>
      <c r="WZJ448" s="35"/>
      <c r="WZK448" s="35"/>
      <c r="WZL448" s="35"/>
      <c r="WZM448" s="35"/>
      <c r="WZN448" s="35"/>
      <c r="WZO448" s="35"/>
      <c r="WZP448" s="35"/>
      <c r="WZQ448" s="35"/>
      <c r="WZR448" s="35"/>
      <c r="WZS448" s="35"/>
      <c r="WZT448" s="35"/>
      <c r="WZU448" s="35"/>
      <c r="WZV448" s="35"/>
      <c r="WZW448" s="35"/>
      <c r="WZX448" s="35"/>
      <c r="WZY448" s="35"/>
      <c r="WZZ448" s="35"/>
      <c r="XAA448" s="35"/>
      <c r="XAB448" s="35"/>
      <c r="XAC448" s="35"/>
      <c r="XAD448" s="35"/>
      <c r="XAE448" s="35"/>
      <c r="XAF448" s="35"/>
      <c r="XAG448" s="35"/>
      <c r="XAH448" s="35"/>
      <c r="XAI448" s="35"/>
      <c r="XAJ448" s="35"/>
      <c r="XAK448" s="35"/>
      <c r="XAL448" s="35"/>
      <c r="XAM448" s="35"/>
      <c r="XAN448" s="35"/>
      <c r="XAO448" s="35"/>
      <c r="XAP448" s="35"/>
      <c r="XAQ448" s="35"/>
      <c r="XAR448" s="35"/>
      <c r="XAS448" s="35"/>
      <c r="XAT448" s="35"/>
      <c r="XAU448" s="35"/>
      <c r="XAV448" s="35"/>
      <c r="XAW448" s="35"/>
      <c r="XAX448" s="35"/>
      <c r="XAY448" s="35"/>
      <c r="XAZ448" s="35"/>
      <c r="XBA448" s="35"/>
      <c r="XBB448" s="35"/>
      <c r="XBC448" s="35"/>
      <c r="XBD448" s="35"/>
      <c r="XBE448" s="35"/>
      <c r="XBF448" s="35"/>
      <c r="XBG448" s="35"/>
      <c r="XBH448" s="35"/>
      <c r="XBI448" s="35"/>
      <c r="XBJ448" s="35"/>
      <c r="XBK448" s="35"/>
      <c r="XBL448" s="35"/>
      <c r="XBM448" s="35"/>
      <c r="XBN448" s="35"/>
      <c r="XBO448" s="35"/>
      <c r="XBP448" s="35"/>
      <c r="XBQ448" s="35"/>
      <c r="XBR448" s="35"/>
      <c r="XBS448" s="35"/>
      <c r="XBT448" s="35"/>
      <c r="XBU448" s="35"/>
      <c r="XBV448" s="35"/>
      <c r="XBW448" s="35"/>
      <c r="XBX448" s="35"/>
      <c r="XBY448" s="35"/>
      <c r="XBZ448" s="35"/>
      <c r="XCA448" s="35"/>
      <c r="XCB448" s="35"/>
      <c r="XCC448" s="35"/>
      <c r="XCD448" s="35"/>
      <c r="XCE448" s="35"/>
      <c r="XCF448" s="35"/>
      <c r="XCG448" s="35"/>
      <c r="XCH448" s="35"/>
      <c r="XCI448" s="35"/>
      <c r="XCJ448" s="35"/>
      <c r="XCK448" s="35"/>
      <c r="XCL448" s="35"/>
      <c r="XCM448" s="35"/>
      <c r="XCN448" s="35"/>
      <c r="XCO448" s="35"/>
      <c r="XCP448" s="35"/>
      <c r="XCQ448" s="35"/>
      <c r="XCR448" s="35"/>
      <c r="XCS448" s="35"/>
      <c r="XCT448" s="35"/>
      <c r="XCU448" s="35"/>
      <c r="XCV448" s="35"/>
      <c r="XCW448" s="35"/>
      <c r="XCX448" s="35"/>
      <c r="XCY448" s="35"/>
      <c r="XCZ448" s="35"/>
      <c r="XDA448" s="35"/>
      <c r="XDB448" s="35"/>
      <c r="XDC448" s="35"/>
      <c r="XDD448" s="35"/>
      <c r="XDE448" s="35"/>
      <c r="XDF448" s="35"/>
      <c r="XDG448" s="35"/>
      <c r="XDH448" s="35"/>
      <c r="XDI448" s="35"/>
      <c r="XDJ448" s="35"/>
      <c r="XDK448" s="35"/>
      <c r="XDL448" s="35"/>
      <c r="XDM448" s="35"/>
      <c r="XDN448" s="35"/>
      <c r="XDO448" s="35"/>
      <c r="XDP448" s="35"/>
      <c r="XDQ448" s="35"/>
      <c r="XDR448" s="35"/>
      <c r="XDS448" s="35"/>
      <c r="XDT448" s="35"/>
      <c r="XDU448" s="35"/>
      <c r="XDV448" s="35"/>
      <c r="XDW448" s="35"/>
      <c r="XDX448" s="35"/>
      <c r="XDY448" s="35"/>
      <c r="XDZ448" s="35"/>
      <c r="XEA448" s="35"/>
      <c r="XEB448" s="35"/>
      <c r="XEC448" s="35"/>
      <c r="XED448" s="35"/>
      <c r="XEE448" s="35"/>
      <c r="XEF448" s="35"/>
      <c r="XEG448" s="35"/>
      <c r="XEH448" s="35"/>
      <c r="XEI448" s="35"/>
      <c r="XEJ448" s="35"/>
      <c r="XEK448" s="35"/>
      <c r="XEL448" s="35"/>
      <c r="XEM448" s="35"/>
      <c r="XEN448" s="35"/>
      <c r="XEO448" s="35"/>
      <c r="XEP448" s="35"/>
      <c r="XEQ448" s="35"/>
      <c r="XER448" s="35"/>
      <c r="XES448" s="35"/>
      <c r="XET448" s="35"/>
      <c r="XEU448" s="35"/>
      <c r="XEV448" s="35"/>
      <c r="XEW448" s="35"/>
      <c r="XEX448" s="35"/>
      <c r="XEY448" s="35"/>
      <c r="XEZ448" s="35"/>
      <c r="XFA448" s="35"/>
      <c r="XFB448" s="35"/>
      <c r="XFC448" s="35"/>
      <c r="XFD448" s="35"/>
    </row>
    <row r="449" spans="1:151 16227:16384" s="12" customFormat="1" ht="20.25" x14ac:dyDescent="0.25">
      <c r="A449" s="109" t="s">
        <v>236</v>
      </c>
      <c r="B449" s="110"/>
      <c r="C449" s="110"/>
      <c r="D449" s="110"/>
      <c r="E449" s="110"/>
      <c r="F449" s="110"/>
      <c r="G449" s="110"/>
      <c r="H449" s="110"/>
      <c r="I449" s="111"/>
      <c r="J449" s="35">
        <v>1</v>
      </c>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WZC449" s="35"/>
      <c r="WZD449" s="35"/>
      <c r="WZE449" s="35"/>
      <c r="WZF449" s="35"/>
      <c r="WZG449" s="35"/>
      <c r="WZH449" s="35"/>
      <c r="WZI449" s="35"/>
      <c r="WZJ449" s="35"/>
      <c r="WZK449" s="35"/>
      <c r="WZL449" s="35"/>
      <c r="WZM449" s="35"/>
      <c r="WZN449" s="35"/>
      <c r="WZO449" s="35"/>
      <c r="WZP449" s="35"/>
      <c r="WZQ449" s="35"/>
      <c r="WZR449" s="35"/>
      <c r="WZS449" s="35"/>
      <c r="WZT449" s="35"/>
      <c r="WZU449" s="35"/>
      <c r="WZV449" s="35"/>
      <c r="WZW449" s="35"/>
      <c r="WZX449" s="35"/>
      <c r="WZY449" s="35"/>
      <c r="WZZ449" s="35"/>
      <c r="XAA449" s="35"/>
      <c r="XAB449" s="35"/>
      <c r="XAC449" s="35"/>
      <c r="XAD449" s="35"/>
      <c r="XAE449" s="35"/>
      <c r="XAF449" s="35"/>
      <c r="XAG449" s="35"/>
      <c r="XAH449" s="35"/>
      <c r="XAI449" s="35"/>
      <c r="XAJ449" s="35"/>
      <c r="XAK449" s="35"/>
      <c r="XAL449" s="35"/>
      <c r="XAM449" s="35"/>
      <c r="XAN449" s="35"/>
      <c r="XAO449" s="35"/>
      <c r="XAP449" s="35"/>
      <c r="XAQ449" s="35"/>
      <c r="XAR449" s="35"/>
      <c r="XAS449" s="35"/>
      <c r="XAT449" s="35"/>
      <c r="XAU449" s="35"/>
      <c r="XAV449" s="35"/>
      <c r="XAW449" s="35"/>
      <c r="XAX449" s="35"/>
      <c r="XAY449" s="35"/>
      <c r="XAZ449" s="35"/>
      <c r="XBA449" s="35"/>
      <c r="XBB449" s="35"/>
      <c r="XBC449" s="35"/>
      <c r="XBD449" s="35"/>
      <c r="XBE449" s="35"/>
      <c r="XBF449" s="35"/>
      <c r="XBG449" s="35"/>
      <c r="XBH449" s="35"/>
      <c r="XBI449" s="35"/>
      <c r="XBJ449" s="35"/>
      <c r="XBK449" s="35"/>
      <c r="XBL449" s="35"/>
      <c r="XBM449" s="35"/>
      <c r="XBN449" s="35"/>
      <c r="XBO449" s="35"/>
      <c r="XBP449" s="35"/>
      <c r="XBQ449" s="35"/>
      <c r="XBR449" s="35"/>
      <c r="XBS449" s="35"/>
      <c r="XBT449" s="35"/>
      <c r="XBU449" s="35"/>
      <c r="XBV449" s="35"/>
      <c r="XBW449" s="35"/>
      <c r="XBX449" s="35"/>
      <c r="XBY449" s="35"/>
      <c r="XBZ449" s="35"/>
      <c r="XCA449" s="35"/>
      <c r="XCB449" s="35"/>
      <c r="XCC449" s="35"/>
      <c r="XCD449" s="35"/>
      <c r="XCE449" s="35"/>
      <c r="XCF449" s="35"/>
      <c r="XCG449" s="35"/>
      <c r="XCH449" s="35"/>
      <c r="XCI449" s="35"/>
      <c r="XCJ449" s="35"/>
      <c r="XCK449" s="35"/>
      <c r="XCL449" s="35"/>
      <c r="XCM449" s="35"/>
      <c r="XCN449" s="35"/>
      <c r="XCO449" s="35"/>
      <c r="XCP449" s="35"/>
      <c r="XCQ449" s="35"/>
      <c r="XCR449" s="35"/>
      <c r="XCS449" s="35"/>
      <c r="XCT449" s="35"/>
      <c r="XCU449" s="35"/>
      <c r="XCV449" s="35"/>
      <c r="XCW449" s="35"/>
      <c r="XCX449" s="35"/>
      <c r="XCY449" s="35"/>
      <c r="XCZ449" s="35"/>
      <c r="XDA449" s="35"/>
      <c r="XDB449" s="35"/>
      <c r="XDC449" s="35"/>
      <c r="XDD449" s="35"/>
      <c r="XDE449" s="35"/>
      <c r="XDF449" s="35"/>
      <c r="XDG449" s="35"/>
      <c r="XDH449" s="35"/>
      <c r="XDI449" s="35"/>
      <c r="XDJ449" s="35"/>
      <c r="XDK449" s="35"/>
      <c r="XDL449" s="35"/>
      <c r="XDM449" s="35"/>
      <c r="XDN449" s="35"/>
      <c r="XDO449" s="35"/>
      <c r="XDP449" s="35"/>
      <c r="XDQ449" s="35"/>
      <c r="XDR449" s="35"/>
      <c r="XDS449" s="35"/>
      <c r="XDT449" s="35"/>
      <c r="XDU449" s="35"/>
      <c r="XDV449" s="35"/>
      <c r="XDW449" s="35"/>
      <c r="XDX449" s="35"/>
      <c r="XDY449" s="35"/>
      <c r="XDZ449" s="35"/>
      <c r="XEA449" s="35"/>
      <c r="XEB449" s="35"/>
      <c r="XEC449" s="35"/>
      <c r="XED449" s="35"/>
      <c r="XEE449" s="35"/>
      <c r="XEF449" s="35"/>
      <c r="XEG449" s="35"/>
      <c r="XEH449" s="35"/>
      <c r="XEI449" s="35"/>
      <c r="XEJ449" s="35"/>
      <c r="XEK449" s="35"/>
      <c r="XEL449" s="35"/>
      <c r="XEM449" s="35"/>
      <c r="XEN449" s="35"/>
      <c r="XEO449" s="35"/>
      <c r="XEP449" s="35"/>
      <c r="XEQ449" s="35"/>
      <c r="XER449" s="35"/>
      <c r="XES449" s="35"/>
      <c r="XET449" s="35"/>
      <c r="XEU449" s="35"/>
      <c r="XEV449" s="35"/>
      <c r="XEW449" s="35"/>
      <c r="XEX449" s="35"/>
      <c r="XEY449" s="35"/>
      <c r="XEZ449" s="35"/>
      <c r="XFA449" s="35"/>
      <c r="XFB449" s="35"/>
      <c r="XFC449" s="35"/>
      <c r="XFD449" s="35"/>
    </row>
    <row r="450" spans="1:151 16227:16384" s="12" customFormat="1" ht="20.25" customHeight="1" x14ac:dyDescent="0.25">
      <c r="A450" s="112" t="str">
        <f>A449</f>
        <v>1st Floor For Residential</v>
      </c>
      <c r="B450" s="113"/>
      <c r="C450" s="118">
        <v>1</v>
      </c>
      <c r="D450" s="119"/>
      <c r="E450" s="62" t="s">
        <v>208</v>
      </c>
      <c r="F450" s="118">
        <f>(62.03)*10.764</f>
        <v>667.69092000000001</v>
      </c>
      <c r="G450" s="119"/>
      <c r="H450" s="62">
        <v>0</v>
      </c>
      <c r="I450" s="62">
        <f t="shared" ref="I450:I451" si="206">F450*(($I$151)+1)+H450</f>
        <v>1068.305472</v>
      </c>
      <c r="J450" s="35"/>
      <c r="K450" s="35"/>
      <c r="L450" s="35"/>
      <c r="M450" s="35"/>
      <c r="N450" s="35"/>
      <c r="O450" s="35"/>
      <c r="P450" s="35"/>
      <c r="Q450" s="35"/>
      <c r="R450" s="35"/>
      <c r="S450" s="35"/>
      <c r="T450" s="35"/>
      <c r="U450" s="42" t="str">
        <f t="shared" ref="U450:U453" ca="1" si="207">V450&amp;""&amp;",..,"&amp;""&amp;W450</f>
        <v>101,..,101</v>
      </c>
      <c r="V450" s="42">
        <f ca="1">(SUMPRODUCT(MID(0&amp;(LEFT(A449,SUM(LEN(A449)-LEN(SUBSTITUTE(A449,{"0","1","2","3"},""))))), LARGE(INDEX(ISNUMBER(--MID((LEFT(A449,SUM(LEN(A449)-LEN(SUBSTITUTE(A449,{"0","1","2","3"},""))))), ROW(INDIRECT("1:"&amp;LEN((LEFT(A449,SUM(LEN(A449)-LEN(SUBSTITUTE(A449,{"0","1","2","3"},"")))))))), 1)) * ROW(INDIRECT("1:"&amp;LEN((LEFT(A449,SUM(LEN(A449)-LEN(SUBSTITUTE(A449,{"0","1","2","3"},"")))))))), 0), ROW(INDIRECT("1:"&amp;LEN((LEFT(A449,SUM(LEN(A449)-LEN(SUBSTITUTE(A449,{"0","1","2","3"},"")))))))))+1, 1) * 10^ROW(INDIRECT("1:"&amp;LEN((LEFT(A449,SUM(LEN(A449)-LEN(SUBSTITUTE(A449,{"0","1","2","3"},""))))))))/10))*100+1</f>
        <v>101</v>
      </c>
      <c r="W450" s="42">
        <f ca="1">(SUMPRODUCT(MID(0&amp;(--TRIM(RIGHT(SUBSTITUTE(LEFT(A449,_xlfn.AGGREGATE(16,6,FIND({0,1,2,3,4,5,6,7,8,9},A449,ROW(INDIRECT("1:"&amp;LEN(A449)))),1))," ",REPT(" ",LEN(A449))),LEN(A449)))), LARGE(INDEX(ISNUMBER(--MID((--TRIM(RIGHT(SUBSTITUTE(LEFT(A449,_xlfn.AGGREGATE(16,6,FIND({0,1,2,3,4,5,6,7,8,9},A449,ROW(INDIRECT("1:"&amp;LEN(A449)))),1))," ",REPT(" ",LEN(A449))),LEN(A449)))), ROW(INDIRECT("1:"&amp;LEN((--TRIM(RIGHT(SUBSTITUTE(LEFT(A449,_xlfn.AGGREGATE(16,6,FIND({0,1,2,3,4,5,6,7,8,9},A449,ROW(INDIRECT("1:"&amp;LEN(A449)))),1))," ",REPT(" ",LEN(A449))),LEN(A449))))))), 1)) * ROW(INDIRECT("1:"&amp;LEN((--TRIM(RIGHT(SUBSTITUTE(LEFT(A449,_xlfn.AGGREGATE(16,6,FIND({0,1,2,3,4,5,6,7,8,9},A449,ROW(INDIRECT("1:"&amp;LEN(A449)))),1))," ",REPT(" ",LEN(A449))),LEN(A449))))))), 0), ROW(INDIRECT("1:"&amp;LEN((--TRIM(RIGHT(SUBSTITUTE(LEFT(A449,_xlfn.AGGREGATE(16,6,FIND({0,1,2,3,4,5,6,7,8,9},A449,ROW(INDIRECT("1:"&amp;LEN(A449)))),1))," ",REPT(" ",LEN(A449))),LEN(A449))))))))+1, 1) * 10^ROW(INDIRECT("1:"&amp;LEN((--TRIM(RIGHT(SUBSTITUTE(LEFT(A449,_xlfn.AGGREGATE(16,6,FIND({0,1,2,3,4,5,6,7,8,9},A449,ROW(INDIRECT("1:"&amp;LEN(A449)))),1))," ",REPT(" ",LEN(A449))),LEN(A449)))))))/10))*100+1</f>
        <v>101</v>
      </c>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WZC450" s="35"/>
      <c r="WZD450" s="35"/>
      <c r="WZE450" s="35"/>
      <c r="WZF450" s="35"/>
      <c r="WZG450" s="35"/>
      <c r="WZH450" s="35"/>
      <c r="WZI450" s="35"/>
      <c r="WZJ450" s="35"/>
      <c r="WZK450" s="35"/>
      <c r="WZL450" s="35"/>
      <c r="WZM450" s="35"/>
      <c r="WZN450" s="35"/>
      <c r="WZO450" s="35"/>
      <c r="WZP450" s="35"/>
      <c r="WZQ450" s="35"/>
      <c r="WZR450" s="35"/>
      <c r="WZS450" s="35"/>
      <c r="WZT450" s="35"/>
      <c r="WZU450" s="35"/>
      <c r="WZV450" s="35"/>
      <c r="WZW450" s="35"/>
      <c r="WZX450" s="35"/>
      <c r="WZY450" s="35"/>
      <c r="WZZ450" s="35"/>
      <c r="XAA450" s="35"/>
      <c r="XAB450" s="35"/>
      <c r="XAC450" s="35"/>
      <c r="XAD450" s="35"/>
      <c r="XAE450" s="35"/>
      <c r="XAF450" s="35"/>
      <c r="XAG450" s="35"/>
      <c r="XAH450" s="35"/>
      <c r="XAI450" s="35"/>
      <c r="XAJ450" s="35"/>
      <c r="XAK450" s="35"/>
      <c r="XAL450" s="35"/>
      <c r="XAM450" s="35"/>
      <c r="XAN450" s="35"/>
      <c r="XAO450" s="35"/>
      <c r="XAP450" s="35"/>
      <c r="XAQ450" s="35"/>
      <c r="XAR450" s="35"/>
      <c r="XAS450" s="35"/>
      <c r="XAT450" s="35"/>
      <c r="XAU450" s="35"/>
      <c r="XAV450" s="35"/>
      <c r="XAW450" s="35"/>
      <c r="XAX450" s="35"/>
      <c r="XAY450" s="35"/>
      <c r="XAZ450" s="35"/>
      <c r="XBA450" s="35"/>
      <c r="XBB450" s="35"/>
      <c r="XBC450" s="35"/>
      <c r="XBD450" s="35"/>
      <c r="XBE450" s="35"/>
      <c r="XBF450" s="35"/>
      <c r="XBG450" s="35"/>
      <c r="XBH450" s="35"/>
      <c r="XBI450" s="35"/>
      <c r="XBJ450" s="35"/>
      <c r="XBK450" s="35"/>
      <c r="XBL450" s="35"/>
      <c r="XBM450" s="35"/>
      <c r="XBN450" s="35"/>
      <c r="XBO450" s="35"/>
      <c r="XBP450" s="35"/>
      <c r="XBQ450" s="35"/>
      <c r="XBR450" s="35"/>
      <c r="XBS450" s="35"/>
      <c r="XBT450" s="35"/>
      <c r="XBU450" s="35"/>
      <c r="XBV450" s="35"/>
      <c r="XBW450" s="35"/>
      <c r="XBX450" s="35"/>
      <c r="XBY450" s="35"/>
      <c r="XBZ450" s="35"/>
      <c r="XCA450" s="35"/>
      <c r="XCB450" s="35"/>
      <c r="XCC450" s="35"/>
      <c r="XCD450" s="35"/>
      <c r="XCE450" s="35"/>
      <c r="XCF450" s="35"/>
      <c r="XCG450" s="35"/>
      <c r="XCH450" s="35"/>
      <c r="XCI450" s="35"/>
      <c r="XCJ450" s="35"/>
      <c r="XCK450" s="35"/>
      <c r="XCL450" s="35"/>
      <c r="XCM450" s="35"/>
      <c r="XCN450" s="35"/>
      <c r="XCO450" s="35"/>
      <c r="XCP450" s="35"/>
      <c r="XCQ450" s="35"/>
      <c r="XCR450" s="35"/>
      <c r="XCS450" s="35"/>
      <c r="XCT450" s="35"/>
      <c r="XCU450" s="35"/>
      <c r="XCV450" s="35"/>
      <c r="XCW450" s="35"/>
      <c r="XCX450" s="35"/>
      <c r="XCY450" s="35"/>
      <c r="XCZ450" s="35"/>
      <c r="XDA450" s="35"/>
      <c r="XDB450" s="35"/>
      <c r="XDC450" s="35"/>
      <c r="XDD450" s="35"/>
      <c r="XDE450" s="35"/>
      <c r="XDF450" s="35"/>
      <c r="XDG450" s="35"/>
      <c r="XDH450" s="35"/>
      <c r="XDI450" s="35"/>
      <c r="XDJ450" s="35"/>
      <c r="XDK450" s="35"/>
      <c r="XDL450" s="35"/>
      <c r="XDM450" s="35"/>
      <c r="XDN450" s="35"/>
      <c r="XDO450" s="35"/>
      <c r="XDP450" s="35"/>
      <c r="XDQ450" s="35"/>
      <c r="XDR450" s="35"/>
      <c r="XDS450" s="35"/>
      <c r="XDT450" s="35"/>
      <c r="XDU450" s="35"/>
      <c r="XDV450" s="35"/>
      <c r="XDW450" s="35"/>
      <c r="XDX450" s="35"/>
      <c r="XDY450" s="35"/>
      <c r="XDZ450" s="35"/>
      <c r="XEA450" s="35"/>
      <c r="XEB450" s="35"/>
      <c r="XEC450" s="35"/>
      <c r="XED450" s="35"/>
      <c r="XEE450" s="35"/>
      <c r="XEF450" s="35"/>
      <c r="XEG450" s="35"/>
      <c r="XEH450" s="35"/>
      <c r="XEI450" s="35"/>
      <c r="XEJ450" s="35"/>
      <c r="XEK450" s="35"/>
      <c r="XEL450" s="35"/>
      <c r="XEM450" s="35"/>
      <c r="XEN450" s="35"/>
      <c r="XEO450" s="35"/>
      <c r="XEP450" s="35"/>
      <c r="XEQ450" s="35"/>
      <c r="XER450" s="35"/>
      <c r="XES450" s="35"/>
      <c r="XET450" s="35"/>
      <c r="XEU450" s="35"/>
      <c r="XEV450" s="35"/>
      <c r="XEW450" s="35"/>
      <c r="XEX450" s="35"/>
      <c r="XEY450" s="35"/>
      <c r="XEZ450" s="35"/>
      <c r="XFA450" s="35"/>
      <c r="XFB450" s="35"/>
      <c r="XFC450" s="35"/>
      <c r="XFD450" s="35"/>
    </row>
    <row r="451" spans="1:151 16227:16384" s="12" customFormat="1" ht="20.25" customHeight="1" x14ac:dyDescent="0.25">
      <c r="A451" s="114"/>
      <c r="B451" s="115"/>
      <c r="C451" s="118">
        <v>2</v>
      </c>
      <c r="D451" s="119"/>
      <c r="E451" s="62" t="s">
        <v>208</v>
      </c>
      <c r="F451" s="118">
        <f>(63.61)*10.764</f>
        <v>684.69803999999999</v>
      </c>
      <c r="G451" s="119"/>
      <c r="H451" s="62">
        <v>0</v>
      </c>
      <c r="I451" s="62">
        <f t="shared" si="206"/>
        <v>1095.5168639999999</v>
      </c>
      <c r="J451" s="35"/>
      <c r="K451" s="35"/>
      <c r="L451" s="35"/>
      <c r="M451" s="35"/>
      <c r="N451" s="35"/>
      <c r="O451" s="35"/>
      <c r="P451" s="35"/>
      <c r="Q451" s="35"/>
      <c r="R451" s="35"/>
      <c r="S451" s="35"/>
      <c r="T451" s="35"/>
      <c r="U451" s="42" t="str">
        <f t="shared" ca="1" si="207"/>
        <v>102,..,102</v>
      </c>
      <c r="V451" s="42">
        <f ca="1">V450+1</f>
        <v>102</v>
      </c>
      <c r="W451" s="42">
        <f ca="1">W450+1</f>
        <v>102</v>
      </c>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WZC451" s="35"/>
      <c r="WZD451" s="35"/>
      <c r="WZE451" s="35"/>
      <c r="WZF451" s="35"/>
      <c r="WZG451" s="35"/>
      <c r="WZH451" s="35"/>
      <c r="WZI451" s="35"/>
      <c r="WZJ451" s="35"/>
      <c r="WZK451" s="35"/>
      <c r="WZL451" s="35"/>
      <c r="WZM451" s="35"/>
      <c r="WZN451" s="35"/>
      <c r="WZO451" s="35"/>
      <c r="WZP451" s="35"/>
      <c r="WZQ451" s="35"/>
      <c r="WZR451" s="35"/>
      <c r="WZS451" s="35"/>
      <c r="WZT451" s="35"/>
      <c r="WZU451" s="35"/>
      <c r="WZV451" s="35"/>
      <c r="WZW451" s="35"/>
      <c r="WZX451" s="35"/>
      <c r="WZY451" s="35"/>
      <c r="WZZ451" s="35"/>
      <c r="XAA451" s="35"/>
      <c r="XAB451" s="35"/>
      <c r="XAC451" s="35"/>
      <c r="XAD451" s="35"/>
      <c r="XAE451" s="35"/>
      <c r="XAF451" s="35"/>
      <c r="XAG451" s="35"/>
      <c r="XAH451" s="35"/>
      <c r="XAI451" s="35"/>
      <c r="XAJ451" s="35"/>
      <c r="XAK451" s="35"/>
      <c r="XAL451" s="35"/>
      <c r="XAM451" s="35"/>
      <c r="XAN451" s="35"/>
      <c r="XAO451" s="35"/>
      <c r="XAP451" s="35"/>
      <c r="XAQ451" s="35"/>
      <c r="XAR451" s="35"/>
      <c r="XAS451" s="35"/>
      <c r="XAT451" s="35"/>
      <c r="XAU451" s="35"/>
      <c r="XAV451" s="35"/>
      <c r="XAW451" s="35"/>
      <c r="XAX451" s="35"/>
      <c r="XAY451" s="35"/>
      <c r="XAZ451" s="35"/>
      <c r="XBA451" s="35"/>
      <c r="XBB451" s="35"/>
      <c r="XBC451" s="35"/>
      <c r="XBD451" s="35"/>
      <c r="XBE451" s="35"/>
      <c r="XBF451" s="35"/>
      <c r="XBG451" s="35"/>
      <c r="XBH451" s="35"/>
      <c r="XBI451" s="35"/>
      <c r="XBJ451" s="35"/>
      <c r="XBK451" s="35"/>
      <c r="XBL451" s="35"/>
      <c r="XBM451" s="35"/>
      <c r="XBN451" s="35"/>
      <c r="XBO451" s="35"/>
      <c r="XBP451" s="35"/>
      <c r="XBQ451" s="35"/>
      <c r="XBR451" s="35"/>
      <c r="XBS451" s="35"/>
      <c r="XBT451" s="35"/>
      <c r="XBU451" s="35"/>
      <c r="XBV451" s="35"/>
      <c r="XBW451" s="35"/>
      <c r="XBX451" s="35"/>
      <c r="XBY451" s="35"/>
      <c r="XBZ451" s="35"/>
      <c r="XCA451" s="35"/>
      <c r="XCB451" s="35"/>
      <c r="XCC451" s="35"/>
      <c r="XCD451" s="35"/>
      <c r="XCE451" s="35"/>
      <c r="XCF451" s="35"/>
      <c r="XCG451" s="35"/>
      <c r="XCH451" s="35"/>
      <c r="XCI451" s="35"/>
      <c r="XCJ451" s="35"/>
      <c r="XCK451" s="35"/>
      <c r="XCL451" s="35"/>
      <c r="XCM451" s="35"/>
      <c r="XCN451" s="35"/>
      <c r="XCO451" s="35"/>
      <c r="XCP451" s="35"/>
      <c r="XCQ451" s="35"/>
      <c r="XCR451" s="35"/>
      <c r="XCS451" s="35"/>
      <c r="XCT451" s="35"/>
      <c r="XCU451" s="35"/>
      <c r="XCV451" s="35"/>
      <c r="XCW451" s="35"/>
      <c r="XCX451" s="35"/>
      <c r="XCY451" s="35"/>
      <c r="XCZ451" s="35"/>
      <c r="XDA451" s="35"/>
      <c r="XDB451" s="35"/>
      <c r="XDC451" s="35"/>
      <c r="XDD451" s="35"/>
      <c r="XDE451" s="35"/>
      <c r="XDF451" s="35"/>
      <c r="XDG451" s="35"/>
      <c r="XDH451" s="35"/>
      <c r="XDI451" s="35"/>
      <c r="XDJ451" s="35"/>
      <c r="XDK451" s="35"/>
      <c r="XDL451" s="35"/>
      <c r="XDM451" s="35"/>
      <c r="XDN451" s="35"/>
      <c r="XDO451" s="35"/>
      <c r="XDP451" s="35"/>
      <c r="XDQ451" s="35"/>
      <c r="XDR451" s="35"/>
      <c r="XDS451" s="35"/>
      <c r="XDT451" s="35"/>
      <c r="XDU451" s="35"/>
      <c r="XDV451" s="35"/>
      <c r="XDW451" s="35"/>
      <c r="XDX451" s="35"/>
      <c r="XDY451" s="35"/>
      <c r="XDZ451" s="35"/>
      <c r="XEA451" s="35"/>
      <c r="XEB451" s="35"/>
      <c r="XEC451" s="35"/>
      <c r="XED451" s="35"/>
      <c r="XEE451" s="35"/>
      <c r="XEF451" s="35"/>
      <c r="XEG451" s="35"/>
      <c r="XEH451" s="35"/>
      <c r="XEI451" s="35"/>
      <c r="XEJ451" s="35"/>
      <c r="XEK451" s="35"/>
      <c r="XEL451" s="35"/>
      <c r="XEM451" s="35"/>
      <c r="XEN451" s="35"/>
      <c r="XEO451" s="35"/>
      <c r="XEP451" s="35"/>
      <c r="XEQ451" s="35"/>
      <c r="XER451" s="35"/>
      <c r="XES451" s="35"/>
      <c r="XET451" s="35"/>
      <c r="XEU451" s="35"/>
      <c r="XEV451" s="35"/>
      <c r="XEW451" s="35"/>
      <c r="XEX451" s="35"/>
      <c r="XEY451" s="35"/>
      <c r="XEZ451" s="35"/>
      <c r="XFA451" s="35"/>
      <c r="XFB451" s="35"/>
      <c r="XFC451" s="35"/>
      <c r="XFD451" s="35"/>
    </row>
    <row r="452" spans="1:151 16227:16384" s="12" customFormat="1" ht="20.25" x14ac:dyDescent="0.25">
      <c r="A452" s="114"/>
      <c r="B452" s="115"/>
      <c r="C452" s="118">
        <v>3</v>
      </c>
      <c r="D452" s="119"/>
      <c r="E452" s="118" t="s">
        <v>284</v>
      </c>
      <c r="F452" s="120"/>
      <c r="G452" s="120"/>
      <c r="H452" s="120"/>
      <c r="I452" s="119"/>
      <c r="J452" s="35"/>
      <c r="K452" s="35"/>
      <c r="L452" s="35"/>
      <c r="M452" s="35"/>
      <c r="N452" s="35"/>
      <c r="O452" s="35"/>
      <c r="P452" s="35"/>
      <c r="Q452" s="35"/>
      <c r="R452" s="35"/>
      <c r="S452" s="35"/>
      <c r="T452" s="35"/>
      <c r="U452" s="42" t="str">
        <f t="shared" ca="1" si="207"/>
        <v>103,..,103</v>
      </c>
      <c r="V452" s="42">
        <f t="shared" ref="V452:W452" ca="1" si="208">V451+1</f>
        <v>103</v>
      </c>
      <c r="W452" s="42">
        <f t="shared" ca="1" si="208"/>
        <v>103</v>
      </c>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WZC452" s="35"/>
      <c r="WZD452" s="35"/>
      <c r="WZE452" s="35"/>
      <c r="WZF452" s="35"/>
      <c r="WZG452" s="35"/>
      <c r="WZH452" s="35"/>
      <c r="WZI452" s="35"/>
      <c r="WZJ452" s="35"/>
      <c r="WZK452" s="35"/>
      <c r="WZL452" s="35"/>
      <c r="WZM452" s="35"/>
      <c r="WZN452" s="35"/>
      <c r="WZO452" s="35"/>
      <c r="WZP452" s="35"/>
      <c r="WZQ452" s="35"/>
      <c r="WZR452" s="35"/>
      <c r="WZS452" s="35"/>
      <c r="WZT452" s="35"/>
      <c r="WZU452" s="35"/>
      <c r="WZV452" s="35"/>
      <c r="WZW452" s="35"/>
      <c r="WZX452" s="35"/>
      <c r="WZY452" s="35"/>
      <c r="WZZ452" s="35"/>
      <c r="XAA452" s="35"/>
      <c r="XAB452" s="35"/>
      <c r="XAC452" s="35"/>
      <c r="XAD452" s="35"/>
      <c r="XAE452" s="35"/>
      <c r="XAF452" s="35"/>
      <c r="XAG452" s="35"/>
      <c r="XAH452" s="35"/>
      <c r="XAI452" s="35"/>
      <c r="XAJ452" s="35"/>
      <c r="XAK452" s="35"/>
      <c r="XAL452" s="35"/>
      <c r="XAM452" s="35"/>
      <c r="XAN452" s="35"/>
      <c r="XAO452" s="35"/>
      <c r="XAP452" s="35"/>
      <c r="XAQ452" s="35"/>
      <c r="XAR452" s="35"/>
      <c r="XAS452" s="35"/>
      <c r="XAT452" s="35"/>
      <c r="XAU452" s="35"/>
      <c r="XAV452" s="35"/>
      <c r="XAW452" s="35"/>
      <c r="XAX452" s="35"/>
      <c r="XAY452" s="35"/>
      <c r="XAZ452" s="35"/>
      <c r="XBA452" s="35"/>
      <c r="XBB452" s="35"/>
      <c r="XBC452" s="35"/>
      <c r="XBD452" s="35"/>
      <c r="XBE452" s="35"/>
      <c r="XBF452" s="35"/>
      <c r="XBG452" s="35"/>
      <c r="XBH452" s="35"/>
      <c r="XBI452" s="35"/>
      <c r="XBJ452" s="35"/>
      <c r="XBK452" s="35"/>
      <c r="XBL452" s="35"/>
      <c r="XBM452" s="35"/>
      <c r="XBN452" s="35"/>
      <c r="XBO452" s="35"/>
      <c r="XBP452" s="35"/>
      <c r="XBQ452" s="35"/>
      <c r="XBR452" s="35"/>
      <c r="XBS452" s="35"/>
      <c r="XBT452" s="35"/>
      <c r="XBU452" s="35"/>
      <c r="XBV452" s="35"/>
      <c r="XBW452" s="35"/>
      <c r="XBX452" s="35"/>
      <c r="XBY452" s="35"/>
      <c r="XBZ452" s="35"/>
      <c r="XCA452" s="35"/>
      <c r="XCB452" s="35"/>
      <c r="XCC452" s="35"/>
      <c r="XCD452" s="35"/>
      <c r="XCE452" s="35"/>
      <c r="XCF452" s="35"/>
      <c r="XCG452" s="35"/>
      <c r="XCH452" s="35"/>
      <c r="XCI452" s="35"/>
      <c r="XCJ452" s="35"/>
      <c r="XCK452" s="35"/>
      <c r="XCL452" s="35"/>
      <c r="XCM452" s="35"/>
      <c r="XCN452" s="35"/>
      <c r="XCO452" s="35"/>
      <c r="XCP452" s="35"/>
      <c r="XCQ452" s="35"/>
      <c r="XCR452" s="35"/>
      <c r="XCS452" s="35"/>
      <c r="XCT452" s="35"/>
      <c r="XCU452" s="35"/>
      <c r="XCV452" s="35"/>
      <c r="XCW452" s="35"/>
      <c r="XCX452" s="35"/>
      <c r="XCY452" s="35"/>
      <c r="XCZ452" s="35"/>
      <c r="XDA452" s="35"/>
      <c r="XDB452" s="35"/>
      <c r="XDC452" s="35"/>
      <c r="XDD452" s="35"/>
      <c r="XDE452" s="35"/>
      <c r="XDF452" s="35"/>
      <c r="XDG452" s="35"/>
      <c r="XDH452" s="35"/>
      <c r="XDI452" s="35"/>
      <c r="XDJ452" s="35"/>
      <c r="XDK452" s="35"/>
      <c r="XDL452" s="35"/>
      <c r="XDM452" s="35"/>
      <c r="XDN452" s="35"/>
      <c r="XDO452" s="35"/>
      <c r="XDP452" s="35"/>
      <c r="XDQ452" s="35"/>
      <c r="XDR452" s="35"/>
      <c r="XDS452" s="35"/>
      <c r="XDT452" s="35"/>
      <c r="XDU452" s="35"/>
      <c r="XDV452" s="35"/>
      <c r="XDW452" s="35"/>
      <c r="XDX452" s="35"/>
      <c r="XDY452" s="35"/>
      <c r="XDZ452" s="35"/>
      <c r="XEA452" s="35"/>
      <c r="XEB452" s="35"/>
      <c r="XEC452" s="35"/>
      <c r="XED452" s="35"/>
      <c r="XEE452" s="35"/>
      <c r="XEF452" s="35"/>
      <c r="XEG452" s="35"/>
      <c r="XEH452" s="35"/>
      <c r="XEI452" s="35"/>
      <c r="XEJ452" s="35"/>
      <c r="XEK452" s="35"/>
      <c r="XEL452" s="35"/>
      <c r="XEM452" s="35"/>
      <c r="XEN452" s="35"/>
      <c r="XEO452" s="35"/>
      <c r="XEP452" s="35"/>
      <c r="XEQ452" s="35"/>
      <c r="XER452" s="35"/>
      <c r="XES452" s="35"/>
      <c r="XET452" s="35"/>
      <c r="XEU452" s="35"/>
      <c r="XEV452" s="35"/>
      <c r="XEW452" s="35"/>
      <c r="XEX452" s="35"/>
      <c r="XEY452" s="35"/>
      <c r="XEZ452" s="35"/>
      <c r="XFA452" s="35"/>
      <c r="XFB452" s="35"/>
      <c r="XFC452" s="35"/>
      <c r="XFD452" s="35"/>
    </row>
    <row r="453" spans="1:151 16227:16384" s="12" customFormat="1" ht="20.25" customHeight="1" x14ac:dyDescent="0.25">
      <c r="A453" s="114"/>
      <c r="B453" s="115"/>
      <c r="C453" s="118">
        <v>4</v>
      </c>
      <c r="D453" s="119"/>
      <c r="E453" s="118" t="s">
        <v>283</v>
      </c>
      <c r="F453" s="120"/>
      <c r="G453" s="120"/>
      <c r="H453" s="120"/>
      <c r="I453" s="119"/>
      <c r="J453" s="35"/>
      <c r="K453" s="35"/>
      <c r="L453" s="35"/>
      <c r="M453" s="35"/>
      <c r="N453" s="35"/>
      <c r="O453" s="35"/>
      <c r="P453" s="35"/>
      <c r="Q453" s="35"/>
      <c r="R453" s="35"/>
      <c r="S453" s="35"/>
      <c r="T453" s="35"/>
      <c r="U453" s="42" t="str">
        <f t="shared" ca="1" si="207"/>
        <v>104,..,104</v>
      </c>
      <c r="V453" s="42">
        <f t="shared" ref="V453:W454" ca="1" si="209">V452+1</f>
        <v>104</v>
      </c>
      <c r="W453" s="42">
        <f t="shared" ca="1" si="209"/>
        <v>104</v>
      </c>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WZC453" s="35"/>
      <c r="WZD453" s="35"/>
      <c r="WZE453" s="35"/>
      <c r="WZF453" s="35"/>
      <c r="WZG453" s="35"/>
      <c r="WZH453" s="35"/>
      <c r="WZI453" s="35"/>
      <c r="WZJ453" s="35"/>
      <c r="WZK453" s="35"/>
      <c r="WZL453" s="35"/>
      <c r="WZM453" s="35"/>
      <c r="WZN453" s="35"/>
      <c r="WZO453" s="35"/>
      <c r="WZP453" s="35"/>
      <c r="WZQ453" s="35"/>
      <c r="WZR453" s="35"/>
      <c r="WZS453" s="35"/>
      <c r="WZT453" s="35"/>
      <c r="WZU453" s="35"/>
      <c r="WZV453" s="35"/>
      <c r="WZW453" s="35"/>
      <c r="WZX453" s="35"/>
      <c r="WZY453" s="35"/>
      <c r="WZZ453" s="35"/>
      <c r="XAA453" s="35"/>
      <c r="XAB453" s="35"/>
      <c r="XAC453" s="35"/>
      <c r="XAD453" s="35"/>
      <c r="XAE453" s="35"/>
      <c r="XAF453" s="35"/>
      <c r="XAG453" s="35"/>
      <c r="XAH453" s="35"/>
      <c r="XAI453" s="35"/>
      <c r="XAJ453" s="35"/>
      <c r="XAK453" s="35"/>
      <c r="XAL453" s="35"/>
      <c r="XAM453" s="35"/>
      <c r="XAN453" s="35"/>
      <c r="XAO453" s="35"/>
      <c r="XAP453" s="35"/>
      <c r="XAQ453" s="35"/>
      <c r="XAR453" s="35"/>
      <c r="XAS453" s="35"/>
      <c r="XAT453" s="35"/>
      <c r="XAU453" s="35"/>
      <c r="XAV453" s="35"/>
      <c r="XAW453" s="35"/>
      <c r="XAX453" s="35"/>
      <c r="XAY453" s="35"/>
      <c r="XAZ453" s="35"/>
      <c r="XBA453" s="35"/>
      <c r="XBB453" s="35"/>
      <c r="XBC453" s="35"/>
      <c r="XBD453" s="35"/>
      <c r="XBE453" s="35"/>
      <c r="XBF453" s="35"/>
      <c r="XBG453" s="35"/>
      <c r="XBH453" s="35"/>
      <c r="XBI453" s="35"/>
      <c r="XBJ453" s="35"/>
      <c r="XBK453" s="35"/>
      <c r="XBL453" s="35"/>
      <c r="XBM453" s="35"/>
      <c r="XBN453" s="35"/>
      <c r="XBO453" s="35"/>
      <c r="XBP453" s="35"/>
      <c r="XBQ453" s="35"/>
      <c r="XBR453" s="35"/>
      <c r="XBS453" s="35"/>
      <c r="XBT453" s="35"/>
      <c r="XBU453" s="35"/>
      <c r="XBV453" s="35"/>
      <c r="XBW453" s="35"/>
      <c r="XBX453" s="35"/>
      <c r="XBY453" s="35"/>
      <c r="XBZ453" s="35"/>
      <c r="XCA453" s="35"/>
      <c r="XCB453" s="35"/>
      <c r="XCC453" s="35"/>
      <c r="XCD453" s="35"/>
      <c r="XCE453" s="35"/>
      <c r="XCF453" s="35"/>
      <c r="XCG453" s="35"/>
      <c r="XCH453" s="35"/>
      <c r="XCI453" s="35"/>
      <c r="XCJ453" s="35"/>
      <c r="XCK453" s="35"/>
      <c r="XCL453" s="35"/>
      <c r="XCM453" s="35"/>
      <c r="XCN453" s="35"/>
      <c r="XCO453" s="35"/>
      <c r="XCP453" s="35"/>
      <c r="XCQ453" s="35"/>
      <c r="XCR453" s="35"/>
      <c r="XCS453" s="35"/>
      <c r="XCT453" s="35"/>
      <c r="XCU453" s="35"/>
      <c r="XCV453" s="35"/>
      <c r="XCW453" s="35"/>
      <c r="XCX453" s="35"/>
      <c r="XCY453" s="35"/>
      <c r="XCZ453" s="35"/>
      <c r="XDA453" s="35"/>
      <c r="XDB453" s="35"/>
      <c r="XDC453" s="35"/>
      <c r="XDD453" s="35"/>
      <c r="XDE453" s="35"/>
      <c r="XDF453" s="35"/>
      <c r="XDG453" s="35"/>
      <c r="XDH453" s="35"/>
      <c r="XDI453" s="35"/>
      <c r="XDJ453" s="35"/>
      <c r="XDK453" s="35"/>
      <c r="XDL453" s="35"/>
      <c r="XDM453" s="35"/>
      <c r="XDN453" s="35"/>
      <c r="XDO453" s="35"/>
      <c r="XDP453" s="35"/>
      <c r="XDQ453" s="35"/>
      <c r="XDR453" s="35"/>
      <c r="XDS453" s="35"/>
      <c r="XDT453" s="35"/>
      <c r="XDU453" s="35"/>
      <c r="XDV453" s="35"/>
      <c r="XDW453" s="35"/>
      <c r="XDX453" s="35"/>
      <c r="XDY453" s="35"/>
      <c r="XDZ453" s="35"/>
      <c r="XEA453" s="35"/>
      <c r="XEB453" s="35"/>
      <c r="XEC453" s="35"/>
      <c r="XED453" s="35"/>
      <c r="XEE453" s="35"/>
      <c r="XEF453" s="35"/>
      <c r="XEG453" s="35"/>
      <c r="XEH453" s="35"/>
      <c r="XEI453" s="35"/>
      <c r="XEJ453" s="35"/>
      <c r="XEK453" s="35"/>
      <c r="XEL453" s="35"/>
      <c r="XEM453" s="35"/>
      <c r="XEN453" s="35"/>
      <c r="XEO453" s="35"/>
      <c r="XEP453" s="35"/>
      <c r="XEQ453" s="35"/>
      <c r="XER453" s="35"/>
      <c r="XES453" s="35"/>
      <c r="XET453" s="35"/>
      <c r="XEU453" s="35"/>
      <c r="XEV453" s="35"/>
      <c r="XEW453" s="35"/>
      <c r="XEX453" s="35"/>
      <c r="XEY453" s="35"/>
      <c r="XEZ453" s="35"/>
      <c r="XFA453" s="35"/>
      <c r="XFB453" s="35"/>
      <c r="XFC453" s="35"/>
      <c r="XFD453" s="35"/>
    </row>
    <row r="454" spans="1:151 16227:16384" s="12" customFormat="1" ht="20.25" customHeight="1" x14ac:dyDescent="0.25">
      <c r="A454" s="116"/>
      <c r="B454" s="117"/>
      <c r="C454" s="118">
        <v>5</v>
      </c>
      <c r="D454" s="119"/>
      <c r="E454" s="118" t="s">
        <v>283</v>
      </c>
      <c r="F454" s="120"/>
      <c r="G454" s="120"/>
      <c r="H454" s="120"/>
      <c r="I454" s="119"/>
      <c r="J454" s="35"/>
      <c r="K454" s="35"/>
      <c r="L454" s="35"/>
      <c r="M454" s="35"/>
      <c r="N454" s="35"/>
      <c r="O454" s="35"/>
      <c r="P454" s="35"/>
      <c r="Q454" s="35"/>
      <c r="R454" s="35"/>
      <c r="S454" s="35"/>
      <c r="T454" s="35"/>
      <c r="U454" s="42" t="str">
        <f t="shared" ref="U454" ca="1" si="210">V454&amp;""&amp;",..,"&amp;""&amp;W454</f>
        <v>105,..,105</v>
      </c>
      <c r="V454" s="42">
        <f t="shared" ca="1" si="209"/>
        <v>105</v>
      </c>
      <c r="W454" s="42">
        <f t="shared" ca="1" si="209"/>
        <v>105</v>
      </c>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WZC454" s="35"/>
      <c r="WZD454" s="35"/>
      <c r="WZE454" s="35"/>
      <c r="WZF454" s="35"/>
      <c r="WZG454" s="35"/>
      <c r="WZH454" s="35"/>
      <c r="WZI454" s="35"/>
      <c r="WZJ454" s="35"/>
      <c r="WZK454" s="35"/>
      <c r="WZL454" s="35"/>
      <c r="WZM454" s="35"/>
      <c r="WZN454" s="35"/>
      <c r="WZO454" s="35"/>
      <c r="WZP454" s="35"/>
      <c r="WZQ454" s="35"/>
      <c r="WZR454" s="35"/>
      <c r="WZS454" s="35"/>
      <c r="WZT454" s="35"/>
      <c r="WZU454" s="35"/>
      <c r="WZV454" s="35"/>
      <c r="WZW454" s="35"/>
      <c r="WZX454" s="35"/>
      <c r="WZY454" s="35"/>
      <c r="WZZ454" s="35"/>
      <c r="XAA454" s="35"/>
      <c r="XAB454" s="35"/>
      <c r="XAC454" s="35"/>
      <c r="XAD454" s="35"/>
      <c r="XAE454" s="35"/>
      <c r="XAF454" s="35"/>
      <c r="XAG454" s="35"/>
      <c r="XAH454" s="35"/>
      <c r="XAI454" s="35"/>
      <c r="XAJ454" s="35"/>
      <c r="XAK454" s="35"/>
      <c r="XAL454" s="35"/>
      <c r="XAM454" s="35"/>
      <c r="XAN454" s="35"/>
      <c r="XAO454" s="35"/>
      <c r="XAP454" s="35"/>
      <c r="XAQ454" s="35"/>
      <c r="XAR454" s="35"/>
      <c r="XAS454" s="35"/>
      <c r="XAT454" s="35"/>
      <c r="XAU454" s="35"/>
      <c r="XAV454" s="35"/>
      <c r="XAW454" s="35"/>
      <c r="XAX454" s="35"/>
      <c r="XAY454" s="35"/>
      <c r="XAZ454" s="35"/>
      <c r="XBA454" s="35"/>
      <c r="XBB454" s="35"/>
      <c r="XBC454" s="35"/>
      <c r="XBD454" s="35"/>
      <c r="XBE454" s="35"/>
      <c r="XBF454" s="35"/>
      <c r="XBG454" s="35"/>
      <c r="XBH454" s="35"/>
      <c r="XBI454" s="35"/>
      <c r="XBJ454" s="35"/>
      <c r="XBK454" s="35"/>
      <c r="XBL454" s="35"/>
      <c r="XBM454" s="35"/>
      <c r="XBN454" s="35"/>
      <c r="XBO454" s="35"/>
      <c r="XBP454" s="35"/>
      <c r="XBQ454" s="35"/>
      <c r="XBR454" s="35"/>
      <c r="XBS454" s="35"/>
      <c r="XBT454" s="35"/>
      <c r="XBU454" s="35"/>
      <c r="XBV454" s="35"/>
      <c r="XBW454" s="35"/>
      <c r="XBX454" s="35"/>
      <c r="XBY454" s="35"/>
      <c r="XBZ454" s="35"/>
      <c r="XCA454" s="35"/>
      <c r="XCB454" s="35"/>
      <c r="XCC454" s="35"/>
      <c r="XCD454" s="35"/>
      <c r="XCE454" s="35"/>
      <c r="XCF454" s="35"/>
      <c r="XCG454" s="35"/>
      <c r="XCH454" s="35"/>
      <c r="XCI454" s="35"/>
      <c r="XCJ454" s="35"/>
      <c r="XCK454" s="35"/>
      <c r="XCL454" s="35"/>
      <c r="XCM454" s="35"/>
      <c r="XCN454" s="35"/>
      <c r="XCO454" s="35"/>
      <c r="XCP454" s="35"/>
      <c r="XCQ454" s="35"/>
      <c r="XCR454" s="35"/>
      <c r="XCS454" s="35"/>
      <c r="XCT454" s="35"/>
      <c r="XCU454" s="35"/>
      <c r="XCV454" s="35"/>
      <c r="XCW454" s="35"/>
      <c r="XCX454" s="35"/>
      <c r="XCY454" s="35"/>
      <c r="XCZ454" s="35"/>
      <c r="XDA454" s="35"/>
      <c r="XDB454" s="35"/>
      <c r="XDC454" s="35"/>
      <c r="XDD454" s="35"/>
      <c r="XDE454" s="35"/>
      <c r="XDF454" s="35"/>
      <c r="XDG454" s="35"/>
      <c r="XDH454" s="35"/>
      <c r="XDI454" s="35"/>
      <c r="XDJ454" s="35"/>
      <c r="XDK454" s="35"/>
      <c r="XDL454" s="35"/>
      <c r="XDM454" s="35"/>
      <c r="XDN454" s="35"/>
      <c r="XDO454" s="35"/>
      <c r="XDP454" s="35"/>
      <c r="XDQ454" s="35"/>
      <c r="XDR454" s="35"/>
      <c r="XDS454" s="35"/>
      <c r="XDT454" s="35"/>
      <c r="XDU454" s="35"/>
      <c r="XDV454" s="35"/>
      <c r="XDW454" s="35"/>
      <c r="XDX454" s="35"/>
      <c r="XDY454" s="35"/>
      <c r="XDZ454" s="35"/>
      <c r="XEA454" s="35"/>
      <c r="XEB454" s="35"/>
      <c r="XEC454" s="35"/>
      <c r="XED454" s="35"/>
      <c r="XEE454" s="35"/>
      <c r="XEF454" s="35"/>
      <c r="XEG454" s="35"/>
      <c r="XEH454" s="35"/>
      <c r="XEI454" s="35"/>
      <c r="XEJ454" s="35"/>
      <c r="XEK454" s="35"/>
      <c r="XEL454" s="35"/>
      <c r="XEM454" s="35"/>
      <c r="XEN454" s="35"/>
      <c r="XEO454" s="35"/>
      <c r="XEP454" s="35"/>
      <c r="XEQ454" s="35"/>
      <c r="XER454" s="35"/>
      <c r="XES454" s="35"/>
      <c r="XET454" s="35"/>
      <c r="XEU454" s="35"/>
      <c r="XEV454" s="35"/>
      <c r="XEW454" s="35"/>
      <c r="XEX454" s="35"/>
      <c r="XEY454" s="35"/>
      <c r="XEZ454" s="35"/>
      <c r="XFA454" s="35"/>
      <c r="XFB454" s="35"/>
      <c r="XFC454" s="35"/>
      <c r="XFD454" s="35"/>
    </row>
    <row r="455" spans="1:151 16227:16384" s="12" customFormat="1" ht="20.25" x14ac:dyDescent="0.25">
      <c r="A455" s="109" t="s">
        <v>211</v>
      </c>
      <c r="B455" s="110"/>
      <c r="C455" s="110"/>
      <c r="D455" s="110"/>
      <c r="E455" s="110"/>
      <c r="F455" s="110"/>
      <c r="G455" s="110"/>
      <c r="H455" s="110"/>
      <c r="I455" s="111"/>
      <c r="J455" s="35">
        <v>1</v>
      </c>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WZC455" s="35"/>
      <c r="WZD455" s="35"/>
      <c r="WZE455" s="35"/>
      <c r="WZF455" s="35"/>
      <c r="WZG455" s="35"/>
      <c r="WZH455" s="35"/>
      <c r="WZI455" s="35"/>
      <c r="WZJ455" s="35"/>
      <c r="WZK455" s="35"/>
      <c r="WZL455" s="35"/>
      <c r="WZM455" s="35"/>
      <c r="WZN455" s="35"/>
      <c r="WZO455" s="35"/>
      <c r="WZP455" s="35"/>
      <c r="WZQ455" s="35"/>
      <c r="WZR455" s="35"/>
      <c r="WZS455" s="35"/>
      <c r="WZT455" s="35"/>
      <c r="WZU455" s="35"/>
      <c r="WZV455" s="35"/>
      <c r="WZW455" s="35"/>
      <c r="WZX455" s="35"/>
      <c r="WZY455" s="35"/>
      <c r="WZZ455" s="35"/>
      <c r="XAA455" s="35"/>
      <c r="XAB455" s="35"/>
      <c r="XAC455" s="35"/>
      <c r="XAD455" s="35"/>
      <c r="XAE455" s="35"/>
      <c r="XAF455" s="35"/>
      <c r="XAG455" s="35"/>
      <c r="XAH455" s="35"/>
      <c r="XAI455" s="35"/>
      <c r="XAJ455" s="35"/>
      <c r="XAK455" s="35"/>
      <c r="XAL455" s="35"/>
      <c r="XAM455" s="35"/>
      <c r="XAN455" s="35"/>
      <c r="XAO455" s="35"/>
      <c r="XAP455" s="35"/>
      <c r="XAQ455" s="35"/>
      <c r="XAR455" s="35"/>
      <c r="XAS455" s="35"/>
      <c r="XAT455" s="35"/>
      <c r="XAU455" s="35"/>
      <c r="XAV455" s="35"/>
      <c r="XAW455" s="35"/>
      <c r="XAX455" s="35"/>
      <c r="XAY455" s="35"/>
      <c r="XAZ455" s="35"/>
      <c r="XBA455" s="35"/>
      <c r="XBB455" s="35"/>
      <c r="XBC455" s="35"/>
      <c r="XBD455" s="35"/>
      <c r="XBE455" s="35"/>
      <c r="XBF455" s="35"/>
      <c r="XBG455" s="35"/>
      <c r="XBH455" s="35"/>
      <c r="XBI455" s="35"/>
      <c r="XBJ455" s="35"/>
      <c r="XBK455" s="35"/>
      <c r="XBL455" s="35"/>
      <c r="XBM455" s="35"/>
      <c r="XBN455" s="35"/>
      <c r="XBO455" s="35"/>
      <c r="XBP455" s="35"/>
      <c r="XBQ455" s="35"/>
      <c r="XBR455" s="35"/>
      <c r="XBS455" s="35"/>
      <c r="XBT455" s="35"/>
      <c r="XBU455" s="35"/>
      <c r="XBV455" s="35"/>
      <c r="XBW455" s="35"/>
      <c r="XBX455" s="35"/>
      <c r="XBY455" s="35"/>
      <c r="XBZ455" s="35"/>
      <c r="XCA455" s="35"/>
      <c r="XCB455" s="35"/>
      <c r="XCC455" s="35"/>
      <c r="XCD455" s="35"/>
      <c r="XCE455" s="35"/>
      <c r="XCF455" s="35"/>
      <c r="XCG455" s="35"/>
      <c r="XCH455" s="35"/>
      <c r="XCI455" s="35"/>
      <c r="XCJ455" s="35"/>
      <c r="XCK455" s="35"/>
      <c r="XCL455" s="35"/>
      <c r="XCM455" s="35"/>
      <c r="XCN455" s="35"/>
      <c r="XCO455" s="35"/>
      <c r="XCP455" s="35"/>
      <c r="XCQ455" s="35"/>
      <c r="XCR455" s="35"/>
      <c r="XCS455" s="35"/>
      <c r="XCT455" s="35"/>
      <c r="XCU455" s="35"/>
      <c r="XCV455" s="35"/>
      <c r="XCW455" s="35"/>
      <c r="XCX455" s="35"/>
      <c r="XCY455" s="35"/>
      <c r="XCZ455" s="35"/>
      <c r="XDA455" s="35"/>
      <c r="XDB455" s="35"/>
      <c r="XDC455" s="35"/>
      <c r="XDD455" s="35"/>
      <c r="XDE455" s="35"/>
      <c r="XDF455" s="35"/>
      <c r="XDG455" s="35"/>
      <c r="XDH455" s="35"/>
      <c r="XDI455" s="35"/>
      <c r="XDJ455" s="35"/>
      <c r="XDK455" s="35"/>
      <c r="XDL455" s="35"/>
      <c r="XDM455" s="35"/>
      <c r="XDN455" s="35"/>
      <c r="XDO455" s="35"/>
      <c r="XDP455" s="35"/>
      <c r="XDQ455" s="35"/>
      <c r="XDR455" s="35"/>
      <c r="XDS455" s="35"/>
      <c r="XDT455" s="35"/>
      <c r="XDU455" s="35"/>
      <c r="XDV455" s="35"/>
      <c r="XDW455" s="35"/>
      <c r="XDX455" s="35"/>
      <c r="XDY455" s="35"/>
      <c r="XDZ455" s="35"/>
      <c r="XEA455" s="35"/>
      <c r="XEB455" s="35"/>
      <c r="XEC455" s="35"/>
      <c r="XED455" s="35"/>
      <c r="XEE455" s="35"/>
      <c r="XEF455" s="35"/>
      <c r="XEG455" s="35"/>
      <c r="XEH455" s="35"/>
      <c r="XEI455" s="35"/>
      <c r="XEJ455" s="35"/>
      <c r="XEK455" s="35"/>
      <c r="XEL455" s="35"/>
      <c r="XEM455" s="35"/>
      <c r="XEN455" s="35"/>
      <c r="XEO455" s="35"/>
      <c r="XEP455" s="35"/>
      <c r="XEQ455" s="35"/>
      <c r="XER455" s="35"/>
      <c r="XES455" s="35"/>
      <c r="XET455" s="35"/>
      <c r="XEU455" s="35"/>
      <c r="XEV455" s="35"/>
      <c r="XEW455" s="35"/>
      <c r="XEX455" s="35"/>
      <c r="XEY455" s="35"/>
      <c r="XEZ455" s="35"/>
      <c r="XFA455" s="35"/>
      <c r="XFB455" s="35"/>
      <c r="XFC455" s="35"/>
      <c r="XFD455" s="35"/>
    </row>
    <row r="456" spans="1:151 16227:16384" s="12" customFormat="1" ht="20.25" customHeight="1" x14ac:dyDescent="0.25">
      <c r="A456" s="112" t="str">
        <f>A455</f>
        <v>2nd Floor</v>
      </c>
      <c r="B456" s="113"/>
      <c r="C456" s="118">
        <v>1</v>
      </c>
      <c r="D456" s="119"/>
      <c r="E456" s="62" t="s">
        <v>208</v>
      </c>
      <c r="F456" s="118">
        <f>(62.03)*10.764</f>
        <v>667.69092000000001</v>
      </c>
      <c r="G456" s="119"/>
      <c r="H456" s="62">
        <v>0</v>
      </c>
      <c r="I456" s="62">
        <f t="shared" ref="I456:I457" si="211">F456*(($I$151)+1)+H456</f>
        <v>1068.305472</v>
      </c>
      <c r="J456" s="35"/>
      <c r="K456" s="35"/>
      <c r="L456" s="35"/>
      <c r="M456" s="35"/>
      <c r="N456" s="35"/>
      <c r="O456" s="35"/>
      <c r="P456" s="35"/>
      <c r="Q456" s="35"/>
      <c r="R456" s="35"/>
      <c r="S456" s="35"/>
      <c r="T456" s="35"/>
      <c r="U456" s="42" t="str">
        <f t="shared" ref="U456:U459" ca="1" si="212">V456&amp;""&amp;",..,"&amp;""&amp;W456</f>
        <v>201,..,201</v>
      </c>
      <c r="V456" s="42">
        <f ca="1">(SUMPRODUCT(MID(0&amp;(LEFT(A455,SUM(LEN(A455)-LEN(SUBSTITUTE(A455,{"0","1","2","3"},""))))), LARGE(INDEX(ISNUMBER(--MID((LEFT(A455,SUM(LEN(A455)-LEN(SUBSTITUTE(A455,{"0","1","2","3"},""))))), ROW(INDIRECT("1:"&amp;LEN((LEFT(A455,SUM(LEN(A455)-LEN(SUBSTITUTE(A455,{"0","1","2","3"},"")))))))), 1)) * ROW(INDIRECT("1:"&amp;LEN((LEFT(A455,SUM(LEN(A455)-LEN(SUBSTITUTE(A455,{"0","1","2","3"},"")))))))), 0), ROW(INDIRECT("1:"&amp;LEN((LEFT(A455,SUM(LEN(A455)-LEN(SUBSTITUTE(A455,{"0","1","2","3"},"")))))))))+1, 1) * 10^ROW(INDIRECT("1:"&amp;LEN((LEFT(A455,SUM(LEN(A455)-LEN(SUBSTITUTE(A455,{"0","1","2","3"},""))))))))/10))*100+1</f>
        <v>201</v>
      </c>
      <c r="W456" s="42">
        <f ca="1">(SUMPRODUCT(MID(0&amp;(--TRIM(RIGHT(SUBSTITUTE(LEFT(A455,_xlfn.AGGREGATE(16,6,FIND({0,1,2,3,4,5,6,7,8,9},A455,ROW(INDIRECT("1:"&amp;LEN(A455)))),1))," ",REPT(" ",LEN(A455))),LEN(A455)))), LARGE(INDEX(ISNUMBER(--MID((--TRIM(RIGHT(SUBSTITUTE(LEFT(A455,_xlfn.AGGREGATE(16,6,FIND({0,1,2,3,4,5,6,7,8,9},A455,ROW(INDIRECT("1:"&amp;LEN(A455)))),1))," ",REPT(" ",LEN(A455))),LEN(A455)))), ROW(INDIRECT("1:"&amp;LEN((--TRIM(RIGHT(SUBSTITUTE(LEFT(A455,_xlfn.AGGREGATE(16,6,FIND({0,1,2,3,4,5,6,7,8,9},A455,ROW(INDIRECT("1:"&amp;LEN(A455)))),1))," ",REPT(" ",LEN(A455))),LEN(A455))))))), 1)) * ROW(INDIRECT("1:"&amp;LEN((--TRIM(RIGHT(SUBSTITUTE(LEFT(A455,_xlfn.AGGREGATE(16,6,FIND({0,1,2,3,4,5,6,7,8,9},A455,ROW(INDIRECT("1:"&amp;LEN(A455)))),1))," ",REPT(" ",LEN(A455))),LEN(A455))))))), 0), ROW(INDIRECT("1:"&amp;LEN((--TRIM(RIGHT(SUBSTITUTE(LEFT(A455,_xlfn.AGGREGATE(16,6,FIND({0,1,2,3,4,5,6,7,8,9},A455,ROW(INDIRECT("1:"&amp;LEN(A455)))),1))," ",REPT(" ",LEN(A455))),LEN(A455))))))))+1, 1) * 10^ROW(INDIRECT("1:"&amp;LEN((--TRIM(RIGHT(SUBSTITUTE(LEFT(A455,_xlfn.AGGREGATE(16,6,FIND({0,1,2,3,4,5,6,7,8,9},A455,ROW(INDIRECT("1:"&amp;LEN(A455)))),1))," ",REPT(" ",LEN(A455))),LEN(A455)))))))/10))*100+1</f>
        <v>201</v>
      </c>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WZC456" s="35"/>
      <c r="WZD456" s="35"/>
      <c r="WZE456" s="35"/>
      <c r="WZF456" s="35"/>
      <c r="WZG456" s="35"/>
      <c r="WZH456" s="35"/>
      <c r="WZI456" s="35"/>
      <c r="WZJ456" s="35"/>
      <c r="WZK456" s="35"/>
      <c r="WZL456" s="35"/>
      <c r="WZM456" s="35"/>
      <c r="WZN456" s="35"/>
      <c r="WZO456" s="35"/>
      <c r="WZP456" s="35"/>
      <c r="WZQ456" s="35"/>
      <c r="WZR456" s="35"/>
      <c r="WZS456" s="35"/>
      <c r="WZT456" s="35"/>
      <c r="WZU456" s="35"/>
      <c r="WZV456" s="35"/>
      <c r="WZW456" s="35"/>
      <c r="WZX456" s="35"/>
      <c r="WZY456" s="35"/>
      <c r="WZZ456" s="35"/>
      <c r="XAA456" s="35"/>
      <c r="XAB456" s="35"/>
      <c r="XAC456" s="35"/>
      <c r="XAD456" s="35"/>
      <c r="XAE456" s="35"/>
      <c r="XAF456" s="35"/>
      <c r="XAG456" s="35"/>
      <c r="XAH456" s="35"/>
      <c r="XAI456" s="35"/>
      <c r="XAJ456" s="35"/>
      <c r="XAK456" s="35"/>
      <c r="XAL456" s="35"/>
      <c r="XAM456" s="35"/>
      <c r="XAN456" s="35"/>
      <c r="XAO456" s="35"/>
      <c r="XAP456" s="35"/>
      <c r="XAQ456" s="35"/>
      <c r="XAR456" s="35"/>
      <c r="XAS456" s="35"/>
      <c r="XAT456" s="35"/>
      <c r="XAU456" s="35"/>
      <c r="XAV456" s="35"/>
      <c r="XAW456" s="35"/>
      <c r="XAX456" s="35"/>
      <c r="XAY456" s="35"/>
      <c r="XAZ456" s="35"/>
      <c r="XBA456" s="35"/>
      <c r="XBB456" s="35"/>
      <c r="XBC456" s="35"/>
      <c r="XBD456" s="35"/>
      <c r="XBE456" s="35"/>
      <c r="XBF456" s="35"/>
      <c r="XBG456" s="35"/>
      <c r="XBH456" s="35"/>
      <c r="XBI456" s="35"/>
      <c r="XBJ456" s="35"/>
      <c r="XBK456" s="35"/>
      <c r="XBL456" s="35"/>
      <c r="XBM456" s="35"/>
      <c r="XBN456" s="35"/>
      <c r="XBO456" s="35"/>
      <c r="XBP456" s="35"/>
      <c r="XBQ456" s="35"/>
      <c r="XBR456" s="35"/>
      <c r="XBS456" s="35"/>
      <c r="XBT456" s="35"/>
      <c r="XBU456" s="35"/>
      <c r="XBV456" s="35"/>
      <c r="XBW456" s="35"/>
      <c r="XBX456" s="35"/>
      <c r="XBY456" s="35"/>
      <c r="XBZ456" s="35"/>
      <c r="XCA456" s="35"/>
      <c r="XCB456" s="35"/>
      <c r="XCC456" s="35"/>
      <c r="XCD456" s="35"/>
      <c r="XCE456" s="35"/>
      <c r="XCF456" s="35"/>
      <c r="XCG456" s="35"/>
      <c r="XCH456" s="35"/>
      <c r="XCI456" s="35"/>
      <c r="XCJ456" s="35"/>
      <c r="XCK456" s="35"/>
      <c r="XCL456" s="35"/>
      <c r="XCM456" s="35"/>
      <c r="XCN456" s="35"/>
      <c r="XCO456" s="35"/>
      <c r="XCP456" s="35"/>
      <c r="XCQ456" s="35"/>
      <c r="XCR456" s="35"/>
      <c r="XCS456" s="35"/>
      <c r="XCT456" s="35"/>
      <c r="XCU456" s="35"/>
      <c r="XCV456" s="35"/>
      <c r="XCW456" s="35"/>
      <c r="XCX456" s="35"/>
      <c r="XCY456" s="35"/>
      <c r="XCZ456" s="35"/>
      <c r="XDA456" s="35"/>
      <c r="XDB456" s="35"/>
      <c r="XDC456" s="35"/>
      <c r="XDD456" s="35"/>
      <c r="XDE456" s="35"/>
      <c r="XDF456" s="35"/>
      <c r="XDG456" s="35"/>
      <c r="XDH456" s="35"/>
      <c r="XDI456" s="35"/>
      <c r="XDJ456" s="35"/>
      <c r="XDK456" s="35"/>
      <c r="XDL456" s="35"/>
      <c r="XDM456" s="35"/>
      <c r="XDN456" s="35"/>
      <c r="XDO456" s="35"/>
      <c r="XDP456" s="35"/>
      <c r="XDQ456" s="35"/>
      <c r="XDR456" s="35"/>
      <c r="XDS456" s="35"/>
      <c r="XDT456" s="35"/>
      <c r="XDU456" s="35"/>
      <c r="XDV456" s="35"/>
      <c r="XDW456" s="35"/>
      <c r="XDX456" s="35"/>
      <c r="XDY456" s="35"/>
      <c r="XDZ456" s="35"/>
      <c r="XEA456" s="35"/>
      <c r="XEB456" s="35"/>
      <c r="XEC456" s="35"/>
      <c r="XED456" s="35"/>
      <c r="XEE456" s="35"/>
      <c r="XEF456" s="35"/>
      <c r="XEG456" s="35"/>
      <c r="XEH456" s="35"/>
      <c r="XEI456" s="35"/>
      <c r="XEJ456" s="35"/>
      <c r="XEK456" s="35"/>
      <c r="XEL456" s="35"/>
      <c r="XEM456" s="35"/>
      <c r="XEN456" s="35"/>
      <c r="XEO456" s="35"/>
      <c r="XEP456" s="35"/>
      <c r="XEQ456" s="35"/>
      <c r="XER456" s="35"/>
      <c r="XES456" s="35"/>
      <c r="XET456" s="35"/>
      <c r="XEU456" s="35"/>
      <c r="XEV456" s="35"/>
      <c r="XEW456" s="35"/>
      <c r="XEX456" s="35"/>
      <c r="XEY456" s="35"/>
      <c r="XEZ456" s="35"/>
      <c r="XFA456" s="35"/>
      <c r="XFB456" s="35"/>
      <c r="XFC456" s="35"/>
      <c r="XFD456" s="35"/>
    </row>
    <row r="457" spans="1:151 16227:16384" s="12" customFormat="1" ht="20.25" customHeight="1" x14ac:dyDescent="0.25">
      <c r="A457" s="114"/>
      <c r="B457" s="115"/>
      <c r="C457" s="118">
        <v>2</v>
      </c>
      <c r="D457" s="119"/>
      <c r="E457" s="62" t="s">
        <v>208</v>
      </c>
      <c r="F457" s="118">
        <f>(63.61)*10.764</f>
        <v>684.69803999999999</v>
      </c>
      <c r="G457" s="119"/>
      <c r="H457" s="62">
        <v>0</v>
      </c>
      <c r="I457" s="62">
        <f t="shared" si="211"/>
        <v>1095.5168639999999</v>
      </c>
      <c r="J457" s="35"/>
      <c r="K457" s="35"/>
      <c r="L457" s="35"/>
      <c r="M457" s="35"/>
      <c r="N457" s="35"/>
      <c r="O457" s="35"/>
      <c r="P457" s="35"/>
      <c r="Q457" s="35"/>
      <c r="R457" s="35"/>
      <c r="S457" s="35"/>
      <c r="T457" s="35"/>
      <c r="U457" s="42" t="str">
        <f t="shared" ca="1" si="212"/>
        <v>202,..,202</v>
      </c>
      <c r="V457" s="42">
        <f ca="1">V456+1</f>
        <v>202</v>
      </c>
      <c r="W457" s="42">
        <f ca="1">W456+1</f>
        <v>202</v>
      </c>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WZC457" s="35"/>
      <c r="WZD457" s="35"/>
      <c r="WZE457" s="35"/>
      <c r="WZF457" s="35"/>
      <c r="WZG457" s="35"/>
      <c r="WZH457" s="35"/>
      <c r="WZI457" s="35"/>
      <c r="WZJ457" s="35"/>
      <c r="WZK457" s="35"/>
      <c r="WZL457" s="35"/>
      <c r="WZM457" s="35"/>
      <c r="WZN457" s="35"/>
      <c r="WZO457" s="35"/>
      <c r="WZP457" s="35"/>
      <c r="WZQ457" s="35"/>
      <c r="WZR457" s="35"/>
      <c r="WZS457" s="35"/>
      <c r="WZT457" s="35"/>
      <c r="WZU457" s="35"/>
      <c r="WZV457" s="35"/>
      <c r="WZW457" s="35"/>
      <c r="WZX457" s="35"/>
      <c r="WZY457" s="35"/>
      <c r="WZZ457" s="35"/>
      <c r="XAA457" s="35"/>
      <c r="XAB457" s="35"/>
      <c r="XAC457" s="35"/>
      <c r="XAD457" s="35"/>
      <c r="XAE457" s="35"/>
      <c r="XAF457" s="35"/>
      <c r="XAG457" s="35"/>
      <c r="XAH457" s="35"/>
      <c r="XAI457" s="35"/>
      <c r="XAJ457" s="35"/>
      <c r="XAK457" s="35"/>
      <c r="XAL457" s="35"/>
      <c r="XAM457" s="35"/>
      <c r="XAN457" s="35"/>
      <c r="XAO457" s="35"/>
      <c r="XAP457" s="35"/>
      <c r="XAQ457" s="35"/>
      <c r="XAR457" s="35"/>
      <c r="XAS457" s="35"/>
      <c r="XAT457" s="35"/>
      <c r="XAU457" s="35"/>
      <c r="XAV457" s="35"/>
      <c r="XAW457" s="35"/>
      <c r="XAX457" s="35"/>
      <c r="XAY457" s="35"/>
      <c r="XAZ457" s="35"/>
      <c r="XBA457" s="35"/>
      <c r="XBB457" s="35"/>
      <c r="XBC457" s="35"/>
      <c r="XBD457" s="35"/>
      <c r="XBE457" s="35"/>
      <c r="XBF457" s="35"/>
      <c r="XBG457" s="35"/>
      <c r="XBH457" s="35"/>
      <c r="XBI457" s="35"/>
      <c r="XBJ457" s="35"/>
      <c r="XBK457" s="35"/>
      <c r="XBL457" s="35"/>
      <c r="XBM457" s="35"/>
      <c r="XBN457" s="35"/>
      <c r="XBO457" s="35"/>
      <c r="XBP457" s="35"/>
      <c r="XBQ457" s="35"/>
      <c r="XBR457" s="35"/>
      <c r="XBS457" s="35"/>
      <c r="XBT457" s="35"/>
      <c r="XBU457" s="35"/>
      <c r="XBV457" s="35"/>
      <c r="XBW457" s="35"/>
      <c r="XBX457" s="35"/>
      <c r="XBY457" s="35"/>
      <c r="XBZ457" s="35"/>
      <c r="XCA457" s="35"/>
      <c r="XCB457" s="35"/>
      <c r="XCC457" s="35"/>
      <c r="XCD457" s="35"/>
      <c r="XCE457" s="35"/>
      <c r="XCF457" s="35"/>
      <c r="XCG457" s="35"/>
      <c r="XCH457" s="35"/>
      <c r="XCI457" s="35"/>
      <c r="XCJ457" s="35"/>
      <c r="XCK457" s="35"/>
      <c r="XCL457" s="35"/>
      <c r="XCM457" s="35"/>
      <c r="XCN457" s="35"/>
      <c r="XCO457" s="35"/>
      <c r="XCP457" s="35"/>
      <c r="XCQ457" s="35"/>
      <c r="XCR457" s="35"/>
      <c r="XCS457" s="35"/>
      <c r="XCT457" s="35"/>
      <c r="XCU457" s="35"/>
      <c r="XCV457" s="35"/>
      <c r="XCW457" s="35"/>
      <c r="XCX457" s="35"/>
      <c r="XCY457" s="35"/>
      <c r="XCZ457" s="35"/>
      <c r="XDA457" s="35"/>
      <c r="XDB457" s="35"/>
      <c r="XDC457" s="35"/>
      <c r="XDD457" s="35"/>
      <c r="XDE457" s="35"/>
      <c r="XDF457" s="35"/>
      <c r="XDG457" s="35"/>
      <c r="XDH457" s="35"/>
      <c r="XDI457" s="35"/>
      <c r="XDJ457" s="35"/>
      <c r="XDK457" s="35"/>
      <c r="XDL457" s="35"/>
      <c r="XDM457" s="35"/>
      <c r="XDN457" s="35"/>
      <c r="XDO457" s="35"/>
      <c r="XDP457" s="35"/>
      <c r="XDQ457" s="35"/>
      <c r="XDR457" s="35"/>
      <c r="XDS457" s="35"/>
      <c r="XDT457" s="35"/>
      <c r="XDU457" s="35"/>
      <c r="XDV457" s="35"/>
      <c r="XDW457" s="35"/>
      <c r="XDX457" s="35"/>
      <c r="XDY457" s="35"/>
      <c r="XDZ457" s="35"/>
      <c r="XEA457" s="35"/>
      <c r="XEB457" s="35"/>
      <c r="XEC457" s="35"/>
      <c r="XED457" s="35"/>
      <c r="XEE457" s="35"/>
      <c r="XEF457" s="35"/>
      <c r="XEG457" s="35"/>
      <c r="XEH457" s="35"/>
      <c r="XEI457" s="35"/>
      <c r="XEJ457" s="35"/>
      <c r="XEK457" s="35"/>
      <c r="XEL457" s="35"/>
      <c r="XEM457" s="35"/>
      <c r="XEN457" s="35"/>
      <c r="XEO457" s="35"/>
      <c r="XEP457" s="35"/>
      <c r="XEQ457" s="35"/>
      <c r="XER457" s="35"/>
      <c r="XES457" s="35"/>
      <c r="XET457" s="35"/>
      <c r="XEU457" s="35"/>
      <c r="XEV457" s="35"/>
      <c r="XEW457" s="35"/>
      <c r="XEX457" s="35"/>
      <c r="XEY457" s="35"/>
      <c r="XEZ457" s="35"/>
      <c r="XFA457" s="35"/>
      <c r="XFB457" s="35"/>
      <c r="XFC457" s="35"/>
      <c r="XFD457" s="35"/>
    </row>
    <row r="458" spans="1:151 16227:16384" s="12" customFormat="1" ht="20.25" customHeight="1" x14ac:dyDescent="0.25">
      <c r="A458" s="114"/>
      <c r="B458" s="115"/>
      <c r="C458" s="118">
        <v>3</v>
      </c>
      <c r="D458" s="119"/>
      <c r="E458" s="118" t="s">
        <v>214</v>
      </c>
      <c r="F458" s="120"/>
      <c r="G458" s="120"/>
      <c r="H458" s="120"/>
      <c r="I458" s="119"/>
      <c r="J458" s="35"/>
      <c r="K458" s="35"/>
      <c r="L458" s="35"/>
      <c r="M458" s="35"/>
      <c r="N458" s="35"/>
      <c r="O458" s="35"/>
      <c r="P458" s="35"/>
      <c r="Q458" s="35"/>
      <c r="R458" s="35"/>
      <c r="S458" s="35"/>
      <c r="T458" s="35"/>
      <c r="U458" s="42" t="str">
        <f t="shared" ca="1" si="212"/>
        <v>203,..,203</v>
      </c>
      <c r="V458" s="42">
        <f t="shared" ref="V458:W458" ca="1" si="213">V457+1</f>
        <v>203</v>
      </c>
      <c r="W458" s="42">
        <f t="shared" ca="1" si="213"/>
        <v>203</v>
      </c>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WZC458" s="35"/>
      <c r="WZD458" s="35"/>
      <c r="WZE458" s="35"/>
      <c r="WZF458" s="35"/>
      <c r="WZG458" s="35"/>
      <c r="WZH458" s="35"/>
      <c r="WZI458" s="35"/>
      <c r="WZJ458" s="35"/>
      <c r="WZK458" s="35"/>
      <c r="WZL458" s="35"/>
      <c r="WZM458" s="35"/>
      <c r="WZN458" s="35"/>
      <c r="WZO458" s="35"/>
      <c r="WZP458" s="35"/>
      <c r="WZQ458" s="35"/>
      <c r="WZR458" s="35"/>
      <c r="WZS458" s="35"/>
      <c r="WZT458" s="35"/>
      <c r="WZU458" s="35"/>
      <c r="WZV458" s="35"/>
      <c r="WZW458" s="35"/>
      <c r="WZX458" s="35"/>
      <c r="WZY458" s="35"/>
      <c r="WZZ458" s="35"/>
      <c r="XAA458" s="35"/>
      <c r="XAB458" s="35"/>
      <c r="XAC458" s="35"/>
      <c r="XAD458" s="35"/>
      <c r="XAE458" s="35"/>
      <c r="XAF458" s="35"/>
      <c r="XAG458" s="35"/>
      <c r="XAH458" s="35"/>
      <c r="XAI458" s="35"/>
      <c r="XAJ458" s="35"/>
      <c r="XAK458" s="35"/>
      <c r="XAL458" s="35"/>
      <c r="XAM458" s="35"/>
      <c r="XAN458" s="35"/>
      <c r="XAO458" s="35"/>
      <c r="XAP458" s="35"/>
      <c r="XAQ458" s="35"/>
      <c r="XAR458" s="35"/>
      <c r="XAS458" s="35"/>
      <c r="XAT458" s="35"/>
      <c r="XAU458" s="35"/>
      <c r="XAV458" s="35"/>
      <c r="XAW458" s="35"/>
      <c r="XAX458" s="35"/>
      <c r="XAY458" s="35"/>
      <c r="XAZ458" s="35"/>
      <c r="XBA458" s="35"/>
      <c r="XBB458" s="35"/>
      <c r="XBC458" s="35"/>
      <c r="XBD458" s="35"/>
      <c r="XBE458" s="35"/>
      <c r="XBF458" s="35"/>
      <c r="XBG458" s="35"/>
      <c r="XBH458" s="35"/>
      <c r="XBI458" s="35"/>
      <c r="XBJ458" s="35"/>
      <c r="XBK458" s="35"/>
      <c r="XBL458" s="35"/>
      <c r="XBM458" s="35"/>
      <c r="XBN458" s="35"/>
      <c r="XBO458" s="35"/>
      <c r="XBP458" s="35"/>
      <c r="XBQ458" s="35"/>
      <c r="XBR458" s="35"/>
      <c r="XBS458" s="35"/>
      <c r="XBT458" s="35"/>
      <c r="XBU458" s="35"/>
      <c r="XBV458" s="35"/>
      <c r="XBW458" s="35"/>
      <c r="XBX458" s="35"/>
      <c r="XBY458" s="35"/>
      <c r="XBZ458" s="35"/>
      <c r="XCA458" s="35"/>
      <c r="XCB458" s="35"/>
      <c r="XCC458" s="35"/>
      <c r="XCD458" s="35"/>
      <c r="XCE458" s="35"/>
      <c r="XCF458" s="35"/>
      <c r="XCG458" s="35"/>
      <c r="XCH458" s="35"/>
      <c r="XCI458" s="35"/>
      <c r="XCJ458" s="35"/>
      <c r="XCK458" s="35"/>
      <c r="XCL458" s="35"/>
      <c r="XCM458" s="35"/>
      <c r="XCN458" s="35"/>
      <c r="XCO458" s="35"/>
      <c r="XCP458" s="35"/>
      <c r="XCQ458" s="35"/>
      <c r="XCR458" s="35"/>
      <c r="XCS458" s="35"/>
      <c r="XCT458" s="35"/>
      <c r="XCU458" s="35"/>
      <c r="XCV458" s="35"/>
      <c r="XCW458" s="35"/>
      <c r="XCX458" s="35"/>
      <c r="XCY458" s="35"/>
      <c r="XCZ458" s="35"/>
      <c r="XDA458" s="35"/>
      <c r="XDB458" s="35"/>
      <c r="XDC458" s="35"/>
      <c r="XDD458" s="35"/>
      <c r="XDE458" s="35"/>
      <c r="XDF458" s="35"/>
      <c r="XDG458" s="35"/>
      <c r="XDH458" s="35"/>
      <c r="XDI458" s="35"/>
      <c r="XDJ458" s="35"/>
      <c r="XDK458" s="35"/>
      <c r="XDL458" s="35"/>
      <c r="XDM458" s="35"/>
      <c r="XDN458" s="35"/>
      <c r="XDO458" s="35"/>
      <c r="XDP458" s="35"/>
      <c r="XDQ458" s="35"/>
      <c r="XDR458" s="35"/>
      <c r="XDS458" s="35"/>
      <c r="XDT458" s="35"/>
      <c r="XDU458" s="35"/>
      <c r="XDV458" s="35"/>
      <c r="XDW458" s="35"/>
      <c r="XDX458" s="35"/>
      <c r="XDY458" s="35"/>
      <c r="XDZ458" s="35"/>
      <c r="XEA458" s="35"/>
      <c r="XEB458" s="35"/>
      <c r="XEC458" s="35"/>
      <c r="XED458" s="35"/>
      <c r="XEE458" s="35"/>
      <c r="XEF458" s="35"/>
      <c r="XEG458" s="35"/>
      <c r="XEH458" s="35"/>
      <c r="XEI458" s="35"/>
      <c r="XEJ458" s="35"/>
      <c r="XEK458" s="35"/>
      <c r="XEL458" s="35"/>
      <c r="XEM458" s="35"/>
      <c r="XEN458" s="35"/>
      <c r="XEO458" s="35"/>
      <c r="XEP458" s="35"/>
      <c r="XEQ458" s="35"/>
      <c r="XER458" s="35"/>
      <c r="XES458" s="35"/>
      <c r="XET458" s="35"/>
      <c r="XEU458" s="35"/>
      <c r="XEV458" s="35"/>
      <c r="XEW458" s="35"/>
      <c r="XEX458" s="35"/>
      <c r="XEY458" s="35"/>
      <c r="XEZ458" s="35"/>
      <c r="XFA458" s="35"/>
      <c r="XFB458" s="35"/>
      <c r="XFC458" s="35"/>
      <c r="XFD458" s="35"/>
    </row>
    <row r="459" spans="1:151 16227:16384" s="12" customFormat="1" ht="21.75" customHeight="1" x14ac:dyDescent="0.25">
      <c r="A459" s="114"/>
      <c r="B459" s="115"/>
      <c r="C459" s="118">
        <v>4</v>
      </c>
      <c r="D459" s="119"/>
      <c r="E459" s="118" t="s">
        <v>287</v>
      </c>
      <c r="F459" s="120"/>
      <c r="G459" s="120"/>
      <c r="H459" s="120"/>
      <c r="I459" s="119"/>
      <c r="J459" s="35"/>
      <c r="K459" s="35"/>
      <c r="L459" s="35"/>
      <c r="M459" s="35"/>
      <c r="N459" s="35"/>
      <c r="O459" s="35"/>
      <c r="P459" s="35"/>
      <c r="Q459" s="35"/>
      <c r="R459" s="35"/>
      <c r="S459" s="35"/>
      <c r="T459" s="35"/>
      <c r="U459" s="42" t="str">
        <f t="shared" ca="1" si="212"/>
        <v>204,..,204</v>
      </c>
      <c r="V459" s="42">
        <f t="shared" ref="V459:W460" ca="1" si="214">V458+1</f>
        <v>204</v>
      </c>
      <c r="W459" s="42">
        <f t="shared" ca="1" si="214"/>
        <v>204</v>
      </c>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WZC459" s="35"/>
      <c r="WZD459" s="35"/>
      <c r="WZE459" s="35"/>
      <c r="WZF459" s="35"/>
      <c r="WZG459" s="35"/>
      <c r="WZH459" s="35"/>
      <c r="WZI459" s="35"/>
      <c r="WZJ459" s="35"/>
      <c r="WZK459" s="35"/>
      <c r="WZL459" s="35"/>
      <c r="WZM459" s="35"/>
      <c r="WZN459" s="35"/>
      <c r="WZO459" s="35"/>
      <c r="WZP459" s="35"/>
      <c r="WZQ459" s="35"/>
      <c r="WZR459" s="35"/>
      <c r="WZS459" s="35"/>
      <c r="WZT459" s="35"/>
      <c r="WZU459" s="35"/>
      <c r="WZV459" s="35"/>
      <c r="WZW459" s="35"/>
      <c r="WZX459" s="35"/>
      <c r="WZY459" s="35"/>
      <c r="WZZ459" s="35"/>
      <c r="XAA459" s="35"/>
      <c r="XAB459" s="35"/>
      <c r="XAC459" s="35"/>
      <c r="XAD459" s="35"/>
      <c r="XAE459" s="35"/>
      <c r="XAF459" s="35"/>
      <c r="XAG459" s="35"/>
      <c r="XAH459" s="35"/>
      <c r="XAI459" s="35"/>
      <c r="XAJ459" s="35"/>
      <c r="XAK459" s="35"/>
      <c r="XAL459" s="35"/>
      <c r="XAM459" s="35"/>
      <c r="XAN459" s="35"/>
      <c r="XAO459" s="35"/>
      <c r="XAP459" s="35"/>
      <c r="XAQ459" s="35"/>
      <c r="XAR459" s="35"/>
      <c r="XAS459" s="35"/>
      <c r="XAT459" s="35"/>
      <c r="XAU459" s="35"/>
      <c r="XAV459" s="35"/>
      <c r="XAW459" s="35"/>
      <c r="XAX459" s="35"/>
      <c r="XAY459" s="35"/>
      <c r="XAZ459" s="35"/>
      <c r="XBA459" s="35"/>
      <c r="XBB459" s="35"/>
      <c r="XBC459" s="35"/>
      <c r="XBD459" s="35"/>
      <c r="XBE459" s="35"/>
      <c r="XBF459" s="35"/>
      <c r="XBG459" s="35"/>
      <c r="XBH459" s="35"/>
      <c r="XBI459" s="35"/>
      <c r="XBJ459" s="35"/>
      <c r="XBK459" s="35"/>
      <c r="XBL459" s="35"/>
      <c r="XBM459" s="35"/>
      <c r="XBN459" s="35"/>
      <c r="XBO459" s="35"/>
      <c r="XBP459" s="35"/>
      <c r="XBQ459" s="35"/>
      <c r="XBR459" s="35"/>
      <c r="XBS459" s="35"/>
      <c r="XBT459" s="35"/>
      <c r="XBU459" s="35"/>
      <c r="XBV459" s="35"/>
      <c r="XBW459" s="35"/>
      <c r="XBX459" s="35"/>
      <c r="XBY459" s="35"/>
      <c r="XBZ459" s="35"/>
      <c r="XCA459" s="35"/>
      <c r="XCB459" s="35"/>
      <c r="XCC459" s="35"/>
      <c r="XCD459" s="35"/>
      <c r="XCE459" s="35"/>
      <c r="XCF459" s="35"/>
      <c r="XCG459" s="35"/>
      <c r="XCH459" s="35"/>
      <c r="XCI459" s="35"/>
      <c r="XCJ459" s="35"/>
      <c r="XCK459" s="35"/>
      <c r="XCL459" s="35"/>
      <c r="XCM459" s="35"/>
      <c r="XCN459" s="35"/>
      <c r="XCO459" s="35"/>
      <c r="XCP459" s="35"/>
      <c r="XCQ459" s="35"/>
      <c r="XCR459" s="35"/>
      <c r="XCS459" s="35"/>
      <c r="XCT459" s="35"/>
      <c r="XCU459" s="35"/>
      <c r="XCV459" s="35"/>
      <c r="XCW459" s="35"/>
      <c r="XCX459" s="35"/>
      <c r="XCY459" s="35"/>
      <c r="XCZ459" s="35"/>
      <c r="XDA459" s="35"/>
      <c r="XDB459" s="35"/>
      <c r="XDC459" s="35"/>
      <c r="XDD459" s="35"/>
      <c r="XDE459" s="35"/>
      <c r="XDF459" s="35"/>
      <c r="XDG459" s="35"/>
      <c r="XDH459" s="35"/>
      <c r="XDI459" s="35"/>
      <c r="XDJ459" s="35"/>
      <c r="XDK459" s="35"/>
      <c r="XDL459" s="35"/>
      <c r="XDM459" s="35"/>
      <c r="XDN459" s="35"/>
      <c r="XDO459" s="35"/>
      <c r="XDP459" s="35"/>
      <c r="XDQ459" s="35"/>
      <c r="XDR459" s="35"/>
      <c r="XDS459" s="35"/>
      <c r="XDT459" s="35"/>
      <c r="XDU459" s="35"/>
      <c r="XDV459" s="35"/>
      <c r="XDW459" s="35"/>
      <c r="XDX459" s="35"/>
      <c r="XDY459" s="35"/>
      <c r="XDZ459" s="35"/>
      <c r="XEA459" s="35"/>
      <c r="XEB459" s="35"/>
      <c r="XEC459" s="35"/>
      <c r="XED459" s="35"/>
      <c r="XEE459" s="35"/>
      <c r="XEF459" s="35"/>
      <c r="XEG459" s="35"/>
      <c r="XEH459" s="35"/>
      <c r="XEI459" s="35"/>
      <c r="XEJ459" s="35"/>
      <c r="XEK459" s="35"/>
      <c r="XEL459" s="35"/>
      <c r="XEM459" s="35"/>
      <c r="XEN459" s="35"/>
      <c r="XEO459" s="35"/>
      <c r="XEP459" s="35"/>
      <c r="XEQ459" s="35"/>
      <c r="XER459" s="35"/>
      <c r="XES459" s="35"/>
      <c r="XET459" s="35"/>
      <c r="XEU459" s="35"/>
      <c r="XEV459" s="35"/>
      <c r="XEW459" s="35"/>
      <c r="XEX459" s="35"/>
      <c r="XEY459" s="35"/>
      <c r="XEZ459" s="35"/>
      <c r="XFA459" s="35"/>
      <c r="XFB459" s="35"/>
      <c r="XFC459" s="35"/>
      <c r="XFD459" s="35"/>
    </row>
    <row r="460" spans="1:151 16227:16384" s="12" customFormat="1" ht="21.75" customHeight="1" x14ac:dyDescent="0.25">
      <c r="A460" s="116"/>
      <c r="B460" s="117"/>
      <c r="C460" s="118">
        <v>5</v>
      </c>
      <c r="D460" s="119"/>
      <c r="E460" s="118" t="s">
        <v>286</v>
      </c>
      <c r="F460" s="120"/>
      <c r="G460" s="120"/>
      <c r="H460" s="120"/>
      <c r="I460" s="119"/>
      <c r="J460" s="35"/>
      <c r="K460" s="35"/>
      <c r="L460" s="35"/>
      <c r="M460" s="35"/>
      <c r="N460" s="35"/>
      <c r="O460" s="35"/>
      <c r="P460" s="35"/>
      <c r="Q460" s="35"/>
      <c r="R460" s="35"/>
      <c r="S460" s="35"/>
      <c r="T460" s="35"/>
      <c r="U460" s="42" t="str">
        <f t="shared" ref="U460" ca="1" si="215">V460&amp;""&amp;",..,"&amp;""&amp;W460</f>
        <v>205,..,205</v>
      </c>
      <c r="V460" s="42">
        <f t="shared" ca="1" si="214"/>
        <v>205</v>
      </c>
      <c r="W460" s="42">
        <f t="shared" ca="1" si="214"/>
        <v>205</v>
      </c>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WZC460" s="35"/>
      <c r="WZD460" s="35"/>
      <c r="WZE460" s="35"/>
      <c r="WZF460" s="35"/>
      <c r="WZG460" s="35"/>
      <c r="WZH460" s="35"/>
      <c r="WZI460" s="35"/>
      <c r="WZJ460" s="35"/>
      <c r="WZK460" s="35"/>
      <c r="WZL460" s="35"/>
      <c r="WZM460" s="35"/>
      <c r="WZN460" s="35"/>
      <c r="WZO460" s="35"/>
      <c r="WZP460" s="35"/>
      <c r="WZQ460" s="35"/>
      <c r="WZR460" s="35"/>
      <c r="WZS460" s="35"/>
      <c r="WZT460" s="35"/>
      <c r="WZU460" s="35"/>
      <c r="WZV460" s="35"/>
      <c r="WZW460" s="35"/>
      <c r="WZX460" s="35"/>
      <c r="WZY460" s="35"/>
      <c r="WZZ460" s="35"/>
      <c r="XAA460" s="35"/>
      <c r="XAB460" s="35"/>
      <c r="XAC460" s="35"/>
      <c r="XAD460" s="35"/>
      <c r="XAE460" s="35"/>
      <c r="XAF460" s="35"/>
      <c r="XAG460" s="35"/>
      <c r="XAH460" s="35"/>
      <c r="XAI460" s="35"/>
      <c r="XAJ460" s="35"/>
      <c r="XAK460" s="35"/>
      <c r="XAL460" s="35"/>
      <c r="XAM460" s="35"/>
      <c r="XAN460" s="35"/>
      <c r="XAO460" s="35"/>
      <c r="XAP460" s="35"/>
      <c r="XAQ460" s="35"/>
      <c r="XAR460" s="35"/>
      <c r="XAS460" s="35"/>
      <c r="XAT460" s="35"/>
      <c r="XAU460" s="35"/>
      <c r="XAV460" s="35"/>
      <c r="XAW460" s="35"/>
      <c r="XAX460" s="35"/>
      <c r="XAY460" s="35"/>
      <c r="XAZ460" s="35"/>
      <c r="XBA460" s="35"/>
      <c r="XBB460" s="35"/>
      <c r="XBC460" s="35"/>
      <c r="XBD460" s="35"/>
      <c r="XBE460" s="35"/>
      <c r="XBF460" s="35"/>
      <c r="XBG460" s="35"/>
      <c r="XBH460" s="35"/>
      <c r="XBI460" s="35"/>
      <c r="XBJ460" s="35"/>
      <c r="XBK460" s="35"/>
      <c r="XBL460" s="35"/>
      <c r="XBM460" s="35"/>
      <c r="XBN460" s="35"/>
      <c r="XBO460" s="35"/>
      <c r="XBP460" s="35"/>
      <c r="XBQ460" s="35"/>
      <c r="XBR460" s="35"/>
      <c r="XBS460" s="35"/>
      <c r="XBT460" s="35"/>
      <c r="XBU460" s="35"/>
      <c r="XBV460" s="35"/>
      <c r="XBW460" s="35"/>
      <c r="XBX460" s="35"/>
      <c r="XBY460" s="35"/>
      <c r="XBZ460" s="35"/>
      <c r="XCA460" s="35"/>
      <c r="XCB460" s="35"/>
      <c r="XCC460" s="35"/>
      <c r="XCD460" s="35"/>
      <c r="XCE460" s="35"/>
      <c r="XCF460" s="35"/>
      <c r="XCG460" s="35"/>
      <c r="XCH460" s="35"/>
      <c r="XCI460" s="35"/>
      <c r="XCJ460" s="35"/>
      <c r="XCK460" s="35"/>
      <c r="XCL460" s="35"/>
      <c r="XCM460" s="35"/>
      <c r="XCN460" s="35"/>
      <c r="XCO460" s="35"/>
      <c r="XCP460" s="35"/>
      <c r="XCQ460" s="35"/>
      <c r="XCR460" s="35"/>
      <c r="XCS460" s="35"/>
      <c r="XCT460" s="35"/>
      <c r="XCU460" s="35"/>
      <c r="XCV460" s="35"/>
      <c r="XCW460" s="35"/>
      <c r="XCX460" s="35"/>
      <c r="XCY460" s="35"/>
      <c r="XCZ460" s="35"/>
      <c r="XDA460" s="35"/>
      <c r="XDB460" s="35"/>
      <c r="XDC460" s="35"/>
      <c r="XDD460" s="35"/>
      <c r="XDE460" s="35"/>
      <c r="XDF460" s="35"/>
      <c r="XDG460" s="35"/>
      <c r="XDH460" s="35"/>
      <c r="XDI460" s="35"/>
      <c r="XDJ460" s="35"/>
      <c r="XDK460" s="35"/>
      <c r="XDL460" s="35"/>
      <c r="XDM460" s="35"/>
      <c r="XDN460" s="35"/>
      <c r="XDO460" s="35"/>
      <c r="XDP460" s="35"/>
      <c r="XDQ460" s="35"/>
      <c r="XDR460" s="35"/>
      <c r="XDS460" s="35"/>
      <c r="XDT460" s="35"/>
      <c r="XDU460" s="35"/>
      <c r="XDV460" s="35"/>
      <c r="XDW460" s="35"/>
      <c r="XDX460" s="35"/>
      <c r="XDY460" s="35"/>
      <c r="XDZ460" s="35"/>
      <c r="XEA460" s="35"/>
      <c r="XEB460" s="35"/>
      <c r="XEC460" s="35"/>
      <c r="XED460" s="35"/>
      <c r="XEE460" s="35"/>
      <c r="XEF460" s="35"/>
      <c r="XEG460" s="35"/>
      <c r="XEH460" s="35"/>
      <c r="XEI460" s="35"/>
      <c r="XEJ460" s="35"/>
      <c r="XEK460" s="35"/>
      <c r="XEL460" s="35"/>
      <c r="XEM460" s="35"/>
      <c r="XEN460" s="35"/>
      <c r="XEO460" s="35"/>
      <c r="XEP460" s="35"/>
      <c r="XEQ460" s="35"/>
      <c r="XER460" s="35"/>
      <c r="XES460" s="35"/>
      <c r="XET460" s="35"/>
      <c r="XEU460" s="35"/>
      <c r="XEV460" s="35"/>
      <c r="XEW460" s="35"/>
      <c r="XEX460" s="35"/>
      <c r="XEY460" s="35"/>
      <c r="XEZ460" s="35"/>
      <c r="XFA460" s="35"/>
      <c r="XFB460" s="35"/>
      <c r="XFC460" s="35"/>
      <c r="XFD460" s="35"/>
    </row>
    <row r="461" spans="1:151 16227:16384" s="12" customFormat="1" ht="20.25" x14ac:dyDescent="0.25">
      <c r="A461" s="109" t="s">
        <v>213</v>
      </c>
      <c r="B461" s="110"/>
      <c r="C461" s="110"/>
      <c r="D461" s="110"/>
      <c r="E461" s="110"/>
      <c r="F461" s="110"/>
      <c r="G461" s="110"/>
      <c r="H461" s="110"/>
      <c r="I461" s="111"/>
      <c r="J461" s="35">
        <v>4</v>
      </c>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WZC461" s="35"/>
      <c r="WZD461" s="35"/>
      <c r="WZE461" s="35"/>
      <c r="WZF461" s="35"/>
      <c r="WZG461" s="35"/>
      <c r="WZH461" s="35"/>
      <c r="WZI461" s="35"/>
      <c r="WZJ461" s="35"/>
      <c r="WZK461" s="35"/>
      <c r="WZL461" s="35"/>
      <c r="WZM461" s="35"/>
      <c r="WZN461" s="35"/>
      <c r="WZO461" s="35"/>
      <c r="WZP461" s="35"/>
      <c r="WZQ461" s="35"/>
      <c r="WZR461" s="35"/>
      <c r="WZS461" s="35"/>
      <c r="WZT461" s="35"/>
      <c r="WZU461" s="35"/>
      <c r="WZV461" s="35"/>
      <c r="WZW461" s="35"/>
      <c r="WZX461" s="35"/>
      <c r="WZY461" s="35"/>
      <c r="WZZ461" s="35"/>
      <c r="XAA461" s="35"/>
      <c r="XAB461" s="35"/>
      <c r="XAC461" s="35"/>
      <c r="XAD461" s="35"/>
      <c r="XAE461" s="35"/>
      <c r="XAF461" s="35"/>
      <c r="XAG461" s="35"/>
      <c r="XAH461" s="35"/>
      <c r="XAI461" s="35"/>
      <c r="XAJ461" s="35"/>
      <c r="XAK461" s="35"/>
      <c r="XAL461" s="35"/>
      <c r="XAM461" s="35"/>
      <c r="XAN461" s="35"/>
      <c r="XAO461" s="35"/>
      <c r="XAP461" s="35"/>
      <c r="XAQ461" s="35"/>
      <c r="XAR461" s="35"/>
      <c r="XAS461" s="35"/>
      <c r="XAT461" s="35"/>
      <c r="XAU461" s="35"/>
      <c r="XAV461" s="35"/>
      <c r="XAW461" s="35"/>
      <c r="XAX461" s="35"/>
      <c r="XAY461" s="35"/>
      <c r="XAZ461" s="35"/>
      <c r="XBA461" s="35"/>
      <c r="XBB461" s="35"/>
      <c r="XBC461" s="35"/>
      <c r="XBD461" s="35"/>
      <c r="XBE461" s="35"/>
      <c r="XBF461" s="35"/>
      <c r="XBG461" s="35"/>
      <c r="XBH461" s="35"/>
      <c r="XBI461" s="35"/>
      <c r="XBJ461" s="35"/>
      <c r="XBK461" s="35"/>
      <c r="XBL461" s="35"/>
      <c r="XBM461" s="35"/>
      <c r="XBN461" s="35"/>
      <c r="XBO461" s="35"/>
      <c r="XBP461" s="35"/>
      <c r="XBQ461" s="35"/>
      <c r="XBR461" s="35"/>
      <c r="XBS461" s="35"/>
      <c r="XBT461" s="35"/>
      <c r="XBU461" s="35"/>
      <c r="XBV461" s="35"/>
      <c r="XBW461" s="35"/>
      <c r="XBX461" s="35"/>
      <c r="XBY461" s="35"/>
      <c r="XBZ461" s="35"/>
      <c r="XCA461" s="35"/>
      <c r="XCB461" s="35"/>
      <c r="XCC461" s="35"/>
      <c r="XCD461" s="35"/>
      <c r="XCE461" s="35"/>
      <c r="XCF461" s="35"/>
      <c r="XCG461" s="35"/>
      <c r="XCH461" s="35"/>
      <c r="XCI461" s="35"/>
      <c r="XCJ461" s="35"/>
      <c r="XCK461" s="35"/>
      <c r="XCL461" s="35"/>
      <c r="XCM461" s="35"/>
      <c r="XCN461" s="35"/>
      <c r="XCO461" s="35"/>
      <c r="XCP461" s="35"/>
      <c r="XCQ461" s="35"/>
      <c r="XCR461" s="35"/>
      <c r="XCS461" s="35"/>
      <c r="XCT461" s="35"/>
      <c r="XCU461" s="35"/>
      <c r="XCV461" s="35"/>
      <c r="XCW461" s="35"/>
      <c r="XCX461" s="35"/>
      <c r="XCY461" s="35"/>
      <c r="XCZ461" s="35"/>
      <c r="XDA461" s="35"/>
      <c r="XDB461" s="35"/>
      <c r="XDC461" s="35"/>
      <c r="XDD461" s="35"/>
      <c r="XDE461" s="35"/>
      <c r="XDF461" s="35"/>
      <c r="XDG461" s="35"/>
      <c r="XDH461" s="35"/>
      <c r="XDI461" s="35"/>
      <c r="XDJ461" s="35"/>
      <c r="XDK461" s="35"/>
      <c r="XDL461" s="35"/>
      <c r="XDM461" s="35"/>
      <c r="XDN461" s="35"/>
      <c r="XDO461" s="35"/>
      <c r="XDP461" s="35"/>
      <c r="XDQ461" s="35"/>
      <c r="XDR461" s="35"/>
      <c r="XDS461" s="35"/>
      <c r="XDT461" s="35"/>
      <c r="XDU461" s="35"/>
      <c r="XDV461" s="35"/>
      <c r="XDW461" s="35"/>
      <c r="XDX461" s="35"/>
      <c r="XDY461" s="35"/>
      <c r="XDZ461" s="35"/>
      <c r="XEA461" s="35"/>
      <c r="XEB461" s="35"/>
      <c r="XEC461" s="35"/>
      <c r="XED461" s="35"/>
      <c r="XEE461" s="35"/>
      <c r="XEF461" s="35"/>
      <c r="XEG461" s="35"/>
      <c r="XEH461" s="35"/>
      <c r="XEI461" s="35"/>
      <c r="XEJ461" s="35"/>
      <c r="XEK461" s="35"/>
      <c r="XEL461" s="35"/>
      <c r="XEM461" s="35"/>
      <c r="XEN461" s="35"/>
      <c r="XEO461" s="35"/>
      <c r="XEP461" s="35"/>
      <c r="XEQ461" s="35"/>
      <c r="XER461" s="35"/>
      <c r="XES461" s="35"/>
      <c r="XET461" s="35"/>
      <c r="XEU461" s="35"/>
      <c r="XEV461" s="35"/>
      <c r="XEW461" s="35"/>
      <c r="XEX461" s="35"/>
      <c r="XEY461" s="35"/>
      <c r="XEZ461" s="35"/>
      <c r="XFA461" s="35"/>
      <c r="XFB461" s="35"/>
      <c r="XFC461" s="35"/>
      <c r="XFD461" s="35"/>
    </row>
    <row r="462" spans="1:151 16227:16384" s="12" customFormat="1" ht="20.25" customHeight="1" x14ac:dyDescent="0.25">
      <c r="A462" s="112" t="str">
        <f>A461</f>
        <v>3rd to 6th Floor</v>
      </c>
      <c r="B462" s="113"/>
      <c r="C462" s="118">
        <v>1</v>
      </c>
      <c r="D462" s="119"/>
      <c r="E462" s="62" t="s">
        <v>208</v>
      </c>
      <c r="F462" s="118">
        <f>(62.03)*10.764</f>
        <v>667.69092000000001</v>
      </c>
      <c r="G462" s="119"/>
      <c r="H462" s="62">
        <v>0</v>
      </c>
      <c r="I462" s="62">
        <f t="shared" ref="I462:I463" si="216">F462*(($I$151)+1)+H462</f>
        <v>1068.305472</v>
      </c>
      <c r="J462" s="35"/>
      <c r="K462" s="35"/>
      <c r="L462" s="35"/>
      <c r="M462" s="35"/>
      <c r="N462" s="35"/>
      <c r="O462" s="35"/>
      <c r="P462" s="35"/>
      <c r="Q462" s="35"/>
      <c r="R462" s="35"/>
      <c r="S462" s="35"/>
      <c r="T462" s="35"/>
      <c r="U462" s="42" t="str">
        <f t="shared" ref="U462:U466" ca="1" si="217">V462&amp;""&amp;",..,"&amp;""&amp;W462</f>
        <v>301,..,601</v>
      </c>
      <c r="V462" s="42">
        <f ca="1">(SUMPRODUCT(MID(0&amp;(LEFT(A461,SUM(LEN(A461)-LEN(SUBSTITUTE(A461,{"0","1","2","3"},""))))), LARGE(INDEX(ISNUMBER(--MID((LEFT(A461,SUM(LEN(A461)-LEN(SUBSTITUTE(A461,{"0","1","2","3"},""))))), ROW(INDIRECT("1:"&amp;LEN((LEFT(A461,SUM(LEN(A461)-LEN(SUBSTITUTE(A461,{"0","1","2","3"},"")))))))), 1)) * ROW(INDIRECT("1:"&amp;LEN((LEFT(A461,SUM(LEN(A461)-LEN(SUBSTITUTE(A461,{"0","1","2","3"},"")))))))), 0), ROW(INDIRECT("1:"&amp;LEN((LEFT(A461,SUM(LEN(A461)-LEN(SUBSTITUTE(A461,{"0","1","2","3"},"")))))))))+1, 1) * 10^ROW(INDIRECT("1:"&amp;LEN((LEFT(A461,SUM(LEN(A461)-LEN(SUBSTITUTE(A461,{"0","1","2","3"},""))))))))/10))*100+1</f>
        <v>301</v>
      </c>
      <c r="W462" s="42">
        <f ca="1">(SUMPRODUCT(MID(0&amp;(--TRIM(RIGHT(SUBSTITUTE(LEFT(A461,_xlfn.AGGREGATE(16,6,FIND({0,1,2,3,4,5,6,7,8,9},A461,ROW(INDIRECT("1:"&amp;LEN(A461)))),1))," ",REPT(" ",LEN(A461))),LEN(A461)))), LARGE(INDEX(ISNUMBER(--MID((--TRIM(RIGHT(SUBSTITUTE(LEFT(A461,_xlfn.AGGREGATE(16,6,FIND({0,1,2,3,4,5,6,7,8,9},A461,ROW(INDIRECT("1:"&amp;LEN(A461)))),1))," ",REPT(" ",LEN(A461))),LEN(A461)))), ROW(INDIRECT("1:"&amp;LEN((--TRIM(RIGHT(SUBSTITUTE(LEFT(A461,_xlfn.AGGREGATE(16,6,FIND({0,1,2,3,4,5,6,7,8,9},A461,ROW(INDIRECT("1:"&amp;LEN(A461)))),1))," ",REPT(" ",LEN(A461))),LEN(A461))))))), 1)) * ROW(INDIRECT("1:"&amp;LEN((--TRIM(RIGHT(SUBSTITUTE(LEFT(A461,_xlfn.AGGREGATE(16,6,FIND({0,1,2,3,4,5,6,7,8,9},A461,ROW(INDIRECT("1:"&amp;LEN(A461)))),1))," ",REPT(" ",LEN(A461))),LEN(A461))))))), 0), ROW(INDIRECT("1:"&amp;LEN((--TRIM(RIGHT(SUBSTITUTE(LEFT(A461,_xlfn.AGGREGATE(16,6,FIND({0,1,2,3,4,5,6,7,8,9},A461,ROW(INDIRECT("1:"&amp;LEN(A461)))),1))," ",REPT(" ",LEN(A461))),LEN(A461))))))))+1, 1) * 10^ROW(INDIRECT("1:"&amp;LEN((--TRIM(RIGHT(SUBSTITUTE(LEFT(A461,_xlfn.AGGREGATE(16,6,FIND({0,1,2,3,4,5,6,7,8,9},A461,ROW(INDIRECT("1:"&amp;LEN(A461)))),1))," ",REPT(" ",LEN(A461))),LEN(A461)))))))/10))*100+1</f>
        <v>601</v>
      </c>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WZC462" s="35"/>
      <c r="WZD462" s="35"/>
      <c r="WZE462" s="35"/>
      <c r="WZF462" s="35"/>
      <c r="WZG462" s="35"/>
      <c r="WZH462" s="35"/>
      <c r="WZI462" s="35"/>
      <c r="WZJ462" s="35"/>
      <c r="WZK462" s="35"/>
      <c r="WZL462" s="35"/>
      <c r="WZM462" s="35"/>
      <c r="WZN462" s="35"/>
      <c r="WZO462" s="35"/>
      <c r="WZP462" s="35"/>
      <c r="WZQ462" s="35"/>
      <c r="WZR462" s="35"/>
      <c r="WZS462" s="35"/>
      <c r="WZT462" s="35"/>
      <c r="WZU462" s="35"/>
      <c r="WZV462" s="35"/>
      <c r="WZW462" s="35"/>
      <c r="WZX462" s="35"/>
      <c r="WZY462" s="35"/>
      <c r="WZZ462" s="35"/>
      <c r="XAA462" s="35"/>
      <c r="XAB462" s="35"/>
      <c r="XAC462" s="35"/>
      <c r="XAD462" s="35"/>
      <c r="XAE462" s="35"/>
      <c r="XAF462" s="35"/>
      <c r="XAG462" s="35"/>
      <c r="XAH462" s="35"/>
      <c r="XAI462" s="35"/>
      <c r="XAJ462" s="35"/>
      <c r="XAK462" s="35"/>
      <c r="XAL462" s="35"/>
      <c r="XAM462" s="35"/>
      <c r="XAN462" s="35"/>
      <c r="XAO462" s="35"/>
      <c r="XAP462" s="35"/>
      <c r="XAQ462" s="35"/>
      <c r="XAR462" s="35"/>
      <c r="XAS462" s="35"/>
      <c r="XAT462" s="35"/>
      <c r="XAU462" s="35"/>
      <c r="XAV462" s="35"/>
      <c r="XAW462" s="35"/>
      <c r="XAX462" s="35"/>
      <c r="XAY462" s="35"/>
      <c r="XAZ462" s="35"/>
      <c r="XBA462" s="35"/>
      <c r="XBB462" s="35"/>
      <c r="XBC462" s="35"/>
      <c r="XBD462" s="35"/>
      <c r="XBE462" s="35"/>
      <c r="XBF462" s="35"/>
      <c r="XBG462" s="35"/>
      <c r="XBH462" s="35"/>
      <c r="XBI462" s="35"/>
      <c r="XBJ462" s="35"/>
      <c r="XBK462" s="35"/>
      <c r="XBL462" s="35"/>
      <c r="XBM462" s="35"/>
      <c r="XBN462" s="35"/>
      <c r="XBO462" s="35"/>
      <c r="XBP462" s="35"/>
      <c r="XBQ462" s="35"/>
      <c r="XBR462" s="35"/>
      <c r="XBS462" s="35"/>
      <c r="XBT462" s="35"/>
      <c r="XBU462" s="35"/>
      <c r="XBV462" s="35"/>
      <c r="XBW462" s="35"/>
      <c r="XBX462" s="35"/>
      <c r="XBY462" s="35"/>
      <c r="XBZ462" s="35"/>
      <c r="XCA462" s="35"/>
      <c r="XCB462" s="35"/>
      <c r="XCC462" s="35"/>
      <c r="XCD462" s="35"/>
      <c r="XCE462" s="35"/>
      <c r="XCF462" s="35"/>
      <c r="XCG462" s="35"/>
      <c r="XCH462" s="35"/>
      <c r="XCI462" s="35"/>
      <c r="XCJ462" s="35"/>
      <c r="XCK462" s="35"/>
      <c r="XCL462" s="35"/>
      <c r="XCM462" s="35"/>
      <c r="XCN462" s="35"/>
      <c r="XCO462" s="35"/>
      <c r="XCP462" s="35"/>
      <c r="XCQ462" s="35"/>
      <c r="XCR462" s="35"/>
      <c r="XCS462" s="35"/>
      <c r="XCT462" s="35"/>
      <c r="XCU462" s="35"/>
      <c r="XCV462" s="35"/>
      <c r="XCW462" s="35"/>
      <c r="XCX462" s="35"/>
      <c r="XCY462" s="35"/>
      <c r="XCZ462" s="35"/>
      <c r="XDA462" s="35"/>
      <c r="XDB462" s="35"/>
      <c r="XDC462" s="35"/>
      <c r="XDD462" s="35"/>
      <c r="XDE462" s="35"/>
      <c r="XDF462" s="35"/>
      <c r="XDG462" s="35"/>
      <c r="XDH462" s="35"/>
      <c r="XDI462" s="35"/>
      <c r="XDJ462" s="35"/>
      <c r="XDK462" s="35"/>
      <c r="XDL462" s="35"/>
      <c r="XDM462" s="35"/>
      <c r="XDN462" s="35"/>
      <c r="XDO462" s="35"/>
      <c r="XDP462" s="35"/>
      <c r="XDQ462" s="35"/>
      <c r="XDR462" s="35"/>
      <c r="XDS462" s="35"/>
      <c r="XDT462" s="35"/>
      <c r="XDU462" s="35"/>
      <c r="XDV462" s="35"/>
      <c r="XDW462" s="35"/>
      <c r="XDX462" s="35"/>
      <c r="XDY462" s="35"/>
      <c r="XDZ462" s="35"/>
      <c r="XEA462" s="35"/>
      <c r="XEB462" s="35"/>
      <c r="XEC462" s="35"/>
      <c r="XED462" s="35"/>
      <c r="XEE462" s="35"/>
      <c r="XEF462" s="35"/>
      <c r="XEG462" s="35"/>
      <c r="XEH462" s="35"/>
      <c r="XEI462" s="35"/>
      <c r="XEJ462" s="35"/>
      <c r="XEK462" s="35"/>
      <c r="XEL462" s="35"/>
      <c r="XEM462" s="35"/>
      <c r="XEN462" s="35"/>
      <c r="XEO462" s="35"/>
      <c r="XEP462" s="35"/>
      <c r="XEQ462" s="35"/>
      <c r="XER462" s="35"/>
      <c r="XES462" s="35"/>
      <c r="XET462" s="35"/>
      <c r="XEU462" s="35"/>
      <c r="XEV462" s="35"/>
      <c r="XEW462" s="35"/>
      <c r="XEX462" s="35"/>
      <c r="XEY462" s="35"/>
      <c r="XEZ462" s="35"/>
      <c r="XFA462" s="35"/>
      <c r="XFB462" s="35"/>
      <c r="XFC462" s="35"/>
      <c r="XFD462" s="35"/>
    </row>
    <row r="463" spans="1:151 16227:16384" s="12" customFormat="1" ht="20.25" customHeight="1" x14ac:dyDescent="0.25">
      <c r="A463" s="114"/>
      <c r="B463" s="115"/>
      <c r="C463" s="118">
        <v>2</v>
      </c>
      <c r="D463" s="119"/>
      <c r="E463" s="62" t="s">
        <v>208</v>
      </c>
      <c r="F463" s="118">
        <f>(63.61)*10.764</f>
        <v>684.69803999999999</v>
      </c>
      <c r="G463" s="119"/>
      <c r="H463" s="62">
        <v>0</v>
      </c>
      <c r="I463" s="62">
        <f t="shared" si="216"/>
        <v>1095.5168639999999</v>
      </c>
      <c r="J463" s="35"/>
      <c r="K463" s="35"/>
      <c r="L463" s="35"/>
      <c r="M463" s="35"/>
      <c r="N463" s="35"/>
      <c r="O463" s="35"/>
      <c r="P463" s="35"/>
      <c r="Q463" s="35"/>
      <c r="R463" s="35"/>
      <c r="S463" s="35"/>
      <c r="T463" s="35"/>
      <c r="U463" s="42" t="str">
        <f t="shared" ca="1" si="217"/>
        <v>302,..,602</v>
      </c>
      <c r="V463" s="42">
        <f ca="1">V462+1</f>
        <v>302</v>
      </c>
      <c r="W463" s="42">
        <f ca="1">W462+1</f>
        <v>602</v>
      </c>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WZC463" s="35"/>
      <c r="WZD463" s="35"/>
      <c r="WZE463" s="35"/>
      <c r="WZF463" s="35"/>
      <c r="WZG463" s="35"/>
      <c r="WZH463" s="35"/>
      <c r="WZI463" s="35"/>
      <c r="WZJ463" s="35"/>
      <c r="WZK463" s="35"/>
      <c r="WZL463" s="35"/>
      <c r="WZM463" s="35"/>
      <c r="WZN463" s="35"/>
      <c r="WZO463" s="35"/>
      <c r="WZP463" s="35"/>
      <c r="WZQ463" s="35"/>
      <c r="WZR463" s="35"/>
      <c r="WZS463" s="35"/>
      <c r="WZT463" s="35"/>
      <c r="WZU463" s="35"/>
      <c r="WZV463" s="35"/>
      <c r="WZW463" s="35"/>
      <c r="WZX463" s="35"/>
      <c r="WZY463" s="35"/>
      <c r="WZZ463" s="35"/>
      <c r="XAA463" s="35"/>
      <c r="XAB463" s="35"/>
      <c r="XAC463" s="35"/>
      <c r="XAD463" s="35"/>
      <c r="XAE463" s="35"/>
      <c r="XAF463" s="35"/>
      <c r="XAG463" s="35"/>
      <c r="XAH463" s="35"/>
      <c r="XAI463" s="35"/>
      <c r="XAJ463" s="35"/>
      <c r="XAK463" s="35"/>
      <c r="XAL463" s="35"/>
      <c r="XAM463" s="35"/>
      <c r="XAN463" s="35"/>
      <c r="XAO463" s="35"/>
      <c r="XAP463" s="35"/>
      <c r="XAQ463" s="35"/>
      <c r="XAR463" s="35"/>
      <c r="XAS463" s="35"/>
      <c r="XAT463" s="35"/>
      <c r="XAU463" s="35"/>
      <c r="XAV463" s="35"/>
      <c r="XAW463" s="35"/>
      <c r="XAX463" s="35"/>
      <c r="XAY463" s="35"/>
      <c r="XAZ463" s="35"/>
      <c r="XBA463" s="35"/>
      <c r="XBB463" s="35"/>
      <c r="XBC463" s="35"/>
      <c r="XBD463" s="35"/>
      <c r="XBE463" s="35"/>
      <c r="XBF463" s="35"/>
      <c r="XBG463" s="35"/>
      <c r="XBH463" s="35"/>
      <c r="XBI463" s="35"/>
      <c r="XBJ463" s="35"/>
      <c r="XBK463" s="35"/>
      <c r="XBL463" s="35"/>
      <c r="XBM463" s="35"/>
      <c r="XBN463" s="35"/>
      <c r="XBO463" s="35"/>
      <c r="XBP463" s="35"/>
      <c r="XBQ463" s="35"/>
      <c r="XBR463" s="35"/>
      <c r="XBS463" s="35"/>
      <c r="XBT463" s="35"/>
      <c r="XBU463" s="35"/>
      <c r="XBV463" s="35"/>
      <c r="XBW463" s="35"/>
      <c r="XBX463" s="35"/>
      <c r="XBY463" s="35"/>
      <c r="XBZ463" s="35"/>
      <c r="XCA463" s="35"/>
      <c r="XCB463" s="35"/>
      <c r="XCC463" s="35"/>
      <c r="XCD463" s="35"/>
      <c r="XCE463" s="35"/>
      <c r="XCF463" s="35"/>
      <c r="XCG463" s="35"/>
      <c r="XCH463" s="35"/>
      <c r="XCI463" s="35"/>
      <c r="XCJ463" s="35"/>
      <c r="XCK463" s="35"/>
      <c r="XCL463" s="35"/>
      <c r="XCM463" s="35"/>
      <c r="XCN463" s="35"/>
      <c r="XCO463" s="35"/>
      <c r="XCP463" s="35"/>
      <c r="XCQ463" s="35"/>
      <c r="XCR463" s="35"/>
      <c r="XCS463" s="35"/>
      <c r="XCT463" s="35"/>
      <c r="XCU463" s="35"/>
      <c r="XCV463" s="35"/>
      <c r="XCW463" s="35"/>
      <c r="XCX463" s="35"/>
      <c r="XCY463" s="35"/>
      <c r="XCZ463" s="35"/>
      <c r="XDA463" s="35"/>
      <c r="XDB463" s="35"/>
      <c r="XDC463" s="35"/>
      <c r="XDD463" s="35"/>
      <c r="XDE463" s="35"/>
      <c r="XDF463" s="35"/>
      <c r="XDG463" s="35"/>
      <c r="XDH463" s="35"/>
      <c r="XDI463" s="35"/>
      <c r="XDJ463" s="35"/>
      <c r="XDK463" s="35"/>
      <c r="XDL463" s="35"/>
      <c r="XDM463" s="35"/>
      <c r="XDN463" s="35"/>
      <c r="XDO463" s="35"/>
      <c r="XDP463" s="35"/>
      <c r="XDQ463" s="35"/>
      <c r="XDR463" s="35"/>
      <c r="XDS463" s="35"/>
      <c r="XDT463" s="35"/>
      <c r="XDU463" s="35"/>
      <c r="XDV463" s="35"/>
      <c r="XDW463" s="35"/>
      <c r="XDX463" s="35"/>
      <c r="XDY463" s="35"/>
      <c r="XDZ463" s="35"/>
      <c r="XEA463" s="35"/>
      <c r="XEB463" s="35"/>
      <c r="XEC463" s="35"/>
      <c r="XED463" s="35"/>
      <c r="XEE463" s="35"/>
      <c r="XEF463" s="35"/>
      <c r="XEG463" s="35"/>
      <c r="XEH463" s="35"/>
      <c r="XEI463" s="35"/>
      <c r="XEJ463" s="35"/>
      <c r="XEK463" s="35"/>
      <c r="XEL463" s="35"/>
      <c r="XEM463" s="35"/>
      <c r="XEN463" s="35"/>
      <c r="XEO463" s="35"/>
      <c r="XEP463" s="35"/>
      <c r="XEQ463" s="35"/>
      <c r="XER463" s="35"/>
      <c r="XES463" s="35"/>
      <c r="XET463" s="35"/>
      <c r="XEU463" s="35"/>
      <c r="XEV463" s="35"/>
      <c r="XEW463" s="35"/>
      <c r="XEX463" s="35"/>
      <c r="XEY463" s="35"/>
      <c r="XEZ463" s="35"/>
      <c r="XFA463" s="35"/>
      <c r="XFB463" s="35"/>
      <c r="XFC463" s="35"/>
      <c r="XFD463" s="35"/>
    </row>
    <row r="464" spans="1:151 16227:16384" s="12" customFormat="1" ht="20.25" customHeight="1" x14ac:dyDescent="0.25">
      <c r="A464" s="114"/>
      <c r="B464" s="115"/>
      <c r="C464" s="118">
        <v>3</v>
      </c>
      <c r="D464" s="119"/>
      <c r="E464" s="118" t="s">
        <v>214</v>
      </c>
      <c r="F464" s="120"/>
      <c r="G464" s="120"/>
      <c r="H464" s="120"/>
      <c r="I464" s="119"/>
      <c r="J464" s="35"/>
      <c r="K464" s="35"/>
      <c r="L464" s="35"/>
      <c r="M464" s="35"/>
      <c r="N464" s="35"/>
      <c r="O464" s="35"/>
      <c r="P464" s="35"/>
      <c r="Q464" s="35"/>
      <c r="R464" s="35"/>
      <c r="S464" s="35"/>
      <c r="T464" s="35"/>
      <c r="U464" s="42" t="str">
        <f t="shared" ca="1" si="217"/>
        <v>303,..,603</v>
      </c>
      <c r="V464" s="42">
        <f t="shared" ref="V464:W464" ca="1" si="218">V463+1</f>
        <v>303</v>
      </c>
      <c r="W464" s="42">
        <f t="shared" ca="1" si="218"/>
        <v>603</v>
      </c>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WZC464" s="35"/>
      <c r="WZD464" s="35"/>
      <c r="WZE464" s="35"/>
      <c r="WZF464" s="35"/>
      <c r="WZG464" s="35"/>
      <c r="WZH464" s="35"/>
      <c r="WZI464" s="35"/>
      <c r="WZJ464" s="35"/>
      <c r="WZK464" s="35"/>
      <c r="WZL464" s="35"/>
      <c r="WZM464" s="35"/>
      <c r="WZN464" s="35"/>
      <c r="WZO464" s="35"/>
      <c r="WZP464" s="35"/>
      <c r="WZQ464" s="35"/>
      <c r="WZR464" s="35"/>
      <c r="WZS464" s="35"/>
      <c r="WZT464" s="35"/>
      <c r="WZU464" s="35"/>
      <c r="WZV464" s="35"/>
      <c r="WZW464" s="35"/>
      <c r="WZX464" s="35"/>
      <c r="WZY464" s="35"/>
      <c r="WZZ464" s="35"/>
      <c r="XAA464" s="35"/>
      <c r="XAB464" s="35"/>
      <c r="XAC464" s="35"/>
      <c r="XAD464" s="35"/>
      <c r="XAE464" s="35"/>
      <c r="XAF464" s="35"/>
      <c r="XAG464" s="35"/>
      <c r="XAH464" s="35"/>
      <c r="XAI464" s="35"/>
      <c r="XAJ464" s="35"/>
      <c r="XAK464" s="35"/>
      <c r="XAL464" s="35"/>
      <c r="XAM464" s="35"/>
      <c r="XAN464" s="35"/>
      <c r="XAO464" s="35"/>
      <c r="XAP464" s="35"/>
      <c r="XAQ464" s="35"/>
      <c r="XAR464" s="35"/>
      <c r="XAS464" s="35"/>
      <c r="XAT464" s="35"/>
      <c r="XAU464" s="35"/>
      <c r="XAV464" s="35"/>
      <c r="XAW464" s="35"/>
      <c r="XAX464" s="35"/>
      <c r="XAY464" s="35"/>
      <c r="XAZ464" s="35"/>
      <c r="XBA464" s="35"/>
      <c r="XBB464" s="35"/>
      <c r="XBC464" s="35"/>
      <c r="XBD464" s="35"/>
      <c r="XBE464" s="35"/>
      <c r="XBF464" s="35"/>
      <c r="XBG464" s="35"/>
      <c r="XBH464" s="35"/>
      <c r="XBI464" s="35"/>
      <c r="XBJ464" s="35"/>
      <c r="XBK464" s="35"/>
      <c r="XBL464" s="35"/>
      <c r="XBM464" s="35"/>
      <c r="XBN464" s="35"/>
      <c r="XBO464" s="35"/>
      <c r="XBP464" s="35"/>
      <c r="XBQ464" s="35"/>
      <c r="XBR464" s="35"/>
      <c r="XBS464" s="35"/>
      <c r="XBT464" s="35"/>
      <c r="XBU464" s="35"/>
      <c r="XBV464" s="35"/>
      <c r="XBW464" s="35"/>
      <c r="XBX464" s="35"/>
      <c r="XBY464" s="35"/>
      <c r="XBZ464" s="35"/>
      <c r="XCA464" s="35"/>
      <c r="XCB464" s="35"/>
      <c r="XCC464" s="35"/>
      <c r="XCD464" s="35"/>
      <c r="XCE464" s="35"/>
      <c r="XCF464" s="35"/>
      <c r="XCG464" s="35"/>
      <c r="XCH464" s="35"/>
      <c r="XCI464" s="35"/>
      <c r="XCJ464" s="35"/>
      <c r="XCK464" s="35"/>
      <c r="XCL464" s="35"/>
      <c r="XCM464" s="35"/>
      <c r="XCN464" s="35"/>
      <c r="XCO464" s="35"/>
      <c r="XCP464" s="35"/>
      <c r="XCQ464" s="35"/>
      <c r="XCR464" s="35"/>
      <c r="XCS464" s="35"/>
      <c r="XCT464" s="35"/>
      <c r="XCU464" s="35"/>
      <c r="XCV464" s="35"/>
      <c r="XCW464" s="35"/>
      <c r="XCX464" s="35"/>
      <c r="XCY464" s="35"/>
      <c r="XCZ464" s="35"/>
      <c r="XDA464" s="35"/>
      <c r="XDB464" s="35"/>
      <c r="XDC464" s="35"/>
      <c r="XDD464" s="35"/>
      <c r="XDE464" s="35"/>
      <c r="XDF464" s="35"/>
      <c r="XDG464" s="35"/>
      <c r="XDH464" s="35"/>
      <c r="XDI464" s="35"/>
      <c r="XDJ464" s="35"/>
      <c r="XDK464" s="35"/>
      <c r="XDL464" s="35"/>
      <c r="XDM464" s="35"/>
      <c r="XDN464" s="35"/>
      <c r="XDO464" s="35"/>
      <c r="XDP464" s="35"/>
      <c r="XDQ464" s="35"/>
      <c r="XDR464" s="35"/>
      <c r="XDS464" s="35"/>
      <c r="XDT464" s="35"/>
      <c r="XDU464" s="35"/>
      <c r="XDV464" s="35"/>
      <c r="XDW464" s="35"/>
      <c r="XDX464" s="35"/>
      <c r="XDY464" s="35"/>
      <c r="XDZ464" s="35"/>
      <c r="XEA464" s="35"/>
      <c r="XEB464" s="35"/>
      <c r="XEC464" s="35"/>
      <c r="XED464" s="35"/>
      <c r="XEE464" s="35"/>
      <c r="XEF464" s="35"/>
      <c r="XEG464" s="35"/>
      <c r="XEH464" s="35"/>
      <c r="XEI464" s="35"/>
      <c r="XEJ464" s="35"/>
      <c r="XEK464" s="35"/>
      <c r="XEL464" s="35"/>
      <c r="XEM464" s="35"/>
      <c r="XEN464" s="35"/>
      <c r="XEO464" s="35"/>
      <c r="XEP464" s="35"/>
      <c r="XEQ464" s="35"/>
      <c r="XER464" s="35"/>
      <c r="XES464" s="35"/>
      <c r="XET464" s="35"/>
      <c r="XEU464" s="35"/>
      <c r="XEV464" s="35"/>
      <c r="XEW464" s="35"/>
      <c r="XEX464" s="35"/>
      <c r="XEY464" s="35"/>
      <c r="XEZ464" s="35"/>
      <c r="XFA464" s="35"/>
      <c r="XFB464" s="35"/>
      <c r="XFC464" s="35"/>
      <c r="XFD464" s="35"/>
    </row>
    <row r="465" spans="1:151 16227:16384" s="12" customFormat="1" ht="20.25" customHeight="1" x14ac:dyDescent="0.25">
      <c r="A465" s="114"/>
      <c r="B465" s="115"/>
      <c r="C465" s="118">
        <v>4</v>
      </c>
      <c r="D465" s="119"/>
      <c r="E465" s="118" t="s">
        <v>214</v>
      </c>
      <c r="F465" s="120"/>
      <c r="G465" s="120"/>
      <c r="H465" s="120"/>
      <c r="I465" s="119"/>
      <c r="J465" s="35"/>
      <c r="K465" s="35"/>
      <c r="L465" s="35"/>
      <c r="M465" s="35"/>
      <c r="N465" s="35"/>
      <c r="O465" s="35"/>
      <c r="P465" s="35"/>
      <c r="Q465" s="35"/>
      <c r="R465" s="35"/>
      <c r="S465" s="35"/>
      <c r="T465" s="35"/>
      <c r="U465" s="42" t="str">
        <f t="shared" ca="1" si="217"/>
        <v>304,..,604</v>
      </c>
      <c r="V465" s="42">
        <f t="shared" ref="V465:W465" ca="1" si="219">V464+1</f>
        <v>304</v>
      </c>
      <c r="W465" s="42">
        <f t="shared" ca="1" si="219"/>
        <v>604</v>
      </c>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WZC465" s="35"/>
      <c r="WZD465" s="35"/>
      <c r="WZE465" s="35"/>
      <c r="WZF465" s="35"/>
      <c r="WZG465" s="35"/>
      <c r="WZH465" s="35"/>
      <c r="WZI465" s="35"/>
      <c r="WZJ465" s="35"/>
      <c r="WZK465" s="35"/>
      <c r="WZL465" s="35"/>
      <c r="WZM465" s="35"/>
      <c r="WZN465" s="35"/>
      <c r="WZO465" s="35"/>
      <c r="WZP465" s="35"/>
      <c r="WZQ465" s="35"/>
      <c r="WZR465" s="35"/>
      <c r="WZS465" s="35"/>
      <c r="WZT465" s="35"/>
      <c r="WZU465" s="35"/>
      <c r="WZV465" s="35"/>
      <c r="WZW465" s="35"/>
      <c r="WZX465" s="35"/>
      <c r="WZY465" s="35"/>
      <c r="WZZ465" s="35"/>
      <c r="XAA465" s="35"/>
      <c r="XAB465" s="35"/>
      <c r="XAC465" s="35"/>
      <c r="XAD465" s="35"/>
      <c r="XAE465" s="35"/>
      <c r="XAF465" s="35"/>
      <c r="XAG465" s="35"/>
      <c r="XAH465" s="35"/>
      <c r="XAI465" s="35"/>
      <c r="XAJ465" s="35"/>
      <c r="XAK465" s="35"/>
      <c r="XAL465" s="35"/>
      <c r="XAM465" s="35"/>
      <c r="XAN465" s="35"/>
      <c r="XAO465" s="35"/>
      <c r="XAP465" s="35"/>
      <c r="XAQ465" s="35"/>
      <c r="XAR465" s="35"/>
      <c r="XAS465" s="35"/>
      <c r="XAT465" s="35"/>
      <c r="XAU465" s="35"/>
      <c r="XAV465" s="35"/>
      <c r="XAW465" s="35"/>
      <c r="XAX465" s="35"/>
      <c r="XAY465" s="35"/>
      <c r="XAZ465" s="35"/>
      <c r="XBA465" s="35"/>
      <c r="XBB465" s="35"/>
      <c r="XBC465" s="35"/>
      <c r="XBD465" s="35"/>
      <c r="XBE465" s="35"/>
      <c r="XBF465" s="35"/>
      <c r="XBG465" s="35"/>
      <c r="XBH465" s="35"/>
      <c r="XBI465" s="35"/>
      <c r="XBJ465" s="35"/>
      <c r="XBK465" s="35"/>
      <c r="XBL465" s="35"/>
      <c r="XBM465" s="35"/>
      <c r="XBN465" s="35"/>
      <c r="XBO465" s="35"/>
      <c r="XBP465" s="35"/>
      <c r="XBQ465" s="35"/>
      <c r="XBR465" s="35"/>
      <c r="XBS465" s="35"/>
      <c r="XBT465" s="35"/>
      <c r="XBU465" s="35"/>
      <c r="XBV465" s="35"/>
      <c r="XBW465" s="35"/>
      <c r="XBX465" s="35"/>
      <c r="XBY465" s="35"/>
      <c r="XBZ465" s="35"/>
      <c r="XCA465" s="35"/>
      <c r="XCB465" s="35"/>
      <c r="XCC465" s="35"/>
      <c r="XCD465" s="35"/>
      <c r="XCE465" s="35"/>
      <c r="XCF465" s="35"/>
      <c r="XCG465" s="35"/>
      <c r="XCH465" s="35"/>
      <c r="XCI465" s="35"/>
      <c r="XCJ465" s="35"/>
      <c r="XCK465" s="35"/>
      <c r="XCL465" s="35"/>
      <c r="XCM465" s="35"/>
      <c r="XCN465" s="35"/>
      <c r="XCO465" s="35"/>
      <c r="XCP465" s="35"/>
      <c r="XCQ465" s="35"/>
      <c r="XCR465" s="35"/>
      <c r="XCS465" s="35"/>
      <c r="XCT465" s="35"/>
      <c r="XCU465" s="35"/>
      <c r="XCV465" s="35"/>
      <c r="XCW465" s="35"/>
      <c r="XCX465" s="35"/>
      <c r="XCY465" s="35"/>
      <c r="XCZ465" s="35"/>
      <c r="XDA465" s="35"/>
      <c r="XDB465" s="35"/>
      <c r="XDC465" s="35"/>
      <c r="XDD465" s="35"/>
      <c r="XDE465" s="35"/>
      <c r="XDF465" s="35"/>
      <c r="XDG465" s="35"/>
      <c r="XDH465" s="35"/>
      <c r="XDI465" s="35"/>
      <c r="XDJ465" s="35"/>
      <c r="XDK465" s="35"/>
      <c r="XDL465" s="35"/>
      <c r="XDM465" s="35"/>
      <c r="XDN465" s="35"/>
      <c r="XDO465" s="35"/>
      <c r="XDP465" s="35"/>
      <c r="XDQ465" s="35"/>
      <c r="XDR465" s="35"/>
      <c r="XDS465" s="35"/>
      <c r="XDT465" s="35"/>
      <c r="XDU465" s="35"/>
      <c r="XDV465" s="35"/>
      <c r="XDW465" s="35"/>
      <c r="XDX465" s="35"/>
      <c r="XDY465" s="35"/>
      <c r="XDZ465" s="35"/>
      <c r="XEA465" s="35"/>
      <c r="XEB465" s="35"/>
      <c r="XEC465" s="35"/>
      <c r="XED465" s="35"/>
      <c r="XEE465" s="35"/>
      <c r="XEF465" s="35"/>
      <c r="XEG465" s="35"/>
      <c r="XEH465" s="35"/>
      <c r="XEI465" s="35"/>
      <c r="XEJ465" s="35"/>
      <c r="XEK465" s="35"/>
      <c r="XEL465" s="35"/>
      <c r="XEM465" s="35"/>
      <c r="XEN465" s="35"/>
      <c r="XEO465" s="35"/>
      <c r="XEP465" s="35"/>
      <c r="XEQ465" s="35"/>
      <c r="XER465" s="35"/>
      <c r="XES465" s="35"/>
      <c r="XET465" s="35"/>
      <c r="XEU465" s="35"/>
      <c r="XEV465" s="35"/>
      <c r="XEW465" s="35"/>
      <c r="XEX465" s="35"/>
      <c r="XEY465" s="35"/>
      <c r="XEZ465" s="35"/>
      <c r="XFA465" s="35"/>
      <c r="XFB465" s="35"/>
      <c r="XFC465" s="35"/>
      <c r="XFD465" s="35"/>
    </row>
    <row r="466" spans="1:151 16227:16384" s="12" customFormat="1" ht="21.75" customHeight="1" x14ac:dyDescent="0.25">
      <c r="A466" s="116"/>
      <c r="B466" s="117"/>
      <c r="C466" s="118">
        <v>5</v>
      </c>
      <c r="D466" s="119"/>
      <c r="E466" s="62" t="s">
        <v>212</v>
      </c>
      <c r="F466" s="118">
        <f>(47.06)*10.764</f>
        <v>506.55383999999998</v>
      </c>
      <c r="G466" s="119"/>
      <c r="H466" s="62">
        <v>0</v>
      </c>
      <c r="I466" s="62">
        <f t="shared" ref="I466" si="220">F466*(($I$151)+1)+H466</f>
        <v>810.48614399999997</v>
      </c>
      <c r="J466" s="35"/>
      <c r="K466" s="35"/>
      <c r="L466" s="35"/>
      <c r="M466" s="35"/>
      <c r="N466" s="35"/>
      <c r="O466" s="35"/>
      <c r="P466" s="35"/>
      <c r="Q466" s="35"/>
      <c r="R466" s="35"/>
      <c r="S466" s="35"/>
      <c r="T466" s="35"/>
      <c r="U466" s="42" t="str">
        <f t="shared" ca="1" si="217"/>
        <v>305,..,605</v>
      </c>
      <c r="V466" s="42">
        <f t="shared" ref="V466:W466" ca="1" si="221">V465+1</f>
        <v>305</v>
      </c>
      <c r="W466" s="42">
        <f t="shared" ca="1" si="221"/>
        <v>605</v>
      </c>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WZC466" s="35"/>
      <c r="WZD466" s="35"/>
      <c r="WZE466" s="35"/>
      <c r="WZF466" s="35"/>
      <c r="WZG466" s="35"/>
      <c r="WZH466" s="35"/>
      <c r="WZI466" s="35"/>
      <c r="WZJ466" s="35"/>
      <c r="WZK466" s="35"/>
      <c r="WZL466" s="35"/>
      <c r="WZM466" s="35"/>
      <c r="WZN466" s="35"/>
      <c r="WZO466" s="35"/>
      <c r="WZP466" s="35"/>
      <c r="WZQ466" s="35"/>
      <c r="WZR466" s="35"/>
      <c r="WZS466" s="35"/>
      <c r="WZT466" s="35"/>
      <c r="WZU466" s="35"/>
      <c r="WZV466" s="35"/>
      <c r="WZW466" s="35"/>
      <c r="WZX466" s="35"/>
      <c r="WZY466" s="35"/>
      <c r="WZZ466" s="35"/>
      <c r="XAA466" s="35"/>
      <c r="XAB466" s="35"/>
      <c r="XAC466" s="35"/>
      <c r="XAD466" s="35"/>
      <c r="XAE466" s="35"/>
      <c r="XAF466" s="35"/>
      <c r="XAG466" s="35"/>
      <c r="XAH466" s="35"/>
      <c r="XAI466" s="35"/>
      <c r="XAJ466" s="35"/>
      <c r="XAK466" s="35"/>
      <c r="XAL466" s="35"/>
      <c r="XAM466" s="35"/>
      <c r="XAN466" s="35"/>
      <c r="XAO466" s="35"/>
      <c r="XAP466" s="35"/>
      <c r="XAQ466" s="35"/>
      <c r="XAR466" s="35"/>
      <c r="XAS466" s="35"/>
      <c r="XAT466" s="35"/>
      <c r="XAU466" s="35"/>
      <c r="XAV466" s="35"/>
      <c r="XAW466" s="35"/>
      <c r="XAX466" s="35"/>
      <c r="XAY466" s="35"/>
      <c r="XAZ466" s="35"/>
      <c r="XBA466" s="35"/>
      <c r="XBB466" s="35"/>
      <c r="XBC466" s="35"/>
      <c r="XBD466" s="35"/>
      <c r="XBE466" s="35"/>
      <c r="XBF466" s="35"/>
      <c r="XBG466" s="35"/>
      <c r="XBH466" s="35"/>
      <c r="XBI466" s="35"/>
      <c r="XBJ466" s="35"/>
      <c r="XBK466" s="35"/>
      <c r="XBL466" s="35"/>
      <c r="XBM466" s="35"/>
      <c r="XBN466" s="35"/>
      <c r="XBO466" s="35"/>
      <c r="XBP466" s="35"/>
      <c r="XBQ466" s="35"/>
      <c r="XBR466" s="35"/>
      <c r="XBS466" s="35"/>
      <c r="XBT466" s="35"/>
      <c r="XBU466" s="35"/>
      <c r="XBV466" s="35"/>
      <c r="XBW466" s="35"/>
      <c r="XBX466" s="35"/>
      <c r="XBY466" s="35"/>
      <c r="XBZ466" s="35"/>
      <c r="XCA466" s="35"/>
      <c r="XCB466" s="35"/>
      <c r="XCC466" s="35"/>
      <c r="XCD466" s="35"/>
      <c r="XCE466" s="35"/>
      <c r="XCF466" s="35"/>
      <c r="XCG466" s="35"/>
      <c r="XCH466" s="35"/>
      <c r="XCI466" s="35"/>
      <c r="XCJ466" s="35"/>
      <c r="XCK466" s="35"/>
      <c r="XCL466" s="35"/>
      <c r="XCM466" s="35"/>
      <c r="XCN466" s="35"/>
      <c r="XCO466" s="35"/>
      <c r="XCP466" s="35"/>
      <c r="XCQ466" s="35"/>
      <c r="XCR466" s="35"/>
      <c r="XCS466" s="35"/>
      <c r="XCT466" s="35"/>
      <c r="XCU466" s="35"/>
      <c r="XCV466" s="35"/>
      <c r="XCW466" s="35"/>
      <c r="XCX466" s="35"/>
      <c r="XCY466" s="35"/>
      <c r="XCZ466" s="35"/>
      <c r="XDA466" s="35"/>
      <c r="XDB466" s="35"/>
      <c r="XDC466" s="35"/>
      <c r="XDD466" s="35"/>
      <c r="XDE466" s="35"/>
      <c r="XDF466" s="35"/>
      <c r="XDG466" s="35"/>
      <c r="XDH466" s="35"/>
      <c r="XDI466" s="35"/>
      <c r="XDJ466" s="35"/>
      <c r="XDK466" s="35"/>
      <c r="XDL466" s="35"/>
      <c r="XDM466" s="35"/>
      <c r="XDN466" s="35"/>
      <c r="XDO466" s="35"/>
      <c r="XDP466" s="35"/>
      <c r="XDQ466" s="35"/>
      <c r="XDR466" s="35"/>
      <c r="XDS466" s="35"/>
      <c r="XDT466" s="35"/>
      <c r="XDU466" s="35"/>
      <c r="XDV466" s="35"/>
      <c r="XDW466" s="35"/>
      <c r="XDX466" s="35"/>
      <c r="XDY466" s="35"/>
      <c r="XDZ466" s="35"/>
      <c r="XEA466" s="35"/>
      <c r="XEB466" s="35"/>
      <c r="XEC466" s="35"/>
      <c r="XED466" s="35"/>
      <c r="XEE466" s="35"/>
      <c r="XEF466" s="35"/>
      <c r="XEG466" s="35"/>
      <c r="XEH466" s="35"/>
      <c r="XEI466" s="35"/>
      <c r="XEJ466" s="35"/>
      <c r="XEK466" s="35"/>
      <c r="XEL466" s="35"/>
      <c r="XEM466" s="35"/>
      <c r="XEN466" s="35"/>
      <c r="XEO466" s="35"/>
      <c r="XEP466" s="35"/>
      <c r="XEQ466" s="35"/>
      <c r="XER466" s="35"/>
      <c r="XES466" s="35"/>
      <c r="XET466" s="35"/>
      <c r="XEU466" s="35"/>
      <c r="XEV466" s="35"/>
      <c r="XEW466" s="35"/>
      <c r="XEX466" s="35"/>
      <c r="XEY466" s="35"/>
      <c r="XEZ466" s="35"/>
      <c r="XFA466" s="35"/>
      <c r="XFB466" s="35"/>
      <c r="XFC466" s="35"/>
      <c r="XFD466" s="35"/>
    </row>
    <row r="467" spans="1:151 16227:16384" s="12" customFormat="1" ht="20.25" x14ac:dyDescent="0.25">
      <c r="A467" s="109" t="s">
        <v>242</v>
      </c>
      <c r="B467" s="110"/>
      <c r="C467" s="110"/>
      <c r="D467" s="110"/>
      <c r="E467" s="110"/>
      <c r="F467" s="110"/>
      <c r="G467" s="110"/>
      <c r="H467" s="110"/>
      <c r="I467" s="111"/>
      <c r="J467" s="35">
        <v>1</v>
      </c>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WZC467" s="35"/>
      <c r="WZD467" s="35"/>
      <c r="WZE467" s="35"/>
      <c r="WZF467" s="35"/>
      <c r="WZG467" s="35"/>
      <c r="WZH467" s="35"/>
      <c r="WZI467" s="35"/>
      <c r="WZJ467" s="35"/>
      <c r="WZK467" s="35"/>
      <c r="WZL467" s="35"/>
      <c r="WZM467" s="35"/>
      <c r="WZN467" s="35"/>
      <c r="WZO467" s="35"/>
      <c r="WZP467" s="35"/>
      <c r="WZQ467" s="35"/>
      <c r="WZR467" s="35"/>
      <c r="WZS467" s="35"/>
      <c r="WZT467" s="35"/>
      <c r="WZU467" s="35"/>
      <c r="WZV467" s="35"/>
      <c r="WZW467" s="35"/>
      <c r="WZX467" s="35"/>
      <c r="WZY467" s="35"/>
      <c r="WZZ467" s="35"/>
      <c r="XAA467" s="35"/>
      <c r="XAB467" s="35"/>
      <c r="XAC467" s="35"/>
      <c r="XAD467" s="35"/>
      <c r="XAE467" s="35"/>
      <c r="XAF467" s="35"/>
      <c r="XAG467" s="35"/>
      <c r="XAH467" s="35"/>
      <c r="XAI467" s="35"/>
      <c r="XAJ467" s="35"/>
      <c r="XAK467" s="35"/>
      <c r="XAL467" s="35"/>
      <c r="XAM467" s="35"/>
      <c r="XAN467" s="35"/>
      <c r="XAO467" s="35"/>
      <c r="XAP467" s="35"/>
      <c r="XAQ467" s="35"/>
      <c r="XAR467" s="35"/>
      <c r="XAS467" s="35"/>
      <c r="XAT467" s="35"/>
      <c r="XAU467" s="35"/>
      <c r="XAV467" s="35"/>
      <c r="XAW467" s="35"/>
      <c r="XAX467" s="35"/>
      <c r="XAY467" s="35"/>
      <c r="XAZ467" s="35"/>
      <c r="XBA467" s="35"/>
      <c r="XBB467" s="35"/>
      <c r="XBC467" s="35"/>
      <c r="XBD467" s="35"/>
      <c r="XBE467" s="35"/>
      <c r="XBF467" s="35"/>
      <c r="XBG467" s="35"/>
      <c r="XBH467" s="35"/>
      <c r="XBI467" s="35"/>
      <c r="XBJ467" s="35"/>
      <c r="XBK467" s="35"/>
      <c r="XBL467" s="35"/>
      <c r="XBM467" s="35"/>
      <c r="XBN467" s="35"/>
      <c r="XBO467" s="35"/>
      <c r="XBP467" s="35"/>
      <c r="XBQ467" s="35"/>
      <c r="XBR467" s="35"/>
      <c r="XBS467" s="35"/>
      <c r="XBT467" s="35"/>
      <c r="XBU467" s="35"/>
      <c r="XBV467" s="35"/>
      <c r="XBW467" s="35"/>
      <c r="XBX467" s="35"/>
      <c r="XBY467" s="35"/>
      <c r="XBZ467" s="35"/>
      <c r="XCA467" s="35"/>
      <c r="XCB467" s="35"/>
      <c r="XCC467" s="35"/>
      <c r="XCD467" s="35"/>
      <c r="XCE467" s="35"/>
      <c r="XCF467" s="35"/>
      <c r="XCG467" s="35"/>
      <c r="XCH467" s="35"/>
      <c r="XCI467" s="35"/>
      <c r="XCJ467" s="35"/>
      <c r="XCK467" s="35"/>
      <c r="XCL467" s="35"/>
      <c r="XCM467" s="35"/>
      <c r="XCN467" s="35"/>
      <c r="XCO467" s="35"/>
      <c r="XCP467" s="35"/>
      <c r="XCQ467" s="35"/>
      <c r="XCR467" s="35"/>
      <c r="XCS467" s="35"/>
      <c r="XCT467" s="35"/>
      <c r="XCU467" s="35"/>
      <c r="XCV467" s="35"/>
      <c r="XCW467" s="35"/>
      <c r="XCX467" s="35"/>
      <c r="XCY467" s="35"/>
      <c r="XCZ467" s="35"/>
      <c r="XDA467" s="35"/>
      <c r="XDB467" s="35"/>
      <c r="XDC467" s="35"/>
      <c r="XDD467" s="35"/>
      <c r="XDE467" s="35"/>
      <c r="XDF467" s="35"/>
      <c r="XDG467" s="35"/>
      <c r="XDH467" s="35"/>
      <c r="XDI467" s="35"/>
      <c r="XDJ467" s="35"/>
      <c r="XDK467" s="35"/>
      <c r="XDL467" s="35"/>
      <c r="XDM467" s="35"/>
      <c r="XDN467" s="35"/>
      <c r="XDO467" s="35"/>
      <c r="XDP467" s="35"/>
      <c r="XDQ467" s="35"/>
      <c r="XDR467" s="35"/>
      <c r="XDS467" s="35"/>
      <c r="XDT467" s="35"/>
      <c r="XDU467" s="35"/>
      <c r="XDV467" s="35"/>
      <c r="XDW467" s="35"/>
      <c r="XDX467" s="35"/>
      <c r="XDY467" s="35"/>
      <c r="XDZ467" s="35"/>
      <c r="XEA467" s="35"/>
      <c r="XEB467" s="35"/>
      <c r="XEC467" s="35"/>
      <c r="XED467" s="35"/>
      <c r="XEE467" s="35"/>
      <c r="XEF467" s="35"/>
      <c r="XEG467" s="35"/>
      <c r="XEH467" s="35"/>
      <c r="XEI467" s="35"/>
      <c r="XEJ467" s="35"/>
      <c r="XEK467" s="35"/>
      <c r="XEL467" s="35"/>
      <c r="XEM467" s="35"/>
      <c r="XEN467" s="35"/>
      <c r="XEO467" s="35"/>
      <c r="XEP467" s="35"/>
      <c r="XEQ467" s="35"/>
      <c r="XER467" s="35"/>
      <c r="XES467" s="35"/>
      <c r="XET467" s="35"/>
      <c r="XEU467" s="35"/>
      <c r="XEV467" s="35"/>
      <c r="XEW467" s="35"/>
      <c r="XEX467" s="35"/>
      <c r="XEY467" s="35"/>
      <c r="XEZ467" s="35"/>
      <c r="XFA467" s="35"/>
      <c r="XFB467" s="35"/>
      <c r="XFC467" s="35"/>
      <c r="XFD467" s="35"/>
    </row>
    <row r="468" spans="1:151 16227:16384" s="12" customFormat="1" ht="20.25" customHeight="1" x14ac:dyDescent="0.25">
      <c r="A468" s="112" t="str">
        <f>A467</f>
        <v>7th Floor (Part Refuge Area)</v>
      </c>
      <c r="B468" s="113"/>
      <c r="C468" s="118">
        <v>1</v>
      </c>
      <c r="D468" s="119"/>
      <c r="E468" s="62" t="s">
        <v>208</v>
      </c>
      <c r="F468" s="118">
        <f>(62.79)*10.764</f>
        <v>675.87155999999993</v>
      </c>
      <c r="G468" s="119"/>
      <c r="H468" s="62">
        <v>0</v>
      </c>
      <c r="I468" s="62">
        <f t="shared" ref="I468:I471" si="222">F468*(($I$151)+1)+H468</f>
        <v>1081.3944959999999</v>
      </c>
      <c r="J468" s="35"/>
      <c r="K468" s="35"/>
      <c r="L468" s="35"/>
      <c r="M468" s="35"/>
      <c r="N468" s="35"/>
      <c r="O468" s="35"/>
      <c r="P468" s="35"/>
      <c r="Q468" s="35"/>
      <c r="R468" s="35"/>
      <c r="S468" s="35"/>
      <c r="T468" s="35"/>
      <c r="U468" s="42" t="e">
        <f t="shared" ref="U468:U472" ca="1" si="223">V468&amp;""&amp;",..,"&amp;""&amp;W468</f>
        <v>#REF!</v>
      </c>
      <c r="V468" s="42" t="e">
        <f ca="1">(SUMPRODUCT(MID(0&amp;(LEFT(A467,SUM(LEN(A467)-LEN(SUBSTITUTE(A467,{"0","1","2","3"},""))))), LARGE(INDEX(ISNUMBER(--MID((LEFT(A467,SUM(LEN(A467)-LEN(SUBSTITUTE(A467,{"0","1","2","3"},""))))), ROW(INDIRECT("1:"&amp;LEN((LEFT(A467,SUM(LEN(A467)-LEN(SUBSTITUTE(A467,{"0","1","2","3"},"")))))))), 1)) * ROW(INDIRECT("1:"&amp;LEN((LEFT(A467,SUM(LEN(A467)-LEN(SUBSTITUTE(A467,{"0","1","2","3"},"")))))))), 0), ROW(INDIRECT("1:"&amp;LEN((LEFT(A467,SUM(LEN(A467)-LEN(SUBSTITUTE(A467,{"0","1","2","3"},"")))))))))+1, 1) * 10^ROW(INDIRECT("1:"&amp;LEN((LEFT(A467,SUM(LEN(A467)-LEN(SUBSTITUTE(A467,{"0","1","2","3"},""))))))))/10))*100+1</f>
        <v>#REF!</v>
      </c>
      <c r="W468" s="42">
        <f ca="1">(SUMPRODUCT(MID(0&amp;(--TRIM(RIGHT(SUBSTITUTE(LEFT(A467,_xlfn.AGGREGATE(16,6,FIND({0,1,2,3,4,5,6,7,8,9},A467,ROW(INDIRECT("1:"&amp;LEN(A467)))),1))," ",REPT(" ",LEN(A467))),LEN(A467)))), LARGE(INDEX(ISNUMBER(--MID((--TRIM(RIGHT(SUBSTITUTE(LEFT(A467,_xlfn.AGGREGATE(16,6,FIND({0,1,2,3,4,5,6,7,8,9},A467,ROW(INDIRECT("1:"&amp;LEN(A467)))),1))," ",REPT(" ",LEN(A467))),LEN(A467)))), ROW(INDIRECT("1:"&amp;LEN((--TRIM(RIGHT(SUBSTITUTE(LEFT(A467,_xlfn.AGGREGATE(16,6,FIND({0,1,2,3,4,5,6,7,8,9},A467,ROW(INDIRECT("1:"&amp;LEN(A467)))),1))," ",REPT(" ",LEN(A467))),LEN(A467))))))), 1)) * ROW(INDIRECT("1:"&amp;LEN((--TRIM(RIGHT(SUBSTITUTE(LEFT(A467,_xlfn.AGGREGATE(16,6,FIND({0,1,2,3,4,5,6,7,8,9},A467,ROW(INDIRECT("1:"&amp;LEN(A467)))),1))," ",REPT(" ",LEN(A467))),LEN(A467))))))), 0), ROW(INDIRECT("1:"&amp;LEN((--TRIM(RIGHT(SUBSTITUTE(LEFT(A467,_xlfn.AGGREGATE(16,6,FIND({0,1,2,3,4,5,6,7,8,9},A467,ROW(INDIRECT("1:"&amp;LEN(A467)))),1))," ",REPT(" ",LEN(A467))),LEN(A467))))))))+1, 1) * 10^ROW(INDIRECT("1:"&amp;LEN((--TRIM(RIGHT(SUBSTITUTE(LEFT(A467,_xlfn.AGGREGATE(16,6,FIND({0,1,2,3,4,5,6,7,8,9},A467,ROW(INDIRECT("1:"&amp;LEN(A467)))),1))," ",REPT(" ",LEN(A467))),LEN(A467)))))))/10))*100+1</f>
        <v>701</v>
      </c>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WZC468" s="35"/>
      <c r="WZD468" s="35"/>
      <c r="WZE468" s="35"/>
      <c r="WZF468" s="35"/>
      <c r="WZG468" s="35"/>
      <c r="WZH468" s="35"/>
      <c r="WZI468" s="35"/>
      <c r="WZJ468" s="35"/>
      <c r="WZK468" s="35"/>
      <c r="WZL468" s="35"/>
      <c r="WZM468" s="35"/>
      <c r="WZN468" s="35"/>
      <c r="WZO468" s="35"/>
      <c r="WZP468" s="35"/>
      <c r="WZQ468" s="35"/>
      <c r="WZR468" s="35"/>
      <c r="WZS468" s="35"/>
      <c r="WZT468" s="35"/>
      <c r="WZU468" s="35"/>
      <c r="WZV468" s="35"/>
      <c r="WZW468" s="35"/>
      <c r="WZX468" s="35"/>
      <c r="WZY468" s="35"/>
      <c r="WZZ468" s="35"/>
      <c r="XAA468" s="35"/>
      <c r="XAB468" s="35"/>
      <c r="XAC468" s="35"/>
      <c r="XAD468" s="35"/>
      <c r="XAE468" s="35"/>
      <c r="XAF468" s="35"/>
      <c r="XAG468" s="35"/>
      <c r="XAH468" s="35"/>
      <c r="XAI468" s="35"/>
      <c r="XAJ468" s="35"/>
      <c r="XAK468" s="35"/>
      <c r="XAL468" s="35"/>
      <c r="XAM468" s="35"/>
      <c r="XAN468" s="35"/>
      <c r="XAO468" s="35"/>
      <c r="XAP468" s="35"/>
      <c r="XAQ468" s="35"/>
      <c r="XAR468" s="35"/>
      <c r="XAS468" s="35"/>
      <c r="XAT468" s="35"/>
      <c r="XAU468" s="35"/>
      <c r="XAV468" s="35"/>
      <c r="XAW468" s="35"/>
      <c r="XAX468" s="35"/>
      <c r="XAY468" s="35"/>
      <c r="XAZ468" s="35"/>
      <c r="XBA468" s="35"/>
      <c r="XBB468" s="35"/>
      <c r="XBC468" s="35"/>
      <c r="XBD468" s="35"/>
      <c r="XBE468" s="35"/>
      <c r="XBF468" s="35"/>
      <c r="XBG468" s="35"/>
      <c r="XBH468" s="35"/>
      <c r="XBI468" s="35"/>
      <c r="XBJ468" s="35"/>
      <c r="XBK468" s="35"/>
      <c r="XBL468" s="35"/>
      <c r="XBM468" s="35"/>
      <c r="XBN468" s="35"/>
      <c r="XBO468" s="35"/>
      <c r="XBP468" s="35"/>
      <c r="XBQ468" s="35"/>
      <c r="XBR468" s="35"/>
      <c r="XBS468" s="35"/>
      <c r="XBT468" s="35"/>
      <c r="XBU468" s="35"/>
      <c r="XBV468" s="35"/>
      <c r="XBW468" s="35"/>
      <c r="XBX468" s="35"/>
      <c r="XBY468" s="35"/>
      <c r="XBZ468" s="35"/>
      <c r="XCA468" s="35"/>
      <c r="XCB468" s="35"/>
      <c r="XCC468" s="35"/>
      <c r="XCD468" s="35"/>
      <c r="XCE468" s="35"/>
      <c r="XCF468" s="35"/>
      <c r="XCG468" s="35"/>
      <c r="XCH468" s="35"/>
      <c r="XCI468" s="35"/>
      <c r="XCJ468" s="35"/>
      <c r="XCK468" s="35"/>
      <c r="XCL468" s="35"/>
      <c r="XCM468" s="35"/>
      <c r="XCN468" s="35"/>
      <c r="XCO468" s="35"/>
      <c r="XCP468" s="35"/>
      <c r="XCQ468" s="35"/>
      <c r="XCR468" s="35"/>
      <c r="XCS468" s="35"/>
      <c r="XCT468" s="35"/>
      <c r="XCU468" s="35"/>
      <c r="XCV468" s="35"/>
      <c r="XCW468" s="35"/>
      <c r="XCX468" s="35"/>
      <c r="XCY468" s="35"/>
      <c r="XCZ468" s="35"/>
      <c r="XDA468" s="35"/>
      <c r="XDB468" s="35"/>
      <c r="XDC468" s="35"/>
      <c r="XDD468" s="35"/>
      <c r="XDE468" s="35"/>
      <c r="XDF468" s="35"/>
      <c r="XDG468" s="35"/>
      <c r="XDH468" s="35"/>
      <c r="XDI468" s="35"/>
      <c r="XDJ468" s="35"/>
      <c r="XDK468" s="35"/>
      <c r="XDL468" s="35"/>
      <c r="XDM468" s="35"/>
      <c r="XDN468" s="35"/>
      <c r="XDO468" s="35"/>
      <c r="XDP468" s="35"/>
      <c r="XDQ468" s="35"/>
      <c r="XDR468" s="35"/>
      <c r="XDS468" s="35"/>
      <c r="XDT468" s="35"/>
      <c r="XDU468" s="35"/>
      <c r="XDV468" s="35"/>
      <c r="XDW468" s="35"/>
      <c r="XDX468" s="35"/>
      <c r="XDY468" s="35"/>
      <c r="XDZ468" s="35"/>
      <c r="XEA468" s="35"/>
      <c r="XEB468" s="35"/>
      <c r="XEC468" s="35"/>
      <c r="XED468" s="35"/>
      <c r="XEE468" s="35"/>
      <c r="XEF468" s="35"/>
      <c r="XEG468" s="35"/>
      <c r="XEH468" s="35"/>
      <c r="XEI468" s="35"/>
      <c r="XEJ468" s="35"/>
      <c r="XEK468" s="35"/>
      <c r="XEL468" s="35"/>
      <c r="XEM468" s="35"/>
      <c r="XEN468" s="35"/>
      <c r="XEO468" s="35"/>
      <c r="XEP468" s="35"/>
      <c r="XEQ468" s="35"/>
      <c r="XER468" s="35"/>
      <c r="XES468" s="35"/>
      <c r="XET468" s="35"/>
      <c r="XEU468" s="35"/>
      <c r="XEV468" s="35"/>
      <c r="XEW468" s="35"/>
      <c r="XEX468" s="35"/>
      <c r="XEY468" s="35"/>
      <c r="XEZ468" s="35"/>
      <c r="XFA468" s="35"/>
      <c r="XFB468" s="35"/>
      <c r="XFC468" s="35"/>
      <c r="XFD468" s="35"/>
    </row>
    <row r="469" spans="1:151 16227:16384" s="12" customFormat="1" ht="20.25" customHeight="1" x14ac:dyDescent="0.25">
      <c r="A469" s="114"/>
      <c r="B469" s="115"/>
      <c r="C469" s="118">
        <v>2</v>
      </c>
      <c r="D469" s="119"/>
      <c r="E469" s="62" t="s">
        <v>208</v>
      </c>
      <c r="F469" s="118">
        <f>(64.4)*10.764</f>
        <v>693.20159999999998</v>
      </c>
      <c r="G469" s="119"/>
      <c r="H469" s="62">
        <v>0</v>
      </c>
      <c r="I469" s="62">
        <f t="shared" si="222"/>
        <v>1109.12256</v>
      </c>
      <c r="J469" s="35"/>
      <c r="K469" s="35"/>
      <c r="L469" s="35"/>
      <c r="M469" s="35"/>
      <c r="N469" s="35"/>
      <c r="O469" s="35"/>
      <c r="P469" s="35"/>
      <c r="Q469" s="35"/>
      <c r="R469" s="35"/>
      <c r="S469" s="35"/>
      <c r="T469" s="35"/>
      <c r="U469" s="42" t="e">
        <f t="shared" ca="1" si="223"/>
        <v>#REF!</v>
      </c>
      <c r="V469" s="42" t="e">
        <f ca="1">V468+1</f>
        <v>#REF!</v>
      </c>
      <c r="W469" s="42">
        <f ca="1">W468+1</f>
        <v>702</v>
      </c>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WZC469" s="35"/>
      <c r="WZD469" s="35"/>
      <c r="WZE469" s="35"/>
      <c r="WZF469" s="35"/>
      <c r="WZG469" s="35"/>
      <c r="WZH469" s="35"/>
      <c r="WZI469" s="35"/>
      <c r="WZJ469" s="35"/>
      <c r="WZK469" s="35"/>
      <c r="WZL469" s="35"/>
      <c r="WZM469" s="35"/>
      <c r="WZN469" s="35"/>
      <c r="WZO469" s="35"/>
      <c r="WZP469" s="35"/>
      <c r="WZQ469" s="35"/>
      <c r="WZR469" s="35"/>
      <c r="WZS469" s="35"/>
      <c r="WZT469" s="35"/>
      <c r="WZU469" s="35"/>
      <c r="WZV469" s="35"/>
      <c r="WZW469" s="35"/>
      <c r="WZX469" s="35"/>
      <c r="WZY469" s="35"/>
      <c r="WZZ469" s="35"/>
      <c r="XAA469" s="35"/>
      <c r="XAB469" s="35"/>
      <c r="XAC469" s="35"/>
      <c r="XAD469" s="35"/>
      <c r="XAE469" s="35"/>
      <c r="XAF469" s="35"/>
      <c r="XAG469" s="35"/>
      <c r="XAH469" s="35"/>
      <c r="XAI469" s="35"/>
      <c r="XAJ469" s="35"/>
      <c r="XAK469" s="35"/>
      <c r="XAL469" s="35"/>
      <c r="XAM469" s="35"/>
      <c r="XAN469" s="35"/>
      <c r="XAO469" s="35"/>
      <c r="XAP469" s="35"/>
      <c r="XAQ469" s="35"/>
      <c r="XAR469" s="35"/>
      <c r="XAS469" s="35"/>
      <c r="XAT469" s="35"/>
      <c r="XAU469" s="35"/>
      <c r="XAV469" s="35"/>
      <c r="XAW469" s="35"/>
      <c r="XAX469" s="35"/>
      <c r="XAY469" s="35"/>
      <c r="XAZ469" s="35"/>
      <c r="XBA469" s="35"/>
      <c r="XBB469" s="35"/>
      <c r="XBC469" s="35"/>
      <c r="XBD469" s="35"/>
      <c r="XBE469" s="35"/>
      <c r="XBF469" s="35"/>
      <c r="XBG469" s="35"/>
      <c r="XBH469" s="35"/>
      <c r="XBI469" s="35"/>
      <c r="XBJ469" s="35"/>
      <c r="XBK469" s="35"/>
      <c r="XBL469" s="35"/>
      <c r="XBM469" s="35"/>
      <c r="XBN469" s="35"/>
      <c r="XBO469" s="35"/>
      <c r="XBP469" s="35"/>
      <c r="XBQ469" s="35"/>
      <c r="XBR469" s="35"/>
      <c r="XBS469" s="35"/>
      <c r="XBT469" s="35"/>
      <c r="XBU469" s="35"/>
      <c r="XBV469" s="35"/>
      <c r="XBW469" s="35"/>
      <c r="XBX469" s="35"/>
      <c r="XBY469" s="35"/>
      <c r="XBZ469" s="35"/>
      <c r="XCA469" s="35"/>
      <c r="XCB469" s="35"/>
      <c r="XCC469" s="35"/>
      <c r="XCD469" s="35"/>
      <c r="XCE469" s="35"/>
      <c r="XCF469" s="35"/>
      <c r="XCG469" s="35"/>
      <c r="XCH469" s="35"/>
      <c r="XCI469" s="35"/>
      <c r="XCJ469" s="35"/>
      <c r="XCK469" s="35"/>
      <c r="XCL469" s="35"/>
      <c r="XCM469" s="35"/>
      <c r="XCN469" s="35"/>
      <c r="XCO469" s="35"/>
      <c r="XCP469" s="35"/>
      <c r="XCQ469" s="35"/>
      <c r="XCR469" s="35"/>
      <c r="XCS469" s="35"/>
      <c r="XCT469" s="35"/>
      <c r="XCU469" s="35"/>
      <c r="XCV469" s="35"/>
      <c r="XCW469" s="35"/>
      <c r="XCX469" s="35"/>
      <c r="XCY469" s="35"/>
      <c r="XCZ469" s="35"/>
      <c r="XDA469" s="35"/>
      <c r="XDB469" s="35"/>
      <c r="XDC469" s="35"/>
      <c r="XDD469" s="35"/>
      <c r="XDE469" s="35"/>
      <c r="XDF469" s="35"/>
      <c r="XDG469" s="35"/>
      <c r="XDH469" s="35"/>
      <c r="XDI469" s="35"/>
      <c r="XDJ469" s="35"/>
      <c r="XDK469" s="35"/>
      <c r="XDL469" s="35"/>
      <c r="XDM469" s="35"/>
      <c r="XDN469" s="35"/>
      <c r="XDO469" s="35"/>
      <c r="XDP469" s="35"/>
      <c r="XDQ469" s="35"/>
      <c r="XDR469" s="35"/>
      <c r="XDS469" s="35"/>
      <c r="XDT469" s="35"/>
      <c r="XDU469" s="35"/>
      <c r="XDV469" s="35"/>
      <c r="XDW469" s="35"/>
      <c r="XDX469" s="35"/>
      <c r="XDY469" s="35"/>
      <c r="XDZ469" s="35"/>
      <c r="XEA469" s="35"/>
      <c r="XEB469" s="35"/>
      <c r="XEC469" s="35"/>
      <c r="XED469" s="35"/>
      <c r="XEE469" s="35"/>
      <c r="XEF469" s="35"/>
      <c r="XEG469" s="35"/>
      <c r="XEH469" s="35"/>
      <c r="XEI469" s="35"/>
      <c r="XEJ469" s="35"/>
      <c r="XEK469" s="35"/>
      <c r="XEL469" s="35"/>
      <c r="XEM469" s="35"/>
      <c r="XEN469" s="35"/>
      <c r="XEO469" s="35"/>
      <c r="XEP469" s="35"/>
      <c r="XEQ469" s="35"/>
      <c r="XER469" s="35"/>
      <c r="XES469" s="35"/>
      <c r="XET469" s="35"/>
      <c r="XEU469" s="35"/>
      <c r="XEV469" s="35"/>
      <c r="XEW469" s="35"/>
      <c r="XEX469" s="35"/>
      <c r="XEY469" s="35"/>
      <c r="XEZ469" s="35"/>
      <c r="XFA469" s="35"/>
      <c r="XFB469" s="35"/>
      <c r="XFC469" s="35"/>
      <c r="XFD469" s="35"/>
    </row>
    <row r="470" spans="1:151 16227:16384" s="12" customFormat="1" ht="20.25" customHeight="1" x14ac:dyDescent="0.25">
      <c r="A470" s="114"/>
      <c r="B470" s="115"/>
      <c r="C470" s="118">
        <v>3</v>
      </c>
      <c r="D470" s="119"/>
      <c r="E470" s="62" t="s">
        <v>208</v>
      </c>
      <c r="F470" s="118">
        <f>(64.4)*10.764</f>
        <v>693.20159999999998</v>
      </c>
      <c r="G470" s="119"/>
      <c r="H470" s="62">
        <v>0</v>
      </c>
      <c r="I470" s="62">
        <f t="shared" si="222"/>
        <v>1109.12256</v>
      </c>
      <c r="J470" s="35"/>
      <c r="K470" s="35"/>
      <c r="L470" s="35"/>
      <c r="M470" s="35"/>
      <c r="N470" s="35"/>
      <c r="O470" s="35"/>
      <c r="P470" s="35"/>
      <c r="Q470" s="35"/>
      <c r="R470" s="35"/>
      <c r="S470" s="35"/>
      <c r="T470" s="35"/>
      <c r="U470" s="42" t="e">
        <f t="shared" ca="1" si="223"/>
        <v>#REF!</v>
      </c>
      <c r="V470" s="42" t="e">
        <f t="shared" ref="V470:W470" ca="1" si="224">V469+1</f>
        <v>#REF!</v>
      </c>
      <c r="W470" s="42">
        <f t="shared" ca="1" si="224"/>
        <v>703</v>
      </c>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WZC470" s="35"/>
      <c r="WZD470" s="35"/>
      <c r="WZE470" s="35"/>
      <c r="WZF470" s="35"/>
      <c r="WZG470" s="35"/>
      <c r="WZH470" s="35"/>
      <c r="WZI470" s="35"/>
      <c r="WZJ470" s="35"/>
      <c r="WZK470" s="35"/>
      <c r="WZL470" s="35"/>
      <c r="WZM470" s="35"/>
      <c r="WZN470" s="35"/>
      <c r="WZO470" s="35"/>
      <c r="WZP470" s="35"/>
      <c r="WZQ470" s="35"/>
      <c r="WZR470" s="35"/>
      <c r="WZS470" s="35"/>
      <c r="WZT470" s="35"/>
      <c r="WZU470" s="35"/>
      <c r="WZV470" s="35"/>
      <c r="WZW470" s="35"/>
      <c r="WZX470" s="35"/>
      <c r="WZY470" s="35"/>
      <c r="WZZ470" s="35"/>
      <c r="XAA470" s="35"/>
      <c r="XAB470" s="35"/>
      <c r="XAC470" s="35"/>
      <c r="XAD470" s="35"/>
      <c r="XAE470" s="35"/>
      <c r="XAF470" s="35"/>
      <c r="XAG470" s="35"/>
      <c r="XAH470" s="35"/>
      <c r="XAI470" s="35"/>
      <c r="XAJ470" s="35"/>
      <c r="XAK470" s="35"/>
      <c r="XAL470" s="35"/>
      <c r="XAM470" s="35"/>
      <c r="XAN470" s="35"/>
      <c r="XAO470" s="35"/>
      <c r="XAP470" s="35"/>
      <c r="XAQ470" s="35"/>
      <c r="XAR470" s="35"/>
      <c r="XAS470" s="35"/>
      <c r="XAT470" s="35"/>
      <c r="XAU470" s="35"/>
      <c r="XAV470" s="35"/>
      <c r="XAW470" s="35"/>
      <c r="XAX470" s="35"/>
      <c r="XAY470" s="35"/>
      <c r="XAZ470" s="35"/>
      <c r="XBA470" s="35"/>
      <c r="XBB470" s="35"/>
      <c r="XBC470" s="35"/>
      <c r="XBD470" s="35"/>
      <c r="XBE470" s="35"/>
      <c r="XBF470" s="35"/>
      <c r="XBG470" s="35"/>
      <c r="XBH470" s="35"/>
      <c r="XBI470" s="35"/>
      <c r="XBJ470" s="35"/>
      <c r="XBK470" s="35"/>
      <c r="XBL470" s="35"/>
      <c r="XBM470" s="35"/>
      <c r="XBN470" s="35"/>
      <c r="XBO470" s="35"/>
      <c r="XBP470" s="35"/>
      <c r="XBQ470" s="35"/>
      <c r="XBR470" s="35"/>
      <c r="XBS470" s="35"/>
      <c r="XBT470" s="35"/>
      <c r="XBU470" s="35"/>
      <c r="XBV470" s="35"/>
      <c r="XBW470" s="35"/>
      <c r="XBX470" s="35"/>
      <c r="XBY470" s="35"/>
      <c r="XBZ470" s="35"/>
      <c r="XCA470" s="35"/>
      <c r="XCB470" s="35"/>
      <c r="XCC470" s="35"/>
      <c r="XCD470" s="35"/>
      <c r="XCE470" s="35"/>
      <c r="XCF470" s="35"/>
      <c r="XCG470" s="35"/>
      <c r="XCH470" s="35"/>
      <c r="XCI470" s="35"/>
      <c r="XCJ470" s="35"/>
      <c r="XCK470" s="35"/>
      <c r="XCL470" s="35"/>
      <c r="XCM470" s="35"/>
      <c r="XCN470" s="35"/>
      <c r="XCO470" s="35"/>
      <c r="XCP470" s="35"/>
      <c r="XCQ470" s="35"/>
      <c r="XCR470" s="35"/>
      <c r="XCS470" s="35"/>
      <c r="XCT470" s="35"/>
      <c r="XCU470" s="35"/>
      <c r="XCV470" s="35"/>
      <c r="XCW470" s="35"/>
      <c r="XCX470" s="35"/>
      <c r="XCY470" s="35"/>
      <c r="XCZ470" s="35"/>
      <c r="XDA470" s="35"/>
      <c r="XDB470" s="35"/>
      <c r="XDC470" s="35"/>
      <c r="XDD470" s="35"/>
      <c r="XDE470" s="35"/>
      <c r="XDF470" s="35"/>
      <c r="XDG470" s="35"/>
      <c r="XDH470" s="35"/>
      <c r="XDI470" s="35"/>
      <c r="XDJ470" s="35"/>
      <c r="XDK470" s="35"/>
      <c r="XDL470" s="35"/>
      <c r="XDM470" s="35"/>
      <c r="XDN470" s="35"/>
      <c r="XDO470" s="35"/>
      <c r="XDP470" s="35"/>
      <c r="XDQ470" s="35"/>
      <c r="XDR470" s="35"/>
      <c r="XDS470" s="35"/>
      <c r="XDT470" s="35"/>
      <c r="XDU470" s="35"/>
      <c r="XDV470" s="35"/>
      <c r="XDW470" s="35"/>
      <c r="XDX470" s="35"/>
      <c r="XDY470" s="35"/>
      <c r="XDZ470" s="35"/>
      <c r="XEA470" s="35"/>
      <c r="XEB470" s="35"/>
      <c r="XEC470" s="35"/>
      <c r="XED470" s="35"/>
      <c r="XEE470" s="35"/>
      <c r="XEF470" s="35"/>
      <c r="XEG470" s="35"/>
      <c r="XEH470" s="35"/>
      <c r="XEI470" s="35"/>
      <c r="XEJ470" s="35"/>
      <c r="XEK470" s="35"/>
      <c r="XEL470" s="35"/>
      <c r="XEM470" s="35"/>
      <c r="XEN470" s="35"/>
      <c r="XEO470" s="35"/>
      <c r="XEP470" s="35"/>
      <c r="XEQ470" s="35"/>
      <c r="XER470" s="35"/>
      <c r="XES470" s="35"/>
      <c r="XET470" s="35"/>
      <c r="XEU470" s="35"/>
      <c r="XEV470" s="35"/>
      <c r="XEW470" s="35"/>
      <c r="XEX470" s="35"/>
      <c r="XEY470" s="35"/>
      <c r="XEZ470" s="35"/>
      <c r="XFA470" s="35"/>
      <c r="XFB470" s="35"/>
      <c r="XFC470" s="35"/>
      <c r="XFD470" s="35"/>
    </row>
    <row r="471" spans="1:151 16227:16384" s="12" customFormat="1" ht="20.25" customHeight="1" x14ac:dyDescent="0.25">
      <c r="A471" s="114"/>
      <c r="B471" s="115"/>
      <c r="C471" s="118">
        <v>4</v>
      </c>
      <c r="D471" s="119"/>
      <c r="E471" s="62" t="s">
        <v>209</v>
      </c>
      <c r="F471" s="118">
        <f>(90.9)*10.764</f>
        <v>978.44759999999997</v>
      </c>
      <c r="G471" s="119"/>
      <c r="H471" s="62">
        <v>0</v>
      </c>
      <c r="I471" s="62">
        <f t="shared" si="222"/>
        <v>1565.5161600000001</v>
      </c>
      <c r="J471" s="35"/>
      <c r="K471" s="35"/>
      <c r="L471" s="35"/>
      <c r="M471" s="35"/>
      <c r="N471" s="35"/>
      <c r="O471" s="35"/>
      <c r="P471" s="35"/>
      <c r="Q471" s="35"/>
      <c r="R471" s="35"/>
      <c r="S471" s="35"/>
      <c r="T471" s="35"/>
      <c r="U471" s="42" t="e">
        <f t="shared" ca="1" si="223"/>
        <v>#REF!</v>
      </c>
      <c r="V471" s="42" t="e">
        <f t="shared" ref="V471:W471" ca="1" si="225">V470+1</f>
        <v>#REF!</v>
      </c>
      <c r="W471" s="42">
        <f t="shared" ca="1" si="225"/>
        <v>704</v>
      </c>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WZC471" s="35"/>
      <c r="WZD471" s="35"/>
      <c r="WZE471" s="35"/>
      <c r="WZF471" s="35"/>
      <c r="WZG471" s="35"/>
      <c r="WZH471" s="35"/>
      <c r="WZI471" s="35"/>
      <c r="WZJ471" s="35"/>
      <c r="WZK471" s="35"/>
      <c r="WZL471" s="35"/>
      <c r="WZM471" s="35"/>
      <c r="WZN471" s="35"/>
      <c r="WZO471" s="35"/>
      <c r="WZP471" s="35"/>
      <c r="WZQ471" s="35"/>
      <c r="WZR471" s="35"/>
      <c r="WZS471" s="35"/>
      <c r="WZT471" s="35"/>
      <c r="WZU471" s="35"/>
      <c r="WZV471" s="35"/>
      <c r="WZW471" s="35"/>
      <c r="WZX471" s="35"/>
      <c r="WZY471" s="35"/>
      <c r="WZZ471" s="35"/>
      <c r="XAA471" s="35"/>
      <c r="XAB471" s="35"/>
      <c r="XAC471" s="35"/>
      <c r="XAD471" s="35"/>
      <c r="XAE471" s="35"/>
      <c r="XAF471" s="35"/>
      <c r="XAG471" s="35"/>
      <c r="XAH471" s="35"/>
      <c r="XAI471" s="35"/>
      <c r="XAJ471" s="35"/>
      <c r="XAK471" s="35"/>
      <c r="XAL471" s="35"/>
      <c r="XAM471" s="35"/>
      <c r="XAN471" s="35"/>
      <c r="XAO471" s="35"/>
      <c r="XAP471" s="35"/>
      <c r="XAQ471" s="35"/>
      <c r="XAR471" s="35"/>
      <c r="XAS471" s="35"/>
      <c r="XAT471" s="35"/>
      <c r="XAU471" s="35"/>
      <c r="XAV471" s="35"/>
      <c r="XAW471" s="35"/>
      <c r="XAX471" s="35"/>
      <c r="XAY471" s="35"/>
      <c r="XAZ471" s="35"/>
      <c r="XBA471" s="35"/>
      <c r="XBB471" s="35"/>
      <c r="XBC471" s="35"/>
      <c r="XBD471" s="35"/>
      <c r="XBE471" s="35"/>
      <c r="XBF471" s="35"/>
      <c r="XBG471" s="35"/>
      <c r="XBH471" s="35"/>
      <c r="XBI471" s="35"/>
      <c r="XBJ471" s="35"/>
      <c r="XBK471" s="35"/>
      <c r="XBL471" s="35"/>
      <c r="XBM471" s="35"/>
      <c r="XBN471" s="35"/>
      <c r="XBO471" s="35"/>
      <c r="XBP471" s="35"/>
      <c r="XBQ471" s="35"/>
      <c r="XBR471" s="35"/>
      <c r="XBS471" s="35"/>
      <c r="XBT471" s="35"/>
      <c r="XBU471" s="35"/>
      <c r="XBV471" s="35"/>
      <c r="XBW471" s="35"/>
      <c r="XBX471" s="35"/>
      <c r="XBY471" s="35"/>
      <c r="XBZ471" s="35"/>
      <c r="XCA471" s="35"/>
      <c r="XCB471" s="35"/>
      <c r="XCC471" s="35"/>
      <c r="XCD471" s="35"/>
      <c r="XCE471" s="35"/>
      <c r="XCF471" s="35"/>
      <c r="XCG471" s="35"/>
      <c r="XCH471" s="35"/>
      <c r="XCI471" s="35"/>
      <c r="XCJ471" s="35"/>
      <c r="XCK471" s="35"/>
      <c r="XCL471" s="35"/>
      <c r="XCM471" s="35"/>
      <c r="XCN471" s="35"/>
      <c r="XCO471" s="35"/>
      <c r="XCP471" s="35"/>
      <c r="XCQ471" s="35"/>
      <c r="XCR471" s="35"/>
      <c r="XCS471" s="35"/>
      <c r="XCT471" s="35"/>
      <c r="XCU471" s="35"/>
      <c r="XCV471" s="35"/>
      <c r="XCW471" s="35"/>
      <c r="XCX471" s="35"/>
      <c r="XCY471" s="35"/>
      <c r="XCZ471" s="35"/>
      <c r="XDA471" s="35"/>
      <c r="XDB471" s="35"/>
      <c r="XDC471" s="35"/>
      <c r="XDD471" s="35"/>
      <c r="XDE471" s="35"/>
      <c r="XDF471" s="35"/>
      <c r="XDG471" s="35"/>
      <c r="XDH471" s="35"/>
      <c r="XDI471" s="35"/>
      <c r="XDJ471" s="35"/>
      <c r="XDK471" s="35"/>
      <c r="XDL471" s="35"/>
      <c r="XDM471" s="35"/>
      <c r="XDN471" s="35"/>
      <c r="XDO471" s="35"/>
      <c r="XDP471" s="35"/>
      <c r="XDQ471" s="35"/>
      <c r="XDR471" s="35"/>
      <c r="XDS471" s="35"/>
      <c r="XDT471" s="35"/>
      <c r="XDU471" s="35"/>
      <c r="XDV471" s="35"/>
      <c r="XDW471" s="35"/>
      <c r="XDX471" s="35"/>
      <c r="XDY471" s="35"/>
      <c r="XDZ471" s="35"/>
      <c r="XEA471" s="35"/>
      <c r="XEB471" s="35"/>
      <c r="XEC471" s="35"/>
      <c r="XED471" s="35"/>
      <c r="XEE471" s="35"/>
      <c r="XEF471" s="35"/>
      <c r="XEG471" s="35"/>
      <c r="XEH471" s="35"/>
      <c r="XEI471" s="35"/>
      <c r="XEJ471" s="35"/>
      <c r="XEK471" s="35"/>
      <c r="XEL471" s="35"/>
      <c r="XEM471" s="35"/>
      <c r="XEN471" s="35"/>
      <c r="XEO471" s="35"/>
      <c r="XEP471" s="35"/>
      <c r="XEQ471" s="35"/>
      <c r="XER471" s="35"/>
      <c r="XES471" s="35"/>
      <c r="XET471" s="35"/>
      <c r="XEU471" s="35"/>
      <c r="XEV471" s="35"/>
      <c r="XEW471" s="35"/>
      <c r="XEX471" s="35"/>
      <c r="XEY471" s="35"/>
      <c r="XEZ471" s="35"/>
      <c r="XFA471" s="35"/>
      <c r="XFB471" s="35"/>
      <c r="XFC471" s="35"/>
      <c r="XFD471" s="35"/>
    </row>
    <row r="472" spans="1:151 16227:16384" s="12" customFormat="1" ht="20.25" customHeight="1" x14ac:dyDescent="0.25">
      <c r="A472" s="116"/>
      <c r="B472" s="117"/>
      <c r="C472" s="118">
        <v>5</v>
      </c>
      <c r="D472" s="119"/>
      <c r="E472" s="118" t="s">
        <v>221</v>
      </c>
      <c r="F472" s="120"/>
      <c r="G472" s="120"/>
      <c r="H472" s="120"/>
      <c r="I472" s="119"/>
      <c r="J472" s="35"/>
      <c r="K472" s="35"/>
      <c r="L472" s="35"/>
      <c r="M472" s="35"/>
      <c r="N472" s="35"/>
      <c r="O472" s="35"/>
      <c r="P472" s="35"/>
      <c r="Q472" s="35"/>
      <c r="R472" s="35"/>
      <c r="S472" s="35"/>
      <c r="T472" s="35"/>
      <c r="U472" s="42" t="e">
        <f t="shared" ca="1" si="223"/>
        <v>#REF!</v>
      </c>
      <c r="V472" s="42" t="e">
        <f t="shared" ref="V472:W472" ca="1" si="226">V471+1</f>
        <v>#REF!</v>
      </c>
      <c r="W472" s="42">
        <f t="shared" ca="1" si="226"/>
        <v>705</v>
      </c>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WZC472" s="35"/>
      <c r="WZD472" s="35"/>
      <c r="WZE472" s="35"/>
      <c r="WZF472" s="35"/>
      <c r="WZG472" s="35"/>
      <c r="WZH472" s="35"/>
      <c r="WZI472" s="35"/>
      <c r="WZJ472" s="35"/>
      <c r="WZK472" s="35"/>
      <c r="WZL472" s="35"/>
      <c r="WZM472" s="35"/>
      <c r="WZN472" s="35"/>
      <c r="WZO472" s="35"/>
      <c r="WZP472" s="35"/>
      <c r="WZQ472" s="35"/>
      <c r="WZR472" s="35"/>
      <c r="WZS472" s="35"/>
      <c r="WZT472" s="35"/>
      <c r="WZU472" s="35"/>
      <c r="WZV472" s="35"/>
      <c r="WZW472" s="35"/>
      <c r="WZX472" s="35"/>
      <c r="WZY472" s="35"/>
      <c r="WZZ472" s="35"/>
      <c r="XAA472" s="35"/>
      <c r="XAB472" s="35"/>
      <c r="XAC472" s="35"/>
      <c r="XAD472" s="35"/>
      <c r="XAE472" s="35"/>
      <c r="XAF472" s="35"/>
      <c r="XAG472" s="35"/>
      <c r="XAH472" s="35"/>
      <c r="XAI472" s="35"/>
      <c r="XAJ472" s="35"/>
      <c r="XAK472" s="35"/>
      <c r="XAL472" s="35"/>
      <c r="XAM472" s="35"/>
      <c r="XAN472" s="35"/>
      <c r="XAO472" s="35"/>
      <c r="XAP472" s="35"/>
      <c r="XAQ472" s="35"/>
      <c r="XAR472" s="35"/>
      <c r="XAS472" s="35"/>
      <c r="XAT472" s="35"/>
      <c r="XAU472" s="35"/>
      <c r="XAV472" s="35"/>
      <c r="XAW472" s="35"/>
      <c r="XAX472" s="35"/>
      <c r="XAY472" s="35"/>
      <c r="XAZ472" s="35"/>
      <c r="XBA472" s="35"/>
      <c r="XBB472" s="35"/>
      <c r="XBC472" s="35"/>
      <c r="XBD472" s="35"/>
      <c r="XBE472" s="35"/>
      <c r="XBF472" s="35"/>
      <c r="XBG472" s="35"/>
      <c r="XBH472" s="35"/>
      <c r="XBI472" s="35"/>
      <c r="XBJ472" s="35"/>
      <c r="XBK472" s="35"/>
      <c r="XBL472" s="35"/>
      <c r="XBM472" s="35"/>
      <c r="XBN472" s="35"/>
      <c r="XBO472" s="35"/>
      <c r="XBP472" s="35"/>
      <c r="XBQ472" s="35"/>
      <c r="XBR472" s="35"/>
      <c r="XBS472" s="35"/>
      <c r="XBT472" s="35"/>
      <c r="XBU472" s="35"/>
      <c r="XBV472" s="35"/>
      <c r="XBW472" s="35"/>
      <c r="XBX472" s="35"/>
      <c r="XBY472" s="35"/>
      <c r="XBZ472" s="35"/>
      <c r="XCA472" s="35"/>
      <c r="XCB472" s="35"/>
      <c r="XCC472" s="35"/>
      <c r="XCD472" s="35"/>
      <c r="XCE472" s="35"/>
      <c r="XCF472" s="35"/>
      <c r="XCG472" s="35"/>
      <c r="XCH472" s="35"/>
      <c r="XCI472" s="35"/>
      <c r="XCJ472" s="35"/>
      <c r="XCK472" s="35"/>
      <c r="XCL472" s="35"/>
      <c r="XCM472" s="35"/>
      <c r="XCN472" s="35"/>
      <c r="XCO472" s="35"/>
      <c r="XCP472" s="35"/>
      <c r="XCQ472" s="35"/>
      <c r="XCR472" s="35"/>
      <c r="XCS472" s="35"/>
      <c r="XCT472" s="35"/>
      <c r="XCU472" s="35"/>
      <c r="XCV472" s="35"/>
      <c r="XCW472" s="35"/>
      <c r="XCX472" s="35"/>
      <c r="XCY472" s="35"/>
      <c r="XCZ472" s="35"/>
      <c r="XDA472" s="35"/>
      <c r="XDB472" s="35"/>
      <c r="XDC472" s="35"/>
      <c r="XDD472" s="35"/>
      <c r="XDE472" s="35"/>
      <c r="XDF472" s="35"/>
      <c r="XDG472" s="35"/>
      <c r="XDH472" s="35"/>
      <c r="XDI472" s="35"/>
      <c r="XDJ472" s="35"/>
      <c r="XDK472" s="35"/>
      <c r="XDL472" s="35"/>
      <c r="XDM472" s="35"/>
      <c r="XDN472" s="35"/>
      <c r="XDO472" s="35"/>
      <c r="XDP472" s="35"/>
      <c r="XDQ472" s="35"/>
      <c r="XDR472" s="35"/>
      <c r="XDS472" s="35"/>
      <c r="XDT472" s="35"/>
      <c r="XDU472" s="35"/>
      <c r="XDV472" s="35"/>
      <c r="XDW472" s="35"/>
      <c r="XDX472" s="35"/>
      <c r="XDY472" s="35"/>
      <c r="XDZ472" s="35"/>
      <c r="XEA472" s="35"/>
      <c r="XEB472" s="35"/>
      <c r="XEC472" s="35"/>
      <c r="XED472" s="35"/>
      <c r="XEE472" s="35"/>
      <c r="XEF472" s="35"/>
      <c r="XEG472" s="35"/>
      <c r="XEH472" s="35"/>
      <c r="XEI472" s="35"/>
      <c r="XEJ472" s="35"/>
      <c r="XEK472" s="35"/>
      <c r="XEL472" s="35"/>
      <c r="XEM472" s="35"/>
      <c r="XEN472" s="35"/>
      <c r="XEO472" s="35"/>
      <c r="XEP472" s="35"/>
      <c r="XEQ472" s="35"/>
      <c r="XER472" s="35"/>
      <c r="XES472" s="35"/>
      <c r="XET472" s="35"/>
      <c r="XEU472" s="35"/>
      <c r="XEV472" s="35"/>
      <c r="XEW472" s="35"/>
      <c r="XEX472" s="35"/>
      <c r="XEY472" s="35"/>
      <c r="XEZ472" s="35"/>
      <c r="XFA472" s="35"/>
      <c r="XFB472" s="35"/>
      <c r="XFC472" s="35"/>
      <c r="XFD472" s="35"/>
    </row>
    <row r="473" spans="1:151 16227:16384" s="12" customFormat="1" ht="20.25" x14ac:dyDescent="0.25">
      <c r="A473" s="109" t="s">
        <v>215</v>
      </c>
      <c r="B473" s="110"/>
      <c r="C473" s="110"/>
      <c r="D473" s="110"/>
      <c r="E473" s="110"/>
      <c r="F473" s="110"/>
      <c r="G473" s="110"/>
      <c r="H473" s="110"/>
      <c r="I473" s="111"/>
      <c r="J473" s="35">
        <f>6+6</f>
        <v>12</v>
      </c>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WZC473" s="35"/>
      <c r="WZD473" s="35"/>
      <c r="WZE473" s="35"/>
      <c r="WZF473" s="35"/>
      <c r="WZG473" s="35"/>
      <c r="WZH473" s="35"/>
      <c r="WZI473" s="35"/>
      <c r="WZJ473" s="35"/>
      <c r="WZK473" s="35"/>
      <c r="WZL473" s="35"/>
      <c r="WZM473" s="35"/>
      <c r="WZN473" s="35"/>
      <c r="WZO473" s="35"/>
      <c r="WZP473" s="35"/>
      <c r="WZQ473" s="35"/>
      <c r="WZR473" s="35"/>
      <c r="WZS473" s="35"/>
      <c r="WZT473" s="35"/>
      <c r="WZU473" s="35"/>
      <c r="WZV473" s="35"/>
      <c r="WZW473" s="35"/>
      <c r="WZX473" s="35"/>
      <c r="WZY473" s="35"/>
      <c r="WZZ473" s="35"/>
      <c r="XAA473" s="35"/>
      <c r="XAB473" s="35"/>
      <c r="XAC473" s="35"/>
      <c r="XAD473" s="35"/>
      <c r="XAE473" s="35"/>
      <c r="XAF473" s="35"/>
      <c r="XAG473" s="35"/>
      <c r="XAH473" s="35"/>
      <c r="XAI473" s="35"/>
      <c r="XAJ473" s="35"/>
      <c r="XAK473" s="35"/>
      <c r="XAL473" s="35"/>
      <c r="XAM473" s="35"/>
      <c r="XAN473" s="35"/>
      <c r="XAO473" s="35"/>
      <c r="XAP473" s="35"/>
      <c r="XAQ473" s="35"/>
      <c r="XAR473" s="35"/>
      <c r="XAS473" s="35"/>
      <c r="XAT473" s="35"/>
      <c r="XAU473" s="35"/>
      <c r="XAV473" s="35"/>
      <c r="XAW473" s="35"/>
      <c r="XAX473" s="35"/>
      <c r="XAY473" s="35"/>
      <c r="XAZ473" s="35"/>
      <c r="XBA473" s="35"/>
      <c r="XBB473" s="35"/>
      <c r="XBC473" s="35"/>
      <c r="XBD473" s="35"/>
      <c r="XBE473" s="35"/>
      <c r="XBF473" s="35"/>
      <c r="XBG473" s="35"/>
      <c r="XBH473" s="35"/>
      <c r="XBI473" s="35"/>
      <c r="XBJ473" s="35"/>
      <c r="XBK473" s="35"/>
      <c r="XBL473" s="35"/>
      <c r="XBM473" s="35"/>
      <c r="XBN473" s="35"/>
      <c r="XBO473" s="35"/>
      <c r="XBP473" s="35"/>
      <c r="XBQ473" s="35"/>
      <c r="XBR473" s="35"/>
      <c r="XBS473" s="35"/>
      <c r="XBT473" s="35"/>
      <c r="XBU473" s="35"/>
      <c r="XBV473" s="35"/>
      <c r="XBW473" s="35"/>
      <c r="XBX473" s="35"/>
      <c r="XBY473" s="35"/>
      <c r="XBZ473" s="35"/>
      <c r="XCA473" s="35"/>
      <c r="XCB473" s="35"/>
      <c r="XCC473" s="35"/>
      <c r="XCD473" s="35"/>
      <c r="XCE473" s="35"/>
      <c r="XCF473" s="35"/>
      <c r="XCG473" s="35"/>
      <c r="XCH473" s="35"/>
      <c r="XCI473" s="35"/>
      <c r="XCJ473" s="35"/>
      <c r="XCK473" s="35"/>
      <c r="XCL473" s="35"/>
      <c r="XCM473" s="35"/>
      <c r="XCN473" s="35"/>
      <c r="XCO473" s="35"/>
      <c r="XCP473" s="35"/>
      <c r="XCQ473" s="35"/>
      <c r="XCR473" s="35"/>
      <c r="XCS473" s="35"/>
      <c r="XCT473" s="35"/>
      <c r="XCU473" s="35"/>
      <c r="XCV473" s="35"/>
      <c r="XCW473" s="35"/>
      <c r="XCX473" s="35"/>
      <c r="XCY473" s="35"/>
      <c r="XCZ473" s="35"/>
      <c r="XDA473" s="35"/>
      <c r="XDB473" s="35"/>
      <c r="XDC473" s="35"/>
      <c r="XDD473" s="35"/>
      <c r="XDE473" s="35"/>
      <c r="XDF473" s="35"/>
      <c r="XDG473" s="35"/>
      <c r="XDH473" s="35"/>
      <c r="XDI473" s="35"/>
      <c r="XDJ473" s="35"/>
      <c r="XDK473" s="35"/>
      <c r="XDL473" s="35"/>
      <c r="XDM473" s="35"/>
      <c r="XDN473" s="35"/>
      <c r="XDO473" s="35"/>
      <c r="XDP473" s="35"/>
      <c r="XDQ473" s="35"/>
      <c r="XDR473" s="35"/>
      <c r="XDS473" s="35"/>
      <c r="XDT473" s="35"/>
      <c r="XDU473" s="35"/>
      <c r="XDV473" s="35"/>
      <c r="XDW473" s="35"/>
      <c r="XDX473" s="35"/>
      <c r="XDY473" s="35"/>
      <c r="XDZ473" s="35"/>
      <c r="XEA473" s="35"/>
      <c r="XEB473" s="35"/>
      <c r="XEC473" s="35"/>
      <c r="XED473" s="35"/>
      <c r="XEE473" s="35"/>
      <c r="XEF473" s="35"/>
      <c r="XEG473" s="35"/>
      <c r="XEH473" s="35"/>
      <c r="XEI473" s="35"/>
      <c r="XEJ473" s="35"/>
      <c r="XEK473" s="35"/>
      <c r="XEL473" s="35"/>
      <c r="XEM473" s="35"/>
      <c r="XEN473" s="35"/>
      <c r="XEO473" s="35"/>
      <c r="XEP473" s="35"/>
      <c r="XEQ473" s="35"/>
      <c r="XER473" s="35"/>
      <c r="XES473" s="35"/>
      <c r="XET473" s="35"/>
      <c r="XEU473" s="35"/>
      <c r="XEV473" s="35"/>
      <c r="XEW473" s="35"/>
      <c r="XEX473" s="35"/>
      <c r="XEY473" s="35"/>
      <c r="XEZ473" s="35"/>
      <c r="XFA473" s="35"/>
      <c r="XFB473" s="35"/>
      <c r="XFC473" s="35"/>
      <c r="XFD473" s="35"/>
    </row>
    <row r="474" spans="1:151 16227:16384" s="12" customFormat="1" ht="20.25" customHeight="1" x14ac:dyDescent="0.25">
      <c r="A474" s="112" t="str">
        <f>A473</f>
        <v>8th to 13th &amp; 15th to 20th Floor</v>
      </c>
      <c r="B474" s="113"/>
      <c r="C474" s="118">
        <v>1</v>
      </c>
      <c r="D474" s="119"/>
      <c r="E474" s="62" t="s">
        <v>208</v>
      </c>
      <c r="F474" s="118">
        <f>(62.79)*10.764</f>
        <v>675.87155999999993</v>
      </c>
      <c r="G474" s="119"/>
      <c r="H474" s="55">
        <v>0</v>
      </c>
      <c r="I474" s="55">
        <f t="shared" ref="I474:I478" si="227">F474*(($I$151)+1)+H474</f>
        <v>1081.3944959999999</v>
      </c>
      <c r="J474" s="35"/>
      <c r="K474" s="35"/>
      <c r="L474" s="35"/>
      <c r="M474" s="35"/>
      <c r="N474" s="35"/>
      <c r="O474" s="35"/>
      <c r="P474" s="35"/>
      <c r="Q474" s="35"/>
      <c r="R474" s="35"/>
      <c r="S474" s="35"/>
      <c r="T474" s="35"/>
      <c r="U474" s="42" t="str">
        <f t="shared" ref="U474:U478" ca="1" si="228">V474&amp;""&amp;",..,"&amp;""&amp;W474</f>
        <v>801,..,2001</v>
      </c>
      <c r="V474" s="42">
        <f ca="1">(SUMPRODUCT(MID(0&amp;(LEFT(A473,SUM(LEN(A473)-LEN(SUBSTITUTE(A473,{"0","1","2","3"},""))))), LARGE(INDEX(ISNUMBER(--MID((LEFT(A473,SUM(LEN(A473)-LEN(SUBSTITUTE(A473,{"0","1","2","3"},""))))), ROW(INDIRECT("1:"&amp;LEN((LEFT(A473,SUM(LEN(A473)-LEN(SUBSTITUTE(A473,{"0","1","2","3"},"")))))))), 1)) * ROW(INDIRECT("1:"&amp;LEN((LEFT(A473,SUM(LEN(A473)-LEN(SUBSTITUTE(A473,{"0","1","2","3"},"")))))))), 0), ROW(INDIRECT("1:"&amp;LEN((LEFT(A473,SUM(LEN(A473)-LEN(SUBSTITUTE(A473,{"0","1","2","3"},"")))))))))+1, 1) * 10^ROW(INDIRECT("1:"&amp;LEN((LEFT(A473,SUM(LEN(A473)-LEN(SUBSTITUTE(A473,{"0","1","2","3"},""))))))))/10))*100+1</f>
        <v>801</v>
      </c>
      <c r="W474" s="42">
        <f ca="1">(SUMPRODUCT(MID(0&amp;(--TRIM(RIGHT(SUBSTITUTE(LEFT(A473,_xlfn.AGGREGATE(16,6,FIND({0,1,2,3,4,5,6,7,8,9},A473,ROW(INDIRECT("1:"&amp;LEN(A473)))),1))," ",REPT(" ",LEN(A473))),LEN(A473)))), LARGE(INDEX(ISNUMBER(--MID((--TRIM(RIGHT(SUBSTITUTE(LEFT(A473,_xlfn.AGGREGATE(16,6,FIND({0,1,2,3,4,5,6,7,8,9},A473,ROW(INDIRECT("1:"&amp;LEN(A473)))),1))," ",REPT(" ",LEN(A473))),LEN(A473)))), ROW(INDIRECT("1:"&amp;LEN((--TRIM(RIGHT(SUBSTITUTE(LEFT(A473,_xlfn.AGGREGATE(16,6,FIND({0,1,2,3,4,5,6,7,8,9},A473,ROW(INDIRECT("1:"&amp;LEN(A473)))),1))," ",REPT(" ",LEN(A473))),LEN(A473))))))), 1)) * ROW(INDIRECT("1:"&amp;LEN((--TRIM(RIGHT(SUBSTITUTE(LEFT(A473,_xlfn.AGGREGATE(16,6,FIND({0,1,2,3,4,5,6,7,8,9},A473,ROW(INDIRECT("1:"&amp;LEN(A473)))),1))," ",REPT(" ",LEN(A473))),LEN(A473))))))), 0), ROW(INDIRECT("1:"&amp;LEN((--TRIM(RIGHT(SUBSTITUTE(LEFT(A473,_xlfn.AGGREGATE(16,6,FIND({0,1,2,3,4,5,6,7,8,9},A473,ROW(INDIRECT("1:"&amp;LEN(A473)))),1))," ",REPT(" ",LEN(A473))),LEN(A473))))))))+1, 1) * 10^ROW(INDIRECT("1:"&amp;LEN((--TRIM(RIGHT(SUBSTITUTE(LEFT(A473,_xlfn.AGGREGATE(16,6,FIND({0,1,2,3,4,5,6,7,8,9},A473,ROW(INDIRECT("1:"&amp;LEN(A473)))),1))," ",REPT(" ",LEN(A473))),LEN(A473)))))))/10))*100+1</f>
        <v>2001</v>
      </c>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WZC474" s="35"/>
      <c r="WZD474" s="35"/>
      <c r="WZE474" s="35"/>
      <c r="WZF474" s="35"/>
      <c r="WZG474" s="35"/>
      <c r="WZH474" s="35"/>
      <c r="WZI474" s="35"/>
      <c r="WZJ474" s="35"/>
      <c r="WZK474" s="35"/>
      <c r="WZL474" s="35"/>
      <c r="WZM474" s="35"/>
      <c r="WZN474" s="35"/>
      <c r="WZO474" s="35"/>
      <c r="WZP474" s="35"/>
      <c r="WZQ474" s="35"/>
      <c r="WZR474" s="35"/>
      <c r="WZS474" s="35"/>
      <c r="WZT474" s="35"/>
      <c r="WZU474" s="35"/>
      <c r="WZV474" s="35"/>
      <c r="WZW474" s="35"/>
      <c r="WZX474" s="35"/>
      <c r="WZY474" s="35"/>
      <c r="WZZ474" s="35"/>
      <c r="XAA474" s="35"/>
      <c r="XAB474" s="35"/>
      <c r="XAC474" s="35"/>
      <c r="XAD474" s="35"/>
      <c r="XAE474" s="35"/>
      <c r="XAF474" s="35"/>
      <c r="XAG474" s="35"/>
      <c r="XAH474" s="35"/>
      <c r="XAI474" s="35"/>
      <c r="XAJ474" s="35"/>
      <c r="XAK474" s="35"/>
      <c r="XAL474" s="35"/>
      <c r="XAM474" s="35"/>
      <c r="XAN474" s="35"/>
      <c r="XAO474" s="35"/>
      <c r="XAP474" s="35"/>
      <c r="XAQ474" s="35"/>
      <c r="XAR474" s="35"/>
      <c r="XAS474" s="35"/>
      <c r="XAT474" s="35"/>
      <c r="XAU474" s="35"/>
      <c r="XAV474" s="35"/>
      <c r="XAW474" s="35"/>
      <c r="XAX474" s="35"/>
      <c r="XAY474" s="35"/>
      <c r="XAZ474" s="35"/>
      <c r="XBA474" s="35"/>
      <c r="XBB474" s="35"/>
      <c r="XBC474" s="35"/>
      <c r="XBD474" s="35"/>
      <c r="XBE474" s="35"/>
      <c r="XBF474" s="35"/>
      <c r="XBG474" s="35"/>
      <c r="XBH474" s="35"/>
      <c r="XBI474" s="35"/>
      <c r="XBJ474" s="35"/>
      <c r="XBK474" s="35"/>
      <c r="XBL474" s="35"/>
      <c r="XBM474" s="35"/>
      <c r="XBN474" s="35"/>
      <c r="XBO474" s="35"/>
      <c r="XBP474" s="35"/>
      <c r="XBQ474" s="35"/>
      <c r="XBR474" s="35"/>
      <c r="XBS474" s="35"/>
      <c r="XBT474" s="35"/>
      <c r="XBU474" s="35"/>
      <c r="XBV474" s="35"/>
      <c r="XBW474" s="35"/>
      <c r="XBX474" s="35"/>
      <c r="XBY474" s="35"/>
      <c r="XBZ474" s="35"/>
      <c r="XCA474" s="35"/>
      <c r="XCB474" s="35"/>
      <c r="XCC474" s="35"/>
      <c r="XCD474" s="35"/>
      <c r="XCE474" s="35"/>
      <c r="XCF474" s="35"/>
      <c r="XCG474" s="35"/>
      <c r="XCH474" s="35"/>
      <c r="XCI474" s="35"/>
      <c r="XCJ474" s="35"/>
      <c r="XCK474" s="35"/>
      <c r="XCL474" s="35"/>
      <c r="XCM474" s="35"/>
      <c r="XCN474" s="35"/>
      <c r="XCO474" s="35"/>
      <c r="XCP474" s="35"/>
      <c r="XCQ474" s="35"/>
      <c r="XCR474" s="35"/>
      <c r="XCS474" s="35"/>
      <c r="XCT474" s="35"/>
      <c r="XCU474" s="35"/>
      <c r="XCV474" s="35"/>
      <c r="XCW474" s="35"/>
      <c r="XCX474" s="35"/>
      <c r="XCY474" s="35"/>
      <c r="XCZ474" s="35"/>
      <c r="XDA474" s="35"/>
      <c r="XDB474" s="35"/>
      <c r="XDC474" s="35"/>
      <c r="XDD474" s="35"/>
      <c r="XDE474" s="35"/>
      <c r="XDF474" s="35"/>
      <c r="XDG474" s="35"/>
      <c r="XDH474" s="35"/>
      <c r="XDI474" s="35"/>
      <c r="XDJ474" s="35"/>
      <c r="XDK474" s="35"/>
      <c r="XDL474" s="35"/>
      <c r="XDM474" s="35"/>
      <c r="XDN474" s="35"/>
      <c r="XDO474" s="35"/>
      <c r="XDP474" s="35"/>
      <c r="XDQ474" s="35"/>
      <c r="XDR474" s="35"/>
      <c r="XDS474" s="35"/>
      <c r="XDT474" s="35"/>
      <c r="XDU474" s="35"/>
      <c r="XDV474" s="35"/>
      <c r="XDW474" s="35"/>
      <c r="XDX474" s="35"/>
      <c r="XDY474" s="35"/>
      <c r="XDZ474" s="35"/>
      <c r="XEA474" s="35"/>
      <c r="XEB474" s="35"/>
      <c r="XEC474" s="35"/>
      <c r="XED474" s="35"/>
      <c r="XEE474" s="35"/>
      <c r="XEF474" s="35"/>
      <c r="XEG474" s="35"/>
      <c r="XEH474" s="35"/>
      <c r="XEI474" s="35"/>
      <c r="XEJ474" s="35"/>
      <c r="XEK474" s="35"/>
      <c r="XEL474" s="35"/>
      <c r="XEM474" s="35"/>
      <c r="XEN474" s="35"/>
      <c r="XEO474" s="35"/>
      <c r="XEP474" s="35"/>
      <c r="XEQ474" s="35"/>
      <c r="XER474" s="35"/>
      <c r="XES474" s="35"/>
      <c r="XET474" s="35"/>
      <c r="XEU474" s="35"/>
      <c r="XEV474" s="35"/>
      <c r="XEW474" s="35"/>
      <c r="XEX474" s="35"/>
      <c r="XEY474" s="35"/>
      <c r="XEZ474" s="35"/>
      <c r="XFA474" s="35"/>
      <c r="XFB474" s="35"/>
      <c r="XFC474" s="35"/>
      <c r="XFD474" s="35"/>
    </row>
    <row r="475" spans="1:151 16227:16384" s="12" customFormat="1" ht="20.25" customHeight="1" x14ac:dyDescent="0.25">
      <c r="A475" s="114"/>
      <c r="B475" s="115"/>
      <c r="C475" s="118">
        <v>2</v>
      </c>
      <c r="D475" s="119"/>
      <c r="E475" s="62" t="s">
        <v>208</v>
      </c>
      <c r="F475" s="118">
        <f>(64.4)*10.764</f>
        <v>693.20159999999998</v>
      </c>
      <c r="G475" s="119"/>
      <c r="H475" s="55">
        <v>0</v>
      </c>
      <c r="I475" s="55">
        <f t="shared" si="227"/>
        <v>1109.12256</v>
      </c>
      <c r="J475" s="35"/>
      <c r="K475" s="35"/>
      <c r="L475" s="35"/>
      <c r="M475" s="35"/>
      <c r="N475" s="35"/>
      <c r="O475" s="35"/>
      <c r="P475" s="35"/>
      <c r="Q475" s="35"/>
      <c r="R475" s="35"/>
      <c r="S475" s="35"/>
      <c r="T475" s="35"/>
      <c r="U475" s="42" t="str">
        <f t="shared" ca="1" si="228"/>
        <v>802,..,2002</v>
      </c>
      <c r="V475" s="42">
        <f ca="1">V474+1</f>
        <v>802</v>
      </c>
      <c r="W475" s="42">
        <f ca="1">W474+1</f>
        <v>2002</v>
      </c>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WZC475" s="35"/>
      <c r="WZD475" s="35"/>
      <c r="WZE475" s="35"/>
      <c r="WZF475" s="35"/>
      <c r="WZG475" s="35"/>
      <c r="WZH475" s="35"/>
      <c r="WZI475" s="35"/>
      <c r="WZJ475" s="35"/>
      <c r="WZK475" s="35"/>
      <c r="WZL475" s="35"/>
      <c r="WZM475" s="35"/>
      <c r="WZN475" s="35"/>
      <c r="WZO475" s="35"/>
      <c r="WZP475" s="35"/>
      <c r="WZQ475" s="35"/>
      <c r="WZR475" s="35"/>
      <c r="WZS475" s="35"/>
      <c r="WZT475" s="35"/>
      <c r="WZU475" s="35"/>
      <c r="WZV475" s="35"/>
      <c r="WZW475" s="35"/>
      <c r="WZX475" s="35"/>
      <c r="WZY475" s="35"/>
      <c r="WZZ475" s="35"/>
      <c r="XAA475" s="35"/>
      <c r="XAB475" s="35"/>
      <c r="XAC475" s="35"/>
      <c r="XAD475" s="35"/>
      <c r="XAE475" s="35"/>
      <c r="XAF475" s="35"/>
      <c r="XAG475" s="35"/>
      <c r="XAH475" s="35"/>
      <c r="XAI475" s="35"/>
      <c r="XAJ475" s="35"/>
      <c r="XAK475" s="35"/>
      <c r="XAL475" s="35"/>
      <c r="XAM475" s="35"/>
      <c r="XAN475" s="35"/>
      <c r="XAO475" s="35"/>
      <c r="XAP475" s="35"/>
      <c r="XAQ475" s="35"/>
      <c r="XAR475" s="35"/>
      <c r="XAS475" s="35"/>
      <c r="XAT475" s="35"/>
      <c r="XAU475" s="35"/>
      <c r="XAV475" s="35"/>
      <c r="XAW475" s="35"/>
      <c r="XAX475" s="35"/>
      <c r="XAY475" s="35"/>
      <c r="XAZ475" s="35"/>
      <c r="XBA475" s="35"/>
      <c r="XBB475" s="35"/>
      <c r="XBC475" s="35"/>
      <c r="XBD475" s="35"/>
      <c r="XBE475" s="35"/>
      <c r="XBF475" s="35"/>
      <c r="XBG475" s="35"/>
      <c r="XBH475" s="35"/>
      <c r="XBI475" s="35"/>
      <c r="XBJ475" s="35"/>
      <c r="XBK475" s="35"/>
      <c r="XBL475" s="35"/>
      <c r="XBM475" s="35"/>
      <c r="XBN475" s="35"/>
      <c r="XBO475" s="35"/>
      <c r="XBP475" s="35"/>
      <c r="XBQ475" s="35"/>
      <c r="XBR475" s="35"/>
      <c r="XBS475" s="35"/>
      <c r="XBT475" s="35"/>
      <c r="XBU475" s="35"/>
      <c r="XBV475" s="35"/>
      <c r="XBW475" s="35"/>
      <c r="XBX475" s="35"/>
      <c r="XBY475" s="35"/>
      <c r="XBZ475" s="35"/>
      <c r="XCA475" s="35"/>
      <c r="XCB475" s="35"/>
      <c r="XCC475" s="35"/>
      <c r="XCD475" s="35"/>
      <c r="XCE475" s="35"/>
      <c r="XCF475" s="35"/>
      <c r="XCG475" s="35"/>
      <c r="XCH475" s="35"/>
      <c r="XCI475" s="35"/>
      <c r="XCJ475" s="35"/>
      <c r="XCK475" s="35"/>
      <c r="XCL475" s="35"/>
      <c r="XCM475" s="35"/>
      <c r="XCN475" s="35"/>
      <c r="XCO475" s="35"/>
      <c r="XCP475" s="35"/>
      <c r="XCQ475" s="35"/>
      <c r="XCR475" s="35"/>
      <c r="XCS475" s="35"/>
      <c r="XCT475" s="35"/>
      <c r="XCU475" s="35"/>
      <c r="XCV475" s="35"/>
      <c r="XCW475" s="35"/>
      <c r="XCX475" s="35"/>
      <c r="XCY475" s="35"/>
      <c r="XCZ475" s="35"/>
      <c r="XDA475" s="35"/>
      <c r="XDB475" s="35"/>
      <c r="XDC475" s="35"/>
      <c r="XDD475" s="35"/>
      <c r="XDE475" s="35"/>
      <c r="XDF475" s="35"/>
      <c r="XDG475" s="35"/>
      <c r="XDH475" s="35"/>
      <c r="XDI475" s="35"/>
      <c r="XDJ475" s="35"/>
      <c r="XDK475" s="35"/>
      <c r="XDL475" s="35"/>
      <c r="XDM475" s="35"/>
      <c r="XDN475" s="35"/>
      <c r="XDO475" s="35"/>
      <c r="XDP475" s="35"/>
      <c r="XDQ475" s="35"/>
      <c r="XDR475" s="35"/>
      <c r="XDS475" s="35"/>
      <c r="XDT475" s="35"/>
      <c r="XDU475" s="35"/>
      <c r="XDV475" s="35"/>
      <c r="XDW475" s="35"/>
      <c r="XDX475" s="35"/>
      <c r="XDY475" s="35"/>
      <c r="XDZ475" s="35"/>
      <c r="XEA475" s="35"/>
      <c r="XEB475" s="35"/>
      <c r="XEC475" s="35"/>
      <c r="XED475" s="35"/>
      <c r="XEE475" s="35"/>
      <c r="XEF475" s="35"/>
      <c r="XEG475" s="35"/>
      <c r="XEH475" s="35"/>
      <c r="XEI475" s="35"/>
      <c r="XEJ475" s="35"/>
      <c r="XEK475" s="35"/>
      <c r="XEL475" s="35"/>
      <c r="XEM475" s="35"/>
      <c r="XEN475" s="35"/>
      <c r="XEO475" s="35"/>
      <c r="XEP475" s="35"/>
      <c r="XEQ475" s="35"/>
      <c r="XER475" s="35"/>
      <c r="XES475" s="35"/>
      <c r="XET475" s="35"/>
      <c r="XEU475" s="35"/>
      <c r="XEV475" s="35"/>
      <c r="XEW475" s="35"/>
      <c r="XEX475" s="35"/>
      <c r="XEY475" s="35"/>
      <c r="XEZ475" s="35"/>
      <c r="XFA475" s="35"/>
      <c r="XFB475" s="35"/>
      <c r="XFC475" s="35"/>
      <c r="XFD475" s="35"/>
    </row>
    <row r="476" spans="1:151 16227:16384" s="12" customFormat="1" ht="20.25" customHeight="1" x14ac:dyDescent="0.25">
      <c r="A476" s="114"/>
      <c r="B476" s="115"/>
      <c r="C476" s="118">
        <v>3</v>
      </c>
      <c r="D476" s="119"/>
      <c r="E476" s="62" t="s">
        <v>208</v>
      </c>
      <c r="F476" s="118">
        <f>(64.4)*10.764</f>
        <v>693.20159999999998</v>
      </c>
      <c r="G476" s="119"/>
      <c r="H476" s="55">
        <v>0</v>
      </c>
      <c r="I476" s="55">
        <f t="shared" si="227"/>
        <v>1109.12256</v>
      </c>
      <c r="J476" s="35"/>
      <c r="K476" s="35"/>
      <c r="L476" s="35"/>
      <c r="M476" s="35"/>
      <c r="N476" s="35"/>
      <c r="O476" s="35"/>
      <c r="P476" s="35"/>
      <c r="Q476" s="35"/>
      <c r="R476" s="35"/>
      <c r="S476" s="35"/>
      <c r="T476" s="35"/>
      <c r="U476" s="42" t="str">
        <f t="shared" ca="1" si="228"/>
        <v>803,..,2003</v>
      </c>
      <c r="V476" s="42">
        <f t="shared" ref="V476:W476" ca="1" si="229">V475+1</f>
        <v>803</v>
      </c>
      <c r="W476" s="42">
        <f t="shared" ca="1" si="229"/>
        <v>2003</v>
      </c>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WZC476" s="35"/>
      <c r="WZD476" s="35"/>
      <c r="WZE476" s="35"/>
      <c r="WZF476" s="35"/>
      <c r="WZG476" s="35"/>
      <c r="WZH476" s="35"/>
      <c r="WZI476" s="35"/>
      <c r="WZJ476" s="35"/>
      <c r="WZK476" s="35"/>
      <c r="WZL476" s="35"/>
      <c r="WZM476" s="35"/>
      <c r="WZN476" s="35"/>
      <c r="WZO476" s="35"/>
      <c r="WZP476" s="35"/>
      <c r="WZQ476" s="35"/>
      <c r="WZR476" s="35"/>
      <c r="WZS476" s="35"/>
      <c r="WZT476" s="35"/>
      <c r="WZU476" s="35"/>
      <c r="WZV476" s="35"/>
      <c r="WZW476" s="35"/>
      <c r="WZX476" s="35"/>
      <c r="WZY476" s="35"/>
      <c r="WZZ476" s="35"/>
      <c r="XAA476" s="35"/>
      <c r="XAB476" s="35"/>
      <c r="XAC476" s="35"/>
      <c r="XAD476" s="35"/>
      <c r="XAE476" s="35"/>
      <c r="XAF476" s="35"/>
      <c r="XAG476" s="35"/>
      <c r="XAH476" s="35"/>
      <c r="XAI476" s="35"/>
      <c r="XAJ476" s="35"/>
      <c r="XAK476" s="35"/>
      <c r="XAL476" s="35"/>
      <c r="XAM476" s="35"/>
      <c r="XAN476" s="35"/>
      <c r="XAO476" s="35"/>
      <c r="XAP476" s="35"/>
      <c r="XAQ476" s="35"/>
      <c r="XAR476" s="35"/>
      <c r="XAS476" s="35"/>
      <c r="XAT476" s="35"/>
      <c r="XAU476" s="35"/>
      <c r="XAV476" s="35"/>
      <c r="XAW476" s="35"/>
      <c r="XAX476" s="35"/>
      <c r="XAY476" s="35"/>
      <c r="XAZ476" s="35"/>
      <c r="XBA476" s="35"/>
      <c r="XBB476" s="35"/>
      <c r="XBC476" s="35"/>
      <c r="XBD476" s="35"/>
      <c r="XBE476" s="35"/>
      <c r="XBF476" s="35"/>
      <c r="XBG476" s="35"/>
      <c r="XBH476" s="35"/>
      <c r="XBI476" s="35"/>
      <c r="XBJ476" s="35"/>
      <c r="XBK476" s="35"/>
      <c r="XBL476" s="35"/>
      <c r="XBM476" s="35"/>
      <c r="XBN476" s="35"/>
      <c r="XBO476" s="35"/>
      <c r="XBP476" s="35"/>
      <c r="XBQ476" s="35"/>
      <c r="XBR476" s="35"/>
      <c r="XBS476" s="35"/>
      <c r="XBT476" s="35"/>
      <c r="XBU476" s="35"/>
      <c r="XBV476" s="35"/>
      <c r="XBW476" s="35"/>
      <c r="XBX476" s="35"/>
      <c r="XBY476" s="35"/>
      <c r="XBZ476" s="35"/>
      <c r="XCA476" s="35"/>
      <c r="XCB476" s="35"/>
      <c r="XCC476" s="35"/>
      <c r="XCD476" s="35"/>
      <c r="XCE476" s="35"/>
      <c r="XCF476" s="35"/>
      <c r="XCG476" s="35"/>
      <c r="XCH476" s="35"/>
      <c r="XCI476" s="35"/>
      <c r="XCJ476" s="35"/>
      <c r="XCK476" s="35"/>
      <c r="XCL476" s="35"/>
      <c r="XCM476" s="35"/>
      <c r="XCN476" s="35"/>
      <c r="XCO476" s="35"/>
      <c r="XCP476" s="35"/>
      <c r="XCQ476" s="35"/>
      <c r="XCR476" s="35"/>
      <c r="XCS476" s="35"/>
      <c r="XCT476" s="35"/>
      <c r="XCU476" s="35"/>
      <c r="XCV476" s="35"/>
      <c r="XCW476" s="35"/>
      <c r="XCX476" s="35"/>
      <c r="XCY476" s="35"/>
      <c r="XCZ476" s="35"/>
      <c r="XDA476" s="35"/>
      <c r="XDB476" s="35"/>
      <c r="XDC476" s="35"/>
      <c r="XDD476" s="35"/>
      <c r="XDE476" s="35"/>
      <c r="XDF476" s="35"/>
      <c r="XDG476" s="35"/>
      <c r="XDH476" s="35"/>
      <c r="XDI476" s="35"/>
      <c r="XDJ476" s="35"/>
      <c r="XDK476" s="35"/>
      <c r="XDL476" s="35"/>
      <c r="XDM476" s="35"/>
      <c r="XDN476" s="35"/>
      <c r="XDO476" s="35"/>
      <c r="XDP476" s="35"/>
      <c r="XDQ476" s="35"/>
      <c r="XDR476" s="35"/>
      <c r="XDS476" s="35"/>
      <c r="XDT476" s="35"/>
      <c r="XDU476" s="35"/>
      <c r="XDV476" s="35"/>
      <c r="XDW476" s="35"/>
      <c r="XDX476" s="35"/>
      <c r="XDY476" s="35"/>
      <c r="XDZ476" s="35"/>
      <c r="XEA476" s="35"/>
      <c r="XEB476" s="35"/>
      <c r="XEC476" s="35"/>
      <c r="XED476" s="35"/>
      <c r="XEE476" s="35"/>
      <c r="XEF476" s="35"/>
      <c r="XEG476" s="35"/>
      <c r="XEH476" s="35"/>
      <c r="XEI476" s="35"/>
      <c r="XEJ476" s="35"/>
      <c r="XEK476" s="35"/>
      <c r="XEL476" s="35"/>
      <c r="XEM476" s="35"/>
      <c r="XEN476" s="35"/>
      <c r="XEO476" s="35"/>
      <c r="XEP476" s="35"/>
      <c r="XEQ476" s="35"/>
      <c r="XER476" s="35"/>
      <c r="XES476" s="35"/>
      <c r="XET476" s="35"/>
      <c r="XEU476" s="35"/>
      <c r="XEV476" s="35"/>
      <c r="XEW476" s="35"/>
      <c r="XEX476" s="35"/>
      <c r="XEY476" s="35"/>
      <c r="XEZ476" s="35"/>
      <c r="XFA476" s="35"/>
      <c r="XFB476" s="35"/>
      <c r="XFC476" s="35"/>
      <c r="XFD476" s="35"/>
    </row>
    <row r="477" spans="1:151 16227:16384" s="12" customFormat="1" ht="20.25" customHeight="1" x14ac:dyDescent="0.25">
      <c r="A477" s="114"/>
      <c r="B477" s="115"/>
      <c r="C477" s="118">
        <v>4</v>
      </c>
      <c r="D477" s="119"/>
      <c r="E477" s="62" t="s">
        <v>209</v>
      </c>
      <c r="F477" s="118">
        <f>(90.9)*10.764</f>
        <v>978.44759999999997</v>
      </c>
      <c r="G477" s="119"/>
      <c r="H477" s="55">
        <v>0</v>
      </c>
      <c r="I477" s="55">
        <f t="shared" si="227"/>
        <v>1565.5161600000001</v>
      </c>
      <c r="J477" s="35"/>
      <c r="K477" s="35"/>
      <c r="L477" s="35"/>
      <c r="M477" s="35"/>
      <c r="N477" s="35"/>
      <c r="O477" s="35"/>
      <c r="P477" s="35"/>
      <c r="Q477" s="35"/>
      <c r="R477" s="35"/>
      <c r="S477" s="35"/>
      <c r="T477" s="35"/>
      <c r="U477" s="42" t="str">
        <f t="shared" ca="1" si="228"/>
        <v>804,..,2004</v>
      </c>
      <c r="V477" s="42">
        <f t="shared" ref="V477:W477" ca="1" si="230">V476+1</f>
        <v>804</v>
      </c>
      <c r="W477" s="42">
        <f t="shared" ca="1" si="230"/>
        <v>2004</v>
      </c>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WZC477" s="35"/>
      <c r="WZD477" s="35"/>
      <c r="WZE477" s="35"/>
      <c r="WZF477" s="35"/>
      <c r="WZG477" s="35"/>
      <c r="WZH477" s="35"/>
      <c r="WZI477" s="35"/>
      <c r="WZJ477" s="35"/>
      <c r="WZK477" s="35"/>
      <c r="WZL477" s="35"/>
      <c r="WZM477" s="35"/>
      <c r="WZN477" s="35"/>
      <c r="WZO477" s="35"/>
      <c r="WZP477" s="35"/>
      <c r="WZQ477" s="35"/>
      <c r="WZR477" s="35"/>
      <c r="WZS477" s="35"/>
      <c r="WZT477" s="35"/>
      <c r="WZU477" s="35"/>
      <c r="WZV477" s="35"/>
      <c r="WZW477" s="35"/>
      <c r="WZX477" s="35"/>
      <c r="WZY477" s="35"/>
      <c r="WZZ477" s="35"/>
      <c r="XAA477" s="35"/>
      <c r="XAB477" s="35"/>
      <c r="XAC477" s="35"/>
      <c r="XAD477" s="35"/>
      <c r="XAE477" s="35"/>
      <c r="XAF477" s="35"/>
      <c r="XAG477" s="35"/>
      <c r="XAH477" s="35"/>
      <c r="XAI477" s="35"/>
      <c r="XAJ477" s="35"/>
      <c r="XAK477" s="35"/>
      <c r="XAL477" s="35"/>
      <c r="XAM477" s="35"/>
      <c r="XAN477" s="35"/>
      <c r="XAO477" s="35"/>
      <c r="XAP477" s="35"/>
      <c r="XAQ477" s="35"/>
      <c r="XAR477" s="35"/>
      <c r="XAS477" s="35"/>
      <c r="XAT477" s="35"/>
      <c r="XAU477" s="35"/>
      <c r="XAV477" s="35"/>
      <c r="XAW477" s="35"/>
      <c r="XAX477" s="35"/>
      <c r="XAY477" s="35"/>
      <c r="XAZ477" s="35"/>
      <c r="XBA477" s="35"/>
      <c r="XBB477" s="35"/>
      <c r="XBC477" s="35"/>
      <c r="XBD477" s="35"/>
      <c r="XBE477" s="35"/>
      <c r="XBF477" s="35"/>
      <c r="XBG477" s="35"/>
      <c r="XBH477" s="35"/>
      <c r="XBI477" s="35"/>
      <c r="XBJ477" s="35"/>
      <c r="XBK477" s="35"/>
      <c r="XBL477" s="35"/>
      <c r="XBM477" s="35"/>
      <c r="XBN477" s="35"/>
      <c r="XBO477" s="35"/>
      <c r="XBP477" s="35"/>
      <c r="XBQ477" s="35"/>
      <c r="XBR477" s="35"/>
      <c r="XBS477" s="35"/>
      <c r="XBT477" s="35"/>
      <c r="XBU477" s="35"/>
      <c r="XBV477" s="35"/>
      <c r="XBW477" s="35"/>
      <c r="XBX477" s="35"/>
      <c r="XBY477" s="35"/>
      <c r="XBZ477" s="35"/>
      <c r="XCA477" s="35"/>
      <c r="XCB477" s="35"/>
      <c r="XCC477" s="35"/>
      <c r="XCD477" s="35"/>
      <c r="XCE477" s="35"/>
      <c r="XCF477" s="35"/>
      <c r="XCG477" s="35"/>
      <c r="XCH477" s="35"/>
      <c r="XCI477" s="35"/>
      <c r="XCJ477" s="35"/>
      <c r="XCK477" s="35"/>
      <c r="XCL477" s="35"/>
      <c r="XCM477" s="35"/>
      <c r="XCN477" s="35"/>
      <c r="XCO477" s="35"/>
      <c r="XCP477" s="35"/>
      <c r="XCQ477" s="35"/>
      <c r="XCR477" s="35"/>
      <c r="XCS477" s="35"/>
      <c r="XCT477" s="35"/>
      <c r="XCU477" s="35"/>
      <c r="XCV477" s="35"/>
      <c r="XCW477" s="35"/>
      <c r="XCX477" s="35"/>
      <c r="XCY477" s="35"/>
      <c r="XCZ477" s="35"/>
      <c r="XDA477" s="35"/>
      <c r="XDB477" s="35"/>
      <c r="XDC477" s="35"/>
      <c r="XDD477" s="35"/>
      <c r="XDE477" s="35"/>
      <c r="XDF477" s="35"/>
      <c r="XDG477" s="35"/>
      <c r="XDH477" s="35"/>
      <c r="XDI477" s="35"/>
      <c r="XDJ477" s="35"/>
      <c r="XDK477" s="35"/>
      <c r="XDL477" s="35"/>
      <c r="XDM477" s="35"/>
      <c r="XDN477" s="35"/>
      <c r="XDO477" s="35"/>
      <c r="XDP477" s="35"/>
      <c r="XDQ477" s="35"/>
      <c r="XDR477" s="35"/>
      <c r="XDS477" s="35"/>
      <c r="XDT477" s="35"/>
      <c r="XDU477" s="35"/>
      <c r="XDV477" s="35"/>
      <c r="XDW477" s="35"/>
      <c r="XDX477" s="35"/>
      <c r="XDY477" s="35"/>
      <c r="XDZ477" s="35"/>
      <c r="XEA477" s="35"/>
      <c r="XEB477" s="35"/>
      <c r="XEC477" s="35"/>
      <c r="XED477" s="35"/>
      <c r="XEE477" s="35"/>
      <c r="XEF477" s="35"/>
      <c r="XEG477" s="35"/>
      <c r="XEH477" s="35"/>
      <c r="XEI477" s="35"/>
      <c r="XEJ477" s="35"/>
      <c r="XEK477" s="35"/>
      <c r="XEL477" s="35"/>
      <c r="XEM477" s="35"/>
      <c r="XEN477" s="35"/>
      <c r="XEO477" s="35"/>
      <c r="XEP477" s="35"/>
      <c r="XEQ477" s="35"/>
      <c r="XER477" s="35"/>
      <c r="XES477" s="35"/>
      <c r="XET477" s="35"/>
      <c r="XEU477" s="35"/>
      <c r="XEV477" s="35"/>
      <c r="XEW477" s="35"/>
      <c r="XEX477" s="35"/>
      <c r="XEY477" s="35"/>
      <c r="XEZ477" s="35"/>
      <c r="XFA477" s="35"/>
      <c r="XFB477" s="35"/>
      <c r="XFC477" s="35"/>
      <c r="XFD477" s="35"/>
    </row>
    <row r="478" spans="1:151 16227:16384" s="12" customFormat="1" ht="20.25" customHeight="1" x14ac:dyDescent="0.25">
      <c r="A478" s="116"/>
      <c r="B478" s="117"/>
      <c r="C478" s="118">
        <v>5</v>
      </c>
      <c r="D478" s="119"/>
      <c r="E478" s="55" t="s">
        <v>209</v>
      </c>
      <c r="F478" s="118">
        <f>(107.14)*10.764</f>
        <v>1153.25496</v>
      </c>
      <c r="G478" s="119"/>
      <c r="H478" s="55">
        <v>0</v>
      </c>
      <c r="I478" s="55">
        <f t="shared" si="227"/>
        <v>1845.207936</v>
      </c>
      <c r="J478" s="35"/>
      <c r="K478" s="35"/>
      <c r="L478" s="35"/>
      <c r="M478" s="35"/>
      <c r="N478" s="35"/>
      <c r="O478" s="35"/>
      <c r="P478" s="35"/>
      <c r="Q478" s="35"/>
      <c r="R478" s="35"/>
      <c r="S478" s="35"/>
      <c r="T478" s="35"/>
      <c r="U478" s="42" t="str">
        <f t="shared" ca="1" si="228"/>
        <v>805,..,2005</v>
      </c>
      <c r="V478" s="42">
        <f t="shared" ref="V478:W478" ca="1" si="231">V477+1</f>
        <v>805</v>
      </c>
      <c r="W478" s="42">
        <f t="shared" ca="1" si="231"/>
        <v>2005</v>
      </c>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WZC478" s="35"/>
      <c r="WZD478" s="35"/>
      <c r="WZE478" s="35"/>
      <c r="WZF478" s="35"/>
      <c r="WZG478" s="35"/>
      <c r="WZH478" s="35"/>
      <c r="WZI478" s="35"/>
      <c r="WZJ478" s="35"/>
      <c r="WZK478" s="35"/>
      <c r="WZL478" s="35"/>
      <c r="WZM478" s="35"/>
      <c r="WZN478" s="35"/>
      <c r="WZO478" s="35"/>
      <c r="WZP478" s="35"/>
      <c r="WZQ478" s="35"/>
      <c r="WZR478" s="35"/>
      <c r="WZS478" s="35"/>
      <c r="WZT478" s="35"/>
      <c r="WZU478" s="35"/>
      <c r="WZV478" s="35"/>
      <c r="WZW478" s="35"/>
      <c r="WZX478" s="35"/>
      <c r="WZY478" s="35"/>
      <c r="WZZ478" s="35"/>
      <c r="XAA478" s="35"/>
      <c r="XAB478" s="35"/>
      <c r="XAC478" s="35"/>
      <c r="XAD478" s="35"/>
      <c r="XAE478" s="35"/>
      <c r="XAF478" s="35"/>
      <c r="XAG478" s="35"/>
      <c r="XAH478" s="35"/>
      <c r="XAI478" s="35"/>
      <c r="XAJ478" s="35"/>
      <c r="XAK478" s="35"/>
      <c r="XAL478" s="35"/>
      <c r="XAM478" s="35"/>
      <c r="XAN478" s="35"/>
      <c r="XAO478" s="35"/>
      <c r="XAP478" s="35"/>
      <c r="XAQ478" s="35"/>
      <c r="XAR478" s="35"/>
      <c r="XAS478" s="35"/>
      <c r="XAT478" s="35"/>
      <c r="XAU478" s="35"/>
      <c r="XAV478" s="35"/>
      <c r="XAW478" s="35"/>
      <c r="XAX478" s="35"/>
      <c r="XAY478" s="35"/>
      <c r="XAZ478" s="35"/>
      <c r="XBA478" s="35"/>
      <c r="XBB478" s="35"/>
      <c r="XBC478" s="35"/>
      <c r="XBD478" s="35"/>
      <c r="XBE478" s="35"/>
      <c r="XBF478" s="35"/>
      <c r="XBG478" s="35"/>
      <c r="XBH478" s="35"/>
      <c r="XBI478" s="35"/>
      <c r="XBJ478" s="35"/>
      <c r="XBK478" s="35"/>
      <c r="XBL478" s="35"/>
      <c r="XBM478" s="35"/>
      <c r="XBN478" s="35"/>
      <c r="XBO478" s="35"/>
      <c r="XBP478" s="35"/>
      <c r="XBQ478" s="35"/>
      <c r="XBR478" s="35"/>
      <c r="XBS478" s="35"/>
      <c r="XBT478" s="35"/>
      <c r="XBU478" s="35"/>
      <c r="XBV478" s="35"/>
      <c r="XBW478" s="35"/>
      <c r="XBX478" s="35"/>
      <c r="XBY478" s="35"/>
      <c r="XBZ478" s="35"/>
      <c r="XCA478" s="35"/>
      <c r="XCB478" s="35"/>
      <c r="XCC478" s="35"/>
      <c r="XCD478" s="35"/>
      <c r="XCE478" s="35"/>
      <c r="XCF478" s="35"/>
      <c r="XCG478" s="35"/>
      <c r="XCH478" s="35"/>
      <c r="XCI478" s="35"/>
      <c r="XCJ478" s="35"/>
      <c r="XCK478" s="35"/>
      <c r="XCL478" s="35"/>
      <c r="XCM478" s="35"/>
      <c r="XCN478" s="35"/>
      <c r="XCO478" s="35"/>
      <c r="XCP478" s="35"/>
      <c r="XCQ478" s="35"/>
      <c r="XCR478" s="35"/>
      <c r="XCS478" s="35"/>
      <c r="XCT478" s="35"/>
      <c r="XCU478" s="35"/>
      <c r="XCV478" s="35"/>
      <c r="XCW478" s="35"/>
      <c r="XCX478" s="35"/>
      <c r="XCY478" s="35"/>
      <c r="XCZ478" s="35"/>
      <c r="XDA478" s="35"/>
      <c r="XDB478" s="35"/>
      <c r="XDC478" s="35"/>
      <c r="XDD478" s="35"/>
      <c r="XDE478" s="35"/>
      <c r="XDF478" s="35"/>
      <c r="XDG478" s="35"/>
      <c r="XDH478" s="35"/>
      <c r="XDI478" s="35"/>
      <c r="XDJ478" s="35"/>
      <c r="XDK478" s="35"/>
      <c r="XDL478" s="35"/>
      <c r="XDM478" s="35"/>
      <c r="XDN478" s="35"/>
      <c r="XDO478" s="35"/>
      <c r="XDP478" s="35"/>
      <c r="XDQ478" s="35"/>
      <c r="XDR478" s="35"/>
      <c r="XDS478" s="35"/>
      <c r="XDT478" s="35"/>
      <c r="XDU478" s="35"/>
      <c r="XDV478" s="35"/>
      <c r="XDW478" s="35"/>
      <c r="XDX478" s="35"/>
      <c r="XDY478" s="35"/>
      <c r="XDZ478" s="35"/>
      <c r="XEA478" s="35"/>
      <c r="XEB478" s="35"/>
      <c r="XEC478" s="35"/>
      <c r="XED478" s="35"/>
      <c r="XEE478" s="35"/>
      <c r="XEF478" s="35"/>
      <c r="XEG478" s="35"/>
      <c r="XEH478" s="35"/>
      <c r="XEI478" s="35"/>
      <c r="XEJ478" s="35"/>
      <c r="XEK478" s="35"/>
      <c r="XEL478" s="35"/>
      <c r="XEM478" s="35"/>
      <c r="XEN478" s="35"/>
      <c r="XEO478" s="35"/>
      <c r="XEP478" s="35"/>
      <c r="XEQ478" s="35"/>
      <c r="XER478" s="35"/>
      <c r="XES478" s="35"/>
      <c r="XET478" s="35"/>
      <c r="XEU478" s="35"/>
      <c r="XEV478" s="35"/>
      <c r="XEW478" s="35"/>
      <c r="XEX478" s="35"/>
      <c r="XEY478" s="35"/>
      <c r="XEZ478" s="35"/>
      <c r="XFA478" s="35"/>
      <c r="XFB478" s="35"/>
      <c r="XFC478" s="35"/>
      <c r="XFD478" s="35"/>
    </row>
    <row r="479" spans="1:151 16227:16384" s="12" customFormat="1" ht="20.25" x14ac:dyDescent="0.25">
      <c r="A479" s="109" t="s">
        <v>243</v>
      </c>
      <c r="B479" s="110"/>
      <c r="C479" s="110"/>
      <c r="D479" s="110"/>
      <c r="E479" s="110"/>
      <c r="F479" s="110"/>
      <c r="G479" s="110"/>
      <c r="H479" s="110"/>
      <c r="I479" s="111"/>
      <c r="J479" s="35">
        <v>1</v>
      </c>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WZC479" s="35"/>
      <c r="WZD479" s="35"/>
      <c r="WZE479" s="35"/>
      <c r="WZF479" s="35"/>
      <c r="WZG479" s="35"/>
      <c r="WZH479" s="35"/>
      <c r="WZI479" s="35"/>
      <c r="WZJ479" s="35"/>
      <c r="WZK479" s="35"/>
      <c r="WZL479" s="35"/>
      <c r="WZM479" s="35"/>
      <c r="WZN479" s="35"/>
      <c r="WZO479" s="35"/>
      <c r="WZP479" s="35"/>
      <c r="WZQ479" s="35"/>
      <c r="WZR479" s="35"/>
      <c r="WZS479" s="35"/>
      <c r="WZT479" s="35"/>
      <c r="WZU479" s="35"/>
      <c r="WZV479" s="35"/>
      <c r="WZW479" s="35"/>
      <c r="WZX479" s="35"/>
      <c r="WZY479" s="35"/>
      <c r="WZZ479" s="35"/>
      <c r="XAA479" s="35"/>
      <c r="XAB479" s="35"/>
      <c r="XAC479" s="35"/>
      <c r="XAD479" s="35"/>
      <c r="XAE479" s="35"/>
      <c r="XAF479" s="35"/>
      <c r="XAG479" s="35"/>
      <c r="XAH479" s="35"/>
      <c r="XAI479" s="35"/>
      <c r="XAJ479" s="35"/>
      <c r="XAK479" s="35"/>
      <c r="XAL479" s="35"/>
      <c r="XAM479" s="35"/>
      <c r="XAN479" s="35"/>
      <c r="XAO479" s="35"/>
      <c r="XAP479" s="35"/>
      <c r="XAQ479" s="35"/>
      <c r="XAR479" s="35"/>
      <c r="XAS479" s="35"/>
      <c r="XAT479" s="35"/>
      <c r="XAU479" s="35"/>
      <c r="XAV479" s="35"/>
      <c r="XAW479" s="35"/>
      <c r="XAX479" s="35"/>
      <c r="XAY479" s="35"/>
      <c r="XAZ479" s="35"/>
      <c r="XBA479" s="35"/>
      <c r="XBB479" s="35"/>
      <c r="XBC479" s="35"/>
      <c r="XBD479" s="35"/>
      <c r="XBE479" s="35"/>
      <c r="XBF479" s="35"/>
      <c r="XBG479" s="35"/>
      <c r="XBH479" s="35"/>
      <c r="XBI479" s="35"/>
      <c r="XBJ479" s="35"/>
      <c r="XBK479" s="35"/>
      <c r="XBL479" s="35"/>
      <c r="XBM479" s="35"/>
      <c r="XBN479" s="35"/>
      <c r="XBO479" s="35"/>
      <c r="XBP479" s="35"/>
      <c r="XBQ479" s="35"/>
      <c r="XBR479" s="35"/>
      <c r="XBS479" s="35"/>
      <c r="XBT479" s="35"/>
      <c r="XBU479" s="35"/>
      <c r="XBV479" s="35"/>
      <c r="XBW479" s="35"/>
      <c r="XBX479" s="35"/>
      <c r="XBY479" s="35"/>
      <c r="XBZ479" s="35"/>
      <c r="XCA479" s="35"/>
      <c r="XCB479" s="35"/>
      <c r="XCC479" s="35"/>
      <c r="XCD479" s="35"/>
      <c r="XCE479" s="35"/>
      <c r="XCF479" s="35"/>
      <c r="XCG479" s="35"/>
      <c r="XCH479" s="35"/>
      <c r="XCI479" s="35"/>
      <c r="XCJ479" s="35"/>
      <c r="XCK479" s="35"/>
      <c r="XCL479" s="35"/>
      <c r="XCM479" s="35"/>
      <c r="XCN479" s="35"/>
      <c r="XCO479" s="35"/>
      <c r="XCP479" s="35"/>
      <c r="XCQ479" s="35"/>
      <c r="XCR479" s="35"/>
      <c r="XCS479" s="35"/>
      <c r="XCT479" s="35"/>
      <c r="XCU479" s="35"/>
      <c r="XCV479" s="35"/>
      <c r="XCW479" s="35"/>
      <c r="XCX479" s="35"/>
      <c r="XCY479" s="35"/>
      <c r="XCZ479" s="35"/>
      <c r="XDA479" s="35"/>
      <c r="XDB479" s="35"/>
      <c r="XDC479" s="35"/>
      <c r="XDD479" s="35"/>
      <c r="XDE479" s="35"/>
      <c r="XDF479" s="35"/>
      <c r="XDG479" s="35"/>
      <c r="XDH479" s="35"/>
      <c r="XDI479" s="35"/>
      <c r="XDJ479" s="35"/>
      <c r="XDK479" s="35"/>
      <c r="XDL479" s="35"/>
      <c r="XDM479" s="35"/>
      <c r="XDN479" s="35"/>
      <c r="XDO479" s="35"/>
      <c r="XDP479" s="35"/>
      <c r="XDQ479" s="35"/>
      <c r="XDR479" s="35"/>
      <c r="XDS479" s="35"/>
      <c r="XDT479" s="35"/>
      <c r="XDU479" s="35"/>
      <c r="XDV479" s="35"/>
      <c r="XDW479" s="35"/>
      <c r="XDX479" s="35"/>
      <c r="XDY479" s="35"/>
      <c r="XDZ479" s="35"/>
      <c r="XEA479" s="35"/>
      <c r="XEB479" s="35"/>
      <c r="XEC479" s="35"/>
      <c r="XED479" s="35"/>
      <c r="XEE479" s="35"/>
      <c r="XEF479" s="35"/>
      <c r="XEG479" s="35"/>
      <c r="XEH479" s="35"/>
      <c r="XEI479" s="35"/>
      <c r="XEJ479" s="35"/>
      <c r="XEK479" s="35"/>
      <c r="XEL479" s="35"/>
      <c r="XEM479" s="35"/>
      <c r="XEN479" s="35"/>
      <c r="XEO479" s="35"/>
      <c r="XEP479" s="35"/>
      <c r="XEQ479" s="35"/>
      <c r="XER479" s="35"/>
      <c r="XES479" s="35"/>
      <c r="XET479" s="35"/>
      <c r="XEU479" s="35"/>
      <c r="XEV479" s="35"/>
      <c r="XEW479" s="35"/>
      <c r="XEX479" s="35"/>
      <c r="XEY479" s="35"/>
      <c r="XEZ479" s="35"/>
      <c r="XFA479" s="35"/>
      <c r="XFB479" s="35"/>
      <c r="XFC479" s="35"/>
      <c r="XFD479" s="35"/>
    </row>
    <row r="480" spans="1:151 16227:16384" s="12" customFormat="1" ht="20.25" customHeight="1" x14ac:dyDescent="0.25">
      <c r="A480" s="112" t="str">
        <f>A479</f>
        <v>14th Floor (Part Refuge Area)</v>
      </c>
      <c r="B480" s="113"/>
      <c r="C480" s="118">
        <v>1</v>
      </c>
      <c r="D480" s="119"/>
      <c r="E480" s="62" t="s">
        <v>208</v>
      </c>
      <c r="F480" s="118">
        <f>(62.79)*10.764</f>
        <v>675.87155999999993</v>
      </c>
      <c r="G480" s="119"/>
      <c r="H480" s="62">
        <v>0</v>
      </c>
      <c r="I480" s="62">
        <f t="shared" ref="I480:I483" si="232">F480*(($I$151)+1)+H480</f>
        <v>1081.3944959999999</v>
      </c>
      <c r="J480" s="35"/>
      <c r="K480" s="35"/>
      <c r="L480" s="35"/>
      <c r="M480" s="35"/>
      <c r="N480" s="35"/>
      <c r="O480" s="35"/>
      <c r="P480" s="35"/>
      <c r="Q480" s="35"/>
      <c r="R480" s="35"/>
      <c r="S480" s="35"/>
      <c r="T480" s="35"/>
      <c r="U480" s="42" t="str">
        <f t="shared" ref="U480:U484" ca="1" si="233">V480&amp;""&amp;",..,"&amp;""&amp;W480</f>
        <v>101,..,1401</v>
      </c>
      <c r="V480" s="42">
        <f ca="1">(SUMPRODUCT(MID(0&amp;(LEFT(A479,SUM(LEN(A479)-LEN(SUBSTITUTE(A479,{"0","1","2","3"},""))))), LARGE(INDEX(ISNUMBER(--MID((LEFT(A479,SUM(LEN(A479)-LEN(SUBSTITUTE(A479,{"0","1","2","3"},""))))), ROW(INDIRECT("1:"&amp;LEN((LEFT(A479,SUM(LEN(A479)-LEN(SUBSTITUTE(A479,{"0","1","2","3"},"")))))))), 1)) * ROW(INDIRECT("1:"&amp;LEN((LEFT(A479,SUM(LEN(A479)-LEN(SUBSTITUTE(A479,{"0","1","2","3"},"")))))))), 0), ROW(INDIRECT("1:"&amp;LEN((LEFT(A479,SUM(LEN(A479)-LEN(SUBSTITUTE(A479,{"0","1","2","3"},"")))))))))+1, 1) * 10^ROW(INDIRECT("1:"&amp;LEN((LEFT(A479,SUM(LEN(A479)-LEN(SUBSTITUTE(A479,{"0","1","2","3"},""))))))))/10))*100+1</f>
        <v>101</v>
      </c>
      <c r="W480" s="42">
        <f ca="1">(SUMPRODUCT(MID(0&amp;(--TRIM(RIGHT(SUBSTITUTE(LEFT(A479,_xlfn.AGGREGATE(16,6,FIND({0,1,2,3,4,5,6,7,8,9},A479,ROW(INDIRECT("1:"&amp;LEN(A479)))),1))," ",REPT(" ",LEN(A479))),LEN(A479)))), LARGE(INDEX(ISNUMBER(--MID((--TRIM(RIGHT(SUBSTITUTE(LEFT(A479,_xlfn.AGGREGATE(16,6,FIND({0,1,2,3,4,5,6,7,8,9},A479,ROW(INDIRECT("1:"&amp;LEN(A479)))),1))," ",REPT(" ",LEN(A479))),LEN(A479)))), ROW(INDIRECT("1:"&amp;LEN((--TRIM(RIGHT(SUBSTITUTE(LEFT(A479,_xlfn.AGGREGATE(16,6,FIND({0,1,2,3,4,5,6,7,8,9},A479,ROW(INDIRECT("1:"&amp;LEN(A479)))),1))," ",REPT(" ",LEN(A479))),LEN(A479))))))), 1)) * ROW(INDIRECT("1:"&amp;LEN((--TRIM(RIGHT(SUBSTITUTE(LEFT(A479,_xlfn.AGGREGATE(16,6,FIND({0,1,2,3,4,5,6,7,8,9},A479,ROW(INDIRECT("1:"&amp;LEN(A479)))),1))," ",REPT(" ",LEN(A479))),LEN(A479))))))), 0), ROW(INDIRECT("1:"&amp;LEN((--TRIM(RIGHT(SUBSTITUTE(LEFT(A479,_xlfn.AGGREGATE(16,6,FIND({0,1,2,3,4,5,6,7,8,9},A479,ROW(INDIRECT("1:"&amp;LEN(A479)))),1))," ",REPT(" ",LEN(A479))),LEN(A479))))))))+1, 1) * 10^ROW(INDIRECT("1:"&amp;LEN((--TRIM(RIGHT(SUBSTITUTE(LEFT(A479,_xlfn.AGGREGATE(16,6,FIND({0,1,2,3,4,5,6,7,8,9},A479,ROW(INDIRECT("1:"&amp;LEN(A479)))),1))," ",REPT(" ",LEN(A479))),LEN(A479)))))))/10))*100+1</f>
        <v>1401</v>
      </c>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WZC480" s="35"/>
      <c r="WZD480" s="35"/>
      <c r="WZE480" s="35"/>
      <c r="WZF480" s="35"/>
      <c r="WZG480" s="35"/>
      <c r="WZH480" s="35"/>
      <c r="WZI480" s="35"/>
      <c r="WZJ480" s="35"/>
      <c r="WZK480" s="35"/>
      <c r="WZL480" s="35"/>
      <c r="WZM480" s="35"/>
      <c r="WZN480" s="35"/>
      <c r="WZO480" s="35"/>
      <c r="WZP480" s="35"/>
      <c r="WZQ480" s="35"/>
      <c r="WZR480" s="35"/>
      <c r="WZS480" s="35"/>
      <c r="WZT480" s="35"/>
      <c r="WZU480" s="35"/>
      <c r="WZV480" s="35"/>
      <c r="WZW480" s="35"/>
      <c r="WZX480" s="35"/>
      <c r="WZY480" s="35"/>
      <c r="WZZ480" s="35"/>
      <c r="XAA480" s="35"/>
      <c r="XAB480" s="35"/>
      <c r="XAC480" s="35"/>
      <c r="XAD480" s="35"/>
      <c r="XAE480" s="35"/>
      <c r="XAF480" s="35"/>
      <c r="XAG480" s="35"/>
      <c r="XAH480" s="35"/>
      <c r="XAI480" s="35"/>
      <c r="XAJ480" s="35"/>
      <c r="XAK480" s="35"/>
      <c r="XAL480" s="35"/>
      <c r="XAM480" s="35"/>
      <c r="XAN480" s="35"/>
      <c r="XAO480" s="35"/>
      <c r="XAP480" s="35"/>
      <c r="XAQ480" s="35"/>
      <c r="XAR480" s="35"/>
      <c r="XAS480" s="35"/>
      <c r="XAT480" s="35"/>
      <c r="XAU480" s="35"/>
      <c r="XAV480" s="35"/>
      <c r="XAW480" s="35"/>
      <c r="XAX480" s="35"/>
      <c r="XAY480" s="35"/>
      <c r="XAZ480" s="35"/>
      <c r="XBA480" s="35"/>
      <c r="XBB480" s="35"/>
      <c r="XBC480" s="35"/>
      <c r="XBD480" s="35"/>
      <c r="XBE480" s="35"/>
      <c r="XBF480" s="35"/>
      <c r="XBG480" s="35"/>
      <c r="XBH480" s="35"/>
      <c r="XBI480" s="35"/>
      <c r="XBJ480" s="35"/>
      <c r="XBK480" s="35"/>
      <c r="XBL480" s="35"/>
      <c r="XBM480" s="35"/>
      <c r="XBN480" s="35"/>
      <c r="XBO480" s="35"/>
      <c r="XBP480" s="35"/>
      <c r="XBQ480" s="35"/>
      <c r="XBR480" s="35"/>
      <c r="XBS480" s="35"/>
      <c r="XBT480" s="35"/>
      <c r="XBU480" s="35"/>
      <c r="XBV480" s="35"/>
      <c r="XBW480" s="35"/>
      <c r="XBX480" s="35"/>
      <c r="XBY480" s="35"/>
      <c r="XBZ480" s="35"/>
      <c r="XCA480" s="35"/>
      <c r="XCB480" s="35"/>
      <c r="XCC480" s="35"/>
      <c r="XCD480" s="35"/>
      <c r="XCE480" s="35"/>
      <c r="XCF480" s="35"/>
      <c r="XCG480" s="35"/>
      <c r="XCH480" s="35"/>
      <c r="XCI480" s="35"/>
      <c r="XCJ480" s="35"/>
      <c r="XCK480" s="35"/>
      <c r="XCL480" s="35"/>
      <c r="XCM480" s="35"/>
      <c r="XCN480" s="35"/>
      <c r="XCO480" s="35"/>
      <c r="XCP480" s="35"/>
      <c r="XCQ480" s="35"/>
      <c r="XCR480" s="35"/>
      <c r="XCS480" s="35"/>
      <c r="XCT480" s="35"/>
      <c r="XCU480" s="35"/>
      <c r="XCV480" s="35"/>
      <c r="XCW480" s="35"/>
      <c r="XCX480" s="35"/>
      <c r="XCY480" s="35"/>
      <c r="XCZ480" s="35"/>
      <c r="XDA480" s="35"/>
      <c r="XDB480" s="35"/>
      <c r="XDC480" s="35"/>
      <c r="XDD480" s="35"/>
      <c r="XDE480" s="35"/>
      <c r="XDF480" s="35"/>
      <c r="XDG480" s="35"/>
      <c r="XDH480" s="35"/>
      <c r="XDI480" s="35"/>
      <c r="XDJ480" s="35"/>
      <c r="XDK480" s="35"/>
      <c r="XDL480" s="35"/>
      <c r="XDM480" s="35"/>
      <c r="XDN480" s="35"/>
      <c r="XDO480" s="35"/>
      <c r="XDP480" s="35"/>
      <c r="XDQ480" s="35"/>
      <c r="XDR480" s="35"/>
      <c r="XDS480" s="35"/>
      <c r="XDT480" s="35"/>
      <c r="XDU480" s="35"/>
      <c r="XDV480" s="35"/>
      <c r="XDW480" s="35"/>
      <c r="XDX480" s="35"/>
      <c r="XDY480" s="35"/>
      <c r="XDZ480" s="35"/>
      <c r="XEA480" s="35"/>
      <c r="XEB480" s="35"/>
      <c r="XEC480" s="35"/>
      <c r="XED480" s="35"/>
      <c r="XEE480" s="35"/>
      <c r="XEF480" s="35"/>
      <c r="XEG480" s="35"/>
      <c r="XEH480" s="35"/>
      <c r="XEI480" s="35"/>
      <c r="XEJ480" s="35"/>
      <c r="XEK480" s="35"/>
      <c r="XEL480" s="35"/>
      <c r="XEM480" s="35"/>
      <c r="XEN480" s="35"/>
      <c r="XEO480" s="35"/>
      <c r="XEP480" s="35"/>
      <c r="XEQ480" s="35"/>
      <c r="XER480" s="35"/>
      <c r="XES480" s="35"/>
      <c r="XET480" s="35"/>
      <c r="XEU480" s="35"/>
      <c r="XEV480" s="35"/>
      <c r="XEW480" s="35"/>
      <c r="XEX480" s="35"/>
      <c r="XEY480" s="35"/>
      <c r="XEZ480" s="35"/>
      <c r="XFA480" s="35"/>
      <c r="XFB480" s="35"/>
      <c r="XFC480" s="35"/>
      <c r="XFD480" s="35"/>
    </row>
    <row r="481" spans="1:151 16227:16384" s="12" customFormat="1" ht="20.25" customHeight="1" x14ac:dyDescent="0.25">
      <c r="A481" s="114"/>
      <c r="B481" s="115"/>
      <c r="C481" s="118">
        <v>2</v>
      </c>
      <c r="D481" s="119"/>
      <c r="E481" s="62" t="s">
        <v>208</v>
      </c>
      <c r="F481" s="118">
        <f>(64.4)*10.764</f>
        <v>693.20159999999998</v>
      </c>
      <c r="G481" s="119"/>
      <c r="H481" s="62">
        <v>0</v>
      </c>
      <c r="I481" s="62">
        <f t="shared" si="232"/>
        <v>1109.12256</v>
      </c>
      <c r="J481" s="35"/>
      <c r="K481" s="35"/>
      <c r="L481" s="35"/>
      <c r="M481" s="35"/>
      <c r="N481" s="35"/>
      <c r="O481" s="35"/>
      <c r="P481" s="35"/>
      <c r="Q481" s="35"/>
      <c r="R481" s="35"/>
      <c r="S481" s="35"/>
      <c r="T481" s="35"/>
      <c r="U481" s="42" t="str">
        <f t="shared" ca="1" si="233"/>
        <v>102,..,1402</v>
      </c>
      <c r="V481" s="42">
        <f ca="1">V480+1</f>
        <v>102</v>
      </c>
      <c r="W481" s="42">
        <f ca="1">W480+1</f>
        <v>1402</v>
      </c>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WZC481" s="35"/>
      <c r="WZD481" s="35"/>
      <c r="WZE481" s="35"/>
      <c r="WZF481" s="35"/>
      <c r="WZG481" s="35"/>
      <c r="WZH481" s="35"/>
      <c r="WZI481" s="35"/>
      <c r="WZJ481" s="35"/>
      <c r="WZK481" s="35"/>
      <c r="WZL481" s="35"/>
      <c r="WZM481" s="35"/>
      <c r="WZN481" s="35"/>
      <c r="WZO481" s="35"/>
      <c r="WZP481" s="35"/>
      <c r="WZQ481" s="35"/>
      <c r="WZR481" s="35"/>
      <c r="WZS481" s="35"/>
      <c r="WZT481" s="35"/>
      <c r="WZU481" s="35"/>
      <c r="WZV481" s="35"/>
      <c r="WZW481" s="35"/>
      <c r="WZX481" s="35"/>
      <c r="WZY481" s="35"/>
      <c r="WZZ481" s="35"/>
      <c r="XAA481" s="35"/>
      <c r="XAB481" s="35"/>
      <c r="XAC481" s="35"/>
      <c r="XAD481" s="35"/>
      <c r="XAE481" s="35"/>
      <c r="XAF481" s="35"/>
      <c r="XAG481" s="35"/>
      <c r="XAH481" s="35"/>
      <c r="XAI481" s="35"/>
      <c r="XAJ481" s="35"/>
      <c r="XAK481" s="35"/>
      <c r="XAL481" s="35"/>
      <c r="XAM481" s="35"/>
      <c r="XAN481" s="35"/>
      <c r="XAO481" s="35"/>
      <c r="XAP481" s="35"/>
      <c r="XAQ481" s="35"/>
      <c r="XAR481" s="35"/>
      <c r="XAS481" s="35"/>
      <c r="XAT481" s="35"/>
      <c r="XAU481" s="35"/>
      <c r="XAV481" s="35"/>
      <c r="XAW481" s="35"/>
      <c r="XAX481" s="35"/>
      <c r="XAY481" s="35"/>
      <c r="XAZ481" s="35"/>
      <c r="XBA481" s="35"/>
      <c r="XBB481" s="35"/>
      <c r="XBC481" s="35"/>
      <c r="XBD481" s="35"/>
      <c r="XBE481" s="35"/>
      <c r="XBF481" s="35"/>
      <c r="XBG481" s="35"/>
      <c r="XBH481" s="35"/>
      <c r="XBI481" s="35"/>
      <c r="XBJ481" s="35"/>
      <c r="XBK481" s="35"/>
      <c r="XBL481" s="35"/>
      <c r="XBM481" s="35"/>
      <c r="XBN481" s="35"/>
      <c r="XBO481" s="35"/>
      <c r="XBP481" s="35"/>
      <c r="XBQ481" s="35"/>
      <c r="XBR481" s="35"/>
      <c r="XBS481" s="35"/>
      <c r="XBT481" s="35"/>
      <c r="XBU481" s="35"/>
      <c r="XBV481" s="35"/>
      <c r="XBW481" s="35"/>
      <c r="XBX481" s="35"/>
      <c r="XBY481" s="35"/>
      <c r="XBZ481" s="35"/>
      <c r="XCA481" s="35"/>
      <c r="XCB481" s="35"/>
      <c r="XCC481" s="35"/>
      <c r="XCD481" s="35"/>
      <c r="XCE481" s="35"/>
      <c r="XCF481" s="35"/>
      <c r="XCG481" s="35"/>
      <c r="XCH481" s="35"/>
      <c r="XCI481" s="35"/>
      <c r="XCJ481" s="35"/>
      <c r="XCK481" s="35"/>
      <c r="XCL481" s="35"/>
      <c r="XCM481" s="35"/>
      <c r="XCN481" s="35"/>
      <c r="XCO481" s="35"/>
      <c r="XCP481" s="35"/>
      <c r="XCQ481" s="35"/>
      <c r="XCR481" s="35"/>
      <c r="XCS481" s="35"/>
      <c r="XCT481" s="35"/>
      <c r="XCU481" s="35"/>
      <c r="XCV481" s="35"/>
      <c r="XCW481" s="35"/>
      <c r="XCX481" s="35"/>
      <c r="XCY481" s="35"/>
      <c r="XCZ481" s="35"/>
      <c r="XDA481" s="35"/>
      <c r="XDB481" s="35"/>
      <c r="XDC481" s="35"/>
      <c r="XDD481" s="35"/>
      <c r="XDE481" s="35"/>
      <c r="XDF481" s="35"/>
      <c r="XDG481" s="35"/>
      <c r="XDH481" s="35"/>
      <c r="XDI481" s="35"/>
      <c r="XDJ481" s="35"/>
      <c r="XDK481" s="35"/>
      <c r="XDL481" s="35"/>
      <c r="XDM481" s="35"/>
      <c r="XDN481" s="35"/>
      <c r="XDO481" s="35"/>
      <c r="XDP481" s="35"/>
      <c r="XDQ481" s="35"/>
      <c r="XDR481" s="35"/>
      <c r="XDS481" s="35"/>
      <c r="XDT481" s="35"/>
      <c r="XDU481" s="35"/>
      <c r="XDV481" s="35"/>
      <c r="XDW481" s="35"/>
      <c r="XDX481" s="35"/>
      <c r="XDY481" s="35"/>
      <c r="XDZ481" s="35"/>
      <c r="XEA481" s="35"/>
      <c r="XEB481" s="35"/>
      <c r="XEC481" s="35"/>
      <c r="XED481" s="35"/>
      <c r="XEE481" s="35"/>
      <c r="XEF481" s="35"/>
      <c r="XEG481" s="35"/>
      <c r="XEH481" s="35"/>
      <c r="XEI481" s="35"/>
      <c r="XEJ481" s="35"/>
      <c r="XEK481" s="35"/>
      <c r="XEL481" s="35"/>
      <c r="XEM481" s="35"/>
      <c r="XEN481" s="35"/>
      <c r="XEO481" s="35"/>
      <c r="XEP481" s="35"/>
      <c r="XEQ481" s="35"/>
      <c r="XER481" s="35"/>
      <c r="XES481" s="35"/>
      <c r="XET481" s="35"/>
      <c r="XEU481" s="35"/>
      <c r="XEV481" s="35"/>
      <c r="XEW481" s="35"/>
      <c r="XEX481" s="35"/>
      <c r="XEY481" s="35"/>
      <c r="XEZ481" s="35"/>
      <c r="XFA481" s="35"/>
      <c r="XFB481" s="35"/>
      <c r="XFC481" s="35"/>
      <c r="XFD481" s="35"/>
    </row>
    <row r="482" spans="1:151 16227:16384" s="12" customFormat="1" ht="20.25" customHeight="1" x14ac:dyDescent="0.25">
      <c r="A482" s="114"/>
      <c r="B482" s="115"/>
      <c r="C482" s="118">
        <v>3</v>
      </c>
      <c r="D482" s="119"/>
      <c r="E482" s="62" t="s">
        <v>208</v>
      </c>
      <c r="F482" s="118">
        <f>(64.4)*10.764</f>
        <v>693.20159999999998</v>
      </c>
      <c r="G482" s="119"/>
      <c r="H482" s="62">
        <v>0</v>
      </c>
      <c r="I482" s="62">
        <f t="shared" si="232"/>
        <v>1109.12256</v>
      </c>
      <c r="J482" s="35"/>
      <c r="K482" s="35"/>
      <c r="L482" s="35"/>
      <c r="M482" s="35"/>
      <c r="N482" s="35"/>
      <c r="O482" s="35"/>
      <c r="P482" s="35"/>
      <c r="Q482" s="35"/>
      <c r="R482" s="35"/>
      <c r="S482" s="35"/>
      <c r="T482" s="35"/>
      <c r="U482" s="42" t="str">
        <f t="shared" ca="1" si="233"/>
        <v>103,..,1403</v>
      </c>
      <c r="V482" s="42">
        <f t="shared" ref="V482:W482" ca="1" si="234">V481+1</f>
        <v>103</v>
      </c>
      <c r="W482" s="42">
        <f t="shared" ca="1" si="234"/>
        <v>1403</v>
      </c>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WZC482" s="35"/>
      <c r="WZD482" s="35"/>
      <c r="WZE482" s="35"/>
      <c r="WZF482" s="35"/>
      <c r="WZG482" s="35"/>
      <c r="WZH482" s="35"/>
      <c r="WZI482" s="35"/>
      <c r="WZJ482" s="35"/>
      <c r="WZK482" s="35"/>
      <c r="WZL482" s="35"/>
      <c r="WZM482" s="35"/>
      <c r="WZN482" s="35"/>
      <c r="WZO482" s="35"/>
      <c r="WZP482" s="35"/>
      <c r="WZQ482" s="35"/>
      <c r="WZR482" s="35"/>
      <c r="WZS482" s="35"/>
      <c r="WZT482" s="35"/>
      <c r="WZU482" s="35"/>
      <c r="WZV482" s="35"/>
      <c r="WZW482" s="35"/>
      <c r="WZX482" s="35"/>
      <c r="WZY482" s="35"/>
      <c r="WZZ482" s="35"/>
      <c r="XAA482" s="35"/>
      <c r="XAB482" s="35"/>
      <c r="XAC482" s="35"/>
      <c r="XAD482" s="35"/>
      <c r="XAE482" s="35"/>
      <c r="XAF482" s="35"/>
      <c r="XAG482" s="35"/>
      <c r="XAH482" s="35"/>
      <c r="XAI482" s="35"/>
      <c r="XAJ482" s="35"/>
      <c r="XAK482" s="35"/>
      <c r="XAL482" s="35"/>
      <c r="XAM482" s="35"/>
      <c r="XAN482" s="35"/>
      <c r="XAO482" s="35"/>
      <c r="XAP482" s="35"/>
      <c r="XAQ482" s="35"/>
      <c r="XAR482" s="35"/>
      <c r="XAS482" s="35"/>
      <c r="XAT482" s="35"/>
      <c r="XAU482" s="35"/>
      <c r="XAV482" s="35"/>
      <c r="XAW482" s="35"/>
      <c r="XAX482" s="35"/>
      <c r="XAY482" s="35"/>
      <c r="XAZ482" s="35"/>
      <c r="XBA482" s="35"/>
      <c r="XBB482" s="35"/>
      <c r="XBC482" s="35"/>
      <c r="XBD482" s="35"/>
      <c r="XBE482" s="35"/>
      <c r="XBF482" s="35"/>
      <c r="XBG482" s="35"/>
      <c r="XBH482" s="35"/>
      <c r="XBI482" s="35"/>
      <c r="XBJ482" s="35"/>
      <c r="XBK482" s="35"/>
      <c r="XBL482" s="35"/>
      <c r="XBM482" s="35"/>
      <c r="XBN482" s="35"/>
      <c r="XBO482" s="35"/>
      <c r="XBP482" s="35"/>
      <c r="XBQ482" s="35"/>
      <c r="XBR482" s="35"/>
      <c r="XBS482" s="35"/>
      <c r="XBT482" s="35"/>
      <c r="XBU482" s="35"/>
      <c r="XBV482" s="35"/>
      <c r="XBW482" s="35"/>
      <c r="XBX482" s="35"/>
      <c r="XBY482" s="35"/>
      <c r="XBZ482" s="35"/>
      <c r="XCA482" s="35"/>
      <c r="XCB482" s="35"/>
      <c r="XCC482" s="35"/>
      <c r="XCD482" s="35"/>
      <c r="XCE482" s="35"/>
      <c r="XCF482" s="35"/>
      <c r="XCG482" s="35"/>
      <c r="XCH482" s="35"/>
      <c r="XCI482" s="35"/>
      <c r="XCJ482" s="35"/>
      <c r="XCK482" s="35"/>
      <c r="XCL482" s="35"/>
      <c r="XCM482" s="35"/>
      <c r="XCN482" s="35"/>
      <c r="XCO482" s="35"/>
      <c r="XCP482" s="35"/>
      <c r="XCQ482" s="35"/>
      <c r="XCR482" s="35"/>
      <c r="XCS482" s="35"/>
      <c r="XCT482" s="35"/>
      <c r="XCU482" s="35"/>
      <c r="XCV482" s="35"/>
      <c r="XCW482" s="35"/>
      <c r="XCX482" s="35"/>
      <c r="XCY482" s="35"/>
      <c r="XCZ482" s="35"/>
      <c r="XDA482" s="35"/>
      <c r="XDB482" s="35"/>
      <c r="XDC482" s="35"/>
      <c r="XDD482" s="35"/>
      <c r="XDE482" s="35"/>
      <c r="XDF482" s="35"/>
      <c r="XDG482" s="35"/>
      <c r="XDH482" s="35"/>
      <c r="XDI482" s="35"/>
      <c r="XDJ482" s="35"/>
      <c r="XDK482" s="35"/>
      <c r="XDL482" s="35"/>
      <c r="XDM482" s="35"/>
      <c r="XDN482" s="35"/>
      <c r="XDO482" s="35"/>
      <c r="XDP482" s="35"/>
      <c r="XDQ482" s="35"/>
      <c r="XDR482" s="35"/>
      <c r="XDS482" s="35"/>
      <c r="XDT482" s="35"/>
      <c r="XDU482" s="35"/>
      <c r="XDV482" s="35"/>
      <c r="XDW482" s="35"/>
      <c r="XDX482" s="35"/>
      <c r="XDY482" s="35"/>
      <c r="XDZ482" s="35"/>
      <c r="XEA482" s="35"/>
      <c r="XEB482" s="35"/>
      <c r="XEC482" s="35"/>
      <c r="XED482" s="35"/>
      <c r="XEE482" s="35"/>
      <c r="XEF482" s="35"/>
      <c r="XEG482" s="35"/>
      <c r="XEH482" s="35"/>
      <c r="XEI482" s="35"/>
      <c r="XEJ482" s="35"/>
      <c r="XEK482" s="35"/>
      <c r="XEL482" s="35"/>
      <c r="XEM482" s="35"/>
      <c r="XEN482" s="35"/>
      <c r="XEO482" s="35"/>
      <c r="XEP482" s="35"/>
      <c r="XEQ482" s="35"/>
      <c r="XER482" s="35"/>
      <c r="XES482" s="35"/>
      <c r="XET482" s="35"/>
      <c r="XEU482" s="35"/>
      <c r="XEV482" s="35"/>
      <c r="XEW482" s="35"/>
      <c r="XEX482" s="35"/>
      <c r="XEY482" s="35"/>
      <c r="XEZ482" s="35"/>
      <c r="XFA482" s="35"/>
      <c r="XFB482" s="35"/>
      <c r="XFC482" s="35"/>
      <c r="XFD482" s="35"/>
    </row>
    <row r="483" spans="1:151 16227:16384" s="12" customFormat="1" ht="20.25" customHeight="1" x14ac:dyDescent="0.25">
      <c r="A483" s="114"/>
      <c r="B483" s="115"/>
      <c r="C483" s="118">
        <v>4</v>
      </c>
      <c r="D483" s="119"/>
      <c r="E483" s="62" t="s">
        <v>209</v>
      </c>
      <c r="F483" s="118">
        <f>(90.9)*10.764</f>
        <v>978.44759999999997</v>
      </c>
      <c r="G483" s="119"/>
      <c r="H483" s="62">
        <v>0</v>
      </c>
      <c r="I483" s="62">
        <f t="shared" si="232"/>
        <v>1565.5161600000001</v>
      </c>
      <c r="J483" s="35"/>
      <c r="K483" s="35"/>
      <c r="L483" s="35"/>
      <c r="M483" s="35"/>
      <c r="N483" s="35"/>
      <c r="O483" s="35"/>
      <c r="P483" s="35"/>
      <c r="Q483" s="35"/>
      <c r="R483" s="35"/>
      <c r="S483" s="35"/>
      <c r="T483" s="35"/>
      <c r="U483" s="42" t="str">
        <f t="shared" ca="1" si="233"/>
        <v>104,..,1404</v>
      </c>
      <c r="V483" s="42">
        <f t="shared" ref="V483:W483" ca="1" si="235">V482+1</f>
        <v>104</v>
      </c>
      <c r="W483" s="42">
        <f t="shared" ca="1" si="235"/>
        <v>1404</v>
      </c>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WZC483" s="35"/>
      <c r="WZD483" s="35"/>
      <c r="WZE483" s="35"/>
      <c r="WZF483" s="35"/>
      <c r="WZG483" s="35"/>
      <c r="WZH483" s="35"/>
      <c r="WZI483" s="35"/>
      <c r="WZJ483" s="35"/>
      <c r="WZK483" s="35"/>
      <c r="WZL483" s="35"/>
      <c r="WZM483" s="35"/>
      <c r="WZN483" s="35"/>
      <c r="WZO483" s="35"/>
      <c r="WZP483" s="35"/>
      <c r="WZQ483" s="35"/>
      <c r="WZR483" s="35"/>
      <c r="WZS483" s="35"/>
      <c r="WZT483" s="35"/>
      <c r="WZU483" s="35"/>
      <c r="WZV483" s="35"/>
      <c r="WZW483" s="35"/>
      <c r="WZX483" s="35"/>
      <c r="WZY483" s="35"/>
      <c r="WZZ483" s="35"/>
      <c r="XAA483" s="35"/>
      <c r="XAB483" s="35"/>
      <c r="XAC483" s="35"/>
      <c r="XAD483" s="35"/>
      <c r="XAE483" s="35"/>
      <c r="XAF483" s="35"/>
      <c r="XAG483" s="35"/>
      <c r="XAH483" s="35"/>
      <c r="XAI483" s="35"/>
      <c r="XAJ483" s="35"/>
      <c r="XAK483" s="35"/>
      <c r="XAL483" s="35"/>
      <c r="XAM483" s="35"/>
      <c r="XAN483" s="35"/>
      <c r="XAO483" s="35"/>
      <c r="XAP483" s="35"/>
      <c r="XAQ483" s="35"/>
      <c r="XAR483" s="35"/>
      <c r="XAS483" s="35"/>
      <c r="XAT483" s="35"/>
      <c r="XAU483" s="35"/>
      <c r="XAV483" s="35"/>
      <c r="XAW483" s="35"/>
      <c r="XAX483" s="35"/>
      <c r="XAY483" s="35"/>
      <c r="XAZ483" s="35"/>
      <c r="XBA483" s="35"/>
      <c r="XBB483" s="35"/>
      <c r="XBC483" s="35"/>
      <c r="XBD483" s="35"/>
      <c r="XBE483" s="35"/>
      <c r="XBF483" s="35"/>
      <c r="XBG483" s="35"/>
      <c r="XBH483" s="35"/>
      <c r="XBI483" s="35"/>
      <c r="XBJ483" s="35"/>
      <c r="XBK483" s="35"/>
      <c r="XBL483" s="35"/>
      <c r="XBM483" s="35"/>
      <c r="XBN483" s="35"/>
      <c r="XBO483" s="35"/>
      <c r="XBP483" s="35"/>
      <c r="XBQ483" s="35"/>
      <c r="XBR483" s="35"/>
      <c r="XBS483" s="35"/>
      <c r="XBT483" s="35"/>
      <c r="XBU483" s="35"/>
      <c r="XBV483" s="35"/>
      <c r="XBW483" s="35"/>
      <c r="XBX483" s="35"/>
      <c r="XBY483" s="35"/>
      <c r="XBZ483" s="35"/>
      <c r="XCA483" s="35"/>
      <c r="XCB483" s="35"/>
      <c r="XCC483" s="35"/>
      <c r="XCD483" s="35"/>
      <c r="XCE483" s="35"/>
      <c r="XCF483" s="35"/>
      <c r="XCG483" s="35"/>
      <c r="XCH483" s="35"/>
      <c r="XCI483" s="35"/>
      <c r="XCJ483" s="35"/>
      <c r="XCK483" s="35"/>
      <c r="XCL483" s="35"/>
      <c r="XCM483" s="35"/>
      <c r="XCN483" s="35"/>
      <c r="XCO483" s="35"/>
      <c r="XCP483" s="35"/>
      <c r="XCQ483" s="35"/>
      <c r="XCR483" s="35"/>
      <c r="XCS483" s="35"/>
      <c r="XCT483" s="35"/>
      <c r="XCU483" s="35"/>
      <c r="XCV483" s="35"/>
      <c r="XCW483" s="35"/>
      <c r="XCX483" s="35"/>
      <c r="XCY483" s="35"/>
      <c r="XCZ483" s="35"/>
      <c r="XDA483" s="35"/>
      <c r="XDB483" s="35"/>
      <c r="XDC483" s="35"/>
      <c r="XDD483" s="35"/>
      <c r="XDE483" s="35"/>
      <c r="XDF483" s="35"/>
      <c r="XDG483" s="35"/>
      <c r="XDH483" s="35"/>
      <c r="XDI483" s="35"/>
      <c r="XDJ483" s="35"/>
      <c r="XDK483" s="35"/>
      <c r="XDL483" s="35"/>
      <c r="XDM483" s="35"/>
      <c r="XDN483" s="35"/>
      <c r="XDO483" s="35"/>
      <c r="XDP483" s="35"/>
      <c r="XDQ483" s="35"/>
      <c r="XDR483" s="35"/>
      <c r="XDS483" s="35"/>
      <c r="XDT483" s="35"/>
      <c r="XDU483" s="35"/>
      <c r="XDV483" s="35"/>
      <c r="XDW483" s="35"/>
      <c r="XDX483" s="35"/>
      <c r="XDY483" s="35"/>
      <c r="XDZ483" s="35"/>
      <c r="XEA483" s="35"/>
      <c r="XEB483" s="35"/>
      <c r="XEC483" s="35"/>
      <c r="XED483" s="35"/>
      <c r="XEE483" s="35"/>
      <c r="XEF483" s="35"/>
      <c r="XEG483" s="35"/>
      <c r="XEH483" s="35"/>
      <c r="XEI483" s="35"/>
      <c r="XEJ483" s="35"/>
      <c r="XEK483" s="35"/>
      <c r="XEL483" s="35"/>
      <c r="XEM483" s="35"/>
      <c r="XEN483" s="35"/>
      <c r="XEO483" s="35"/>
      <c r="XEP483" s="35"/>
      <c r="XEQ483" s="35"/>
      <c r="XER483" s="35"/>
      <c r="XES483" s="35"/>
      <c r="XET483" s="35"/>
      <c r="XEU483" s="35"/>
      <c r="XEV483" s="35"/>
      <c r="XEW483" s="35"/>
      <c r="XEX483" s="35"/>
      <c r="XEY483" s="35"/>
      <c r="XEZ483" s="35"/>
      <c r="XFA483" s="35"/>
      <c r="XFB483" s="35"/>
      <c r="XFC483" s="35"/>
      <c r="XFD483" s="35"/>
    </row>
    <row r="484" spans="1:151 16227:16384" s="12" customFormat="1" ht="20.25" customHeight="1" x14ac:dyDescent="0.25">
      <c r="A484" s="116"/>
      <c r="B484" s="117"/>
      <c r="C484" s="118">
        <v>5</v>
      </c>
      <c r="D484" s="119"/>
      <c r="E484" s="118" t="s">
        <v>221</v>
      </c>
      <c r="F484" s="120"/>
      <c r="G484" s="120"/>
      <c r="H484" s="120"/>
      <c r="I484" s="119"/>
      <c r="J484" s="35"/>
      <c r="K484" s="35"/>
      <c r="L484" s="35"/>
      <c r="M484" s="35"/>
      <c r="N484" s="35"/>
      <c r="O484" s="35"/>
      <c r="P484" s="35"/>
      <c r="Q484" s="35"/>
      <c r="R484" s="35"/>
      <c r="S484" s="35"/>
      <c r="T484" s="35"/>
      <c r="U484" s="42" t="str">
        <f t="shared" ca="1" si="233"/>
        <v>105,..,1405</v>
      </c>
      <c r="V484" s="42">
        <f t="shared" ref="V484:W484" ca="1" si="236">V483+1</f>
        <v>105</v>
      </c>
      <c r="W484" s="42">
        <f t="shared" ca="1" si="236"/>
        <v>1405</v>
      </c>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WZC484" s="35"/>
      <c r="WZD484" s="35"/>
      <c r="WZE484" s="35"/>
      <c r="WZF484" s="35"/>
      <c r="WZG484" s="35"/>
      <c r="WZH484" s="35"/>
      <c r="WZI484" s="35"/>
      <c r="WZJ484" s="35"/>
      <c r="WZK484" s="35"/>
      <c r="WZL484" s="35"/>
      <c r="WZM484" s="35"/>
      <c r="WZN484" s="35"/>
      <c r="WZO484" s="35"/>
      <c r="WZP484" s="35"/>
      <c r="WZQ484" s="35"/>
      <c r="WZR484" s="35"/>
      <c r="WZS484" s="35"/>
      <c r="WZT484" s="35"/>
      <c r="WZU484" s="35"/>
      <c r="WZV484" s="35"/>
      <c r="WZW484" s="35"/>
      <c r="WZX484" s="35"/>
      <c r="WZY484" s="35"/>
      <c r="WZZ484" s="35"/>
      <c r="XAA484" s="35"/>
      <c r="XAB484" s="35"/>
      <c r="XAC484" s="35"/>
      <c r="XAD484" s="35"/>
      <c r="XAE484" s="35"/>
      <c r="XAF484" s="35"/>
      <c r="XAG484" s="35"/>
      <c r="XAH484" s="35"/>
      <c r="XAI484" s="35"/>
      <c r="XAJ484" s="35"/>
      <c r="XAK484" s="35"/>
      <c r="XAL484" s="35"/>
      <c r="XAM484" s="35"/>
      <c r="XAN484" s="35"/>
      <c r="XAO484" s="35"/>
      <c r="XAP484" s="35"/>
      <c r="XAQ484" s="35"/>
      <c r="XAR484" s="35"/>
      <c r="XAS484" s="35"/>
      <c r="XAT484" s="35"/>
      <c r="XAU484" s="35"/>
      <c r="XAV484" s="35"/>
      <c r="XAW484" s="35"/>
      <c r="XAX484" s="35"/>
      <c r="XAY484" s="35"/>
      <c r="XAZ484" s="35"/>
      <c r="XBA484" s="35"/>
      <c r="XBB484" s="35"/>
      <c r="XBC484" s="35"/>
      <c r="XBD484" s="35"/>
      <c r="XBE484" s="35"/>
      <c r="XBF484" s="35"/>
      <c r="XBG484" s="35"/>
      <c r="XBH484" s="35"/>
      <c r="XBI484" s="35"/>
      <c r="XBJ484" s="35"/>
      <c r="XBK484" s="35"/>
      <c r="XBL484" s="35"/>
      <c r="XBM484" s="35"/>
      <c r="XBN484" s="35"/>
      <c r="XBO484" s="35"/>
      <c r="XBP484" s="35"/>
      <c r="XBQ484" s="35"/>
      <c r="XBR484" s="35"/>
      <c r="XBS484" s="35"/>
      <c r="XBT484" s="35"/>
      <c r="XBU484" s="35"/>
      <c r="XBV484" s="35"/>
      <c r="XBW484" s="35"/>
      <c r="XBX484" s="35"/>
      <c r="XBY484" s="35"/>
      <c r="XBZ484" s="35"/>
      <c r="XCA484" s="35"/>
      <c r="XCB484" s="35"/>
      <c r="XCC484" s="35"/>
      <c r="XCD484" s="35"/>
      <c r="XCE484" s="35"/>
      <c r="XCF484" s="35"/>
      <c r="XCG484" s="35"/>
      <c r="XCH484" s="35"/>
      <c r="XCI484" s="35"/>
      <c r="XCJ484" s="35"/>
      <c r="XCK484" s="35"/>
      <c r="XCL484" s="35"/>
      <c r="XCM484" s="35"/>
      <c r="XCN484" s="35"/>
      <c r="XCO484" s="35"/>
      <c r="XCP484" s="35"/>
      <c r="XCQ484" s="35"/>
      <c r="XCR484" s="35"/>
      <c r="XCS484" s="35"/>
      <c r="XCT484" s="35"/>
      <c r="XCU484" s="35"/>
      <c r="XCV484" s="35"/>
      <c r="XCW484" s="35"/>
      <c r="XCX484" s="35"/>
      <c r="XCY484" s="35"/>
      <c r="XCZ484" s="35"/>
      <c r="XDA484" s="35"/>
      <c r="XDB484" s="35"/>
      <c r="XDC484" s="35"/>
      <c r="XDD484" s="35"/>
      <c r="XDE484" s="35"/>
      <c r="XDF484" s="35"/>
      <c r="XDG484" s="35"/>
      <c r="XDH484" s="35"/>
      <c r="XDI484" s="35"/>
      <c r="XDJ484" s="35"/>
      <c r="XDK484" s="35"/>
      <c r="XDL484" s="35"/>
      <c r="XDM484" s="35"/>
      <c r="XDN484" s="35"/>
      <c r="XDO484" s="35"/>
      <c r="XDP484" s="35"/>
      <c r="XDQ484" s="35"/>
      <c r="XDR484" s="35"/>
      <c r="XDS484" s="35"/>
      <c r="XDT484" s="35"/>
      <c r="XDU484" s="35"/>
      <c r="XDV484" s="35"/>
      <c r="XDW484" s="35"/>
      <c r="XDX484" s="35"/>
      <c r="XDY484" s="35"/>
      <c r="XDZ484" s="35"/>
      <c r="XEA484" s="35"/>
      <c r="XEB484" s="35"/>
      <c r="XEC484" s="35"/>
      <c r="XED484" s="35"/>
      <c r="XEE484" s="35"/>
      <c r="XEF484" s="35"/>
      <c r="XEG484" s="35"/>
      <c r="XEH484" s="35"/>
      <c r="XEI484" s="35"/>
      <c r="XEJ484" s="35"/>
      <c r="XEK484" s="35"/>
      <c r="XEL484" s="35"/>
      <c r="XEM484" s="35"/>
      <c r="XEN484" s="35"/>
      <c r="XEO484" s="35"/>
      <c r="XEP484" s="35"/>
      <c r="XEQ484" s="35"/>
      <c r="XER484" s="35"/>
      <c r="XES484" s="35"/>
      <c r="XET484" s="35"/>
      <c r="XEU484" s="35"/>
      <c r="XEV484" s="35"/>
      <c r="XEW484" s="35"/>
      <c r="XEX484" s="35"/>
      <c r="XEY484" s="35"/>
      <c r="XEZ484" s="35"/>
      <c r="XFA484" s="35"/>
      <c r="XFB484" s="35"/>
      <c r="XFC484" s="35"/>
      <c r="XFD484" s="35"/>
    </row>
    <row r="485" spans="1:151 16227:16384" s="12" customFormat="1" ht="20.25" x14ac:dyDescent="0.25">
      <c r="A485" s="109" t="s">
        <v>216</v>
      </c>
      <c r="B485" s="110"/>
      <c r="C485" s="110"/>
      <c r="D485" s="110"/>
      <c r="E485" s="110"/>
      <c r="F485" s="110"/>
      <c r="G485" s="110"/>
      <c r="H485" s="110"/>
      <c r="I485" s="111"/>
      <c r="J485" s="35">
        <v>8</v>
      </c>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WZC485" s="35"/>
      <c r="WZD485" s="35"/>
      <c r="WZE485" s="35"/>
      <c r="WZF485" s="35"/>
      <c r="WZG485" s="35"/>
      <c r="WZH485" s="35"/>
      <c r="WZI485" s="35"/>
      <c r="WZJ485" s="35"/>
      <c r="WZK485" s="35"/>
      <c r="WZL485" s="35"/>
      <c r="WZM485" s="35"/>
      <c r="WZN485" s="35"/>
      <c r="WZO485" s="35"/>
      <c r="WZP485" s="35"/>
      <c r="WZQ485" s="35"/>
      <c r="WZR485" s="35"/>
      <c r="WZS485" s="35"/>
      <c r="WZT485" s="35"/>
      <c r="WZU485" s="35"/>
      <c r="WZV485" s="35"/>
      <c r="WZW485" s="35"/>
      <c r="WZX485" s="35"/>
      <c r="WZY485" s="35"/>
      <c r="WZZ485" s="35"/>
      <c r="XAA485" s="35"/>
      <c r="XAB485" s="35"/>
      <c r="XAC485" s="35"/>
      <c r="XAD485" s="35"/>
      <c r="XAE485" s="35"/>
      <c r="XAF485" s="35"/>
      <c r="XAG485" s="35"/>
      <c r="XAH485" s="35"/>
      <c r="XAI485" s="35"/>
      <c r="XAJ485" s="35"/>
      <c r="XAK485" s="35"/>
      <c r="XAL485" s="35"/>
      <c r="XAM485" s="35"/>
      <c r="XAN485" s="35"/>
      <c r="XAO485" s="35"/>
      <c r="XAP485" s="35"/>
      <c r="XAQ485" s="35"/>
      <c r="XAR485" s="35"/>
      <c r="XAS485" s="35"/>
      <c r="XAT485" s="35"/>
      <c r="XAU485" s="35"/>
      <c r="XAV485" s="35"/>
      <c r="XAW485" s="35"/>
      <c r="XAX485" s="35"/>
      <c r="XAY485" s="35"/>
      <c r="XAZ485" s="35"/>
      <c r="XBA485" s="35"/>
      <c r="XBB485" s="35"/>
      <c r="XBC485" s="35"/>
      <c r="XBD485" s="35"/>
      <c r="XBE485" s="35"/>
      <c r="XBF485" s="35"/>
      <c r="XBG485" s="35"/>
      <c r="XBH485" s="35"/>
      <c r="XBI485" s="35"/>
      <c r="XBJ485" s="35"/>
      <c r="XBK485" s="35"/>
      <c r="XBL485" s="35"/>
      <c r="XBM485" s="35"/>
      <c r="XBN485" s="35"/>
      <c r="XBO485" s="35"/>
      <c r="XBP485" s="35"/>
      <c r="XBQ485" s="35"/>
      <c r="XBR485" s="35"/>
      <c r="XBS485" s="35"/>
      <c r="XBT485" s="35"/>
      <c r="XBU485" s="35"/>
      <c r="XBV485" s="35"/>
      <c r="XBW485" s="35"/>
      <c r="XBX485" s="35"/>
      <c r="XBY485" s="35"/>
      <c r="XBZ485" s="35"/>
      <c r="XCA485" s="35"/>
      <c r="XCB485" s="35"/>
      <c r="XCC485" s="35"/>
      <c r="XCD485" s="35"/>
      <c r="XCE485" s="35"/>
      <c r="XCF485" s="35"/>
      <c r="XCG485" s="35"/>
      <c r="XCH485" s="35"/>
      <c r="XCI485" s="35"/>
      <c r="XCJ485" s="35"/>
      <c r="XCK485" s="35"/>
      <c r="XCL485" s="35"/>
      <c r="XCM485" s="35"/>
      <c r="XCN485" s="35"/>
      <c r="XCO485" s="35"/>
      <c r="XCP485" s="35"/>
      <c r="XCQ485" s="35"/>
      <c r="XCR485" s="35"/>
      <c r="XCS485" s="35"/>
      <c r="XCT485" s="35"/>
      <c r="XCU485" s="35"/>
      <c r="XCV485" s="35"/>
      <c r="XCW485" s="35"/>
      <c r="XCX485" s="35"/>
      <c r="XCY485" s="35"/>
      <c r="XCZ485" s="35"/>
      <c r="XDA485" s="35"/>
      <c r="XDB485" s="35"/>
      <c r="XDC485" s="35"/>
      <c r="XDD485" s="35"/>
      <c r="XDE485" s="35"/>
      <c r="XDF485" s="35"/>
      <c r="XDG485" s="35"/>
      <c r="XDH485" s="35"/>
      <c r="XDI485" s="35"/>
      <c r="XDJ485" s="35"/>
      <c r="XDK485" s="35"/>
      <c r="XDL485" s="35"/>
      <c r="XDM485" s="35"/>
      <c r="XDN485" s="35"/>
      <c r="XDO485" s="35"/>
      <c r="XDP485" s="35"/>
      <c r="XDQ485" s="35"/>
      <c r="XDR485" s="35"/>
      <c r="XDS485" s="35"/>
      <c r="XDT485" s="35"/>
      <c r="XDU485" s="35"/>
      <c r="XDV485" s="35"/>
      <c r="XDW485" s="35"/>
      <c r="XDX485" s="35"/>
      <c r="XDY485" s="35"/>
      <c r="XDZ485" s="35"/>
      <c r="XEA485" s="35"/>
      <c r="XEB485" s="35"/>
      <c r="XEC485" s="35"/>
      <c r="XED485" s="35"/>
      <c r="XEE485" s="35"/>
      <c r="XEF485" s="35"/>
      <c r="XEG485" s="35"/>
      <c r="XEH485" s="35"/>
      <c r="XEI485" s="35"/>
      <c r="XEJ485" s="35"/>
      <c r="XEK485" s="35"/>
      <c r="XEL485" s="35"/>
      <c r="XEM485" s="35"/>
      <c r="XEN485" s="35"/>
      <c r="XEO485" s="35"/>
      <c r="XEP485" s="35"/>
      <c r="XEQ485" s="35"/>
      <c r="XER485" s="35"/>
      <c r="XES485" s="35"/>
      <c r="XET485" s="35"/>
      <c r="XEU485" s="35"/>
      <c r="XEV485" s="35"/>
      <c r="XEW485" s="35"/>
      <c r="XEX485" s="35"/>
      <c r="XEY485" s="35"/>
      <c r="XEZ485" s="35"/>
      <c r="XFA485" s="35"/>
      <c r="XFB485" s="35"/>
      <c r="XFC485" s="35"/>
      <c r="XFD485" s="35"/>
    </row>
    <row r="486" spans="1:151 16227:16384" s="12" customFormat="1" ht="20.25" customHeight="1" x14ac:dyDescent="0.25">
      <c r="A486" s="112" t="str">
        <f>A485</f>
        <v>22nd to 27th, 29th &amp; 30th Floor</v>
      </c>
      <c r="B486" s="113"/>
      <c r="C486" s="118">
        <v>1</v>
      </c>
      <c r="D486" s="119"/>
      <c r="E486" s="62" t="s">
        <v>208</v>
      </c>
      <c r="F486" s="118">
        <f>(62.79)*10.764</f>
        <v>675.87155999999993</v>
      </c>
      <c r="G486" s="119"/>
      <c r="H486" s="62">
        <v>0</v>
      </c>
      <c r="I486" s="62">
        <f t="shared" ref="I486:I490" si="237">F486*(($I$151)+1)+H486</f>
        <v>1081.3944959999999</v>
      </c>
      <c r="J486" s="35"/>
      <c r="K486" s="35"/>
      <c r="L486" s="35"/>
      <c r="M486" s="35"/>
      <c r="N486" s="35"/>
      <c r="O486" s="35"/>
      <c r="P486" s="35"/>
      <c r="Q486" s="35"/>
      <c r="R486" s="35"/>
      <c r="S486" s="35"/>
      <c r="T486" s="35"/>
      <c r="U486" s="42" t="str">
        <f t="shared" ref="U486:U490" ca="1" si="238">V486&amp;""&amp;",..,"&amp;""&amp;W486</f>
        <v>2201,..,3001</v>
      </c>
      <c r="V486" s="42">
        <f ca="1">(SUMPRODUCT(MID(0&amp;(LEFT(A485,SUM(LEN(A485)-LEN(SUBSTITUTE(A485,{"0","1","2","3"},""))))), LARGE(INDEX(ISNUMBER(--MID((LEFT(A485,SUM(LEN(A485)-LEN(SUBSTITUTE(A485,{"0","1","2","3"},""))))), ROW(INDIRECT("1:"&amp;LEN((LEFT(A485,SUM(LEN(A485)-LEN(SUBSTITUTE(A485,{"0","1","2","3"},"")))))))), 1)) * ROW(INDIRECT("1:"&amp;LEN((LEFT(A485,SUM(LEN(A485)-LEN(SUBSTITUTE(A485,{"0","1","2","3"},"")))))))), 0), ROW(INDIRECT("1:"&amp;LEN((LEFT(A485,SUM(LEN(A485)-LEN(SUBSTITUTE(A485,{"0","1","2","3"},"")))))))))+1, 1) * 10^ROW(INDIRECT("1:"&amp;LEN((LEFT(A485,SUM(LEN(A485)-LEN(SUBSTITUTE(A485,{"0","1","2","3"},""))))))))/10))*100+1</f>
        <v>2201</v>
      </c>
      <c r="W486" s="42">
        <f ca="1">(SUMPRODUCT(MID(0&amp;(--TRIM(RIGHT(SUBSTITUTE(LEFT(A485,_xlfn.AGGREGATE(16,6,FIND({0,1,2,3,4,5,6,7,8,9},A485,ROW(INDIRECT("1:"&amp;LEN(A485)))),1))," ",REPT(" ",LEN(A485))),LEN(A485)))), LARGE(INDEX(ISNUMBER(--MID((--TRIM(RIGHT(SUBSTITUTE(LEFT(A485,_xlfn.AGGREGATE(16,6,FIND({0,1,2,3,4,5,6,7,8,9},A485,ROW(INDIRECT("1:"&amp;LEN(A485)))),1))," ",REPT(" ",LEN(A485))),LEN(A485)))), ROW(INDIRECT("1:"&amp;LEN((--TRIM(RIGHT(SUBSTITUTE(LEFT(A485,_xlfn.AGGREGATE(16,6,FIND({0,1,2,3,4,5,6,7,8,9},A485,ROW(INDIRECT("1:"&amp;LEN(A485)))),1))," ",REPT(" ",LEN(A485))),LEN(A485))))))), 1)) * ROW(INDIRECT("1:"&amp;LEN((--TRIM(RIGHT(SUBSTITUTE(LEFT(A485,_xlfn.AGGREGATE(16,6,FIND({0,1,2,3,4,5,6,7,8,9},A485,ROW(INDIRECT("1:"&amp;LEN(A485)))),1))," ",REPT(" ",LEN(A485))),LEN(A485))))))), 0), ROW(INDIRECT("1:"&amp;LEN((--TRIM(RIGHT(SUBSTITUTE(LEFT(A485,_xlfn.AGGREGATE(16,6,FIND({0,1,2,3,4,5,6,7,8,9},A485,ROW(INDIRECT("1:"&amp;LEN(A485)))),1))," ",REPT(" ",LEN(A485))),LEN(A485))))))))+1, 1) * 10^ROW(INDIRECT("1:"&amp;LEN((--TRIM(RIGHT(SUBSTITUTE(LEFT(A485,_xlfn.AGGREGATE(16,6,FIND({0,1,2,3,4,5,6,7,8,9},A485,ROW(INDIRECT("1:"&amp;LEN(A485)))),1))," ",REPT(" ",LEN(A485))),LEN(A485)))))))/10))*100+1</f>
        <v>3001</v>
      </c>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WZC486" s="35"/>
      <c r="WZD486" s="35"/>
      <c r="WZE486" s="35"/>
      <c r="WZF486" s="35"/>
      <c r="WZG486" s="35"/>
      <c r="WZH486" s="35"/>
      <c r="WZI486" s="35"/>
      <c r="WZJ486" s="35"/>
      <c r="WZK486" s="35"/>
      <c r="WZL486" s="35"/>
      <c r="WZM486" s="35"/>
      <c r="WZN486" s="35"/>
      <c r="WZO486" s="35"/>
      <c r="WZP486" s="35"/>
      <c r="WZQ486" s="35"/>
      <c r="WZR486" s="35"/>
      <c r="WZS486" s="35"/>
      <c r="WZT486" s="35"/>
      <c r="WZU486" s="35"/>
      <c r="WZV486" s="35"/>
      <c r="WZW486" s="35"/>
      <c r="WZX486" s="35"/>
      <c r="WZY486" s="35"/>
      <c r="WZZ486" s="35"/>
      <c r="XAA486" s="35"/>
      <c r="XAB486" s="35"/>
      <c r="XAC486" s="35"/>
      <c r="XAD486" s="35"/>
      <c r="XAE486" s="35"/>
      <c r="XAF486" s="35"/>
      <c r="XAG486" s="35"/>
      <c r="XAH486" s="35"/>
      <c r="XAI486" s="35"/>
      <c r="XAJ486" s="35"/>
      <c r="XAK486" s="35"/>
      <c r="XAL486" s="35"/>
      <c r="XAM486" s="35"/>
      <c r="XAN486" s="35"/>
      <c r="XAO486" s="35"/>
      <c r="XAP486" s="35"/>
      <c r="XAQ486" s="35"/>
      <c r="XAR486" s="35"/>
      <c r="XAS486" s="35"/>
      <c r="XAT486" s="35"/>
      <c r="XAU486" s="35"/>
      <c r="XAV486" s="35"/>
      <c r="XAW486" s="35"/>
      <c r="XAX486" s="35"/>
      <c r="XAY486" s="35"/>
      <c r="XAZ486" s="35"/>
      <c r="XBA486" s="35"/>
      <c r="XBB486" s="35"/>
      <c r="XBC486" s="35"/>
      <c r="XBD486" s="35"/>
      <c r="XBE486" s="35"/>
      <c r="XBF486" s="35"/>
      <c r="XBG486" s="35"/>
      <c r="XBH486" s="35"/>
      <c r="XBI486" s="35"/>
      <c r="XBJ486" s="35"/>
      <c r="XBK486" s="35"/>
      <c r="XBL486" s="35"/>
      <c r="XBM486" s="35"/>
      <c r="XBN486" s="35"/>
      <c r="XBO486" s="35"/>
      <c r="XBP486" s="35"/>
      <c r="XBQ486" s="35"/>
      <c r="XBR486" s="35"/>
      <c r="XBS486" s="35"/>
      <c r="XBT486" s="35"/>
      <c r="XBU486" s="35"/>
      <c r="XBV486" s="35"/>
      <c r="XBW486" s="35"/>
      <c r="XBX486" s="35"/>
      <c r="XBY486" s="35"/>
      <c r="XBZ486" s="35"/>
      <c r="XCA486" s="35"/>
      <c r="XCB486" s="35"/>
      <c r="XCC486" s="35"/>
      <c r="XCD486" s="35"/>
      <c r="XCE486" s="35"/>
      <c r="XCF486" s="35"/>
      <c r="XCG486" s="35"/>
      <c r="XCH486" s="35"/>
      <c r="XCI486" s="35"/>
      <c r="XCJ486" s="35"/>
      <c r="XCK486" s="35"/>
      <c r="XCL486" s="35"/>
      <c r="XCM486" s="35"/>
      <c r="XCN486" s="35"/>
      <c r="XCO486" s="35"/>
      <c r="XCP486" s="35"/>
      <c r="XCQ486" s="35"/>
      <c r="XCR486" s="35"/>
      <c r="XCS486" s="35"/>
      <c r="XCT486" s="35"/>
      <c r="XCU486" s="35"/>
      <c r="XCV486" s="35"/>
      <c r="XCW486" s="35"/>
      <c r="XCX486" s="35"/>
      <c r="XCY486" s="35"/>
      <c r="XCZ486" s="35"/>
      <c r="XDA486" s="35"/>
      <c r="XDB486" s="35"/>
      <c r="XDC486" s="35"/>
      <c r="XDD486" s="35"/>
      <c r="XDE486" s="35"/>
      <c r="XDF486" s="35"/>
      <c r="XDG486" s="35"/>
      <c r="XDH486" s="35"/>
      <c r="XDI486" s="35"/>
      <c r="XDJ486" s="35"/>
      <c r="XDK486" s="35"/>
      <c r="XDL486" s="35"/>
      <c r="XDM486" s="35"/>
      <c r="XDN486" s="35"/>
      <c r="XDO486" s="35"/>
      <c r="XDP486" s="35"/>
      <c r="XDQ486" s="35"/>
      <c r="XDR486" s="35"/>
      <c r="XDS486" s="35"/>
      <c r="XDT486" s="35"/>
      <c r="XDU486" s="35"/>
      <c r="XDV486" s="35"/>
      <c r="XDW486" s="35"/>
      <c r="XDX486" s="35"/>
      <c r="XDY486" s="35"/>
      <c r="XDZ486" s="35"/>
      <c r="XEA486" s="35"/>
      <c r="XEB486" s="35"/>
      <c r="XEC486" s="35"/>
      <c r="XED486" s="35"/>
      <c r="XEE486" s="35"/>
      <c r="XEF486" s="35"/>
      <c r="XEG486" s="35"/>
      <c r="XEH486" s="35"/>
      <c r="XEI486" s="35"/>
      <c r="XEJ486" s="35"/>
      <c r="XEK486" s="35"/>
      <c r="XEL486" s="35"/>
      <c r="XEM486" s="35"/>
      <c r="XEN486" s="35"/>
      <c r="XEO486" s="35"/>
      <c r="XEP486" s="35"/>
      <c r="XEQ486" s="35"/>
      <c r="XER486" s="35"/>
      <c r="XES486" s="35"/>
      <c r="XET486" s="35"/>
      <c r="XEU486" s="35"/>
      <c r="XEV486" s="35"/>
      <c r="XEW486" s="35"/>
      <c r="XEX486" s="35"/>
      <c r="XEY486" s="35"/>
      <c r="XEZ486" s="35"/>
      <c r="XFA486" s="35"/>
      <c r="XFB486" s="35"/>
      <c r="XFC486" s="35"/>
      <c r="XFD486" s="35"/>
    </row>
    <row r="487" spans="1:151 16227:16384" s="12" customFormat="1" ht="20.25" customHeight="1" x14ac:dyDescent="0.25">
      <c r="A487" s="114"/>
      <c r="B487" s="115"/>
      <c r="C487" s="118">
        <v>2</v>
      </c>
      <c r="D487" s="119"/>
      <c r="E487" s="62" t="s">
        <v>208</v>
      </c>
      <c r="F487" s="118">
        <f>(64.4)*10.764</f>
        <v>693.20159999999998</v>
      </c>
      <c r="G487" s="119"/>
      <c r="H487" s="62">
        <v>0</v>
      </c>
      <c r="I487" s="62">
        <f t="shared" si="237"/>
        <v>1109.12256</v>
      </c>
      <c r="J487" s="35"/>
      <c r="K487" s="35"/>
      <c r="L487" s="35"/>
      <c r="M487" s="35"/>
      <c r="N487" s="35"/>
      <c r="O487" s="35"/>
      <c r="P487" s="35"/>
      <c r="Q487" s="35"/>
      <c r="R487" s="35"/>
      <c r="S487" s="35"/>
      <c r="T487" s="35"/>
      <c r="U487" s="42" t="str">
        <f t="shared" ca="1" si="238"/>
        <v>2202,..,3002</v>
      </c>
      <c r="V487" s="42">
        <f ca="1">V486+1</f>
        <v>2202</v>
      </c>
      <c r="W487" s="42">
        <f ca="1">W486+1</f>
        <v>3002</v>
      </c>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WZC487" s="35"/>
      <c r="WZD487" s="35"/>
      <c r="WZE487" s="35"/>
      <c r="WZF487" s="35"/>
      <c r="WZG487" s="35"/>
      <c r="WZH487" s="35"/>
      <c r="WZI487" s="35"/>
      <c r="WZJ487" s="35"/>
      <c r="WZK487" s="35"/>
      <c r="WZL487" s="35"/>
      <c r="WZM487" s="35"/>
      <c r="WZN487" s="35"/>
      <c r="WZO487" s="35"/>
      <c r="WZP487" s="35"/>
      <c r="WZQ487" s="35"/>
      <c r="WZR487" s="35"/>
      <c r="WZS487" s="35"/>
      <c r="WZT487" s="35"/>
      <c r="WZU487" s="35"/>
      <c r="WZV487" s="35"/>
      <c r="WZW487" s="35"/>
      <c r="WZX487" s="35"/>
      <c r="WZY487" s="35"/>
      <c r="WZZ487" s="35"/>
      <c r="XAA487" s="35"/>
      <c r="XAB487" s="35"/>
      <c r="XAC487" s="35"/>
      <c r="XAD487" s="35"/>
      <c r="XAE487" s="35"/>
      <c r="XAF487" s="35"/>
      <c r="XAG487" s="35"/>
      <c r="XAH487" s="35"/>
      <c r="XAI487" s="35"/>
      <c r="XAJ487" s="35"/>
      <c r="XAK487" s="35"/>
      <c r="XAL487" s="35"/>
      <c r="XAM487" s="35"/>
      <c r="XAN487" s="35"/>
      <c r="XAO487" s="35"/>
      <c r="XAP487" s="35"/>
      <c r="XAQ487" s="35"/>
      <c r="XAR487" s="35"/>
      <c r="XAS487" s="35"/>
      <c r="XAT487" s="35"/>
      <c r="XAU487" s="35"/>
      <c r="XAV487" s="35"/>
      <c r="XAW487" s="35"/>
      <c r="XAX487" s="35"/>
      <c r="XAY487" s="35"/>
      <c r="XAZ487" s="35"/>
      <c r="XBA487" s="35"/>
      <c r="XBB487" s="35"/>
      <c r="XBC487" s="35"/>
      <c r="XBD487" s="35"/>
      <c r="XBE487" s="35"/>
      <c r="XBF487" s="35"/>
      <c r="XBG487" s="35"/>
      <c r="XBH487" s="35"/>
      <c r="XBI487" s="35"/>
      <c r="XBJ487" s="35"/>
      <c r="XBK487" s="35"/>
      <c r="XBL487" s="35"/>
      <c r="XBM487" s="35"/>
      <c r="XBN487" s="35"/>
      <c r="XBO487" s="35"/>
      <c r="XBP487" s="35"/>
      <c r="XBQ487" s="35"/>
      <c r="XBR487" s="35"/>
      <c r="XBS487" s="35"/>
      <c r="XBT487" s="35"/>
      <c r="XBU487" s="35"/>
      <c r="XBV487" s="35"/>
      <c r="XBW487" s="35"/>
      <c r="XBX487" s="35"/>
      <c r="XBY487" s="35"/>
      <c r="XBZ487" s="35"/>
      <c r="XCA487" s="35"/>
      <c r="XCB487" s="35"/>
      <c r="XCC487" s="35"/>
      <c r="XCD487" s="35"/>
      <c r="XCE487" s="35"/>
      <c r="XCF487" s="35"/>
      <c r="XCG487" s="35"/>
      <c r="XCH487" s="35"/>
      <c r="XCI487" s="35"/>
      <c r="XCJ487" s="35"/>
      <c r="XCK487" s="35"/>
      <c r="XCL487" s="35"/>
      <c r="XCM487" s="35"/>
      <c r="XCN487" s="35"/>
      <c r="XCO487" s="35"/>
      <c r="XCP487" s="35"/>
      <c r="XCQ487" s="35"/>
      <c r="XCR487" s="35"/>
      <c r="XCS487" s="35"/>
      <c r="XCT487" s="35"/>
      <c r="XCU487" s="35"/>
      <c r="XCV487" s="35"/>
      <c r="XCW487" s="35"/>
      <c r="XCX487" s="35"/>
      <c r="XCY487" s="35"/>
      <c r="XCZ487" s="35"/>
      <c r="XDA487" s="35"/>
      <c r="XDB487" s="35"/>
      <c r="XDC487" s="35"/>
      <c r="XDD487" s="35"/>
      <c r="XDE487" s="35"/>
      <c r="XDF487" s="35"/>
      <c r="XDG487" s="35"/>
      <c r="XDH487" s="35"/>
      <c r="XDI487" s="35"/>
      <c r="XDJ487" s="35"/>
      <c r="XDK487" s="35"/>
      <c r="XDL487" s="35"/>
      <c r="XDM487" s="35"/>
      <c r="XDN487" s="35"/>
      <c r="XDO487" s="35"/>
      <c r="XDP487" s="35"/>
      <c r="XDQ487" s="35"/>
      <c r="XDR487" s="35"/>
      <c r="XDS487" s="35"/>
      <c r="XDT487" s="35"/>
      <c r="XDU487" s="35"/>
      <c r="XDV487" s="35"/>
      <c r="XDW487" s="35"/>
      <c r="XDX487" s="35"/>
      <c r="XDY487" s="35"/>
      <c r="XDZ487" s="35"/>
      <c r="XEA487" s="35"/>
      <c r="XEB487" s="35"/>
      <c r="XEC487" s="35"/>
      <c r="XED487" s="35"/>
      <c r="XEE487" s="35"/>
      <c r="XEF487" s="35"/>
      <c r="XEG487" s="35"/>
      <c r="XEH487" s="35"/>
      <c r="XEI487" s="35"/>
      <c r="XEJ487" s="35"/>
      <c r="XEK487" s="35"/>
      <c r="XEL487" s="35"/>
      <c r="XEM487" s="35"/>
      <c r="XEN487" s="35"/>
      <c r="XEO487" s="35"/>
      <c r="XEP487" s="35"/>
      <c r="XEQ487" s="35"/>
      <c r="XER487" s="35"/>
      <c r="XES487" s="35"/>
      <c r="XET487" s="35"/>
      <c r="XEU487" s="35"/>
      <c r="XEV487" s="35"/>
      <c r="XEW487" s="35"/>
      <c r="XEX487" s="35"/>
      <c r="XEY487" s="35"/>
      <c r="XEZ487" s="35"/>
      <c r="XFA487" s="35"/>
      <c r="XFB487" s="35"/>
      <c r="XFC487" s="35"/>
      <c r="XFD487" s="35"/>
    </row>
    <row r="488" spans="1:151 16227:16384" s="12" customFormat="1" ht="20.25" customHeight="1" x14ac:dyDescent="0.25">
      <c r="A488" s="114"/>
      <c r="B488" s="115"/>
      <c r="C488" s="118">
        <v>3</v>
      </c>
      <c r="D488" s="119"/>
      <c r="E488" s="62" t="s">
        <v>208</v>
      </c>
      <c r="F488" s="118">
        <f>(64.4)*10.764</f>
        <v>693.20159999999998</v>
      </c>
      <c r="G488" s="119"/>
      <c r="H488" s="62">
        <v>0</v>
      </c>
      <c r="I488" s="62">
        <f t="shared" si="237"/>
        <v>1109.12256</v>
      </c>
      <c r="J488" s="35"/>
      <c r="K488" s="35"/>
      <c r="L488" s="35"/>
      <c r="M488" s="35"/>
      <c r="N488" s="35"/>
      <c r="O488" s="35"/>
      <c r="P488" s="35"/>
      <c r="Q488" s="35"/>
      <c r="R488" s="35"/>
      <c r="S488" s="35"/>
      <c r="T488" s="35"/>
      <c r="U488" s="42" t="str">
        <f t="shared" ca="1" si="238"/>
        <v>2203,..,3003</v>
      </c>
      <c r="V488" s="42">
        <f t="shared" ref="V488:W488" ca="1" si="239">V487+1</f>
        <v>2203</v>
      </c>
      <c r="W488" s="42">
        <f t="shared" ca="1" si="239"/>
        <v>3003</v>
      </c>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WZC488" s="35"/>
      <c r="WZD488" s="35"/>
      <c r="WZE488" s="35"/>
      <c r="WZF488" s="35"/>
      <c r="WZG488" s="35"/>
      <c r="WZH488" s="35"/>
      <c r="WZI488" s="35"/>
      <c r="WZJ488" s="35"/>
      <c r="WZK488" s="35"/>
      <c r="WZL488" s="35"/>
      <c r="WZM488" s="35"/>
      <c r="WZN488" s="35"/>
      <c r="WZO488" s="35"/>
      <c r="WZP488" s="35"/>
      <c r="WZQ488" s="35"/>
      <c r="WZR488" s="35"/>
      <c r="WZS488" s="35"/>
      <c r="WZT488" s="35"/>
      <c r="WZU488" s="35"/>
      <c r="WZV488" s="35"/>
      <c r="WZW488" s="35"/>
      <c r="WZX488" s="35"/>
      <c r="WZY488" s="35"/>
      <c r="WZZ488" s="35"/>
      <c r="XAA488" s="35"/>
      <c r="XAB488" s="35"/>
      <c r="XAC488" s="35"/>
      <c r="XAD488" s="35"/>
      <c r="XAE488" s="35"/>
      <c r="XAF488" s="35"/>
      <c r="XAG488" s="35"/>
      <c r="XAH488" s="35"/>
      <c r="XAI488" s="35"/>
      <c r="XAJ488" s="35"/>
      <c r="XAK488" s="35"/>
      <c r="XAL488" s="35"/>
      <c r="XAM488" s="35"/>
      <c r="XAN488" s="35"/>
      <c r="XAO488" s="35"/>
      <c r="XAP488" s="35"/>
      <c r="XAQ488" s="35"/>
      <c r="XAR488" s="35"/>
      <c r="XAS488" s="35"/>
      <c r="XAT488" s="35"/>
      <c r="XAU488" s="35"/>
      <c r="XAV488" s="35"/>
      <c r="XAW488" s="35"/>
      <c r="XAX488" s="35"/>
      <c r="XAY488" s="35"/>
      <c r="XAZ488" s="35"/>
      <c r="XBA488" s="35"/>
      <c r="XBB488" s="35"/>
      <c r="XBC488" s="35"/>
      <c r="XBD488" s="35"/>
      <c r="XBE488" s="35"/>
      <c r="XBF488" s="35"/>
      <c r="XBG488" s="35"/>
      <c r="XBH488" s="35"/>
      <c r="XBI488" s="35"/>
      <c r="XBJ488" s="35"/>
      <c r="XBK488" s="35"/>
      <c r="XBL488" s="35"/>
      <c r="XBM488" s="35"/>
      <c r="XBN488" s="35"/>
      <c r="XBO488" s="35"/>
      <c r="XBP488" s="35"/>
      <c r="XBQ488" s="35"/>
      <c r="XBR488" s="35"/>
      <c r="XBS488" s="35"/>
      <c r="XBT488" s="35"/>
      <c r="XBU488" s="35"/>
      <c r="XBV488" s="35"/>
      <c r="XBW488" s="35"/>
      <c r="XBX488" s="35"/>
      <c r="XBY488" s="35"/>
      <c r="XBZ488" s="35"/>
      <c r="XCA488" s="35"/>
      <c r="XCB488" s="35"/>
      <c r="XCC488" s="35"/>
      <c r="XCD488" s="35"/>
      <c r="XCE488" s="35"/>
      <c r="XCF488" s="35"/>
      <c r="XCG488" s="35"/>
      <c r="XCH488" s="35"/>
      <c r="XCI488" s="35"/>
      <c r="XCJ488" s="35"/>
      <c r="XCK488" s="35"/>
      <c r="XCL488" s="35"/>
      <c r="XCM488" s="35"/>
      <c r="XCN488" s="35"/>
      <c r="XCO488" s="35"/>
      <c r="XCP488" s="35"/>
      <c r="XCQ488" s="35"/>
      <c r="XCR488" s="35"/>
      <c r="XCS488" s="35"/>
      <c r="XCT488" s="35"/>
      <c r="XCU488" s="35"/>
      <c r="XCV488" s="35"/>
      <c r="XCW488" s="35"/>
      <c r="XCX488" s="35"/>
      <c r="XCY488" s="35"/>
      <c r="XCZ488" s="35"/>
      <c r="XDA488" s="35"/>
      <c r="XDB488" s="35"/>
      <c r="XDC488" s="35"/>
      <c r="XDD488" s="35"/>
      <c r="XDE488" s="35"/>
      <c r="XDF488" s="35"/>
      <c r="XDG488" s="35"/>
      <c r="XDH488" s="35"/>
      <c r="XDI488" s="35"/>
      <c r="XDJ488" s="35"/>
      <c r="XDK488" s="35"/>
      <c r="XDL488" s="35"/>
      <c r="XDM488" s="35"/>
      <c r="XDN488" s="35"/>
      <c r="XDO488" s="35"/>
      <c r="XDP488" s="35"/>
      <c r="XDQ488" s="35"/>
      <c r="XDR488" s="35"/>
      <c r="XDS488" s="35"/>
      <c r="XDT488" s="35"/>
      <c r="XDU488" s="35"/>
      <c r="XDV488" s="35"/>
      <c r="XDW488" s="35"/>
      <c r="XDX488" s="35"/>
      <c r="XDY488" s="35"/>
      <c r="XDZ488" s="35"/>
      <c r="XEA488" s="35"/>
      <c r="XEB488" s="35"/>
      <c r="XEC488" s="35"/>
      <c r="XED488" s="35"/>
      <c r="XEE488" s="35"/>
      <c r="XEF488" s="35"/>
      <c r="XEG488" s="35"/>
      <c r="XEH488" s="35"/>
      <c r="XEI488" s="35"/>
      <c r="XEJ488" s="35"/>
      <c r="XEK488" s="35"/>
      <c r="XEL488" s="35"/>
      <c r="XEM488" s="35"/>
      <c r="XEN488" s="35"/>
      <c r="XEO488" s="35"/>
      <c r="XEP488" s="35"/>
      <c r="XEQ488" s="35"/>
      <c r="XER488" s="35"/>
      <c r="XES488" s="35"/>
      <c r="XET488" s="35"/>
      <c r="XEU488" s="35"/>
      <c r="XEV488" s="35"/>
      <c r="XEW488" s="35"/>
      <c r="XEX488" s="35"/>
      <c r="XEY488" s="35"/>
      <c r="XEZ488" s="35"/>
      <c r="XFA488" s="35"/>
      <c r="XFB488" s="35"/>
      <c r="XFC488" s="35"/>
      <c r="XFD488" s="35"/>
    </row>
    <row r="489" spans="1:151 16227:16384" s="12" customFormat="1" ht="20.25" customHeight="1" x14ac:dyDescent="0.25">
      <c r="A489" s="114"/>
      <c r="B489" s="115"/>
      <c r="C489" s="118">
        <v>4</v>
      </c>
      <c r="D489" s="119"/>
      <c r="E489" s="62" t="s">
        <v>209</v>
      </c>
      <c r="F489" s="118">
        <f>(91.43)*10.764</f>
        <v>984.15251999999998</v>
      </c>
      <c r="G489" s="119"/>
      <c r="H489" s="62">
        <v>0</v>
      </c>
      <c r="I489" s="62">
        <f t="shared" si="237"/>
        <v>1574.6440320000002</v>
      </c>
      <c r="J489" s="35"/>
      <c r="K489" s="35"/>
      <c r="L489" s="35"/>
      <c r="M489" s="35"/>
      <c r="N489" s="35"/>
      <c r="O489" s="35"/>
      <c r="P489" s="35"/>
      <c r="Q489" s="35"/>
      <c r="R489" s="35"/>
      <c r="S489" s="35"/>
      <c r="T489" s="35"/>
      <c r="U489" s="42" t="str">
        <f t="shared" ca="1" si="238"/>
        <v>2204,..,3004</v>
      </c>
      <c r="V489" s="42">
        <f t="shared" ref="V489:W489" ca="1" si="240">V488+1</f>
        <v>2204</v>
      </c>
      <c r="W489" s="42">
        <f t="shared" ca="1" si="240"/>
        <v>3004</v>
      </c>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WZC489" s="35"/>
      <c r="WZD489" s="35"/>
      <c r="WZE489" s="35"/>
      <c r="WZF489" s="35"/>
      <c r="WZG489" s="35"/>
      <c r="WZH489" s="35"/>
      <c r="WZI489" s="35"/>
      <c r="WZJ489" s="35"/>
      <c r="WZK489" s="35"/>
      <c r="WZL489" s="35"/>
      <c r="WZM489" s="35"/>
      <c r="WZN489" s="35"/>
      <c r="WZO489" s="35"/>
      <c r="WZP489" s="35"/>
      <c r="WZQ489" s="35"/>
      <c r="WZR489" s="35"/>
      <c r="WZS489" s="35"/>
      <c r="WZT489" s="35"/>
      <c r="WZU489" s="35"/>
      <c r="WZV489" s="35"/>
      <c r="WZW489" s="35"/>
      <c r="WZX489" s="35"/>
      <c r="WZY489" s="35"/>
      <c r="WZZ489" s="35"/>
      <c r="XAA489" s="35"/>
      <c r="XAB489" s="35"/>
      <c r="XAC489" s="35"/>
      <c r="XAD489" s="35"/>
      <c r="XAE489" s="35"/>
      <c r="XAF489" s="35"/>
      <c r="XAG489" s="35"/>
      <c r="XAH489" s="35"/>
      <c r="XAI489" s="35"/>
      <c r="XAJ489" s="35"/>
      <c r="XAK489" s="35"/>
      <c r="XAL489" s="35"/>
      <c r="XAM489" s="35"/>
      <c r="XAN489" s="35"/>
      <c r="XAO489" s="35"/>
      <c r="XAP489" s="35"/>
      <c r="XAQ489" s="35"/>
      <c r="XAR489" s="35"/>
      <c r="XAS489" s="35"/>
      <c r="XAT489" s="35"/>
      <c r="XAU489" s="35"/>
      <c r="XAV489" s="35"/>
      <c r="XAW489" s="35"/>
      <c r="XAX489" s="35"/>
      <c r="XAY489" s="35"/>
      <c r="XAZ489" s="35"/>
      <c r="XBA489" s="35"/>
      <c r="XBB489" s="35"/>
      <c r="XBC489" s="35"/>
      <c r="XBD489" s="35"/>
      <c r="XBE489" s="35"/>
      <c r="XBF489" s="35"/>
      <c r="XBG489" s="35"/>
      <c r="XBH489" s="35"/>
      <c r="XBI489" s="35"/>
      <c r="XBJ489" s="35"/>
      <c r="XBK489" s="35"/>
      <c r="XBL489" s="35"/>
      <c r="XBM489" s="35"/>
      <c r="XBN489" s="35"/>
      <c r="XBO489" s="35"/>
      <c r="XBP489" s="35"/>
      <c r="XBQ489" s="35"/>
      <c r="XBR489" s="35"/>
      <c r="XBS489" s="35"/>
      <c r="XBT489" s="35"/>
      <c r="XBU489" s="35"/>
      <c r="XBV489" s="35"/>
      <c r="XBW489" s="35"/>
      <c r="XBX489" s="35"/>
      <c r="XBY489" s="35"/>
      <c r="XBZ489" s="35"/>
      <c r="XCA489" s="35"/>
      <c r="XCB489" s="35"/>
      <c r="XCC489" s="35"/>
      <c r="XCD489" s="35"/>
      <c r="XCE489" s="35"/>
      <c r="XCF489" s="35"/>
      <c r="XCG489" s="35"/>
      <c r="XCH489" s="35"/>
      <c r="XCI489" s="35"/>
      <c r="XCJ489" s="35"/>
      <c r="XCK489" s="35"/>
      <c r="XCL489" s="35"/>
      <c r="XCM489" s="35"/>
      <c r="XCN489" s="35"/>
      <c r="XCO489" s="35"/>
      <c r="XCP489" s="35"/>
      <c r="XCQ489" s="35"/>
      <c r="XCR489" s="35"/>
      <c r="XCS489" s="35"/>
      <c r="XCT489" s="35"/>
      <c r="XCU489" s="35"/>
      <c r="XCV489" s="35"/>
      <c r="XCW489" s="35"/>
      <c r="XCX489" s="35"/>
      <c r="XCY489" s="35"/>
      <c r="XCZ489" s="35"/>
      <c r="XDA489" s="35"/>
      <c r="XDB489" s="35"/>
      <c r="XDC489" s="35"/>
      <c r="XDD489" s="35"/>
      <c r="XDE489" s="35"/>
      <c r="XDF489" s="35"/>
      <c r="XDG489" s="35"/>
      <c r="XDH489" s="35"/>
      <c r="XDI489" s="35"/>
      <c r="XDJ489" s="35"/>
      <c r="XDK489" s="35"/>
      <c r="XDL489" s="35"/>
      <c r="XDM489" s="35"/>
      <c r="XDN489" s="35"/>
      <c r="XDO489" s="35"/>
      <c r="XDP489" s="35"/>
      <c r="XDQ489" s="35"/>
      <c r="XDR489" s="35"/>
      <c r="XDS489" s="35"/>
      <c r="XDT489" s="35"/>
      <c r="XDU489" s="35"/>
      <c r="XDV489" s="35"/>
      <c r="XDW489" s="35"/>
      <c r="XDX489" s="35"/>
      <c r="XDY489" s="35"/>
      <c r="XDZ489" s="35"/>
      <c r="XEA489" s="35"/>
      <c r="XEB489" s="35"/>
      <c r="XEC489" s="35"/>
      <c r="XED489" s="35"/>
      <c r="XEE489" s="35"/>
      <c r="XEF489" s="35"/>
      <c r="XEG489" s="35"/>
      <c r="XEH489" s="35"/>
      <c r="XEI489" s="35"/>
      <c r="XEJ489" s="35"/>
      <c r="XEK489" s="35"/>
      <c r="XEL489" s="35"/>
      <c r="XEM489" s="35"/>
      <c r="XEN489" s="35"/>
      <c r="XEO489" s="35"/>
      <c r="XEP489" s="35"/>
      <c r="XEQ489" s="35"/>
      <c r="XER489" s="35"/>
      <c r="XES489" s="35"/>
      <c r="XET489" s="35"/>
      <c r="XEU489" s="35"/>
      <c r="XEV489" s="35"/>
      <c r="XEW489" s="35"/>
      <c r="XEX489" s="35"/>
      <c r="XEY489" s="35"/>
      <c r="XEZ489" s="35"/>
      <c r="XFA489" s="35"/>
      <c r="XFB489" s="35"/>
      <c r="XFC489" s="35"/>
      <c r="XFD489" s="35"/>
    </row>
    <row r="490" spans="1:151 16227:16384" s="12" customFormat="1" ht="20.25" customHeight="1" x14ac:dyDescent="0.25">
      <c r="A490" s="116"/>
      <c r="B490" s="117"/>
      <c r="C490" s="118">
        <v>5</v>
      </c>
      <c r="D490" s="119"/>
      <c r="E490" s="62" t="s">
        <v>209</v>
      </c>
      <c r="F490" s="118">
        <f>(107.14)*10.764</f>
        <v>1153.25496</v>
      </c>
      <c r="G490" s="119"/>
      <c r="H490" s="62">
        <v>0</v>
      </c>
      <c r="I490" s="62">
        <f t="shared" si="237"/>
        <v>1845.207936</v>
      </c>
      <c r="J490" s="35"/>
      <c r="K490" s="35"/>
      <c r="L490" s="35"/>
      <c r="M490" s="35"/>
      <c r="N490" s="35"/>
      <c r="O490" s="35"/>
      <c r="P490" s="35"/>
      <c r="Q490" s="35"/>
      <c r="R490" s="35"/>
      <c r="S490" s="35"/>
      <c r="T490" s="35"/>
      <c r="U490" s="42" t="str">
        <f t="shared" ca="1" si="238"/>
        <v>2205,..,3005</v>
      </c>
      <c r="V490" s="42">
        <f t="shared" ref="V490:W490" ca="1" si="241">V489+1</f>
        <v>2205</v>
      </c>
      <c r="W490" s="42">
        <f t="shared" ca="1" si="241"/>
        <v>3005</v>
      </c>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WZC490" s="35"/>
      <c r="WZD490" s="35"/>
      <c r="WZE490" s="35"/>
      <c r="WZF490" s="35"/>
      <c r="WZG490" s="35"/>
      <c r="WZH490" s="35"/>
      <c r="WZI490" s="35"/>
      <c r="WZJ490" s="35"/>
      <c r="WZK490" s="35"/>
      <c r="WZL490" s="35"/>
      <c r="WZM490" s="35"/>
      <c r="WZN490" s="35"/>
      <c r="WZO490" s="35"/>
      <c r="WZP490" s="35"/>
      <c r="WZQ490" s="35"/>
      <c r="WZR490" s="35"/>
      <c r="WZS490" s="35"/>
      <c r="WZT490" s="35"/>
      <c r="WZU490" s="35"/>
      <c r="WZV490" s="35"/>
      <c r="WZW490" s="35"/>
      <c r="WZX490" s="35"/>
      <c r="WZY490" s="35"/>
      <c r="WZZ490" s="35"/>
      <c r="XAA490" s="35"/>
      <c r="XAB490" s="35"/>
      <c r="XAC490" s="35"/>
      <c r="XAD490" s="35"/>
      <c r="XAE490" s="35"/>
      <c r="XAF490" s="35"/>
      <c r="XAG490" s="35"/>
      <c r="XAH490" s="35"/>
      <c r="XAI490" s="35"/>
      <c r="XAJ490" s="35"/>
      <c r="XAK490" s="35"/>
      <c r="XAL490" s="35"/>
      <c r="XAM490" s="35"/>
      <c r="XAN490" s="35"/>
      <c r="XAO490" s="35"/>
      <c r="XAP490" s="35"/>
      <c r="XAQ490" s="35"/>
      <c r="XAR490" s="35"/>
      <c r="XAS490" s="35"/>
      <c r="XAT490" s="35"/>
      <c r="XAU490" s="35"/>
      <c r="XAV490" s="35"/>
      <c r="XAW490" s="35"/>
      <c r="XAX490" s="35"/>
      <c r="XAY490" s="35"/>
      <c r="XAZ490" s="35"/>
      <c r="XBA490" s="35"/>
      <c r="XBB490" s="35"/>
      <c r="XBC490" s="35"/>
      <c r="XBD490" s="35"/>
      <c r="XBE490" s="35"/>
      <c r="XBF490" s="35"/>
      <c r="XBG490" s="35"/>
      <c r="XBH490" s="35"/>
      <c r="XBI490" s="35"/>
      <c r="XBJ490" s="35"/>
      <c r="XBK490" s="35"/>
      <c r="XBL490" s="35"/>
      <c r="XBM490" s="35"/>
      <c r="XBN490" s="35"/>
      <c r="XBO490" s="35"/>
      <c r="XBP490" s="35"/>
      <c r="XBQ490" s="35"/>
      <c r="XBR490" s="35"/>
      <c r="XBS490" s="35"/>
      <c r="XBT490" s="35"/>
      <c r="XBU490" s="35"/>
      <c r="XBV490" s="35"/>
      <c r="XBW490" s="35"/>
      <c r="XBX490" s="35"/>
      <c r="XBY490" s="35"/>
      <c r="XBZ490" s="35"/>
      <c r="XCA490" s="35"/>
      <c r="XCB490" s="35"/>
      <c r="XCC490" s="35"/>
      <c r="XCD490" s="35"/>
      <c r="XCE490" s="35"/>
      <c r="XCF490" s="35"/>
      <c r="XCG490" s="35"/>
      <c r="XCH490" s="35"/>
      <c r="XCI490" s="35"/>
      <c r="XCJ490" s="35"/>
      <c r="XCK490" s="35"/>
      <c r="XCL490" s="35"/>
      <c r="XCM490" s="35"/>
      <c r="XCN490" s="35"/>
      <c r="XCO490" s="35"/>
      <c r="XCP490" s="35"/>
      <c r="XCQ490" s="35"/>
      <c r="XCR490" s="35"/>
      <c r="XCS490" s="35"/>
      <c r="XCT490" s="35"/>
      <c r="XCU490" s="35"/>
      <c r="XCV490" s="35"/>
      <c r="XCW490" s="35"/>
      <c r="XCX490" s="35"/>
      <c r="XCY490" s="35"/>
      <c r="XCZ490" s="35"/>
      <c r="XDA490" s="35"/>
      <c r="XDB490" s="35"/>
      <c r="XDC490" s="35"/>
      <c r="XDD490" s="35"/>
      <c r="XDE490" s="35"/>
      <c r="XDF490" s="35"/>
      <c r="XDG490" s="35"/>
      <c r="XDH490" s="35"/>
      <c r="XDI490" s="35"/>
      <c r="XDJ490" s="35"/>
      <c r="XDK490" s="35"/>
      <c r="XDL490" s="35"/>
      <c r="XDM490" s="35"/>
      <c r="XDN490" s="35"/>
      <c r="XDO490" s="35"/>
      <c r="XDP490" s="35"/>
      <c r="XDQ490" s="35"/>
      <c r="XDR490" s="35"/>
      <c r="XDS490" s="35"/>
      <c r="XDT490" s="35"/>
      <c r="XDU490" s="35"/>
      <c r="XDV490" s="35"/>
      <c r="XDW490" s="35"/>
      <c r="XDX490" s="35"/>
      <c r="XDY490" s="35"/>
      <c r="XDZ490" s="35"/>
      <c r="XEA490" s="35"/>
      <c r="XEB490" s="35"/>
      <c r="XEC490" s="35"/>
      <c r="XED490" s="35"/>
      <c r="XEE490" s="35"/>
      <c r="XEF490" s="35"/>
      <c r="XEG490" s="35"/>
      <c r="XEH490" s="35"/>
      <c r="XEI490" s="35"/>
      <c r="XEJ490" s="35"/>
      <c r="XEK490" s="35"/>
      <c r="XEL490" s="35"/>
      <c r="XEM490" s="35"/>
      <c r="XEN490" s="35"/>
      <c r="XEO490" s="35"/>
      <c r="XEP490" s="35"/>
      <c r="XEQ490" s="35"/>
      <c r="XER490" s="35"/>
      <c r="XES490" s="35"/>
      <c r="XET490" s="35"/>
      <c r="XEU490" s="35"/>
      <c r="XEV490" s="35"/>
      <c r="XEW490" s="35"/>
      <c r="XEX490" s="35"/>
      <c r="XEY490" s="35"/>
      <c r="XEZ490" s="35"/>
      <c r="XFA490" s="35"/>
      <c r="XFB490" s="35"/>
      <c r="XFC490" s="35"/>
      <c r="XFD490" s="35"/>
    </row>
    <row r="491" spans="1:151 16227:16384" s="12" customFormat="1" ht="20.25" x14ac:dyDescent="0.25">
      <c r="A491" s="109" t="s">
        <v>220</v>
      </c>
      <c r="B491" s="110"/>
      <c r="C491" s="110"/>
      <c r="D491" s="110"/>
      <c r="E491" s="110"/>
      <c r="F491" s="110"/>
      <c r="G491" s="110"/>
      <c r="H491" s="110"/>
      <c r="I491" s="111"/>
      <c r="J491" s="35">
        <v>2</v>
      </c>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WZC491" s="35"/>
      <c r="WZD491" s="35"/>
      <c r="WZE491" s="35"/>
      <c r="WZF491" s="35"/>
      <c r="WZG491" s="35"/>
      <c r="WZH491" s="35"/>
      <c r="WZI491" s="35"/>
      <c r="WZJ491" s="35"/>
      <c r="WZK491" s="35"/>
      <c r="WZL491" s="35"/>
      <c r="WZM491" s="35"/>
      <c r="WZN491" s="35"/>
      <c r="WZO491" s="35"/>
      <c r="WZP491" s="35"/>
      <c r="WZQ491" s="35"/>
      <c r="WZR491" s="35"/>
      <c r="WZS491" s="35"/>
      <c r="WZT491" s="35"/>
      <c r="WZU491" s="35"/>
      <c r="WZV491" s="35"/>
      <c r="WZW491" s="35"/>
      <c r="WZX491" s="35"/>
      <c r="WZY491" s="35"/>
      <c r="WZZ491" s="35"/>
      <c r="XAA491" s="35"/>
      <c r="XAB491" s="35"/>
      <c r="XAC491" s="35"/>
      <c r="XAD491" s="35"/>
      <c r="XAE491" s="35"/>
      <c r="XAF491" s="35"/>
      <c r="XAG491" s="35"/>
      <c r="XAH491" s="35"/>
      <c r="XAI491" s="35"/>
      <c r="XAJ491" s="35"/>
      <c r="XAK491" s="35"/>
      <c r="XAL491" s="35"/>
      <c r="XAM491" s="35"/>
      <c r="XAN491" s="35"/>
      <c r="XAO491" s="35"/>
      <c r="XAP491" s="35"/>
      <c r="XAQ491" s="35"/>
      <c r="XAR491" s="35"/>
      <c r="XAS491" s="35"/>
      <c r="XAT491" s="35"/>
      <c r="XAU491" s="35"/>
      <c r="XAV491" s="35"/>
      <c r="XAW491" s="35"/>
      <c r="XAX491" s="35"/>
      <c r="XAY491" s="35"/>
      <c r="XAZ491" s="35"/>
      <c r="XBA491" s="35"/>
      <c r="XBB491" s="35"/>
      <c r="XBC491" s="35"/>
      <c r="XBD491" s="35"/>
      <c r="XBE491" s="35"/>
      <c r="XBF491" s="35"/>
      <c r="XBG491" s="35"/>
      <c r="XBH491" s="35"/>
      <c r="XBI491" s="35"/>
      <c r="XBJ491" s="35"/>
      <c r="XBK491" s="35"/>
      <c r="XBL491" s="35"/>
      <c r="XBM491" s="35"/>
      <c r="XBN491" s="35"/>
      <c r="XBO491" s="35"/>
      <c r="XBP491" s="35"/>
      <c r="XBQ491" s="35"/>
      <c r="XBR491" s="35"/>
      <c r="XBS491" s="35"/>
      <c r="XBT491" s="35"/>
      <c r="XBU491" s="35"/>
      <c r="XBV491" s="35"/>
      <c r="XBW491" s="35"/>
      <c r="XBX491" s="35"/>
      <c r="XBY491" s="35"/>
      <c r="XBZ491" s="35"/>
      <c r="XCA491" s="35"/>
      <c r="XCB491" s="35"/>
      <c r="XCC491" s="35"/>
      <c r="XCD491" s="35"/>
      <c r="XCE491" s="35"/>
      <c r="XCF491" s="35"/>
      <c r="XCG491" s="35"/>
      <c r="XCH491" s="35"/>
      <c r="XCI491" s="35"/>
      <c r="XCJ491" s="35"/>
      <c r="XCK491" s="35"/>
      <c r="XCL491" s="35"/>
      <c r="XCM491" s="35"/>
      <c r="XCN491" s="35"/>
      <c r="XCO491" s="35"/>
      <c r="XCP491" s="35"/>
      <c r="XCQ491" s="35"/>
      <c r="XCR491" s="35"/>
      <c r="XCS491" s="35"/>
      <c r="XCT491" s="35"/>
      <c r="XCU491" s="35"/>
      <c r="XCV491" s="35"/>
      <c r="XCW491" s="35"/>
      <c r="XCX491" s="35"/>
      <c r="XCY491" s="35"/>
      <c r="XCZ491" s="35"/>
      <c r="XDA491" s="35"/>
      <c r="XDB491" s="35"/>
      <c r="XDC491" s="35"/>
      <c r="XDD491" s="35"/>
      <c r="XDE491" s="35"/>
      <c r="XDF491" s="35"/>
      <c r="XDG491" s="35"/>
      <c r="XDH491" s="35"/>
      <c r="XDI491" s="35"/>
      <c r="XDJ491" s="35"/>
      <c r="XDK491" s="35"/>
      <c r="XDL491" s="35"/>
      <c r="XDM491" s="35"/>
      <c r="XDN491" s="35"/>
      <c r="XDO491" s="35"/>
      <c r="XDP491" s="35"/>
      <c r="XDQ491" s="35"/>
      <c r="XDR491" s="35"/>
      <c r="XDS491" s="35"/>
      <c r="XDT491" s="35"/>
      <c r="XDU491" s="35"/>
      <c r="XDV491" s="35"/>
      <c r="XDW491" s="35"/>
      <c r="XDX491" s="35"/>
      <c r="XDY491" s="35"/>
      <c r="XDZ491" s="35"/>
      <c r="XEA491" s="35"/>
      <c r="XEB491" s="35"/>
      <c r="XEC491" s="35"/>
      <c r="XED491" s="35"/>
      <c r="XEE491" s="35"/>
      <c r="XEF491" s="35"/>
      <c r="XEG491" s="35"/>
      <c r="XEH491" s="35"/>
      <c r="XEI491" s="35"/>
      <c r="XEJ491" s="35"/>
      <c r="XEK491" s="35"/>
      <c r="XEL491" s="35"/>
      <c r="XEM491" s="35"/>
      <c r="XEN491" s="35"/>
      <c r="XEO491" s="35"/>
      <c r="XEP491" s="35"/>
      <c r="XEQ491" s="35"/>
      <c r="XER491" s="35"/>
      <c r="XES491" s="35"/>
      <c r="XET491" s="35"/>
      <c r="XEU491" s="35"/>
      <c r="XEV491" s="35"/>
      <c r="XEW491" s="35"/>
      <c r="XEX491" s="35"/>
      <c r="XEY491" s="35"/>
      <c r="XEZ491" s="35"/>
      <c r="XFA491" s="35"/>
      <c r="XFB491" s="35"/>
      <c r="XFC491" s="35"/>
      <c r="XFD491" s="35"/>
    </row>
    <row r="492" spans="1:151 16227:16384" s="12" customFormat="1" ht="20.25" customHeight="1" x14ac:dyDescent="0.25">
      <c r="A492" s="112" t="str">
        <f>A491</f>
        <v>21st &amp; 28th Floor (Part Refuge Area)</v>
      </c>
      <c r="B492" s="113"/>
      <c r="C492" s="118">
        <v>1</v>
      </c>
      <c r="D492" s="119"/>
      <c r="E492" s="62" t="s">
        <v>208</v>
      </c>
      <c r="F492" s="118">
        <f>(62.79)*10.764</f>
        <v>675.87155999999993</v>
      </c>
      <c r="G492" s="119"/>
      <c r="H492" s="62">
        <v>0</v>
      </c>
      <c r="I492" s="62">
        <f t="shared" ref="I492:I495" si="242">F492*(($I$151)+1)+H492</f>
        <v>1081.3944959999999</v>
      </c>
      <c r="J492" s="35"/>
      <c r="K492" s="35"/>
      <c r="L492" s="35"/>
      <c r="M492" s="35"/>
      <c r="N492" s="35"/>
      <c r="O492" s="35"/>
      <c r="P492" s="35"/>
      <c r="Q492" s="35"/>
      <c r="R492" s="35"/>
      <c r="S492" s="35"/>
      <c r="T492" s="35"/>
      <c r="U492" s="42" t="str">
        <f t="shared" ref="U492:U496" ca="1" si="243">V492&amp;""&amp;",..,"&amp;""&amp;W492</f>
        <v>2101,..,2801</v>
      </c>
      <c r="V492" s="42">
        <f ca="1">(SUMPRODUCT(MID(0&amp;(LEFT(A491,SUM(LEN(A491)-LEN(SUBSTITUTE(A491,{"0","1","2","3"},""))))), LARGE(INDEX(ISNUMBER(--MID((LEFT(A491,SUM(LEN(A491)-LEN(SUBSTITUTE(A491,{"0","1","2","3"},""))))), ROW(INDIRECT("1:"&amp;LEN((LEFT(A491,SUM(LEN(A491)-LEN(SUBSTITUTE(A491,{"0","1","2","3"},"")))))))), 1)) * ROW(INDIRECT("1:"&amp;LEN((LEFT(A491,SUM(LEN(A491)-LEN(SUBSTITUTE(A491,{"0","1","2","3"},"")))))))), 0), ROW(INDIRECT("1:"&amp;LEN((LEFT(A491,SUM(LEN(A491)-LEN(SUBSTITUTE(A491,{"0","1","2","3"},"")))))))))+1, 1) * 10^ROW(INDIRECT("1:"&amp;LEN((LEFT(A491,SUM(LEN(A491)-LEN(SUBSTITUTE(A491,{"0","1","2","3"},""))))))))/10))*100+1</f>
        <v>2101</v>
      </c>
      <c r="W492" s="42">
        <f ca="1">(SUMPRODUCT(MID(0&amp;(--TRIM(RIGHT(SUBSTITUTE(LEFT(A491,_xlfn.AGGREGATE(16,6,FIND({0,1,2,3,4,5,6,7,8,9},A491,ROW(INDIRECT("1:"&amp;LEN(A491)))),1))," ",REPT(" ",LEN(A491))),LEN(A491)))), LARGE(INDEX(ISNUMBER(--MID((--TRIM(RIGHT(SUBSTITUTE(LEFT(A491,_xlfn.AGGREGATE(16,6,FIND({0,1,2,3,4,5,6,7,8,9},A491,ROW(INDIRECT("1:"&amp;LEN(A491)))),1))," ",REPT(" ",LEN(A491))),LEN(A491)))), ROW(INDIRECT("1:"&amp;LEN((--TRIM(RIGHT(SUBSTITUTE(LEFT(A491,_xlfn.AGGREGATE(16,6,FIND({0,1,2,3,4,5,6,7,8,9},A491,ROW(INDIRECT("1:"&amp;LEN(A491)))),1))," ",REPT(" ",LEN(A491))),LEN(A491))))))), 1)) * ROW(INDIRECT("1:"&amp;LEN((--TRIM(RIGHT(SUBSTITUTE(LEFT(A491,_xlfn.AGGREGATE(16,6,FIND({0,1,2,3,4,5,6,7,8,9},A491,ROW(INDIRECT("1:"&amp;LEN(A491)))),1))," ",REPT(" ",LEN(A491))),LEN(A491))))))), 0), ROW(INDIRECT("1:"&amp;LEN((--TRIM(RIGHT(SUBSTITUTE(LEFT(A491,_xlfn.AGGREGATE(16,6,FIND({0,1,2,3,4,5,6,7,8,9},A491,ROW(INDIRECT("1:"&amp;LEN(A491)))),1))," ",REPT(" ",LEN(A491))),LEN(A491))))))))+1, 1) * 10^ROW(INDIRECT("1:"&amp;LEN((--TRIM(RIGHT(SUBSTITUTE(LEFT(A491,_xlfn.AGGREGATE(16,6,FIND({0,1,2,3,4,5,6,7,8,9},A491,ROW(INDIRECT("1:"&amp;LEN(A491)))),1))," ",REPT(" ",LEN(A491))),LEN(A491)))))))/10))*100+1</f>
        <v>2801</v>
      </c>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WZC492" s="35"/>
      <c r="WZD492" s="35"/>
      <c r="WZE492" s="35"/>
      <c r="WZF492" s="35"/>
      <c r="WZG492" s="35"/>
      <c r="WZH492" s="35"/>
      <c r="WZI492" s="35"/>
      <c r="WZJ492" s="35"/>
      <c r="WZK492" s="35"/>
      <c r="WZL492" s="35"/>
      <c r="WZM492" s="35"/>
      <c r="WZN492" s="35"/>
      <c r="WZO492" s="35"/>
      <c r="WZP492" s="35"/>
      <c r="WZQ492" s="35"/>
      <c r="WZR492" s="35"/>
      <c r="WZS492" s="35"/>
      <c r="WZT492" s="35"/>
      <c r="WZU492" s="35"/>
      <c r="WZV492" s="35"/>
      <c r="WZW492" s="35"/>
      <c r="WZX492" s="35"/>
      <c r="WZY492" s="35"/>
      <c r="WZZ492" s="35"/>
      <c r="XAA492" s="35"/>
      <c r="XAB492" s="35"/>
      <c r="XAC492" s="35"/>
      <c r="XAD492" s="35"/>
      <c r="XAE492" s="35"/>
      <c r="XAF492" s="35"/>
      <c r="XAG492" s="35"/>
      <c r="XAH492" s="35"/>
      <c r="XAI492" s="35"/>
      <c r="XAJ492" s="35"/>
      <c r="XAK492" s="35"/>
      <c r="XAL492" s="35"/>
      <c r="XAM492" s="35"/>
      <c r="XAN492" s="35"/>
      <c r="XAO492" s="35"/>
      <c r="XAP492" s="35"/>
      <c r="XAQ492" s="35"/>
      <c r="XAR492" s="35"/>
      <c r="XAS492" s="35"/>
      <c r="XAT492" s="35"/>
      <c r="XAU492" s="35"/>
      <c r="XAV492" s="35"/>
      <c r="XAW492" s="35"/>
      <c r="XAX492" s="35"/>
      <c r="XAY492" s="35"/>
      <c r="XAZ492" s="35"/>
      <c r="XBA492" s="35"/>
      <c r="XBB492" s="35"/>
      <c r="XBC492" s="35"/>
      <c r="XBD492" s="35"/>
      <c r="XBE492" s="35"/>
      <c r="XBF492" s="35"/>
      <c r="XBG492" s="35"/>
      <c r="XBH492" s="35"/>
      <c r="XBI492" s="35"/>
      <c r="XBJ492" s="35"/>
      <c r="XBK492" s="35"/>
      <c r="XBL492" s="35"/>
      <c r="XBM492" s="35"/>
      <c r="XBN492" s="35"/>
      <c r="XBO492" s="35"/>
      <c r="XBP492" s="35"/>
      <c r="XBQ492" s="35"/>
      <c r="XBR492" s="35"/>
      <c r="XBS492" s="35"/>
      <c r="XBT492" s="35"/>
      <c r="XBU492" s="35"/>
      <c r="XBV492" s="35"/>
      <c r="XBW492" s="35"/>
      <c r="XBX492" s="35"/>
      <c r="XBY492" s="35"/>
      <c r="XBZ492" s="35"/>
      <c r="XCA492" s="35"/>
      <c r="XCB492" s="35"/>
      <c r="XCC492" s="35"/>
      <c r="XCD492" s="35"/>
      <c r="XCE492" s="35"/>
      <c r="XCF492" s="35"/>
      <c r="XCG492" s="35"/>
      <c r="XCH492" s="35"/>
      <c r="XCI492" s="35"/>
      <c r="XCJ492" s="35"/>
      <c r="XCK492" s="35"/>
      <c r="XCL492" s="35"/>
      <c r="XCM492" s="35"/>
      <c r="XCN492" s="35"/>
      <c r="XCO492" s="35"/>
      <c r="XCP492" s="35"/>
      <c r="XCQ492" s="35"/>
      <c r="XCR492" s="35"/>
      <c r="XCS492" s="35"/>
      <c r="XCT492" s="35"/>
      <c r="XCU492" s="35"/>
      <c r="XCV492" s="35"/>
      <c r="XCW492" s="35"/>
      <c r="XCX492" s="35"/>
      <c r="XCY492" s="35"/>
      <c r="XCZ492" s="35"/>
      <c r="XDA492" s="35"/>
      <c r="XDB492" s="35"/>
      <c r="XDC492" s="35"/>
      <c r="XDD492" s="35"/>
      <c r="XDE492" s="35"/>
      <c r="XDF492" s="35"/>
      <c r="XDG492" s="35"/>
      <c r="XDH492" s="35"/>
      <c r="XDI492" s="35"/>
      <c r="XDJ492" s="35"/>
      <c r="XDK492" s="35"/>
      <c r="XDL492" s="35"/>
      <c r="XDM492" s="35"/>
      <c r="XDN492" s="35"/>
      <c r="XDO492" s="35"/>
      <c r="XDP492" s="35"/>
      <c r="XDQ492" s="35"/>
      <c r="XDR492" s="35"/>
      <c r="XDS492" s="35"/>
      <c r="XDT492" s="35"/>
      <c r="XDU492" s="35"/>
      <c r="XDV492" s="35"/>
      <c r="XDW492" s="35"/>
      <c r="XDX492" s="35"/>
      <c r="XDY492" s="35"/>
      <c r="XDZ492" s="35"/>
      <c r="XEA492" s="35"/>
      <c r="XEB492" s="35"/>
      <c r="XEC492" s="35"/>
      <c r="XED492" s="35"/>
      <c r="XEE492" s="35"/>
      <c r="XEF492" s="35"/>
      <c r="XEG492" s="35"/>
      <c r="XEH492" s="35"/>
      <c r="XEI492" s="35"/>
      <c r="XEJ492" s="35"/>
      <c r="XEK492" s="35"/>
      <c r="XEL492" s="35"/>
      <c r="XEM492" s="35"/>
      <c r="XEN492" s="35"/>
      <c r="XEO492" s="35"/>
      <c r="XEP492" s="35"/>
      <c r="XEQ492" s="35"/>
      <c r="XER492" s="35"/>
      <c r="XES492" s="35"/>
      <c r="XET492" s="35"/>
      <c r="XEU492" s="35"/>
      <c r="XEV492" s="35"/>
      <c r="XEW492" s="35"/>
      <c r="XEX492" s="35"/>
      <c r="XEY492" s="35"/>
      <c r="XEZ492" s="35"/>
      <c r="XFA492" s="35"/>
      <c r="XFB492" s="35"/>
      <c r="XFC492" s="35"/>
      <c r="XFD492" s="35"/>
    </row>
    <row r="493" spans="1:151 16227:16384" s="12" customFormat="1" ht="20.25" customHeight="1" x14ac:dyDescent="0.25">
      <c r="A493" s="114"/>
      <c r="B493" s="115"/>
      <c r="C493" s="118">
        <v>2</v>
      </c>
      <c r="D493" s="119"/>
      <c r="E493" s="62" t="s">
        <v>208</v>
      </c>
      <c r="F493" s="118">
        <f>(64.4)*10.764</f>
        <v>693.20159999999998</v>
      </c>
      <c r="G493" s="119"/>
      <c r="H493" s="62">
        <v>0</v>
      </c>
      <c r="I493" s="62">
        <f t="shared" si="242"/>
        <v>1109.12256</v>
      </c>
      <c r="J493" s="35"/>
      <c r="K493" s="35"/>
      <c r="L493" s="35"/>
      <c r="M493" s="35"/>
      <c r="N493" s="35"/>
      <c r="O493" s="35"/>
      <c r="P493" s="35"/>
      <c r="Q493" s="35"/>
      <c r="R493" s="35"/>
      <c r="S493" s="35"/>
      <c r="T493" s="35"/>
      <c r="U493" s="42" t="str">
        <f t="shared" ca="1" si="243"/>
        <v>2102,..,2802</v>
      </c>
      <c r="V493" s="42">
        <f ca="1">V492+1</f>
        <v>2102</v>
      </c>
      <c r="W493" s="42">
        <f ca="1">W492+1</f>
        <v>2802</v>
      </c>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WZC493" s="35"/>
      <c r="WZD493" s="35"/>
      <c r="WZE493" s="35"/>
      <c r="WZF493" s="35"/>
      <c r="WZG493" s="35"/>
      <c r="WZH493" s="35"/>
      <c r="WZI493" s="35"/>
      <c r="WZJ493" s="35"/>
      <c r="WZK493" s="35"/>
      <c r="WZL493" s="35"/>
      <c r="WZM493" s="35"/>
      <c r="WZN493" s="35"/>
      <c r="WZO493" s="35"/>
      <c r="WZP493" s="35"/>
      <c r="WZQ493" s="35"/>
      <c r="WZR493" s="35"/>
      <c r="WZS493" s="35"/>
      <c r="WZT493" s="35"/>
      <c r="WZU493" s="35"/>
      <c r="WZV493" s="35"/>
      <c r="WZW493" s="35"/>
      <c r="WZX493" s="35"/>
      <c r="WZY493" s="35"/>
      <c r="WZZ493" s="35"/>
      <c r="XAA493" s="35"/>
      <c r="XAB493" s="35"/>
      <c r="XAC493" s="35"/>
      <c r="XAD493" s="35"/>
      <c r="XAE493" s="35"/>
      <c r="XAF493" s="35"/>
      <c r="XAG493" s="35"/>
      <c r="XAH493" s="35"/>
      <c r="XAI493" s="35"/>
      <c r="XAJ493" s="35"/>
      <c r="XAK493" s="35"/>
      <c r="XAL493" s="35"/>
      <c r="XAM493" s="35"/>
      <c r="XAN493" s="35"/>
      <c r="XAO493" s="35"/>
      <c r="XAP493" s="35"/>
      <c r="XAQ493" s="35"/>
      <c r="XAR493" s="35"/>
      <c r="XAS493" s="35"/>
      <c r="XAT493" s="35"/>
      <c r="XAU493" s="35"/>
      <c r="XAV493" s="35"/>
      <c r="XAW493" s="35"/>
      <c r="XAX493" s="35"/>
      <c r="XAY493" s="35"/>
      <c r="XAZ493" s="35"/>
      <c r="XBA493" s="35"/>
      <c r="XBB493" s="35"/>
      <c r="XBC493" s="35"/>
      <c r="XBD493" s="35"/>
      <c r="XBE493" s="35"/>
      <c r="XBF493" s="35"/>
      <c r="XBG493" s="35"/>
      <c r="XBH493" s="35"/>
      <c r="XBI493" s="35"/>
      <c r="XBJ493" s="35"/>
      <c r="XBK493" s="35"/>
      <c r="XBL493" s="35"/>
      <c r="XBM493" s="35"/>
      <c r="XBN493" s="35"/>
      <c r="XBO493" s="35"/>
      <c r="XBP493" s="35"/>
      <c r="XBQ493" s="35"/>
      <c r="XBR493" s="35"/>
      <c r="XBS493" s="35"/>
      <c r="XBT493" s="35"/>
      <c r="XBU493" s="35"/>
      <c r="XBV493" s="35"/>
      <c r="XBW493" s="35"/>
      <c r="XBX493" s="35"/>
      <c r="XBY493" s="35"/>
      <c r="XBZ493" s="35"/>
      <c r="XCA493" s="35"/>
      <c r="XCB493" s="35"/>
      <c r="XCC493" s="35"/>
      <c r="XCD493" s="35"/>
      <c r="XCE493" s="35"/>
      <c r="XCF493" s="35"/>
      <c r="XCG493" s="35"/>
      <c r="XCH493" s="35"/>
      <c r="XCI493" s="35"/>
      <c r="XCJ493" s="35"/>
      <c r="XCK493" s="35"/>
      <c r="XCL493" s="35"/>
      <c r="XCM493" s="35"/>
      <c r="XCN493" s="35"/>
      <c r="XCO493" s="35"/>
      <c r="XCP493" s="35"/>
      <c r="XCQ493" s="35"/>
      <c r="XCR493" s="35"/>
      <c r="XCS493" s="35"/>
      <c r="XCT493" s="35"/>
      <c r="XCU493" s="35"/>
      <c r="XCV493" s="35"/>
      <c r="XCW493" s="35"/>
      <c r="XCX493" s="35"/>
      <c r="XCY493" s="35"/>
      <c r="XCZ493" s="35"/>
      <c r="XDA493" s="35"/>
      <c r="XDB493" s="35"/>
      <c r="XDC493" s="35"/>
      <c r="XDD493" s="35"/>
      <c r="XDE493" s="35"/>
      <c r="XDF493" s="35"/>
      <c r="XDG493" s="35"/>
      <c r="XDH493" s="35"/>
      <c r="XDI493" s="35"/>
      <c r="XDJ493" s="35"/>
      <c r="XDK493" s="35"/>
      <c r="XDL493" s="35"/>
      <c r="XDM493" s="35"/>
      <c r="XDN493" s="35"/>
      <c r="XDO493" s="35"/>
      <c r="XDP493" s="35"/>
      <c r="XDQ493" s="35"/>
      <c r="XDR493" s="35"/>
      <c r="XDS493" s="35"/>
      <c r="XDT493" s="35"/>
      <c r="XDU493" s="35"/>
      <c r="XDV493" s="35"/>
      <c r="XDW493" s="35"/>
      <c r="XDX493" s="35"/>
      <c r="XDY493" s="35"/>
      <c r="XDZ493" s="35"/>
      <c r="XEA493" s="35"/>
      <c r="XEB493" s="35"/>
      <c r="XEC493" s="35"/>
      <c r="XED493" s="35"/>
      <c r="XEE493" s="35"/>
      <c r="XEF493" s="35"/>
      <c r="XEG493" s="35"/>
      <c r="XEH493" s="35"/>
      <c r="XEI493" s="35"/>
      <c r="XEJ493" s="35"/>
      <c r="XEK493" s="35"/>
      <c r="XEL493" s="35"/>
      <c r="XEM493" s="35"/>
      <c r="XEN493" s="35"/>
      <c r="XEO493" s="35"/>
      <c r="XEP493" s="35"/>
      <c r="XEQ493" s="35"/>
      <c r="XER493" s="35"/>
      <c r="XES493" s="35"/>
      <c r="XET493" s="35"/>
      <c r="XEU493" s="35"/>
      <c r="XEV493" s="35"/>
      <c r="XEW493" s="35"/>
      <c r="XEX493" s="35"/>
      <c r="XEY493" s="35"/>
      <c r="XEZ493" s="35"/>
      <c r="XFA493" s="35"/>
      <c r="XFB493" s="35"/>
      <c r="XFC493" s="35"/>
      <c r="XFD493" s="35"/>
    </row>
    <row r="494" spans="1:151 16227:16384" s="12" customFormat="1" ht="20.25" customHeight="1" x14ac:dyDescent="0.25">
      <c r="A494" s="114"/>
      <c r="B494" s="115"/>
      <c r="C494" s="118">
        <v>3</v>
      </c>
      <c r="D494" s="119"/>
      <c r="E494" s="62" t="s">
        <v>208</v>
      </c>
      <c r="F494" s="118">
        <f>(64.4)*10.764</f>
        <v>693.20159999999998</v>
      </c>
      <c r="G494" s="119"/>
      <c r="H494" s="62">
        <v>0</v>
      </c>
      <c r="I494" s="62">
        <f t="shared" si="242"/>
        <v>1109.12256</v>
      </c>
      <c r="J494" s="35"/>
      <c r="K494" s="35"/>
      <c r="L494" s="35"/>
      <c r="M494" s="35"/>
      <c r="N494" s="35"/>
      <c r="O494" s="35"/>
      <c r="P494" s="35"/>
      <c r="Q494" s="35"/>
      <c r="R494" s="35"/>
      <c r="S494" s="35"/>
      <c r="T494" s="35"/>
      <c r="U494" s="42" t="str">
        <f t="shared" ca="1" si="243"/>
        <v>2103,..,2803</v>
      </c>
      <c r="V494" s="42">
        <f t="shared" ref="V494:W494" ca="1" si="244">V493+1</f>
        <v>2103</v>
      </c>
      <c r="W494" s="42">
        <f t="shared" ca="1" si="244"/>
        <v>2803</v>
      </c>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WZC494" s="35"/>
      <c r="WZD494" s="35"/>
      <c r="WZE494" s="35"/>
      <c r="WZF494" s="35"/>
      <c r="WZG494" s="35"/>
      <c r="WZH494" s="35"/>
      <c r="WZI494" s="35"/>
      <c r="WZJ494" s="35"/>
      <c r="WZK494" s="35"/>
      <c r="WZL494" s="35"/>
      <c r="WZM494" s="35"/>
      <c r="WZN494" s="35"/>
      <c r="WZO494" s="35"/>
      <c r="WZP494" s="35"/>
      <c r="WZQ494" s="35"/>
      <c r="WZR494" s="35"/>
      <c r="WZS494" s="35"/>
      <c r="WZT494" s="35"/>
      <c r="WZU494" s="35"/>
      <c r="WZV494" s="35"/>
      <c r="WZW494" s="35"/>
      <c r="WZX494" s="35"/>
      <c r="WZY494" s="35"/>
      <c r="WZZ494" s="35"/>
      <c r="XAA494" s="35"/>
      <c r="XAB494" s="35"/>
      <c r="XAC494" s="35"/>
      <c r="XAD494" s="35"/>
      <c r="XAE494" s="35"/>
      <c r="XAF494" s="35"/>
      <c r="XAG494" s="35"/>
      <c r="XAH494" s="35"/>
      <c r="XAI494" s="35"/>
      <c r="XAJ494" s="35"/>
      <c r="XAK494" s="35"/>
      <c r="XAL494" s="35"/>
      <c r="XAM494" s="35"/>
      <c r="XAN494" s="35"/>
      <c r="XAO494" s="35"/>
      <c r="XAP494" s="35"/>
      <c r="XAQ494" s="35"/>
      <c r="XAR494" s="35"/>
      <c r="XAS494" s="35"/>
      <c r="XAT494" s="35"/>
      <c r="XAU494" s="35"/>
      <c r="XAV494" s="35"/>
      <c r="XAW494" s="35"/>
      <c r="XAX494" s="35"/>
      <c r="XAY494" s="35"/>
      <c r="XAZ494" s="35"/>
      <c r="XBA494" s="35"/>
      <c r="XBB494" s="35"/>
      <c r="XBC494" s="35"/>
      <c r="XBD494" s="35"/>
      <c r="XBE494" s="35"/>
      <c r="XBF494" s="35"/>
      <c r="XBG494" s="35"/>
      <c r="XBH494" s="35"/>
      <c r="XBI494" s="35"/>
      <c r="XBJ494" s="35"/>
      <c r="XBK494" s="35"/>
      <c r="XBL494" s="35"/>
      <c r="XBM494" s="35"/>
      <c r="XBN494" s="35"/>
      <c r="XBO494" s="35"/>
      <c r="XBP494" s="35"/>
      <c r="XBQ494" s="35"/>
      <c r="XBR494" s="35"/>
      <c r="XBS494" s="35"/>
      <c r="XBT494" s="35"/>
      <c r="XBU494" s="35"/>
      <c r="XBV494" s="35"/>
      <c r="XBW494" s="35"/>
      <c r="XBX494" s="35"/>
      <c r="XBY494" s="35"/>
      <c r="XBZ494" s="35"/>
      <c r="XCA494" s="35"/>
      <c r="XCB494" s="35"/>
      <c r="XCC494" s="35"/>
      <c r="XCD494" s="35"/>
      <c r="XCE494" s="35"/>
      <c r="XCF494" s="35"/>
      <c r="XCG494" s="35"/>
      <c r="XCH494" s="35"/>
      <c r="XCI494" s="35"/>
      <c r="XCJ494" s="35"/>
      <c r="XCK494" s="35"/>
      <c r="XCL494" s="35"/>
      <c r="XCM494" s="35"/>
      <c r="XCN494" s="35"/>
      <c r="XCO494" s="35"/>
      <c r="XCP494" s="35"/>
      <c r="XCQ494" s="35"/>
      <c r="XCR494" s="35"/>
      <c r="XCS494" s="35"/>
      <c r="XCT494" s="35"/>
      <c r="XCU494" s="35"/>
      <c r="XCV494" s="35"/>
      <c r="XCW494" s="35"/>
      <c r="XCX494" s="35"/>
      <c r="XCY494" s="35"/>
      <c r="XCZ494" s="35"/>
      <c r="XDA494" s="35"/>
      <c r="XDB494" s="35"/>
      <c r="XDC494" s="35"/>
      <c r="XDD494" s="35"/>
      <c r="XDE494" s="35"/>
      <c r="XDF494" s="35"/>
      <c r="XDG494" s="35"/>
      <c r="XDH494" s="35"/>
      <c r="XDI494" s="35"/>
      <c r="XDJ494" s="35"/>
      <c r="XDK494" s="35"/>
      <c r="XDL494" s="35"/>
      <c r="XDM494" s="35"/>
      <c r="XDN494" s="35"/>
      <c r="XDO494" s="35"/>
      <c r="XDP494" s="35"/>
      <c r="XDQ494" s="35"/>
      <c r="XDR494" s="35"/>
      <c r="XDS494" s="35"/>
      <c r="XDT494" s="35"/>
      <c r="XDU494" s="35"/>
      <c r="XDV494" s="35"/>
      <c r="XDW494" s="35"/>
      <c r="XDX494" s="35"/>
      <c r="XDY494" s="35"/>
      <c r="XDZ494" s="35"/>
      <c r="XEA494" s="35"/>
      <c r="XEB494" s="35"/>
      <c r="XEC494" s="35"/>
      <c r="XED494" s="35"/>
      <c r="XEE494" s="35"/>
      <c r="XEF494" s="35"/>
      <c r="XEG494" s="35"/>
      <c r="XEH494" s="35"/>
      <c r="XEI494" s="35"/>
      <c r="XEJ494" s="35"/>
      <c r="XEK494" s="35"/>
      <c r="XEL494" s="35"/>
      <c r="XEM494" s="35"/>
      <c r="XEN494" s="35"/>
      <c r="XEO494" s="35"/>
      <c r="XEP494" s="35"/>
      <c r="XEQ494" s="35"/>
      <c r="XER494" s="35"/>
      <c r="XES494" s="35"/>
      <c r="XET494" s="35"/>
      <c r="XEU494" s="35"/>
      <c r="XEV494" s="35"/>
      <c r="XEW494" s="35"/>
      <c r="XEX494" s="35"/>
      <c r="XEY494" s="35"/>
      <c r="XEZ494" s="35"/>
      <c r="XFA494" s="35"/>
      <c r="XFB494" s="35"/>
      <c r="XFC494" s="35"/>
      <c r="XFD494" s="35"/>
    </row>
    <row r="495" spans="1:151 16227:16384" s="12" customFormat="1" ht="20.25" customHeight="1" x14ac:dyDescent="0.25">
      <c r="A495" s="114"/>
      <c r="B495" s="115"/>
      <c r="C495" s="118">
        <v>4</v>
      </c>
      <c r="D495" s="119"/>
      <c r="E495" s="62" t="s">
        <v>209</v>
      </c>
      <c r="F495" s="118">
        <f>(91.43)*10.764</f>
        <v>984.15251999999998</v>
      </c>
      <c r="G495" s="119"/>
      <c r="H495" s="62">
        <v>0</v>
      </c>
      <c r="I495" s="62">
        <f t="shared" si="242"/>
        <v>1574.6440320000002</v>
      </c>
      <c r="J495" s="35"/>
      <c r="K495" s="35"/>
      <c r="L495" s="35"/>
      <c r="M495" s="35"/>
      <c r="N495" s="35"/>
      <c r="O495" s="35"/>
      <c r="P495" s="35"/>
      <c r="Q495" s="35"/>
      <c r="R495" s="35"/>
      <c r="S495" s="35"/>
      <c r="T495" s="35"/>
      <c r="U495" s="42" t="str">
        <f t="shared" ca="1" si="243"/>
        <v>2104,..,2804</v>
      </c>
      <c r="V495" s="42">
        <f t="shared" ref="V495:W495" ca="1" si="245">V494+1</f>
        <v>2104</v>
      </c>
      <c r="W495" s="42">
        <f t="shared" ca="1" si="245"/>
        <v>2804</v>
      </c>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WZC495" s="35"/>
      <c r="WZD495" s="35"/>
      <c r="WZE495" s="35"/>
      <c r="WZF495" s="35"/>
      <c r="WZG495" s="35"/>
      <c r="WZH495" s="35"/>
      <c r="WZI495" s="35"/>
      <c r="WZJ495" s="35"/>
      <c r="WZK495" s="35"/>
      <c r="WZL495" s="35"/>
      <c r="WZM495" s="35"/>
      <c r="WZN495" s="35"/>
      <c r="WZO495" s="35"/>
      <c r="WZP495" s="35"/>
      <c r="WZQ495" s="35"/>
      <c r="WZR495" s="35"/>
      <c r="WZS495" s="35"/>
      <c r="WZT495" s="35"/>
      <c r="WZU495" s="35"/>
      <c r="WZV495" s="35"/>
      <c r="WZW495" s="35"/>
      <c r="WZX495" s="35"/>
      <c r="WZY495" s="35"/>
      <c r="WZZ495" s="35"/>
      <c r="XAA495" s="35"/>
      <c r="XAB495" s="35"/>
      <c r="XAC495" s="35"/>
      <c r="XAD495" s="35"/>
      <c r="XAE495" s="35"/>
      <c r="XAF495" s="35"/>
      <c r="XAG495" s="35"/>
      <c r="XAH495" s="35"/>
      <c r="XAI495" s="35"/>
      <c r="XAJ495" s="35"/>
      <c r="XAK495" s="35"/>
      <c r="XAL495" s="35"/>
      <c r="XAM495" s="35"/>
      <c r="XAN495" s="35"/>
      <c r="XAO495" s="35"/>
      <c r="XAP495" s="35"/>
      <c r="XAQ495" s="35"/>
      <c r="XAR495" s="35"/>
      <c r="XAS495" s="35"/>
      <c r="XAT495" s="35"/>
      <c r="XAU495" s="35"/>
      <c r="XAV495" s="35"/>
      <c r="XAW495" s="35"/>
      <c r="XAX495" s="35"/>
      <c r="XAY495" s="35"/>
      <c r="XAZ495" s="35"/>
      <c r="XBA495" s="35"/>
      <c r="XBB495" s="35"/>
      <c r="XBC495" s="35"/>
      <c r="XBD495" s="35"/>
      <c r="XBE495" s="35"/>
      <c r="XBF495" s="35"/>
      <c r="XBG495" s="35"/>
      <c r="XBH495" s="35"/>
      <c r="XBI495" s="35"/>
      <c r="XBJ495" s="35"/>
      <c r="XBK495" s="35"/>
      <c r="XBL495" s="35"/>
      <c r="XBM495" s="35"/>
      <c r="XBN495" s="35"/>
      <c r="XBO495" s="35"/>
      <c r="XBP495" s="35"/>
      <c r="XBQ495" s="35"/>
      <c r="XBR495" s="35"/>
      <c r="XBS495" s="35"/>
      <c r="XBT495" s="35"/>
      <c r="XBU495" s="35"/>
      <c r="XBV495" s="35"/>
      <c r="XBW495" s="35"/>
      <c r="XBX495" s="35"/>
      <c r="XBY495" s="35"/>
      <c r="XBZ495" s="35"/>
      <c r="XCA495" s="35"/>
      <c r="XCB495" s="35"/>
      <c r="XCC495" s="35"/>
      <c r="XCD495" s="35"/>
      <c r="XCE495" s="35"/>
      <c r="XCF495" s="35"/>
      <c r="XCG495" s="35"/>
      <c r="XCH495" s="35"/>
      <c r="XCI495" s="35"/>
      <c r="XCJ495" s="35"/>
      <c r="XCK495" s="35"/>
      <c r="XCL495" s="35"/>
      <c r="XCM495" s="35"/>
      <c r="XCN495" s="35"/>
      <c r="XCO495" s="35"/>
      <c r="XCP495" s="35"/>
      <c r="XCQ495" s="35"/>
      <c r="XCR495" s="35"/>
      <c r="XCS495" s="35"/>
      <c r="XCT495" s="35"/>
      <c r="XCU495" s="35"/>
      <c r="XCV495" s="35"/>
      <c r="XCW495" s="35"/>
      <c r="XCX495" s="35"/>
      <c r="XCY495" s="35"/>
      <c r="XCZ495" s="35"/>
      <c r="XDA495" s="35"/>
      <c r="XDB495" s="35"/>
      <c r="XDC495" s="35"/>
      <c r="XDD495" s="35"/>
      <c r="XDE495" s="35"/>
      <c r="XDF495" s="35"/>
      <c r="XDG495" s="35"/>
      <c r="XDH495" s="35"/>
      <c r="XDI495" s="35"/>
      <c r="XDJ495" s="35"/>
      <c r="XDK495" s="35"/>
      <c r="XDL495" s="35"/>
      <c r="XDM495" s="35"/>
      <c r="XDN495" s="35"/>
      <c r="XDO495" s="35"/>
      <c r="XDP495" s="35"/>
      <c r="XDQ495" s="35"/>
      <c r="XDR495" s="35"/>
      <c r="XDS495" s="35"/>
      <c r="XDT495" s="35"/>
      <c r="XDU495" s="35"/>
      <c r="XDV495" s="35"/>
      <c r="XDW495" s="35"/>
      <c r="XDX495" s="35"/>
      <c r="XDY495" s="35"/>
      <c r="XDZ495" s="35"/>
      <c r="XEA495" s="35"/>
      <c r="XEB495" s="35"/>
      <c r="XEC495" s="35"/>
      <c r="XED495" s="35"/>
      <c r="XEE495" s="35"/>
      <c r="XEF495" s="35"/>
      <c r="XEG495" s="35"/>
      <c r="XEH495" s="35"/>
      <c r="XEI495" s="35"/>
      <c r="XEJ495" s="35"/>
      <c r="XEK495" s="35"/>
      <c r="XEL495" s="35"/>
      <c r="XEM495" s="35"/>
      <c r="XEN495" s="35"/>
      <c r="XEO495" s="35"/>
      <c r="XEP495" s="35"/>
      <c r="XEQ495" s="35"/>
      <c r="XER495" s="35"/>
      <c r="XES495" s="35"/>
      <c r="XET495" s="35"/>
      <c r="XEU495" s="35"/>
      <c r="XEV495" s="35"/>
      <c r="XEW495" s="35"/>
      <c r="XEX495" s="35"/>
      <c r="XEY495" s="35"/>
      <c r="XEZ495" s="35"/>
      <c r="XFA495" s="35"/>
      <c r="XFB495" s="35"/>
      <c r="XFC495" s="35"/>
      <c r="XFD495" s="35"/>
    </row>
    <row r="496" spans="1:151 16227:16384" s="12" customFormat="1" ht="20.25" customHeight="1" x14ac:dyDescent="0.25">
      <c r="A496" s="116"/>
      <c r="B496" s="117"/>
      <c r="C496" s="118">
        <v>5</v>
      </c>
      <c r="D496" s="119"/>
      <c r="E496" s="118" t="s">
        <v>221</v>
      </c>
      <c r="F496" s="120"/>
      <c r="G496" s="120"/>
      <c r="H496" s="120"/>
      <c r="I496" s="119"/>
      <c r="J496" s="35"/>
      <c r="K496" s="35"/>
      <c r="L496" s="35"/>
      <c r="M496" s="35"/>
      <c r="N496" s="35"/>
      <c r="O496" s="35"/>
      <c r="P496" s="35"/>
      <c r="Q496" s="35"/>
      <c r="R496" s="35"/>
      <c r="S496" s="35"/>
      <c r="T496" s="35"/>
      <c r="U496" s="42" t="str">
        <f t="shared" ca="1" si="243"/>
        <v>2105,..,2805</v>
      </c>
      <c r="V496" s="42">
        <f t="shared" ref="V496:W496" ca="1" si="246">V495+1</f>
        <v>2105</v>
      </c>
      <c r="W496" s="42">
        <f t="shared" ca="1" si="246"/>
        <v>2805</v>
      </c>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WZC496" s="35"/>
      <c r="WZD496" s="35"/>
      <c r="WZE496" s="35"/>
      <c r="WZF496" s="35"/>
      <c r="WZG496" s="35"/>
      <c r="WZH496" s="35"/>
      <c r="WZI496" s="35"/>
      <c r="WZJ496" s="35"/>
      <c r="WZK496" s="35"/>
      <c r="WZL496" s="35"/>
      <c r="WZM496" s="35"/>
      <c r="WZN496" s="35"/>
      <c r="WZO496" s="35"/>
      <c r="WZP496" s="35"/>
      <c r="WZQ496" s="35"/>
      <c r="WZR496" s="35"/>
      <c r="WZS496" s="35"/>
      <c r="WZT496" s="35"/>
      <c r="WZU496" s="35"/>
      <c r="WZV496" s="35"/>
      <c r="WZW496" s="35"/>
      <c r="WZX496" s="35"/>
      <c r="WZY496" s="35"/>
      <c r="WZZ496" s="35"/>
      <c r="XAA496" s="35"/>
      <c r="XAB496" s="35"/>
      <c r="XAC496" s="35"/>
      <c r="XAD496" s="35"/>
      <c r="XAE496" s="35"/>
      <c r="XAF496" s="35"/>
      <c r="XAG496" s="35"/>
      <c r="XAH496" s="35"/>
      <c r="XAI496" s="35"/>
      <c r="XAJ496" s="35"/>
      <c r="XAK496" s="35"/>
      <c r="XAL496" s="35"/>
      <c r="XAM496" s="35"/>
      <c r="XAN496" s="35"/>
      <c r="XAO496" s="35"/>
      <c r="XAP496" s="35"/>
      <c r="XAQ496" s="35"/>
      <c r="XAR496" s="35"/>
      <c r="XAS496" s="35"/>
      <c r="XAT496" s="35"/>
      <c r="XAU496" s="35"/>
      <c r="XAV496" s="35"/>
      <c r="XAW496" s="35"/>
      <c r="XAX496" s="35"/>
      <c r="XAY496" s="35"/>
      <c r="XAZ496" s="35"/>
      <c r="XBA496" s="35"/>
      <c r="XBB496" s="35"/>
      <c r="XBC496" s="35"/>
      <c r="XBD496" s="35"/>
      <c r="XBE496" s="35"/>
      <c r="XBF496" s="35"/>
      <c r="XBG496" s="35"/>
      <c r="XBH496" s="35"/>
      <c r="XBI496" s="35"/>
      <c r="XBJ496" s="35"/>
      <c r="XBK496" s="35"/>
      <c r="XBL496" s="35"/>
      <c r="XBM496" s="35"/>
      <c r="XBN496" s="35"/>
      <c r="XBO496" s="35"/>
      <c r="XBP496" s="35"/>
      <c r="XBQ496" s="35"/>
      <c r="XBR496" s="35"/>
      <c r="XBS496" s="35"/>
      <c r="XBT496" s="35"/>
      <c r="XBU496" s="35"/>
      <c r="XBV496" s="35"/>
      <c r="XBW496" s="35"/>
      <c r="XBX496" s="35"/>
      <c r="XBY496" s="35"/>
      <c r="XBZ496" s="35"/>
      <c r="XCA496" s="35"/>
      <c r="XCB496" s="35"/>
      <c r="XCC496" s="35"/>
      <c r="XCD496" s="35"/>
      <c r="XCE496" s="35"/>
      <c r="XCF496" s="35"/>
      <c r="XCG496" s="35"/>
      <c r="XCH496" s="35"/>
      <c r="XCI496" s="35"/>
      <c r="XCJ496" s="35"/>
      <c r="XCK496" s="35"/>
      <c r="XCL496" s="35"/>
      <c r="XCM496" s="35"/>
      <c r="XCN496" s="35"/>
      <c r="XCO496" s="35"/>
      <c r="XCP496" s="35"/>
      <c r="XCQ496" s="35"/>
      <c r="XCR496" s="35"/>
      <c r="XCS496" s="35"/>
      <c r="XCT496" s="35"/>
      <c r="XCU496" s="35"/>
      <c r="XCV496" s="35"/>
      <c r="XCW496" s="35"/>
      <c r="XCX496" s="35"/>
      <c r="XCY496" s="35"/>
      <c r="XCZ496" s="35"/>
      <c r="XDA496" s="35"/>
      <c r="XDB496" s="35"/>
      <c r="XDC496" s="35"/>
      <c r="XDD496" s="35"/>
      <c r="XDE496" s="35"/>
      <c r="XDF496" s="35"/>
      <c r="XDG496" s="35"/>
      <c r="XDH496" s="35"/>
      <c r="XDI496" s="35"/>
      <c r="XDJ496" s="35"/>
      <c r="XDK496" s="35"/>
      <c r="XDL496" s="35"/>
      <c r="XDM496" s="35"/>
      <c r="XDN496" s="35"/>
      <c r="XDO496" s="35"/>
      <c r="XDP496" s="35"/>
      <c r="XDQ496" s="35"/>
      <c r="XDR496" s="35"/>
      <c r="XDS496" s="35"/>
      <c r="XDT496" s="35"/>
      <c r="XDU496" s="35"/>
      <c r="XDV496" s="35"/>
      <c r="XDW496" s="35"/>
      <c r="XDX496" s="35"/>
      <c r="XDY496" s="35"/>
      <c r="XDZ496" s="35"/>
      <c r="XEA496" s="35"/>
      <c r="XEB496" s="35"/>
      <c r="XEC496" s="35"/>
      <c r="XED496" s="35"/>
      <c r="XEE496" s="35"/>
      <c r="XEF496" s="35"/>
      <c r="XEG496" s="35"/>
      <c r="XEH496" s="35"/>
      <c r="XEI496" s="35"/>
      <c r="XEJ496" s="35"/>
      <c r="XEK496" s="35"/>
      <c r="XEL496" s="35"/>
      <c r="XEM496" s="35"/>
      <c r="XEN496" s="35"/>
      <c r="XEO496" s="35"/>
      <c r="XEP496" s="35"/>
      <c r="XEQ496" s="35"/>
      <c r="XER496" s="35"/>
      <c r="XES496" s="35"/>
      <c r="XET496" s="35"/>
      <c r="XEU496" s="35"/>
      <c r="XEV496" s="35"/>
      <c r="XEW496" s="35"/>
      <c r="XEX496" s="35"/>
      <c r="XEY496" s="35"/>
      <c r="XEZ496" s="35"/>
      <c r="XFA496" s="35"/>
      <c r="XFB496" s="35"/>
      <c r="XFC496" s="35"/>
      <c r="XFD496" s="35"/>
    </row>
    <row r="497" spans="1:151 16227:16384" s="12" customFormat="1" ht="20.25" x14ac:dyDescent="0.25">
      <c r="A497" s="109" t="s">
        <v>288</v>
      </c>
      <c r="B497" s="110"/>
      <c r="C497" s="110"/>
      <c r="D497" s="110"/>
      <c r="E497" s="110"/>
      <c r="F497" s="110"/>
      <c r="G497" s="110"/>
      <c r="H497" s="110"/>
      <c r="I497" s="111"/>
      <c r="J497" s="35">
        <v>4</v>
      </c>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WZC497" s="35"/>
      <c r="WZD497" s="35"/>
      <c r="WZE497" s="35"/>
      <c r="WZF497" s="35"/>
      <c r="WZG497" s="35"/>
      <c r="WZH497" s="35"/>
      <c r="WZI497" s="35"/>
      <c r="WZJ497" s="35"/>
      <c r="WZK497" s="35"/>
      <c r="WZL497" s="35"/>
      <c r="WZM497" s="35"/>
      <c r="WZN497" s="35"/>
      <c r="WZO497" s="35"/>
      <c r="WZP497" s="35"/>
      <c r="WZQ497" s="35"/>
      <c r="WZR497" s="35"/>
      <c r="WZS497" s="35"/>
      <c r="WZT497" s="35"/>
      <c r="WZU497" s="35"/>
      <c r="WZV497" s="35"/>
      <c r="WZW497" s="35"/>
      <c r="WZX497" s="35"/>
      <c r="WZY497" s="35"/>
      <c r="WZZ497" s="35"/>
      <c r="XAA497" s="35"/>
      <c r="XAB497" s="35"/>
      <c r="XAC497" s="35"/>
      <c r="XAD497" s="35"/>
      <c r="XAE497" s="35"/>
      <c r="XAF497" s="35"/>
      <c r="XAG497" s="35"/>
      <c r="XAH497" s="35"/>
      <c r="XAI497" s="35"/>
      <c r="XAJ497" s="35"/>
      <c r="XAK497" s="35"/>
      <c r="XAL497" s="35"/>
      <c r="XAM497" s="35"/>
      <c r="XAN497" s="35"/>
      <c r="XAO497" s="35"/>
      <c r="XAP497" s="35"/>
      <c r="XAQ497" s="35"/>
      <c r="XAR497" s="35"/>
      <c r="XAS497" s="35"/>
      <c r="XAT497" s="35"/>
      <c r="XAU497" s="35"/>
      <c r="XAV497" s="35"/>
      <c r="XAW497" s="35"/>
      <c r="XAX497" s="35"/>
      <c r="XAY497" s="35"/>
      <c r="XAZ497" s="35"/>
      <c r="XBA497" s="35"/>
      <c r="XBB497" s="35"/>
      <c r="XBC497" s="35"/>
      <c r="XBD497" s="35"/>
      <c r="XBE497" s="35"/>
      <c r="XBF497" s="35"/>
      <c r="XBG497" s="35"/>
      <c r="XBH497" s="35"/>
      <c r="XBI497" s="35"/>
      <c r="XBJ497" s="35"/>
      <c r="XBK497" s="35"/>
      <c r="XBL497" s="35"/>
      <c r="XBM497" s="35"/>
      <c r="XBN497" s="35"/>
      <c r="XBO497" s="35"/>
      <c r="XBP497" s="35"/>
      <c r="XBQ497" s="35"/>
      <c r="XBR497" s="35"/>
      <c r="XBS497" s="35"/>
      <c r="XBT497" s="35"/>
      <c r="XBU497" s="35"/>
      <c r="XBV497" s="35"/>
      <c r="XBW497" s="35"/>
      <c r="XBX497" s="35"/>
      <c r="XBY497" s="35"/>
      <c r="XBZ497" s="35"/>
      <c r="XCA497" s="35"/>
      <c r="XCB497" s="35"/>
      <c r="XCC497" s="35"/>
      <c r="XCD497" s="35"/>
      <c r="XCE497" s="35"/>
      <c r="XCF497" s="35"/>
      <c r="XCG497" s="35"/>
      <c r="XCH497" s="35"/>
      <c r="XCI497" s="35"/>
      <c r="XCJ497" s="35"/>
      <c r="XCK497" s="35"/>
      <c r="XCL497" s="35"/>
      <c r="XCM497" s="35"/>
      <c r="XCN497" s="35"/>
      <c r="XCO497" s="35"/>
      <c r="XCP497" s="35"/>
      <c r="XCQ497" s="35"/>
      <c r="XCR497" s="35"/>
      <c r="XCS497" s="35"/>
      <c r="XCT497" s="35"/>
      <c r="XCU497" s="35"/>
      <c r="XCV497" s="35"/>
      <c r="XCW497" s="35"/>
      <c r="XCX497" s="35"/>
      <c r="XCY497" s="35"/>
      <c r="XCZ497" s="35"/>
      <c r="XDA497" s="35"/>
      <c r="XDB497" s="35"/>
      <c r="XDC497" s="35"/>
      <c r="XDD497" s="35"/>
      <c r="XDE497" s="35"/>
      <c r="XDF497" s="35"/>
      <c r="XDG497" s="35"/>
      <c r="XDH497" s="35"/>
      <c r="XDI497" s="35"/>
      <c r="XDJ497" s="35"/>
      <c r="XDK497" s="35"/>
      <c r="XDL497" s="35"/>
      <c r="XDM497" s="35"/>
      <c r="XDN497" s="35"/>
      <c r="XDO497" s="35"/>
      <c r="XDP497" s="35"/>
      <c r="XDQ497" s="35"/>
      <c r="XDR497" s="35"/>
      <c r="XDS497" s="35"/>
      <c r="XDT497" s="35"/>
      <c r="XDU497" s="35"/>
      <c r="XDV497" s="35"/>
      <c r="XDW497" s="35"/>
      <c r="XDX497" s="35"/>
      <c r="XDY497" s="35"/>
      <c r="XDZ497" s="35"/>
      <c r="XEA497" s="35"/>
      <c r="XEB497" s="35"/>
      <c r="XEC497" s="35"/>
      <c r="XED497" s="35"/>
      <c r="XEE497" s="35"/>
      <c r="XEF497" s="35"/>
      <c r="XEG497" s="35"/>
      <c r="XEH497" s="35"/>
      <c r="XEI497" s="35"/>
      <c r="XEJ497" s="35"/>
      <c r="XEK497" s="35"/>
      <c r="XEL497" s="35"/>
      <c r="XEM497" s="35"/>
      <c r="XEN497" s="35"/>
      <c r="XEO497" s="35"/>
      <c r="XEP497" s="35"/>
      <c r="XEQ497" s="35"/>
      <c r="XER497" s="35"/>
      <c r="XES497" s="35"/>
      <c r="XET497" s="35"/>
      <c r="XEU497" s="35"/>
      <c r="XEV497" s="35"/>
      <c r="XEW497" s="35"/>
      <c r="XEX497" s="35"/>
      <c r="XEY497" s="35"/>
      <c r="XEZ497" s="35"/>
      <c r="XFA497" s="35"/>
      <c r="XFB497" s="35"/>
      <c r="XFC497" s="35"/>
      <c r="XFD497" s="35"/>
    </row>
    <row r="498" spans="1:151 16227:16384" s="12" customFormat="1" ht="20.25" customHeight="1" x14ac:dyDescent="0.25">
      <c r="A498" s="112" t="str">
        <f>A497</f>
        <v>31st to 34th Floor</v>
      </c>
      <c r="B498" s="113"/>
      <c r="C498" s="118">
        <v>1</v>
      </c>
      <c r="D498" s="119"/>
      <c r="E498" s="62" t="s">
        <v>208</v>
      </c>
      <c r="F498" s="118">
        <f>(62.79)*10.764</f>
        <v>675.87155999999993</v>
      </c>
      <c r="G498" s="119"/>
      <c r="H498" s="62">
        <v>0</v>
      </c>
      <c r="I498" s="62">
        <f t="shared" ref="I498:I502" si="247">F498*(($I$151)+1)+H498</f>
        <v>1081.3944959999999</v>
      </c>
      <c r="J498" s="35"/>
      <c r="K498" s="35"/>
      <c r="L498" s="35"/>
      <c r="M498" s="35"/>
      <c r="N498" s="35"/>
      <c r="O498" s="35"/>
      <c r="P498" s="35"/>
      <c r="Q498" s="35"/>
      <c r="R498" s="35"/>
      <c r="S498" s="35"/>
      <c r="T498" s="35"/>
      <c r="U498" s="42" t="str">
        <f t="shared" ref="U498:U502" ca="1" si="248">V498&amp;""&amp;",..,"&amp;""&amp;W498</f>
        <v>3101,..,3401</v>
      </c>
      <c r="V498" s="42">
        <f ca="1">(SUMPRODUCT(MID(0&amp;(LEFT(A497,SUM(LEN(A497)-LEN(SUBSTITUTE(A497,{"0","1","2","3"},""))))), LARGE(INDEX(ISNUMBER(--MID((LEFT(A497,SUM(LEN(A497)-LEN(SUBSTITUTE(A497,{"0","1","2","3"},""))))), ROW(INDIRECT("1:"&amp;LEN((LEFT(A497,SUM(LEN(A497)-LEN(SUBSTITUTE(A497,{"0","1","2","3"},"")))))))), 1)) * ROW(INDIRECT("1:"&amp;LEN((LEFT(A497,SUM(LEN(A497)-LEN(SUBSTITUTE(A497,{"0","1","2","3"},"")))))))), 0), ROW(INDIRECT("1:"&amp;LEN((LEFT(A497,SUM(LEN(A497)-LEN(SUBSTITUTE(A497,{"0","1","2","3"},"")))))))))+1, 1) * 10^ROW(INDIRECT("1:"&amp;LEN((LEFT(A497,SUM(LEN(A497)-LEN(SUBSTITUTE(A497,{"0","1","2","3"},""))))))))/10))*100+1</f>
        <v>3101</v>
      </c>
      <c r="W498" s="42">
        <f ca="1">(SUMPRODUCT(MID(0&amp;(--TRIM(RIGHT(SUBSTITUTE(LEFT(A497,_xlfn.AGGREGATE(16,6,FIND({0,1,2,3,4,5,6,7,8,9},A497,ROW(INDIRECT("1:"&amp;LEN(A497)))),1))," ",REPT(" ",LEN(A497))),LEN(A497)))), LARGE(INDEX(ISNUMBER(--MID((--TRIM(RIGHT(SUBSTITUTE(LEFT(A497,_xlfn.AGGREGATE(16,6,FIND({0,1,2,3,4,5,6,7,8,9},A497,ROW(INDIRECT("1:"&amp;LEN(A497)))),1))," ",REPT(" ",LEN(A497))),LEN(A497)))), ROW(INDIRECT("1:"&amp;LEN((--TRIM(RIGHT(SUBSTITUTE(LEFT(A497,_xlfn.AGGREGATE(16,6,FIND({0,1,2,3,4,5,6,7,8,9},A497,ROW(INDIRECT("1:"&amp;LEN(A497)))),1))," ",REPT(" ",LEN(A497))),LEN(A497))))))), 1)) * ROW(INDIRECT("1:"&amp;LEN((--TRIM(RIGHT(SUBSTITUTE(LEFT(A497,_xlfn.AGGREGATE(16,6,FIND({0,1,2,3,4,5,6,7,8,9},A497,ROW(INDIRECT("1:"&amp;LEN(A497)))),1))," ",REPT(" ",LEN(A497))),LEN(A497))))))), 0), ROW(INDIRECT("1:"&amp;LEN((--TRIM(RIGHT(SUBSTITUTE(LEFT(A497,_xlfn.AGGREGATE(16,6,FIND({0,1,2,3,4,5,6,7,8,9},A497,ROW(INDIRECT("1:"&amp;LEN(A497)))),1))," ",REPT(" ",LEN(A497))),LEN(A497))))))))+1, 1) * 10^ROW(INDIRECT("1:"&amp;LEN((--TRIM(RIGHT(SUBSTITUTE(LEFT(A497,_xlfn.AGGREGATE(16,6,FIND({0,1,2,3,4,5,6,7,8,9},A497,ROW(INDIRECT("1:"&amp;LEN(A497)))),1))," ",REPT(" ",LEN(A497))),LEN(A497)))))))/10))*100+1</f>
        <v>3401</v>
      </c>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WZC498" s="35"/>
      <c r="WZD498" s="35"/>
      <c r="WZE498" s="35"/>
      <c r="WZF498" s="35"/>
      <c r="WZG498" s="35"/>
      <c r="WZH498" s="35"/>
      <c r="WZI498" s="35"/>
      <c r="WZJ498" s="35"/>
      <c r="WZK498" s="35"/>
      <c r="WZL498" s="35"/>
      <c r="WZM498" s="35"/>
      <c r="WZN498" s="35"/>
      <c r="WZO498" s="35"/>
      <c r="WZP498" s="35"/>
      <c r="WZQ498" s="35"/>
      <c r="WZR498" s="35"/>
      <c r="WZS498" s="35"/>
      <c r="WZT498" s="35"/>
      <c r="WZU498" s="35"/>
      <c r="WZV498" s="35"/>
      <c r="WZW498" s="35"/>
      <c r="WZX498" s="35"/>
      <c r="WZY498" s="35"/>
      <c r="WZZ498" s="35"/>
      <c r="XAA498" s="35"/>
      <c r="XAB498" s="35"/>
      <c r="XAC498" s="35"/>
      <c r="XAD498" s="35"/>
      <c r="XAE498" s="35"/>
      <c r="XAF498" s="35"/>
      <c r="XAG498" s="35"/>
      <c r="XAH498" s="35"/>
      <c r="XAI498" s="35"/>
      <c r="XAJ498" s="35"/>
      <c r="XAK498" s="35"/>
      <c r="XAL498" s="35"/>
      <c r="XAM498" s="35"/>
      <c r="XAN498" s="35"/>
      <c r="XAO498" s="35"/>
      <c r="XAP498" s="35"/>
      <c r="XAQ498" s="35"/>
      <c r="XAR498" s="35"/>
      <c r="XAS498" s="35"/>
      <c r="XAT498" s="35"/>
      <c r="XAU498" s="35"/>
      <c r="XAV498" s="35"/>
      <c r="XAW498" s="35"/>
      <c r="XAX498" s="35"/>
      <c r="XAY498" s="35"/>
      <c r="XAZ498" s="35"/>
      <c r="XBA498" s="35"/>
      <c r="XBB498" s="35"/>
      <c r="XBC498" s="35"/>
      <c r="XBD498" s="35"/>
      <c r="XBE498" s="35"/>
      <c r="XBF498" s="35"/>
      <c r="XBG498" s="35"/>
      <c r="XBH498" s="35"/>
      <c r="XBI498" s="35"/>
      <c r="XBJ498" s="35"/>
      <c r="XBK498" s="35"/>
      <c r="XBL498" s="35"/>
      <c r="XBM498" s="35"/>
      <c r="XBN498" s="35"/>
      <c r="XBO498" s="35"/>
      <c r="XBP498" s="35"/>
      <c r="XBQ498" s="35"/>
      <c r="XBR498" s="35"/>
      <c r="XBS498" s="35"/>
      <c r="XBT498" s="35"/>
      <c r="XBU498" s="35"/>
      <c r="XBV498" s="35"/>
      <c r="XBW498" s="35"/>
      <c r="XBX498" s="35"/>
      <c r="XBY498" s="35"/>
      <c r="XBZ498" s="35"/>
      <c r="XCA498" s="35"/>
      <c r="XCB498" s="35"/>
      <c r="XCC498" s="35"/>
      <c r="XCD498" s="35"/>
      <c r="XCE498" s="35"/>
      <c r="XCF498" s="35"/>
      <c r="XCG498" s="35"/>
      <c r="XCH498" s="35"/>
      <c r="XCI498" s="35"/>
      <c r="XCJ498" s="35"/>
      <c r="XCK498" s="35"/>
      <c r="XCL498" s="35"/>
      <c r="XCM498" s="35"/>
      <c r="XCN498" s="35"/>
      <c r="XCO498" s="35"/>
      <c r="XCP498" s="35"/>
      <c r="XCQ498" s="35"/>
      <c r="XCR498" s="35"/>
      <c r="XCS498" s="35"/>
      <c r="XCT498" s="35"/>
      <c r="XCU498" s="35"/>
      <c r="XCV498" s="35"/>
      <c r="XCW498" s="35"/>
      <c r="XCX498" s="35"/>
      <c r="XCY498" s="35"/>
      <c r="XCZ498" s="35"/>
      <c r="XDA498" s="35"/>
      <c r="XDB498" s="35"/>
      <c r="XDC498" s="35"/>
      <c r="XDD498" s="35"/>
      <c r="XDE498" s="35"/>
      <c r="XDF498" s="35"/>
      <c r="XDG498" s="35"/>
      <c r="XDH498" s="35"/>
      <c r="XDI498" s="35"/>
      <c r="XDJ498" s="35"/>
      <c r="XDK498" s="35"/>
      <c r="XDL498" s="35"/>
      <c r="XDM498" s="35"/>
      <c r="XDN498" s="35"/>
      <c r="XDO498" s="35"/>
      <c r="XDP498" s="35"/>
      <c r="XDQ498" s="35"/>
      <c r="XDR498" s="35"/>
      <c r="XDS498" s="35"/>
      <c r="XDT498" s="35"/>
      <c r="XDU498" s="35"/>
      <c r="XDV498" s="35"/>
      <c r="XDW498" s="35"/>
      <c r="XDX498" s="35"/>
      <c r="XDY498" s="35"/>
      <c r="XDZ498" s="35"/>
      <c r="XEA498" s="35"/>
      <c r="XEB498" s="35"/>
      <c r="XEC498" s="35"/>
      <c r="XED498" s="35"/>
      <c r="XEE498" s="35"/>
      <c r="XEF498" s="35"/>
      <c r="XEG498" s="35"/>
      <c r="XEH498" s="35"/>
      <c r="XEI498" s="35"/>
      <c r="XEJ498" s="35"/>
      <c r="XEK498" s="35"/>
      <c r="XEL498" s="35"/>
      <c r="XEM498" s="35"/>
      <c r="XEN498" s="35"/>
      <c r="XEO498" s="35"/>
      <c r="XEP498" s="35"/>
      <c r="XEQ498" s="35"/>
      <c r="XER498" s="35"/>
      <c r="XES498" s="35"/>
      <c r="XET498" s="35"/>
      <c r="XEU498" s="35"/>
      <c r="XEV498" s="35"/>
      <c r="XEW498" s="35"/>
      <c r="XEX498" s="35"/>
      <c r="XEY498" s="35"/>
      <c r="XEZ498" s="35"/>
      <c r="XFA498" s="35"/>
      <c r="XFB498" s="35"/>
      <c r="XFC498" s="35"/>
      <c r="XFD498" s="35"/>
    </row>
    <row r="499" spans="1:151 16227:16384" s="12" customFormat="1" ht="20.25" customHeight="1" x14ac:dyDescent="0.25">
      <c r="A499" s="114"/>
      <c r="B499" s="115"/>
      <c r="C499" s="118">
        <v>2</v>
      </c>
      <c r="D499" s="119"/>
      <c r="E499" s="62" t="s">
        <v>208</v>
      </c>
      <c r="F499" s="118">
        <f>(64.4)*10.764</f>
        <v>693.20159999999998</v>
      </c>
      <c r="G499" s="119"/>
      <c r="H499" s="62">
        <v>0</v>
      </c>
      <c r="I499" s="62">
        <f t="shared" si="247"/>
        <v>1109.12256</v>
      </c>
      <c r="J499" s="35"/>
      <c r="K499" s="35"/>
      <c r="L499" s="35"/>
      <c r="M499" s="35"/>
      <c r="N499" s="35"/>
      <c r="O499" s="35"/>
      <c r="P499" s="35"/>
      <c r="Q499" s="35"/>
      <c r="R499" s="35"/>
      <c r="S499" s="35"/>
      <c r="T499" s="35"/>
      <c r="U499" s="42" t="str">
        <f t="shared" ca="1" si="248"/>
        <v>3102,..,3402</v>
      </c>
      <c r="V499" s="42">
        <f ca="1">V498+1</f>
        <v>3102</v>
      </c>
      <c r="W499" s="42">
        <f ca="1">W498+1</f>
        <v>3402</v>
      </c>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WZC499" s="35"/>
      <c r="WZD499" s="35"/>
      <c r="WZE499" s="35"/>
      <c r="WZF499" s="35"/>
      <c r="WZG499" s="35"/>
      <c r="WZH499" s="35"/>
      <c r="WZI499" s="35"/>
      <c r="WZJ499" s="35"/>
      <c r="WZK499" s="35"/>
      <c r="WZL499" s="35"/>
      <c r="WZM499" s="35"/>
      <c r="WZN499" s="35"/>
      <c r="WZO499" s="35"/>
      <c r="WZP499" s="35"/>
      <c r="WZQ499" s="35"/>
      <c r="WZR499" s="35"/>
      <c r="WZS499" s="35"/>
      <c r="WZT499" s="35"/>
      <c r="WZU499" s="35"/>
      <c r="WZV499" s="35"/>
      <c r="WZW499" s="35"/>
      <c r="WZX499" s="35"/>
      <c r="WZY499" s="35"/>
      <c r="WZZ499" s="35"/>
      <c r="XAA499" s="35"/>
      <c r="XAB499" s="35"/>
      <c r="XAC499" s="35"/>
      <c r="XAD499" s="35"/>
      <c r="XAE499" s="35"/>
      <c r="XAF499" s="35"/>
      <c r="XAG499" s="35"/>
      <c r="XAH499" s="35"/>
      <c r="XAI499" s="35"/>
      <c r="XAJ499" s="35"/>
      <c r="XAK499" s="35"/>
      <c r="XAL499" s="35"/>
      <c r="XAM499" s="35"/>
      <c r="XAN499" s="35"/>
      <c r="XAO499" s="35"/>
      <c r="XAP499" s="35"/>
      <c r="XAQ499" s="35"/>
      <c r="XAR499" s="35"/>
      <c r="XAS499" s="35"/>
      <c r="XAT499" s="35"/>
      <c r="XAU499" s="35"/>
      <c r="XAV499" s="35"/>
      <c r="XAW499" s="35"/>
      <c r="XAX499" s="35"/>
      <c r="XAY499" s="35"/>
      <c r="XAZ499" s="35"/>
      <c r="XBA499" s="35"/>
      <c r="XBB499" s="35"/>
      <c r="XBC499" s="35"/>
      <c r="XBD499" s="35"/>
      <c r="XBE499" s="35"/>
      <c r="XBF499" s="35"/>
      <c r="XBG499" s="35"/>
      <c r="XBH499" s="35"/>
      <c r="XBI499" s="35"/>
      <c r="XBJ499" s="35"/>
      <c r="XBK499" s="35"/>
      <c r="XBL499" s="35"/>
      <c r="XBM499" s="35"/>
      <c r="XBN499" s="35"/>
      <c r="XBO499" s="35"/>
      <c r="XBP499" s="35"/>
      <c r="XBQ499" s="35"/>
      <c r="XBR499" s="35"/>
      <c r="XBS499" s="35"/>
      <c r="XBT499" s="35"/>
      <c r="XBU499" s="35"/>
      <c r="XBV499" s="35"/>
      <c r="XBW499" s="35"/>
      <c r="XBX499" s="35"/>
      <c r="XBY499" s="35"/>
      <c r="XBZ499" s="35"/>
      <c r="XCA499" s="35"/>
      <c r="XCB499" s="35"/>
      <c r="XCC499" s="35"/>
      <c r="XCD499" s="35"/>
      <c r="XCE499" s="35"/>
      <c r="XCF499" s="35"/>
      <c r="XCG499" s="35"/>
      <c r="XCH499" s="35"/>
      <c r="XCI499" s="35"/>
      <c r="XCJ499" s="35"/>
      <c r="XCK499" s="35"/>
      <c r="XCL499" s="35"/>
      <c r="XCM499" s="35"/>
      <c r="XCN499" s="35"/>
      <c r="XCO499" s="35"/>
      <c r="XCP499" s="35"/>
      <c r="XCQ499" s="35"/>
      <c r="XCR499" s="35"/>
      <c r="XCS499" s="35"/>
      <c r="XCT499" s="35"/>
      <c r="XCU499" s="35"/>
      <c r="XCV499" s="35"/>
      <c r="XCW499" s="35"/>
      <c r="XCX499" s="35"/>
      <c r="XCY499" s="35"/>
      <c r="XCZ499" s="35"/>
      <c r="XDA499" s="35"/>
      <c r="XDB499" s="35"/>
      <c r="XDC499" s="35"/>
      <c r="XDD499" s="35"/>
      <c r="XDE499" s="35"/>
      <c r="XDF499" s="35"/>
      <c r="XDG499" s="35"/>
      <c r="XDH499" s="35"/>
      <c r="XDI499" s="35"/>
      <c r="XDJ499" s="35"/>
      <c r="XDK499" s="35"/>
      <c r="XDL499" s="35"/>
      <c r="XDM499" s="35"/>
      <c r="XDN499" s="35"/>
      <c r="XDO499" s="35"/>
      <c r="XDP499" s="35"/>
      <c r="XDQ499" s="35"/>
      <c r="XDR499" s="35"/>
      <c r="XDS499" s="35"/>
      <c r="XDT499" s="35"/>
      <c r="XDU499" s="35"/>
      <c r="XDV499" s="35"/>
      <c r="XDW499" s="35"/>
      <c r="XDX499" s="35"/>
      <c r="XDY499" s="35"/>
      <c r="XDZ499" s="35"/>
      <c r="XEA499" s="35"/>
      <c r="XEB499" s="35"/>
      <c r="XEC499" s="35"/>
      <c r="XED499" s="35"/>
      <c r="XEE499" s="35"/>
      <c r="XEF499" s="35"/>
      <c r="XEG499" s="35"/>
      <c r="XEH499" s="35"/>
      <c r="XEI499" s="35"/>
      <c r="XEJ499" s="35"/>
      <c r="XEK499" s="35"/>
      <c r="XEL499" s="35"/>
      <c r="XEM499" s="35"/>
      <c r="XEN499" s="35"/>
      <c r="XEO499" s="35"/>
      <c r="XEP499" s="35"/>
      <c r="XEQ499" s="35"/>
      <c r="XER499" s="35"/>
      <c r="XES499" s="35"/>
      <c r="XET499" s="35"/>
      <c r="XEU499" s="35"/>
      <c r="XEV499" s="35"/>
      <c r="XEW499" s="35"/>
      <c r="XEX499" s="35"/>
      <c r="XEY499" s="35"/>
      <c r="XEZ499" s="35"/>
      <c r="XFA499" s="35"/>
      <c r="XFB499" s="35"/>
      <c r="XFC499" s="35"/>
      <c r="XFD499" s="35"/>
    </row>
    <row r="500" spans="1:151 16227:16384" s="12" customFormat="1" ht="20.25" customHeight="1" x14ac:dyDescent="0.25">
      <c r="A500" s="114"/>
      <c r="B500" s="115"/>
      <c r="C500" s="118">
        <v>3</v>
      </c>
      <c r="D500" s="119"/>
      <c r="E500" s="62" t="s">
        <v>208</v>
      </c>
      <c r="F500" s="118">
        <f>(64.4)*10.764</f>
        <v>693.20159999999998</v>
      </c>
      <c r="G500" s="119"/>
      <c r="H500" s="62">
        <v>0</v>
      </c>
      <c r="I500" s="62">
        <f t="shared" si="247"/>
        <v>1109.12256</v>
      </c>
      <c r="J500" s="35"/>
      <c r="K500" s="35"/>
      <c r="L500" s="35"/>
      <c r="M500" s="35"/>
      <c r="N500" s="35"/>
      <c r="O500" s="35"/>
      <c r="P500" s="35"/>
      <c r="Q500" s="35"/>
      <c r="R500" s="35"/>
      <c r="S500" s="35"/>
      <c r="T500" s="35"/>
      <c r="U500" s="42" t="str">
        <f t="shared" ca="1" si="248"/>
        <v>3103,..,3403</v>
      </c>
      <c r="V500" s="42">
        <f t="shared" ref="V500:W500" ca="1" si="249">V499+1</f>
        <v>3103</v>
      </c>
      <c r="W500" s="42">
        <f t="shared" ca="1" si="249"/>
        <v>3403</v>
      </c>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WZC500" s="35"/>
      <c r="WZD500" s="35"/>
      <c r="WZE500" s="35"/>
      <c r="WZF500" s="35"/>
      <c r="WZG500" s="35"/>
      <c r="WZH500" s="35"/>
      <c r="WZI500" s="35"/>
      <c r="WZJ500" s="35"/>
      <c r="WZK500" s="35"/>
      <c r="WZL500" s="35"/>
      <c r="WZM500" s="35"/>
      <c r="WZN500" s="35"/>
      <c r="WZO500" s="35"/>
      <c r="WZP500" s="35"/>
      <c r="WZQ500" s="35"/>
      <c r="WZR500" s="35"/>
      <c r="WZS500" s="35"/>
      <c r="WZT500" s="35"/>
      <c r="WZU500" s="35"/>
      <c r="WZV500" s="35"/>
      <c r="WZW500" s="35"/>
      <c r="WZX500" s="35"/>
      <c r="WZY500" s="35"/>
      <c r="WZZ500" s="35"/>
      <c r="XAA500" s="35"/>
      <c r="XAB500" s="35"/>
      <c r="XAC500" s="35"/>
      <c r="XAD500" s="35"/>
      <c r="XAE500" s="35"/>
      <c r="XAF500" s="35"/>
      <c r="XAG500" s="35"/>
      <c r="XAH500" s="35"/>
      <c r="XAI500" s="35"/>
      <c r="XAJ500" s="35"/>
      <c r="XAK500" s="35"/>
      <c r="XAL500" s="35"/>
      <c r="XAM500" s="35"/>
      <c r="XAN500" s="35"/>
      <c r="XAO500" s="35"/>
      <c r="XAP500" s="35"/>
      <c r="XAQ500" s="35"/>
      <c r="XAR500" s="35"/>
      <c r="XAS500" s="35"/>
      <c r="XAT500" s="35"/>
      <c r="XAU500" s="35"/>
      <c r="XAV500" s="35"/>
      <c r="XAW500" s="35"/>
      <c r="XAX500" s="35"/>
      <c r="XAY500" s="35"/>
      <c r="XAZ500" s="35"/>
      <c r="XBA500" s="35"/>
      <c r="XBB500" s="35"/>
      <c r="XBC500" s="35"/>
      <c r="XBD500" s="35"/>
      <c r="XBE500" s="35"/>
      <c r="XBF500" s="35"/>
      <c r="XBG500" s="35"/>
      <c r="XBH500" s="35"/>
      <c r="XBI500" s="35"/>
      <c r="XBJ500" s="35"/>
      <c r="XBK500" s="35"/>
      <c r="XBL500" s="35"/>
      <c r="XBM500" s="35"/>
      <c r="XBN500" s="35"/>
      <c r="XBO500" s="35"/>
      <c r="XBP500" s="35"/>
      <c r="XBQ500" s="35"/>
      <c r="XBR500" s="35"/>
      <c r="XBS500" s="35"/>
      <c r="XBT500" s="35"/>
      <c r="XBU500" s="35"/>
      <c r="XBV500" s="35"/>
      <c r="XBW500" s="35"/>
      <c r="XBX500" s="35"/>
      <c r="XBY500" s="35"/>
      <c r="XBZ500" s="35"/>
      <c r="XCA500" s="35"/>
      <c r="XCB500" s="35"/>
      <c r="XCC500" s="35"/>
      <c r="XCD500" s="35"/>
      <c r="XCE500" s="35"/>
      <c r="XCF500" s="35"/>
      <c r="XCG500" s="35"/>
      <c r="XCH500" s="35"/>
      <c r="XCI500" s="35"/>
      <c r="XCJ500" s="35"/>
      <c r="XCK500" s="35"/>
      <c r="XCL500" s="35"/>
      <c r="XCM500" s="35"/>
      <c r="XCN500" s="35"/>
      <c r="XCO500" s="35"/>
      <c r="XCP500" s="35"/>
      <c r="XCQ500" s="35"/>
      <c r="XCR500" s="35"/>
      <c r="XCS500" s="35"/>
      <c r="XCT500" s="35"/>
      <c r="XCU500" s="35"/>
      <c r="XCV500" s="35"/>
      <c r="XCW500" s="35"/>
      <c r="XCX500" s="35"/>
      <c r="XCY500" s="35"/>
      <c r="XCZ500" s="35"/>
      <c r="XDA500" s="35"/>
      <c r="XDB500" s="35"/>
      <c r="XDC500" s="35"/>
      <c r="XDD500" s="35"/>
      <c r="XDE500" s="35"/>
      <c r="XDF500" s="35"/>
      <c r="XDG500" s="35"/>
      <c r="XDH500" s="35"/>
      <c r="XDI500" s="35"/>
      <c r="XDJ500" s="35"/>
      <c r="XDK500" s="35"/>
      <c r="XDL500" s="35"/>
      <c r="XDM500" s="35"/>
      <c r="XDN500" s="35"/>
      <c r="XDO500" s="35"/>
      <c r="XDP500" s="35"/>
      <c r="XDQ500" s="35"/>
      <c r="XDR500" s="35"/>
      <c r="XDS500" s="35"/>
      <c r="XDT500" s="35"/>
      <c r="XDU500" s="35"/>
      <c r="XDV500" s="35"/>
      <c r="XDW500" s="35"/>
      <c r="XDX500" s="35"/>
      <c r="XDY500" s="35"/>
      <c r="XDZ500" s="35"/>
      <c r="XEA500" s="35"/>
      <c r="XEB500" s="35"/>
      <c r="XEC500" s="35"/>
      <c r="XED500" s="35"/>
      <c r="XEE500" s="35"/>
      <c r="XEF500" s="35"/>
      <c r="XEG500" s="35"/>
      <c r="XEH500" s="35"/>
      <c r="XEI500" s="35"/>
      <c r="XEJ500" s="35"/>
      <c r="XEK500" s="35"/>
      <c r="XEL500" s="35"/>
      <c r="XEM500" s="35"/>
      <c r="XEN500" s="35"/>
      <c r="XEO500" s="35"/>
      <c r="XEP500" s="35"/>
      <c r="XEQ500" s="35"/>
      <c r="XER500" s="35"/>
      <c r="XES500" s="35"/>
      <c r="XET500" s="35"/>
      <c r="XEU500" s="35"/>
      <c r="XEV500" s="35"/>
      <c r="XEW500" s="35"/>
      <c r="XEX500" s="35"/>
      <c r="XEY500" s="35"/>
      <c r="XEZ500" s="35"/>
      <c r="XFA500" s="35"/>
      <c r="XFB500" s="35"/>
      <c r="XFC500" s="35"/>
      <c r="XFD500" s="35"/>
    </row>
    <row r="501" spans="1:151 16227:16384" s="12" customFormat="1" ht="20.25" customHeight="1" x14ac:dyDescent="0.25">
      <c r="A501" s="114"/>
      <c r="B501" s="115"/>
      <c r="C501" s="118">
        <v>4</v>
      </c>
      <c r="D501" s="119"/>
      <c r="E501" s="62" t="s">
        <v>209</v>
      </c>
      <c r="F501" s="118">
        <f>(92.48)*10.764</f>
        <v>995.45471999999995</v>
      </c>
      <c r="G501" s="119"/>
      <c r="H501" s="62">
        <v>0</v>
      </c>
      <c r="I501" s="62">
        <f t="shared" si="247"/>
        <v>1592.7275520000001</v>
      </c>
      <c r="J501" s="35"/>
      <c r="K501" s="35"/>
      <c r="L501" s="35"/>
      <c r="M501" s="35"/>
      <c r="N501" s="35"/>
      <c r="O501" s="35"/>
      <c r="P501" s="35"/>
      <c r="Q501" s="35"/>
      <c r="R501" s="35"/>
      <c r="S501" s="35"/>
      <c r="T501" s="35"/>
      <c r="U501" s="42" t="str">
        <f t="shared" ca="1" si="248"/>
        <v>3104,..,3404</v>
      </c>
      <c r="V501" s="42">
        <f t="shared" ref="V501:W501" ca="1" si="250">V500+1</f>
        <v>3104</v>
      </c>
      <c r="W501" s="42">
        <f t="shared" ca="1" si="250"/>
        <v>3404</v>
      </c>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WZC501" s="35"/>
      <c r="WZD501" s="35"/>
      <c r="WZE501" s="35"/>
      <c r="WZF501" s="35"/>
      <c r="WZG501" s="35"/>
      <c r="WZH501" s="35"/>
      <c r="WZI501" s="35"/>
      <c r="WZJ501" s="35"/>
      <c r="WZK501" s="35"/>
      <c r="WZL501" s="35"/>
      <c r="WZM501" s="35"/>
      <c r="WZN501" s="35"/>
      <c r="WZO501" s="35"/>
      <c r="WZP501" s="35"/>
      <c r="WZQ501" s="35"/>
      <c r="WZR501" s="35"/>
      <c r="WZS501" s="35"/>
      <c r="WZT501" s="35"/>
      <c r="WZU501" s="35"/>
      <c r="WZV501" s="35"/>
      <c r="WZW501" s="35"/>
      <c r="WZX501" s="35"/>
      <c r="WZY501" s="35"/>
      <c r="WZZ501" s="35"/>
      <c r="XAA501" s="35"/>
      <c r="XAB501" s="35"/>
      <c r="XAC501" s="35"/>
      <c r="XAD501" s="35"/>
      <c r="XAE501" s="35"/>
      <c r="XAF501" s="35"/>
      <c r="XAG501" s="35"/>
      <c r="XAH501" s="35"/>
      <c r="XAI501" s="35"/>
      <c r="XAJ501" s="35"/>
      <c r="XAK501" s="35"/>
      <c r="XAL501" s="35"/>
      <c r="XAM501" s="35"/>
      <c r="XAN501" s="35"/>
      <c r="XAO501" s="35"/>
      <c r="XAP501" s="35"/>
      <c r="XAQ501" s="35"/>
      <c r="XAR501" s="35"/>
      <c r="XAS501" s="35"/>
      <c r="XAT501" s="35"/>
      <c r="XAU501" s="35"/>
      <c r="XAV501" s="35"/>
      <c r="XAW501" s="35"/>
      <c r="XAX501" s="35"/>
      <c r="XAY501" s="35"/>
      <c r="XAZ501" s="35"/>
      <c r="XBA501" s="35"/>
      <c r="XBB501" s="35"/>
      <c r="XBC501" s="35"/>
      <c r="XBD501" s="35"/>
      <c r="XBE501" s="35"/>
      <c r="XBF501" s="35"/>
      <c r="XBG501" s="35"/>
      <c r="XBH501" s="35"/>
      <c r="XBI501" s="35"/>
      <c r="XBJ501" s="35"/>
      <c r="XBK501" s="35"/>
      <c r="XBL501" s="35"/>
      <c r="XBM501" s="35"/>
      <c r="XBN501" s="35"/>
      <c r="XBO501" s="35"/>
      <c r="XBP501" s="35"/>
      <c r="XBQ501" s="35"/>
      <c r="XBR501" s="35"/>
      <c r="XBS501" s="35"/>
      <c r="XBT501" s="35"/>
      <c r="XBU501" s="35"/>
      <c r="XBV501" s="35"/>
      <c r="XBW501" s="35"/>
      <c r="XBX501" s="35"/>
      <c r="XBY501" s="35"/>
      <c r="XBZ501" s="35"/>
      <c r="XCA501" s="35"/>
      <c r="XCB501" s="35"/>
      <c r="XCC501" s="35"/>
      <c r="XCD501" s="35"/>
      <c r="XCE501" s="35"/>
      <c r="XCF501" s="35"/>
      <c r="XCG501" s="35"/>
      <c r="XCH501" s="35"/>
      <c r="XCI501" s="35"/>
      <c r="XCJ501" s="35"/>
      <c r="XCK501" s="35"/>
      <c r="XCL501" s="35"/>
      <c r="XCM501" s="35"/>
      <c r="XCN501" s="35"/>
      <c r="XCO501" s="35"/>
      <c r="XCP501" s="35"/>
      <c r="XCQ501" s="35"/>
      <c r="XCR501" s="35"/>
      <c r="XCS501" s="35"/>
      <c r="XCT501" s="35"/>
      <c r="XCU501" s="35"/>
      <c r="XCV501" s="35"/>
      <c r="XCW501" s="35"/>
      <c r="XCX501" s="35"/>
      <c r="XCY501" s="35"/>
      <c r="XCZ501" s="35"/>
      <c r="XDA501" s="35"/>
      <c r="XDB501" s="35"/>
      <c r="XDC501" s="35"/>
      <c r="XDD501" s="35"/>
      <c r="XDE501" s="35"/>
      <c r="XDF501" s="35"/>
      <c r="XDG501" s="35"/>
      <c r="XDH501" s="35"/>
      <c r="XDI501" s="35"/>
      <c r="XDJ501" s="35"/>
      <c r="XDK501" s="35"/>
      <c r="XDL501" s="35"/>
      <c r="XDM501" s="35"/>
      <c r="XDN501" s="35"/>
      <c r="XDO501" s="35"/>
      <c r="XDP501" s="35"/>
      <c r="XDQ501" s="35"/>
      <c r="XDR501" s="35"/>
      <c r="XDS501" s="35"/>
      <c r="XDT501" s="35"/>
      <c r="XDU501" s="35"/>
      <c r="XDV501" s="35"/>
      <c r="XDW501" s="35"/>
      <c r="XDX501" s="35"/>
      <c r="XDY501" s="35"/>
      <c r="XDZ501" s="35"/>
      <c r="XEA501" s="35"/>
      <c r="XEB501" s="35"/>
      <c r="XEC501" s="35"/>
      <c r="XED501" s="35"/>
      <c r="XEE501" s="35"/>
      <c r="XEF501" s="35"/>
      <c r="XEG501" s="35"/>
      <c r="XEH501" s="35"/>
      <c r="XEI501" s="35"/>
      <c r="XEJ501" s="35"/>
      <c r="XEK501" s="35"/>
      <c r="XEL501" s="35"/>
      <c r="XEM501" s="35"/>
      <c r="XEN501" s="35"/>
      <c r="XEO501" s="35"/>
      <c r="XEP501" s="35"/>
      <c r="XEQ501" s="35"/>
      <c r="XER501" s="35"/>
      <c r="XES501" s="35"/>
      <c r="XET501" s="35"/>
      <c r="XEU501" s="35"/>
      <c r="XEV501" s="35"/>
      <c r="XEW501" s="35"/>
      <c r="XEX501" s="35"/>
      <c r="XEY501" s="35"/>
      <c r="XEZ501" s="35"/>
      <c r="XFA501" s="35"/>
      <c r="XFB501" s="35"/>
      <c r="XFC501" s="35"/>
      <c r="XFD501" s="35"/>
    </row>
    <row r="502" spans="1:151 16227:16384" s="12" customFormat="1" ht="20.25" customHeight="1" x14ac:dyDescent="0.25">
      <c r="A502" s="116"/>
      <c r="B502" s="117"/>
      <c r="C502" s="118">
        <v>5</v>
      </c>
      <c r="D502" s="119"/>
      <c r="E502" s="62" t="s">
        <v>209</v>
      </c>
      <c r="F502" s="118">
        <f>(107.14)*10.764</f>
        <v>1153.25496</v>
      </c>
      <c r="G502" s="119"/>
      <c r="H502" s="62">
        <v>0</v>
      </c>
      <c r="I502" s="62">
        <f t="shared" si="247"/>
        <v>1845.207936</v>
      </c>
      <c r="J502" s="35"/>
      <c r="K502" s="35"/>
      <c r="L502" s="35"/>
      <c r="M502" s="35"/>
      <c r="N502" s="35"/>
      <c r="O502" s="35"/>
      <c r="P502" s="35"/>
      <c r="Q502" s="35"/>
      <c r="R502" s="35"/>
      <c r="S502" s="35"/>
      <c r="T502" s="35"/>
      <c r="U502" s="42" t="str">
        <f t="shared" ca="1" si="248"/>
        <v>3105,..,3405</v>
      </c>
      <c r="V502" s="42">
        <f t="shared" ref="V502:W502" ca="1" si="251">V501+1</f>
        <v>3105</v>
      </c>
      <c r="W502" s="42">
        <f t="shared" ca="1" si="251"/>
        <v>3405</v>
      </c>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WZC502" s="35"/>
      <c r="WZD502" s="35"/>
      <c r="WZE502" s="35"/>
      <c r="WZF502" s="35"/>
      <c r="WZG502" s="35"/>
      <c r="WZH502" s="35"/>
      <c r="WZI502" s="35"/>
      <c r="WZJ502" s="35"/>
      <c r="WZK502" s="35"/>
      <c r="WZL502" s="35"/>
      <c r="WZM502" s="35"/>
      <c r="WZN502" s="35"/>
      <c r="WZO502" s="35"/>
      <c r="WZP502" s="35"/>
      <c r="WZQ502" s="35"/>
      <c r="WZR502" s="35"/>
      <c r="WZS502" s="35"/>
      <c r="WZT502" s="35"/>
      <c r="WZU502" s="35"/>
      <c r="WZV502" s="35"/>
      <c r="WZW502" s="35"/>
      <c r="WZX502" s="35"/>
      <c r="WZY502" s="35"/>
      <c r="WZZ502" s="35"/>
      <c r="XAA502" s="35"/>
      <c r="XAB502" s="35"/>
      <c r="XAC502" s="35"/>
      <c r="XAD502" s="35"/>
      <c r="XAE502" s="35"/>
      <c r="XAF502" s="35"/>
      <c r="XAG502" s="35"/>
      <c r="XAH502" s="35"/>
      <c r="XAI502" s="35"/>
      <c r="XAJ502" s="35"/>
      <c r="XAK502" s="35"/>
      <c r="XAL502" s="35"/>
      <c r="XAM502" s="35"/>
      <c r="XAN502" s="35"/>
      <c r="XAO502" s="35"/>
      <c r="XAP502" s="35"/>
      <c r="XAQ502" s="35"/>
      <c r="XAR502" s="35"/>
      <c r="XAS502" s="35"/>
      <c r="XAT502" s="35"/>
      <c r="XAU502" s="35"/>
      <c r="XAV502" s="35"/>
      <c r="XAW502" s="35"/>
      <c r="XAX502" s="35"/>
      <c r="XAY502" s="35"/>
      <c r="XAZ502" s="35"/>
      <c r="XBA502" s="35"/>
      <c r="XBB502" s="35"/>
      <c r="XBC502" s="35"/>
      <c r="XBD502" s="35"/>
      <c r="XBE502" s="35"/>
      <c r="XBF502" s="35"/>
      <c r="XBG502" s="35"/>
      <c r="XBH502" s="35"/>
      <c r="XBI502" s="35"/>
      <c r="XBJ502" s="35"/>
      <c r="XBK502" s="35"/>
      <c r="XBL502" s="35"/>
      <c r="XBM502" s="35"/>
      <c r="XBN502" s="35"/>
      <c r="XBO502" s="35"/>
      <c r="XBP502" s="35"/>
      <c r="XBQ502" s="35"/>
      <c r="XBR502" s="35"/>
      <c r="XBS502" s="35"/>
      <c r="XBT502" s="35"/>
      <c r="XBU502" s="35"/>
      <c r="XBV502" s="35"/>
      <c r="XBW502" s="35"/>
      <c r="XBX502" s="35"/>
      <c r="XBY502" s="35"/>
      <c r="XBZ502" s="35"/>
      <c r="XCA502" s="35"/>
      <c r="XCB502" s="35"/>
      <c r="XCC502" s="35"/>
      <c r="XCD502" s="35"/>
      <c r="XCE502" s="35"/>
      <c r="XCF502" s="35"/>
      <c r="XCG502" s="35"/>
      <c r="XCH502" s="35"/>
      <c r="XCI502" s="35"/>
      <c r="XCJ502" s="35"/>
      <c r="XCK502" s="35"/>
      <c r="XCL502" s="35"/>
      <c r="XCM502" s="35"/>
      <c r="XCN502" s="35"/>
      <c r="XCO502" s="35"/>
      <c r="XCP502" s="35"/>
      <c r="XCQ502" s="35"/>
      <c r="XCR502" s="35"/>
      <c r="XCS502" s="35"/>
      <c r="XCT502" s="35"/>
      <c r="XCU502" s="35"/>
      <c r="XCV502" s="35"/>
      <c r="XCW502" s="35"/>
      <c r="XCX502" s="35"/>
      <c r="XCY502" s="35"/>
      <c r="XCZ502" s="35"/>
      <c r="XDA502" s="35"/>
      <c r="XDB502" s="35"/>
      <c r="XDC502" s="35"/>
      <c r="XDD502" s="35"/>
      <c r="XDE502" s="35"/>
      <c r="XDF502" s="35"/>
      <c r="XDG502" s="35"/>
      <c r="XDH502" s="35"/>
      <c r="XDI502" s="35"/>
      <c r="XDJ502" s="35"/>
      <c r="XDK502" s="35"/>
      <c r="XDL502" s="35"/>
      <c r="XDM502" s="35"/>
      <c r="XDN502" s="35"/>
      <c r="XDO502" s="35"/>
      <c r="XDP502" s="35"/>
      <c r="XDQ502" s="35"/>
      <c r="XDR502" s="35"/>
      <c r="XDS502" s="35"/>
      <c r="XDT502" s="35"/>
      <c r="XDU502" s="35"/>
      <c r="XDV502" s="35"/>
      <c r="XDW502" s="35"/>
      <c r="XDX502" s="35"/>
      <c r="XDY502" s="35"/>
      <c r="XDZ502" s="35"/>
      <c r="XEA502" s="35"/>
      <c r="XEB502" s="35"/>
      <c r="XEC502" s="35"/>
      <c r="XED502" s="35"/>
      <c r="XEE502" s="35"/>
      <c r="XEF502" s="35"/>
      <c r="XEG502" s="35"/>
      <c r="XEH502" s="35"/>
      <c r="XEI502" s="35"/>
      <c r="XEJ502" s="35"/>
      <c r="XEK502" s="35"/>
      <c r="XEL502" s="35"/>
      <c r="XEM502" s="35"/>
      <c r="XEN502" s="35"/>
      <c r="XEO502" s="35"/>
      <c r="XEP502" s="35"/>
      <c r="XEQ502" s="35"/>
      <c r="XER502" s="35"/>
      <c r="XES502" s="35"/>
      <c r="XET502" s="35"/>
      <c r="XEU502" s="35"/>
      <c r="XEV502" s="35"/>
      <c r="XEW502" s="35"/>
      <c r="XEX502" s="35"/>
      <c r="XEY502" s="35"/>
      <c r="XEZ502" s="35"/>
      <c r="XFA502" s="35"/>
      <c r="XFB502" s="35"/>
      <c r="XFC502" s="35"/>
      <c r="XFD502" s="35"/>
    </row>
    <row r="503" spans="1:151 16227:16384" s="12" customFormat="1" ht="20.25" x14ac:dyDescent="0.25">
      <c r="A503" s="109" t="s">
        <v>219</v>
      </c>
      <c r="B503" s="110"/>
      <c r="C503" s="110"/>
      <c r="D503" s="110"/>
      <c r="E503" s="110"/>
      <c r="F503" s="110"/>
      <c r="G503" s="110"/>
      <c r="H503" s="110"/>
      <c r="I503" s="111"/>
      <c r="J503" s="35">
        <v>1</v>
      </c>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WZC503" s="35"/>
      <c r="WZD503" s="35"/>
      <c r="WZE503" s="35"/>
      <c r="WZF503" s="35"/>
      <c r="WZG503" s="35"/>
      <c r="WZH503" s="35"/>
      <c r="WZI503" s="35"/>
      <c r="WZJ503" s="35"/>
      <c r="WZK503" s="35"/>
      <c r="WZL503" s="35"/>
      <c r="WZM503" s="35"/>
      <c r="WZN503" s="35"/>
      <c r="WZO503" s="35"/>
      <c r="WZP503" s="35"/>
      <c r="WZQ503" s="35"/>
      <c r="WZR503" s="35"/>
      <c r="WZS503" s="35"/>
      <c r="WZT503" s="35"/>
      <c r="WZU503" s="35"/>
      <c r="WZV503" s="35"/>
      <c r="WZW503" s="35"/>
      <c r="WZX503" s="35"/>
      <c r="WZY503" s="35"/>
      <c r="WZZ503" s="35"/>
      <c r="XAA503" s="35"/>
      <c r="XAB503" s="35"/>
      <c r="XAC503" s="35"/>
      <c r="XAD503" s="35"/>
      <c r="XAE503" s="35"/>
      <c r="XAF503" s="35"/>
      <c r="XAG503" s="35"/>
      <c r="XAH503" s="35"/>
      <c r="XAI503" s="35"/>
      <c r="XAJ503" s="35"/>
      <c r="XAK503" s="35"/>
      <c r="XAL503" s="35"/>
      <c r="XAM503" s="35"/>
      <c r="XAN503" s="35"/>
      <c r="XAO503" s="35"/>
      <c r="XAP503" s="35"/>
      <c r="XAQ503" s="35"/>
      <c r="XAR503" s="35"/>
      <c r="XAS503" s="35"/>
      <c r="XAT503" s="35"/>
      <c r="XAU503" s="35"/>
      <c r="XAV503" s="35"/>
      <c r="XAW503" s="35"/>
      <c r="XAX503" s="35"/>
      <c r="XAY503" s="35"/>
      <c r="XAZ503" s="35"/>
      <c r="XBA503" s="35"/>
      <c r="XBB503" s="35"/>
      <c r="XBC503" s="35"/>
      <c r="XBD503" s="35"/>
      <c r="XBE503" s="35"/>
      <c r="XBF503" s="35"/>
      <c r="XBG503" s="35"/>
      <c r="XBH503" s="35"/>
      <c r="XBI503" s="35"/>
      <c r="XBJ503" s="35"/>
      <c r="XBK503" s="35"/>
      <c r="XBL503" s="35"/>
      <c r="XBM503" s="35"/>
      <c r="XBN503" s="35"/>
      <c r="XBO503" s="35"/>
      <c r="XBP503" s="35"/>
      <c r="XBQ503" s="35"/>
      <c r="XBR503" s="35"/>
      <c r="XBS503" s="35"/>
      <c r="XBT503" s="35"/>
      <c r="XBU503" s="35"/>
      <c r="XBV503" s="35"/>
      <c r="XBW503" s="35"/>
      <c r="XBX503" s="35"/>
      <c r="XBY503" s="35"/>
      <c r="XBZ503" s="35"/>
      <c r="XCA503" s="35"/>
      <c r="XCB503" s="35"/>
      <c r="XCC503" s="35"/>
      <c r="XCD503" s="35"/>
      <c r="XCE503" s="35"/>
      <c r="XCF503" s="35"/>
      <c r="XCG503" s="35"/>
      <c r="XCH503" s="35"/>
      <c r="XCI503" s="35"/>
      <c r="XCJ503" s="35"/>
      <c r="XCK503" s="35"/>
      <c r="XCL503" s="35"/>
      <c r="XCM503" s="35"/>
      <c r="XCN503" s="35"/>
      <c r="XCO503" s="35"/>
      <c r="XCP503" s="35"/>
      <c r="XCQ503" s="35"/>
      <c r="XCR503" s="35"/>
      <c r="XCS503" s="35"/>
      <c r="XCT503" s="35"/>
      <c r="XCU503" s="35"/>
      <c r="XCV503" s="35"/>
      <c r="XCW503" s="35"/>
      <c r="XCX503" s="35"/>
      <c r="XCY503" s="35"/>
      <c r="XCZ503" s="35"/>
      <c r="XDA503" s="35"/>
      <c r="XDB503" s="35"/>
      <c r="XDC503" s="35"/>
      <c r="XDD503" s="35"/>
      <c r="XDE503" s="35"/>
      <c r="XDF503" s="35"/>
      <c r="XDG503" s="35"/>
      <c r="XDH503" s="35"/>
      <c r="XDI503" s="35"/>
      <c r="XDJ503" s="35"/>
      <c r="XDK503" s="35"/>
      <c r="XDL503" s="35"/>
      <c r="XDM503" s="35"/>
      <c r="XDN503" s="35"/>
      <c r="XDO503" s="35"/>
      <c r="XDP503" s="35"/>
      <c r="XDQ503" s="35"/>
      <c r="XDR503" s="35"/>
      <c r="XDS503" s="35"/>
      <c r="XDT503" s="35"/>
      <c r="XDU503" s="35"/>
      <c r="XDV503" s="35"/>
      <c r="XDW503" s="35"/>
      <c r="XDX503" s="35"/>
      <c r="XDY503" s="35"/>
      <c r="XDZ503" s="35"/>
      <c r="XEA503" s="35"/>
      <c r="XEB503" s="35"/>
      <c r="XEC503" s="35"/>
      <c r="XED503" s="35"/>
      <c r="XEE503" s="35"/>
      <c r="XEF503" s="35"/>
      <c r="XEG503" s="35"/>
      <c r="XEH503" s="35"/>
      <c r="XEI503" s="35"/>
      <c r="XEJ503" s="35"/>
      <c r="XEK503" s="35"/>
      <c r="XEL503" s="35"/>
      <c r="XEM503" s="35"/>
      <c r="XEN503" s="35"/>
      <c r="XEO503" s="35"/>
      <c r="XEP503" s="35"/>
      <c r="XEQ503" s="35"/>
      <c r="XER503" s="35"/>
      <c r="XES503" s="35"/>
      <c r="XET503" s="35"/>
      <c r="XEU503" s="35"/>
      <c r="XEV503" s="35"/>
      <c r="XEW503" s="35"/>
      <c r="XEX503" s="35"/>
      <c r="XEY503" s="35"/>
      <c r="XEZ503" s="35"/>
      <c r="XFA503" s="35"/>
      <c r="XFB503" s="35"/>
      <c r="XFC503" s="35"/>
      <c r="XFD503" s="35"/>
    </row>
    <row r="504" spans="1:151 16227:16384" s="12" customFormat="1" ht="20.25" customHeight="1" x14ac:dyDescent="0.25">
      <c r="A504" s="112" t="str">
        <f>A503</f>
        <v>35th Floor (Part Refuge Area)</v>
      </c>
      <c r="B504" s="113"/>
      <c r="C504" s="118">
        <v>1</v>
      </c>
      <c r="D504" s="119"/>
      <c r="E504" s="62" t="s">
        <v>208</v>
      </c>
      <c r="F504" s="118">
        <f>(62.79)*10.764</f>
        <v>675.87155999999993</v>
      </c>
      <c r="G504" s="119"/>
      <c r="H504" s="62">
        <v>0</v>
      </c>
      <c r="I504" s="62">
        <f t="shared" ref="I504:I507" si="252">F504*(($I$151)+1)+H504</f>
        <v>1081.3944959999999</v>
      </c>
      <c r="J504" s="35"/>
      <c r="K504" s="35"/>
      <c r="L504" s="35"/>
      <c r="M504" s="35"/>
      <c r="N504" s="35"/>
      <c r="O504" s="35"/>
      <c r="P504" s="35"/>
      <c r="Q504" s="35"/>
      <c r="R504" s="35"/>
      <c r="S504" s="35"/>
      <c r="T504" s="35"/>
      <c r="U504" s="42" t="str">
        <f t="shared" ref="U504:U508" ca="1" si="253">V504&amp;""&amp;",..,"&amp;""&amp;W504</f>
        <v>301,..,3501</v>
      </c>
      <c r="V504" s="42">
        <f ca="1">(SUMPRODUCT(MID(0&amp;(LEFT(A503,SUM(LEN(A503)-LEN(SUBSTITUTE(A503,{"0","1","2","3"},""))))), LARGE(INDEX(ISNUMBER(--MID((LEFT(A503,SUM(LEN(A503)-LEN(SUBSTITUTE(A503,{"0","1","2","3"},""))))), ROW(INDIRECT("1:"&amp;LEN((LEFT(A503,SUM(LEN(A503)-LEN(SUBSTITUTE(A503,{"0","1","2","3"},"")))))))), 1)) * ROW(INDIRECT("1:"&amp;LEN((LEFT(A503,SUM(LEN(A503)-LEN(SUBSTITUTE(A503,{"0","1","2","3"},"")))))))), 0), ROW(INDIRECT("1:"&amp;LEN((LEFT(A503,SUM(LEN(A503)-LEN(SUBSTITUTE(A503,{"0","1","2","3"},"")))))))))+1, 1) * 10^ROW(INDIRECT("1:"&amp;LEN((LEFT(A503,SUM(LEN(A503)-LEN(SUBSTITUTE(A503,{"0","1","2","3"},""))))))))/10))*100+1</f>
        <v>301</v>
      </c>
      <c r="W504" s="42">
        <f ca="1">(SUMPRODUCT(MID(0&amp;(--TRIM(RIGHT(SUBSTITUTE(LEFT(A503,_xlfn.AGGREGATE(16,6,FIND({0,1,2,3,4,5,6,7,8,9},A503,ROW(INDIRECT("1:"&amp;LEN(A503)))),1))," ",REPT(" ",LEN(A503))),LEN(A503)))), LARGE(INDEX(ISNUMBER(--MID((--TRIM(RIGHT(SUBSTITUTE(LEFT(A503,_xlfn.AGGREGATE(16,6,FIND({0,1,2,3,4,5,6,7,8,9},A503,ROW(INDIRECT("1:"&amp;LEN(A503)))),1))," ",REPT(" ",LEN(A503))),LEN(A503)))), ROW(INDIRECT("1:"&amp;LEN((--TRIM(RIGHT(SUBSTITUTE(LEFT(A503,_xlfn.AGGREGATE(16,6,FIND({0,1,2,3,4,5,6,7,8,9},A503,ROW(INDIRECT("1:"&amp;LEN(A503)))),1))," ",REPT(" ",LEN(A503))),LEN(A503))))))), 1)) * ROW(INDIRECT("1:"&amp;LEN((--TRIM(RIGHT(SUBSTITUTE(LEFT(A503,_xlfn.AGGREGATE(16,6,FIND({0,1,2,3,4,5,6,7,8,9},A503,ROW(INDIRECT("1:"&amp;LEN(A503)))),1))," ",REPT(" ",LEN(A503))),LEN(A503))))))), 0), ROW(INDIRECT("1:"&amp;LEN((--TRIM(RIGHT(SUBSTITUTE(LEFT(A503,_xlfn.AGGREGATE(16,6,FIND({0,1,2,3,4,5,6,7,8,9},A503,ROW(INDIRECT("1:"&amp;LEN(A503)))),1))," ",REPT(" ",LEN(A503))),LEN(A503))))))))+1, 1) * 10^ROW(INDIRECT("1:"&amp;LEN((--TRIM(RIGHT(SUBSTITUTE(LEFT(A503,_xlfn.AGGREGATE(16,6,FIND({0,1,2,3,4,5,6,7,8,9},A503,ROW(INDIRECT("1:"&amp;LEN(A503)))),1))," ",REPT(" ",LEN(A503))),LEN(A503)))))))/10))*100+1</f>
        <v>3501</v>
      </c>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WZC504" s="35"/>
      <c r="WZD504" s="35"/>
      <c r="WZE504" s="35"/>
      <c r="WZF504" s="35"/>
      <c r="WZG504" s="35"/>
      <c r="WZH504" s="35"/>
      <c r="WZI504" s="35"/>
      <c r="WZJ504" s="35"/>
      <c r="WZK504" s="35"/>
      <c r="WZL504" s="35"/>
      <c r="WZM504" s="35"/>
      <c r="WZN504" s="35"/>
      <c r="WZO504" s="35"/>
      <c r="WZP504" s="35"/>
      <c r="WZQ504" s="35"/>
      <c r="WZR504" s="35"/>
      <c r="WZS504" s="35"/>
      <c r="WZT504" s="35"/>
      <c r="WZU504" s="35"/>
      <c r="WZV504" s="35"/>
      <c r="WZW504" s="35"/>
      <c r="WZX504" s="35"/>
      <c r="WZY504" s="35"/>
      <c r="WZZ504" s="35"/>
      <c r="XAA504" s="35"/>
      <c r="XAB504" s="35"/>
      <c r="XAC504" s="35"/>
      <c r="XAD504" s="35"/>
      <c r="XAE504" s="35"/>
      <c r="XAF504" s="35"/>
      <c r="XAG504" s="35"/>
      <c r="XAH504" s="35"/>
      <c r="XAI504" s="35"/>
      <c r="XAJ504" s="35"/>
      <c r="XAK504" s="35"/>
      <c r="XAL504" s="35"/>
      <c r="XAM504" s="35"/>
      <c r="XAN504" s="35"/>
      <c r="XAO504" s="35"/>
      <c r="XAP504" s="35"/>
      <c r="XAQ504" s="35"/>
      <c r="XAR504" s="35"/>
      <c r="XAS504" s="35"/>
      <c r="XAT504" s="35"/>
      <c r="XAU504" s="35"/>
      <c r="XAV504" s="35"/>
      <c r="XAW504" s="35"/>
      <c r="XAX504" s="35"/>
      <c r="XAY504" s="35"/>
      <c r="XAZ504" s="35"/>
      <c r="XBA504" s="35"/>
      <c r="XBB504" s="35"/>
      <c r="XBC504" s="35"/>
      <c r="XBD504" s="35"/>
      <c r="XBE504" s="35"/>
      <c r="XBF504" s="35"/>
      <c r="XBG504" s="35"/>
      <c r="XBH504" s="35"/>
      <c r="XBI504" s="35"/>
      <c r="XBJ504" s="35"/>
      <c r="XBK504" s="35"/>
      <c r="XBL504" s="35"/>
      <c r="XBM504" s="35"/>
      <c r="XBN504" s="35"/>
      <c r="XBO504" s="35"/>
      <c r="XBP504" s="35"/>
      <c r="XBQ504" s="35"/>
      <c r="XBR504" s="35"/>
      <c r="XBS504" s="35"/>
      <c r="XBT504" s="35"/>
      <c r="XBU504" s="35"/>
      <c r="XBV504" s="35"/>
      <c r="XBW504" s="35"/>
      <c r="XBX504" s="35"/>
      <c r="XBY504" s="35"/>
      <c r="XBZ504" s="35"/>
      <c r="XCA504" s="35"/>
      <c r="XCB504" s="35"/>
      <c r="XCC504" s="35"/>
      <c r="XCD504" s="35"/>
      <c r="XCE504" s="35"/>
      <c r="XCF504" s="35"/>
      <c r="XCG504" s="35"/>
      <c r="XCH504" s="35"/>
      <c r="XCI504" s="35"/>
      <c r="XCJ504" s="35"/>
      <c r="XCK504" s="35"/>
      <c r="XCL504" s="35"/>
      <c r="XCM504" s="35"/>
      <c r="XCN504" s="35"/>
      <c r="XCO504" s="35"/>
      <c r="XCP504" s="35"/>
      <c r="XCQ504" s="35"/>
      <c r="XCR504" s="35"/>
      <c r="XCS504" s="35"/>
      <c r="XCT504" s="35"/>
      <c r="XCU504" s="35"/>
      <c r="XCV504" s="35"/>
      <c r="XCW504" s="35"/>
      <c r="XCX504" s="35"/>
      <c r="XCY504" s="35"/>
      <c r="XCZ504" s="35"/>
      <c r="XDA504" s="35"/>
      <c r="XDB504" s="35"/>
      <c r="XDC504" s="35"/>
      <c r="XDD504" s="35"/>
      <c r="XDE504" s="35"/>
      <c r="XDF504" s="35"/>
      <c r="XDG504" s="35"/>
      <c r="XDH504" s="35"/>
      <c r="XDI504" s="35"/>
      <c r="XDJ504" s="35"/>
      <c r="XDK504" s="35"/>
      <c r="XDL504" s="35"/>
      <c r="XDM504" s="35"/>
      <c r="XDN504" s="35"/>
      <c r="XDO504" s="35"/>
      <c r="XDP504" s="35"/>
      <c r="XDQ504" s="35"/>
      <c r="XDR504" s="35"/>
      <c r="XDS504" s="35"/>
      <c r="XDT504" s="35"/>
      <c r="XDU504" s="35"/>
      <c r="XDV504" s="35"/>
      <c r="XDW504" s="35"/>
      <c r="XDX504" s="35"/>
      <c r="XDY504" s="35"/>
      <c r="XDZ504" s="35"/>
      <c r="XEA504" s="35"/>
      <c r="XEB504" s="35"/>
      <c r="XEC504" s="35"/>
      <c r="XED504" s="35"/>
      <c r="XEE504" s="35"/>
      <c r="XEF504" s="35"/>
      <c r="XEG504" s="35"/>
      <c r="XEH504" s="35"/>
      <c r="XEI504" s="35"/>
      <c r="XEJ504" s="35"/>
      <c r="XEK504" s="35"/>
      <c r="XEL504" s="35"/>
      <c r="XEM504" s="35"/>
      <c r="XEN504" s="35"/>
      <c r="XEO504" s="35"/>
      <c r="XEP504" s="35"/>
      <c r="XEQ504" s="35"/>
      <c r="XER504" s="35"/>
      <c r="XES504" s="35"/>
      <c r="XET504" s="35"/>
      <c r="XEU504" s="35"/>
      <c r="XEV504" s="35"/>
      <c r="XEW504" s="35"/>
      <c r="XEX504" s="35"/>
      <c r="XEY504" s="35"/>
      <c r="XEZ504" s="35"/>
      <c r="XFA504" s="35"/>
      <c r="XFB504" s="35"/>
      <c r="XFC504" s="35"/>
      <c r="XFD504" s="35"/>
    </row>
    <row r="505" spans="1:151 16227:16384" s="12" customFormat="1" ht="20.25" customHeight="1" x14ac:dyDescent="0.25">
      <c r="A505" s="114"/>
      <c r="B505" s="115"/>
      <c r="C505" s="118">
        <v>2</v>
      </c>
      <c r="D505" s="119"/>
      <c r="E505" s="62" t="s">
        <v>208</v>
      </c>
      <c r="F505" s="118">
        <f>(64.4)*10.764</f>
        <v>693.20159999999998</v>
      </c>
      <c r="G505" s="119"/>
      <c r="H505" s="62">
        <v>0</v>
      </c>
      <c r="I505" s="62">
        <f t="shared" si="252"/>
        <v>1109.12256</v>
      </c>
      <c r="J505" s="35"/>
      <c r="K505" s="35"/>
      <c r="L505" s="35"/>
      <c r="M505" s="35"/>
      <c r="N505" s="35"/>
      <c r="O505" s="35"/>
      <c r="P505" s="35"/>
      <c r="Q505" s="35"/>
      <c r="R505" s="35"/>
      <c r="S505" s="35"/>
      <c r="T505" s="35"/>
      <c r="U505" s="42" t="str">
        <f t="shared" ca="1" si="253"/>
        <v>302,..,3502</v>
      </c>
      <c r="V505" s="42">
        <f ca="1">V504+1</f>
        <v>302</v>
      </c>
      <c r="W505" s="42">
        <f ca="1">W504+1</f>
        <v>3502</v>
      </c>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WZC505" s="35"/>
      <c r="WZD505" s="35"/>
      <c r="WZE505" s="35"/>
      <c r="WZF505" s="35"/>
      <c r="WZG505" s="35"/>
      <c r="WZH505" s="35"/>
      <c r="WZI505" s="35"/>
      <c r="WZJ505" s="35"/>
      <c r="WZK505" s="35"/>
      <c r="WZL505" s="35"/>
      <c r="WZM505" s="35"/>
      <c r="WZN505" s="35"/>
      <c r="WZO505" s="35"/>
      <c r="WZP505" s="35"/>
      <c r="WZQ505" s="35"/>
      <c r="WZR505" s="35"/>
      <c r="WZS505" s="35"/>
      <c r="WZT505" s="35"/>
      <c r="WZU505" s="35"/>
      <c r="WZV505" s="35"/>
      <c r="WZW505" s="35"/>
      <c r="WZX505" s="35"/>
      <c r="WZY505" s="35"/>
      <c r="WZZ505" s="35"/>
      <c r="XAA505" s="35"/>
      <c r="XAB505" s="35"/>
      <c r="XAC505" s="35"/>
      <c r="XAD505" s="35"/>
      <c r="XAE505" s="35"/>
      <c r="XAF505" s="35"/>
      <c r="XAG505" s="35"/>
      <c r="XAH505" s="35"/>
      <c r="XAI505" s="35"/>
      <c r="XAJ505" s="35"/>
      <c r="XAK505" s="35"/>
      <c r="XAL505" s="35"/>
      <c r="XAM505" s="35"/>
      <c r="XAN505" s="35"/>
      <c r="XAO505" s="35"/>
      <c r="XAP505" s="35"/>
      <c r="XAQ505" s="35"/>
      <c r="XAR505" s="35"/>
      <c r="XAS505" s="35"/>
      <c r="XAT505" s="35"/>
      <c r="XAU505" s="35"/>
      <c r="XAV505" s="35"/>
      <c r="XAW505" s="35"/>
      <c r="XAX505" s="35"/>
      <c r="XAY505" s="35"/>
      <c r="XAZ505" s="35"/>
      <c r="XBA505" s="35"/>
      <c r="XBB505" s="35"/>
      <c r="XBC505" s="35"/>
      <c r="XBD505" s="35"/>
      <c r="XBE505" s="35"/>
      <c r="XBF505" s="35"/>
      <c r="XBG505" s="35"/>
      <c r="XBH505" s="35"/>
      <c r="XBI505" s="35"/>
      <c r="XBJ505" s="35"/>
      <c r="XBK505" s="35"/>
      <c r="XBL505" s="35"/>
      <c r="XBM505" s="35"/>
      <c r="XBN505" s="35"/>
      <c r="XBO505" s="35"/>
      <c r="XBP505" s="35"/>
      <c r="XBQ505" s="35"/>
      <c r="XBR505" s="35"/>
      <c r="XBS505" s="35"/>
      <c r="XBT505" s="35"/>
      <c r="XBU505" s="35"/>
      <c r="XBV505" s="35"/>
      <c r="XBW505" s="35"/>
      <c r="XBX505" s="35"/>
      <c r="XBY505" s="35"/>
      <c r="XBZ505" s="35"/>
      <c r="XCA505" s="35"/>
      <c r="XCB505" s="35"/>
      <c r="XCC505" s="35"/>
      <c r="XCD505" s="35"/>
      <c r="XCE505" s="35"/>
      <c r="XCF505" s="35"/>
      <c r="XCG505" s="35"/>
      <c r="XCH505" s="35"/>
      <c r="XCI505" s="35"/>
      <c r="XCJ505" s="35"/>
      <c r="XCK505" s="35"/>
      <c r="XCL505" s="35"/>
      <c r="XCM505" s="35"/>
      <c r="XCN505" s="35"/>
      <c r="XCO505" s="35"/>
      <c r="XCP505" s="35"/>
      <c r="XCQ505" s="35"/>
      <c r="XCR505" s="35"/>
      <c r="XCS505" s="35"/>
      <c r="XCT505" s="35"/>
      <c r="XCU505" s="35"/>
      <c r="XCV505" s="35"/>
      <c r="XCW505" s="35"/>
      <c r="XCX505" s="35"/>
      <c r="XCY505" s="35"/>
      <c r="XCZ505" s="35"/>
      <c r="XDA505" s="35"/>
      <c r="XDB505" s="35"/>
      <c r="XDC505" s="35"/>
      <c r="XDD505" s="35"/>
      <c r="XDE505" s="35"/>
      <c r="XDF505" s="35"/>
      <c r="XDG505" s="35"/>
      <c r="XDH505" s="35"/>
      <c r="XDI505" s="35"/>
      <c r="XDJ505" s="35"/>
      <c r="XDK505" s="35"/>
      <c r="XDL505" s="35"/>
      <c r="XDM505" s="35"/>
      <c r="XDN505" s="35"/>
      <c r="XDO505" s="35"/>
      <c r="XDP505" s="35"/>
      <c r="XDQ505" s="35"/>
      <c r="XDR505" s="35"/>
      <c r="XDS505" s="35"/>
      <c r="XDT505" s="35"/>
      <c r="XDU505" s="35"/>
      <c r="XDV505" s="35"/>
      <c r="XDW505" s="35"/>
      <c r="XDX505" s="35"/>
      <c r="XDY505" s="35"/>
      <c r="XDZ505" s="35"/>
      <c r="XEA505" s="35"/>
      <c r="XEB505" s="35"/>
      <c r="XEC505" s="35"/>
      <c r="XED505" s="35"/>
      <c r="XEE505" s="35"/>
      <c r="XEF505" s="35"/>
      <c r="XEG505" s="35"/>
      <c r="XEH505" s="35"/>
      <c r="XEI505" s="35"/>
      <c r="XEJ505" s="35"/>
      <c r="XEK505" s="35"/>
      <c r="XEL505" s="35"/>
      <c r="XEM505" s="35"/>
      <c r="XEN505" s="35"/>
      <c r="XEO505" s="35"/>
      <c r="XEP505" s="35"/>
      <c r="XEQ505" s="35"/>
      <c r="XER505" s="35"/>
      <c r="XES505" s="35"/>
      <c r="XET505" s="35"/>
      <c r="XEU505" s="35"/>
      <c r="XEV505" s="35"/>
      <c r="XEW505" s="35"/>
      <c r="XEX505" s="35"/>
      <c r="XEY505" s="35"/>
      <c r="XEZ505" s="35"/>
      <c r="XFA505" s="35"/>
      <c r="XFB505" s="35"/>
      <c r="XFC505" s="35"/>
      <c r="XFD505" s="35"/>
    </row>
    <row r="506" spans="1:151 16227:16384" s="12" customFormat="1" ht="20.25" customHeight="1" x14ac:dyDescent="0.25">
      <c r="A506" s="114"/>
      <c r="B506" s="115"/>
      <c r="C506" s="118">
        <v>3</v>
      </c>
      <c r="D506" s="119"/>
      <c r="E506" s="62" t="s">
        <v>208</v>
      </c>
      <c r="F506" s="118">
        <f>(64.4)*10.764</f>
        <v>693.20159999999998</v>
      </c>
      <c r="G506" s="119"/>
      <c r="H506" s="62">
        <v>0</v>
      </c>
      <c r="I506" s="62">
        <f t="shared" si="252"/>
        <v>1109.12256</v>
      </c>
      <c r="J506" s="35"/>
      <c r="K506" s="35"/>
      <c r="L506" s="35"/>
      <c r="M506" s="35"/>
      <c r="N506" s="35"/>
      <c r="O506" s="35"/>
      <c r="P506" s="35"/>
      <c r="Q506" s="35"/>
      <c r="R506" s="35"/>
      <c r="S506" s="35"/>
      <c r="T506" s="35"/>
      <c r="U506" s="42" t="str">
        <f t="shared" ca="1" si="253"/>
        <v>303,..,3503</v>
      </c>
      <c r="V506" s="42">
        <f t="shared" ref="V506:W506" ca="1" si="254">V505+1</f>
        <v>303</v>
      </c>
      <c r="W506" s="42">
        <f t="shared" ca="1" si="254"/>
        <v>3503</v>
      </c>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WZC506" s="35"/>
      <c r="WZD506" s="35"/>
      <c r="WZE506" s="35"/>
      <c r="WZF506" s="35"/>
      <c r="WZG506" s="35"/>
      <c r="WZH506" s="35"/>
      <c r="WZI506" s="35"/>
      <c r="WZJ506" s="35"/>
      <c r="WZK506" s="35"/>
      <c r="WZL506" s="35"/>
      <c r="WZM506" s="35"/>
      <c r="WZN506" s="35"/>
      <c r="WZO506" s="35"/>
      <c r="WZP506" s="35"/>
      <c r="WZQ506" s="35"/>
      <c r="WZR506" s="35"/>
      <c r="WZS506" s="35"/>
      <c r="WZT506" s="35"/>
      <c r="WZU506" s="35"/>
      <c r="WZV506" s="35"/>
      <c r="WZW506" s="35"/>
      <c r="WZX506" s="35"/>
      <c r="WZY506" s="35"/>
      <c r="WZZ506" s="35"/>
      <c r="XAA506" s="35"/>
      <c r="XAB506" s="35"/>
      <c r="XAC506" s="35"/>
      <c r="XAD506" s="35"/>
      <c r="XAE506" s="35"/>
      <c r="XAF506" s="35"/>
      <c r="XAG506" s="35"/>
      <c r="XAH506" s="35"/>
      <c r="XAI506" s="35"/>
      <c r="XAJ506" s="35"/>
      <c r="XAK506" s="35"/>
      <c r="XAL506" s="35"/>
      <c r="XAM506" s="35"/>
      <c r="XAN506" s="35"/>
      <c r="XAO506" s="35"/>
      <c r="XAP506" s="35"/>
      <c r="XAQ506" s="35"/>
      <c r="XAR506" s="35"/>
      <c r="XAS506" s="35"/>
      <c r="XAT506" s="35"/>
      <c r="XAU506" s="35"/>
      <c r="XAV506" s="35"/>
      <c r="XAW506" s="35"/>
      <c r="XAX506" s="35"/>
      <c r="XAY506" s="35"/>
      <c r="XAZ506" s="35"/>
      <c r="XBA506" s="35"/>
      <c r="XBB506" s="35"/>
      <c r="XBC506" s="35"/>
      <c r="XBD506" s="35"/>
      <c r="XBE506" s="35"/>
      <c r="XBF506" s="35"/>
      <c r="XBG506" s="35"/>
      <c r="XBH506" s="35"/>
      <c r="XBI506" s="35"/>
      <c r="XBJ506" s="35"/>
      <c r="XBK506" s="35"/>
      <c r="XBL506" s="35"/>
      <c r="XBM506" s="35"/>
      <c r="XBN506" s="35"/>
      <c r="XBO506" s="35"/>
      <c r="XBP506" s="35"/>
      <c r="XBQ506" s="35"/>
      <c r="XBR506" s="35"/>
      <c r="XBS506" s="35"/>
      <c r="XBT506" s="35"/>
      <c r="XBU506" s="35"/>
      <c r="XBV506" s="35"/>
      <c r="XBW506" s="35"/>
      <c r="XBX506" s="35"/>
      <c r="XBY506" s="35"/>
      <c r="XBZ506" s="35"/>
      <c r="XCA506" s="35"/>
      <c r="XCB506" s="35"/>
      <c r="XCC506" s="35"/>
      <c r="XCD506" s="35"/>
      <c r="XCE506" s="35"/>
      <c r="XCF506" s="35"/>
      <c r="XCG506" s="35"/>
      <c r="XCH506" s="35"/>
      <c r="XCI506" s="35"/>
      <c r="XCJ506" s="35"/>
      <c r="XCK506" s="35"/>
      <c r="XCL506" s="35"/>
      <c r="XCM506" s="35"/>
      <c r="XCN506" s="35"/>
      <c r="XCO506" s="35"/>
      <c r="XCP506" s="35"/>
      <c r="XCQ506" s="35"/>
      <c r="XCR506" s="35"/>
      <c r="XCS506" s="35"/>
      <c r="XCT506" s="35"/>
      <c r="XCU506" s="35"/>
      <c r="XCV506" s="35"/>
      <c r="XCW506" s="35"/>
      <c r="XCX506" s="35"/>
      <c r="XCY506" s="35"/>
      <c r="XCZ506" s="35"/>
      <c r="XDA506" s="35"/>
      <c r="XDB506" s="35"/>
      <c r="XDC506" s="35"/>
      <c r="XDD506" s="35"/>
      <c r="XDE506" s="35"/>
      <c r="XDF506" s="35"/>
      <c r="XDG506" s="35"/>
      <c r="XDH506" s="35"/>
      <c r="XDI506" s="35"/>
      <c r="XDJ506" s="35"/>
      <c r="XDK506" s="35"/>
      <c r="XDL506" s="35"/>
      <c r="XDM506" s="35"/>
      <c r="XDN506" s="35"/>
      <c r="XDO506" s="35"/>
      <c r="XDP506" s="35"/>
      <c r="XDQ506" s="35"/>
      <c r="XDR506" s="35"/>
      <c r="XDS506" s="35"/>
      <c r="XDT506" s="35"/>
      <c r="XDU506" s="35"/>
      <c r="XDV506" s="35"/>
      <c r="XDW506" s="35"/>
      <c r="XDX506" s="35"/>
      <c r="XDY506" s="35"/>
      <c r="XDZ506" s="35"/>
      <c r="XEA506" s="35"/>
      <c r="XEB506" s="35"/>
      <c r="XEC506" s="35"/>
      <c r="XED506" s="35"/>
      <c r="XEE506" s="35"/>
      <c r="XEF506" s="35"/>
      <c r="XEG506" s="35"/>
      <c r="XEH506" s="35"/>
      <c r="XEI506" s="35"/>
      <c r="XEJ506" s="35"/>
      <c r="XEK506" s="35"/>
      <c r="XEL506" s="35"/>
      <c r="XEM506" s="35"/>
      <c r="XEN506" s="35"/>
      <c r="XEO506" s="35"/>
      <c r="XEP506" s="35"/>
      <c r="XEQ506" s="35"/>
      <c r="XER506" s="35"/>
      <c r="XES506" s="35"/>
      <c r="XET506" s="35"/>
      <c r="XEU506" s="35"/>
      <c r="XEV506" s="35"/>
      <c r="XEW506" s="35"/>
      <c r="XEX506" s="35"/>
      <c r="XEY506" s="35"/>
      <c r="XEZ506" s="35"/>
      <c r="XFA506" s="35"/>
      <c r="XFB506" s="35"/>
      <c r="XFC506" s="35"/>
      <c r="XFD506" s="35"/>
    </row>
    <row r="507" spans="1:151 16227:16384" s="12" customFormat="1" ht="20.25" customHeight="1" x14ac:dyDescent="0.25">
      <c r="A507" s="114"/>
      <c r="B507" s="115"/>
      <c r="C507" s="118">
        <v>4</v>
      </c>
      <c r="D507" s="119"/>
      <c r="E507" s="62" t="s">
        <v>209</v>
      </c>
      <c r="F507" s="118">
        <f>(92.48)*10.764</f>
        <v>995.45471999999995</v>
      </c>
      <c r="G507" s="119"/>
      <c r="H507" s="62">
        <v>0</v>
      </c>
      <c r="I507" s="62">
        <f t="shared" si="252"/>
        <v>1592.7275520000001</v>
      </c>
      <c r="J507" s="35"/>
      <c r="K507" s="35"/>
      <c r="L507" s="35"/>
      <c r="M507" s="35"/>
      <c r="N507" s="35"/>
      <c r="O507" s="35"/>
      <c r="P507" s="35"/>
      <c r="Q507" s="35"/>
      <c r="R507" s="35"/>
      <c r="S507" s="35"/>
      <c r="T507" s="35"/>
      <c r="U507" s="42" t="str">
        <f t="shared" ca="1" si="253"/>
        <v>304,..,3504</v>
      </c>
      <c r="V507" s="42">
        <f t="shared" ref="V507:W507" ca="1" si="255">V506+1</f>
        <v>304</v>
      </c>
      <c r="W507" s="42">
        <f t="shared" ca="1" si="255"/>
        <v>3504</v>
      </c>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WZC507" s="35"/>
      <c r="WZD507" s="35"/>
      <c r="WZE507" s="35"/>
      <c r="WZF507" s="35"/>
      <c r="WZG507" s="35"/>
      <c r="WZH507" s="35"/>
      <c r="WZI507" s="35"/>
      <c r="WZJ507" s="35"/>
      <c r="WZK507" s="35"/>
      <c r="WZL507" s="35"/>
      <c r="WZM507" s="35"/>
      <c r="WZN507" s="35"/>
      <c r="WZO507" s="35"/>
      <c r="WZP507" s="35"/>
      <c r="WZQ507" s="35"/>
      <c r="WZR507" s="35"/>
      <c r="WZS507" s="35"/>
      <c r="WZT507" s="35"/>
      <c r="WZU507" s="35"/>
      <c r="WZV507" s="35"/>
      <c r="WZW507" s="35"/>
      <c r="WZX507" s="35"/>
      <c r="WZY507" s="35"/>
      <c r="WZZ507" s="35"/>
      <c r="XAA507" s="35"/>
      <c r="XAB507" s="35"/>
      <c r="XAC507" s="35"/>
      <c r="XAD507" s="35"/>
      <c r="XAE507" s="35"/>
      <c r="XAF507" s="35"/>
      <c r="XAG507" s="35"/>
      <c r="XAH507" s="35"/>
      <c r="XAI507" s="35"/>
      <c r="XAJ507" s="35"/>
      <c r="XAK507" s="35"/>
      <c r="XAL507" s="35"/>
      <c r="XAM507" s="35"/>
      <c r="XAN507" s="35"/>
      <c r="XAO507" s="35"/>
      <c r="XAP507" s="35"/>
      <c r="XAQ507" s="35"/>
      <c r="XAR507" s="35"/>
      <c r="XAS507" s="35"/>
      <c r="XAT507" s="35"/>
      <c r="XAU507" s="35"/>
      <c r="XAV507" s="35"/>
      <c r="XAW507" s="35"/>
      <c r="XAX507" s="35"/>
      <c r="XAY507" s="35"/>
      <c r="XAZ507" s="35"/>
      <c r="XBA507" s="35"/>
      <c r="XBB507" s="35"/>
      <c r="XBC507" s="35"/>
      <c r="XBD507" s="35"/>
      <c r="XBE507" s="35"/>
      <c r="XBF507" s="35"/>
      <c r="XBG507" s="35"/>
      <c r="XBH507" s="35"/>
      <c r="XBI507" s="35"/>
      <c r="XBJ507" s="35"/>
      <c r="XBK507" s="35"/>
      <c r="XBL507" s="35"/>
      <c r="XBM507" s="35"/>
      <c r="XBN507" s="35"/>
      <c r="XBO507" s="35"/>
      <c r="XBP507" s="35"/>
      <c r="XBQ507" s="35"/>
      <c r="XBR507" s="35"/>
      <c r="XBS507" s="35"/>
      <c r="XBT507" s="35"/>
      <c r="XBU507" s="35"/>
      <c r="XBV507" s="35"/>
      <c r="XBW507" s="35"/>
      <c r="XBX507" s="35"/>
      <c r="XBY507" s="35"/>
      <c r="XBZ507" s="35"/>
      <c r="XCA507" s="35"/>
      <c r="XCB507" s="35"/>
      <c r="XCC507" s="35"/>
      <c r="XCD507" s="35"/>
      <c r="XCE507" s="35"/>
      <c r="XCF507" s="35"/>
      <c r="XCG507" s="35"/>
      <c r="XCH507" s="35"/>
      <c r="XCI507" s="35"/>
      <c r="XCJ507" s="35"/>
      <c r="XCK507" s="35"/>
      <c r="XCL507" s="35"/>
      <c r="XCM507" s="35"/>
      <c r="XCN507" s="35"/>
      <c r="XCO507" s="35"/>
      <c r="XCP507" s="35"/>
      <c r="XCQ507" s="35"/>
      <c r="XCR507" s="35"/>
      <c r="XCS507" s="35"/>
      <c r="XCT507" s="35"/>
      <c r="XCU507" s="35"/>
      <c r="XCV507" s="35"/>
      <c r="XCW507" s="35"/>
      <c r="XCX507" s="35"/>
      <c r="XCY507" s="35"/>
      <c r="XCZ507" s="35"/>
      <c r="XDA507" s="35"/>
      <c r="XDB507" s="35"/>
      <c r="XDC507" s="35"/>
      <c r="XDD507" s="35"/>
      <c r="XDE507" s="35"/>
      <c r="XDF507" s="35"/>
      <c r="XDG507" s="35"/>
      <c r="XDH507" s="35"/>
      <c r="XDI507" s="35"/>
      <c r="XDJ507" s="35"/>
      <c r="XDK507" s="35"/>
      <c r="XDL507" s="35"/>
      <c r="XDM507" s="35"/>
      <c r="XDN507" s="35"/>
      <c r="XDO507" s="35"/>
      <c r="XDP507" s="35"/>
      <c r="XDQ507" s="35"/>
      <c r="XDR507" s="35"/>
      <c r="XDS507" s="35"/>
      <c r="XDT507" s="35"/>
      <c r="XDU507" s="35"/>
      <c r="XDV507" s="35"/>
      <c r="XDW507" s="35"/>
      <c r="XDX507" s="35"/>
      <c r="XDY507" s="35"/>
      <c r="XDZ507" s="35"/>
      <c r="XEA507" s="35"/>
      <c r="XEB507" s="35"/>
      <c r="XEC507" s="35"/>
      <c r="XED507" s="35"/>
      <c r="XEE507" s="35"/>
      <c r="XEF507" s="35"/>
      <c r="XEG507" s="35"/>
      <c r="XEH507" s="35"/>
      <c r="XEI507" s="35"/>
      <c r="XEJ507" s="35"/>
      <c r="XEK507" s="35"/>
      <c r="XEL507" s="35"/>
      <c r="XEM507" s="35"/>
      <c r="XEN507" s="35"/>
      <c r="XEO507" s="35"/>
      <c r="XEP507" s="35"/>
      <c r="XEQ507" s="35"/>
      <c r="XER507" s="35"/>
      <c r="XES507" s="35"/>
      <c r="XET507" s="35"/>
      <c r="XEU507" s="35"/>
      <c r="XEV507" s="35"/>
      <c r="XEW507" s="35"/>
      <c r="XEX507" s="35"/>
      <c r="XEY507" s="35"/>
      <c r="XEZ507" s="35"/>
      <c r="XFA507" s="35"/>
      <c r="XFB507" s="35"/>
      <c r="XFC507" s="35"/>
      <c r="XFD507" s="35"/>
    </row>
    <row r="508" spans="1:151 16227:16384" s="12" customFormat="1" ht="20.25" customHeight="1" x14ac:dyDescent="0.25">
      <c r="A508" s="116"/>
      <c r="B508" s="117"/>
      <c r="C508" s="118">
        <v>5</v>
      </c>
      <c r="D508" s="119"/>
      <c r="E508" s="118" t="s">
        <v>221</v>
      </c>
      <c r="F508" s="120"/>
      <c r="G508" s="120"/>
      <c r="H508" s="120"/>
      <c r="I508" s="119"/>
      <c r="J508" s="35"/>
      <c r="K508" s="35"/>
      <c r="L508" s="35"/>
      <c r="M508" s="35"/>
      <c r="N508" s="35"/>
      <c r="O508" s="35"/>
      <c r="P508" s="35"/>
      <c r="Q508" s="35"/>
      <c r="R508" s="35"/>
      <c r="S508" s="35"/>
      <c r="T508" s="35"/>
      <c r="U508" s="42" t="str">
        <f t="shared" ca="1" si="253"/>
        <v>305,..,3505</v>
      </c>
      <c r="V508" s="42">
        <f t="shared" ref="V508:W508" ca="1" si="256">V507+1</f>
        <v>305</v>
      </c>
      <c r="W508" s="42">
        <f t="shared" ca="1" si="256"/>
        <v>3505</v>
      </c>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WZC508" s="35"/>
      <c r="WZD508" s="35"/>
      <c r="WZE508" s="35"/>
      <c r="WZF508" s="35"/>
      <c r="WZG508" s="35"/>
      <c r="WZH508" s="35"/>
      <c r="WZI508" s="35"/>
      <c r="WZJ508" s="35"/>
      <c r="WZK508" s="35"/>
      <c r="WZL508" s="35"/>
      <c r="WZM508" s="35"/>
      <c r="WZN508" s="35"/>
      <c r="WZO508" s="35"/>
      <c r="WZP508" s="35"/>
      <c r="WZQ508" s="35"/>
      <c r="WZR508" s="35"/>
      <c r="WZS508" s="35"/>
      <c r="WZT508" s="35"/>
      <c r="WZU508" s="35"/>
      <c r="WZV508" s="35"/>
      <c r="WZW508" s="35"/>
      <c r="WZX508" s="35"/>
      <c r="WZY508" s="35"/>
      <c r="WZZ508" s="35"/>
      <c r="XAA508" s="35"/>
      <c r="XAB508" s="35"/>
      <c r="XAC508" s="35"/>
      <c r="XAD508" s="35"/>
      <c r="XAE508" s="35"/>
      <c r="XAF508" s="35"/>
      <c r="XAG508" s="35"/>
      <c r="XAH508" s="35"/>
      <c r="XAI508" s="35"/>
      <c r="XAJ508" s="35"/>
      <c r="XAK508" s="35"/>
      <c r="XAL508" s="35"/>
      <c r="XAM508" s="35"/>
      <c r="XAN508" s="35"/>
      <c r="XAO508" s="35"/>
      <c r="XAP508" s="35"/>
      <c r="XAQ508" s="35"/>
      <c r="XAR508" s="35"/>
      <c r="XAS508" s="35"/>
      <c r="XAT508" s="35"/>
      <c r="XAU508" s="35"/>
      <c r="XAV508" s="35"/>
      <c r="XAW508" s="35"/>
      <c r="XAX508" s="35"/>
      <c r="XAY508" s="35"/>
      <c r="XAZ508" s="35"/>
      <c r="XBA508" s="35"/>
      <c r="XBB508" s="35"/>
      <c r="XBC508" s="35"/>
      <c r="XBD508" s="35"/>
      <c r="XBE508" s="35"/>
      <c r="XBF508" s="35"/>
      <c r="XBG508" s="35"/>
      <c r="XBH508" s="35"/>
      <c r="XBI508" s="35"/>
      <c r="XBJ508" s="35"/>
      <c r="XBK508" s="35"/>
      <c r="XBL508" s="35"/>
      <c r="XBM508" s="35"/>
      <c r="XBN508" s="35"/>
      <c r="XBO508" s="35"/>
      <c r="XBP508" s="35"/>
      <c r="XBQ508" s="35"/>
      <c r="XBR508" s="35"/>
      <c r="XBS508" s="35"/>
      <c r="XBT508" s="35"/>
      <c r="XBU508" s="35"/>
      <c r="XBV508" s="35"/>
      <c r="XBW508" s="35"/>
      <c r="XBX508" s="35"/>
      <c r="XBY508" s="35"/>
      <c r="XBZ508" s="35"/>
      <c r="XCA508" s="35"/>
      <c r="XCB508" s="35"/>
      <c r="XCC508" s="35"/>
      <c r="XCD508" s="35"/>
      <c r="XCE508" s="35"/>
      <c r="XCF508" s="35"/>
      <c r="XCG508" s="35"/>
      <c r="XCH508" s="35"/>
      <c r="XCI508" s="35"/>
      <c r="XCJ508" s="35"/>
      <c r="XCK508" s="35"/>
      <c r="XCL508" s="35"/>
      <c r="XCM508" s="35"/>
      <c r="XCN508" s="35"/>
      <c r="XCO508" s="35"/>
      <c r="XCP508" s="35"/>
      <c r="XCQ508" s="35"/>
      <c r="XCR508" s="35"/>
      <c r="XCS508" s="35"/>
      <c r="XCT508" s="35"/>
      <c r="XCU508" s="35"/>
      <c r="XCV508" s="35"/>
      <c r="XCW508" s="35"/>
      <c r="XCX508" s="35"/>
      <c r="XCY508" s="35"/>
      <c r="XCZ508" s="35"/>
      <c r="XDA508" s="35"/>
      <c r="XDB508" s="35"/>
      <c r="XDC508" s="35"/>
      <c r="XDD508" s="35"/>
      <c r="XDE508" s="35"/>
      <c r="XDF508" s="35"/>
      <c r="XDG508" s="35"/>
      <c r="XDH508" s="35"/>
      <c r="XDI508" s="35"/>
      <c r="XDJ508" s="35"/>
      <c r="XDK508" s="35"/>
      <c r="XDL508" s="35"/>
      <c r="XDM508" s="35"/>
      <c r="XDN508" s="35"/>
      <c r="XDO508" s="35"/>
      <c r="XDP508" s="35"/>
      <c r="XDQ508" s="35"/>
      <c r="XDR508" s="35"/>
      <c r="XDS508" s="35"/>
      <c r="XDT508" s="35"/>
      <c r="XDU508" s="35"/>
      <c r="XDV508" s="35"/>
      <c r="XDW508" s="35"/>
      <c r="XDX508" s="35"/>
      <c r="XDY508" s="35"/>
      <c r="XDZ508" s="35"/>
      <c r="XEA508" s="35"/>
      <c r="XEB508" s="35"/>
      <c r="XEC508" s="35"/>
      <c r="XED508" s="35"/>
      <c r="XEE508" s="35"/>
      <c r="XEF508" s="35"/>
      <c r="XEG508" s="35"/>
      <c r="XEH508" s="35"/>
      <c r="XEI508" s="35"/>
      <c r="XEJ508" s="35"/>
      <c r="XEK508" s="35"/>
      <c r="XEL508" s="35"/>
      <c r="XEM508" s="35"/>
      <c r="XEN508" s="35"/>
      <c r="XEO508" s="35"/>
      <c r="XEP508" s="35"/>
      <c r="XEQ508" s="35"/>
      <c r="XER508" s="35"/>
      <c r="XES508" s="35"/>
      <c r="XET508" s="35"/>
      <c r="XEU508" s="35"/>
      <c r="XEV508" s="35"/>
      <c r="XEW508" s="35"/>
      <c r="XEX508" s="35"/>
      <c r="XEY508" s="35"/>
      <c r="XEZ508" s="35"/>
      <c r="XFA508" s="35"/>
      <c r="XFB508" s="35"/>
      <c r="XFC508" s="35"/>
      <c r="XFD508" s="35"/>
    </row>
    <row r="509" spans="1:151 16227:16384" s="12" customFormat="1" ht="20.25" x14ac:dyDescent="0.25">
      <c r="A509" s="109" t="s">
        <v>289</v>
      </c>
      <c r="B509" s="110"/>
      <c r="C509" s="110"/>
      <c r="D509" s="110"/>
      <c r="E509" s="110"/>
      <c r="F509" s="110"/>
      <c r="G509" s="110"/>
      <c r="H509" s="110"/>
      <c r="I509" s="111"/>
      <c r="J509" s="35">
        <v>5</v>
      </c>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WZC509" s="35"/>
      <c r="WZD509" s="35"/>
      <c r="WZE509" s="35"/>
      <c r="WZF509" s="35"/>
      <c r="WZG509" s="35"/>
      <c r="WZH509" s="35"/>
      <c r="WZI509" s="35"/>
      <c r="WZJ509" s="35"/>
      <c r="WZK509" s="35"/>
      <c r="WZL509" s="35"/>
      <c r="WZM509" s="35"/>
      <c r="WZN509" s="35"/>
      <c r="WZO509" s="35"/>
      <c r="WZP509" s="35"/>
      <c r="WZQ509" s="35"/>
      <c r="WZR509" s="35"/>
      <c r="WZS509" s="35"/>
      <c r="WZT509" s="35"/>
      <c r="WZU509" s="35"/>
      <c r="WZV509" s="35"/>
      <c r="WZW509" s="35"/>
      <c r="WZX509" s="35"/>
      <c r="WZY509" s="35"/>
      <c r="WZZ509" s="35"/>
      <c r="XAA509" s="35"/>
      <c r="XAB509" s="35"/>
      <c r="XAC509" s="35"/>
      <c r="XAD509" s="35"/>
      <c r="XAE509" s="35"/>
      <c r="XAF509" s="35"/>
      <c r="XAG509" s="35"/>
      <c r="XAH509" s="35"/>
      <c r="XAI509" s="35"/>
      <c r="XAJ509" s="35"/>
      <c r="XAK509" s="35"/>
      <c r="XAL509" s="35"/>
      <c r="XAM509" s="35"/>
      <c r="XAN509" s="35"/>
      <c r="XAO509" s="35"/>
      <c r="XAP509" s="35"/>
      <c r="XAQ509" s="35"/>
      <c r="XAR509" s="35"/>
      <c r="XAS509" s="35"/>
      <c r="XAT509" s="35"/>
      <c r="XAU509" s="35"/>
      <c r="XAV509" s="35"/>
      <c r="XAW509" s="35"/>
      <c r="XAX509" s="35"/>
      <c r="XAY509" s="35"/>
      <c r="XAZ509" s="35"/>
      <c r="XBA509" s="35"/>
      <c r="XBB509" s="35"/>
      <c r="XBC509" s="35"/>
      <c r="XBD509" s="35"/>
      <c r="XBE509" s="35"/>
      <c r="XBF509" s="35"/>
      <c r="XBG509" s="35"/>
      <c r="XBH509" s="35"/>
      <c r="XBI509" s="35"/>
      <c r="XBJ509" s="35"/>
      <c r="XBK509" s="35"/>
      <c r="XBL509" s="35"/>
      <c r="XBM509" s="35"/>
      <c r="XBN509" s="35"/>
      <c r="XBO509" s="35"/>
      <c r="XBP509" s="35"/>
      <c r="XBQ509" s="35"/>
      <c r="XBR509" s="35"/>
      <c r="XBS509" s="35"/>
      <c r="XBT509" s="35"/>
      <c r="XBU509" s="35"/>
      <c r="XBV509" s="35"/>
      <c r="XBW509" s="35"/>
      <c r="XBX509" s="35"/>
      <c r="XBY509" s="35"/>
      <c r="XBZ509" s="35"/>
      <c r="XCA509" s="35"/>
      <c r="XCB509" s="35"/>
      <c r="XCC509" s="35"/>
      <c r="XCD509" s="35"/>
      <c r="XCE509" s="35"/>
      <c r="XCF509" s="35"/>
      <c r="XCG509" s="35"/>
      <c r="XCH509" s="35"/>
      <c r="XCI509" s="35"/>
      <c r="XCJ509" s="35"/>
      <c r="XCK509" s="35"/>
      <c r="XCL509" s="35"/>
      <c r="XCM509" s="35"/>
      <c r="XCN509" s="35"/>
      <c r="XCO509" s="35"/>
      <c r="XCP509" s="35"/>
      <c r="XCQ509" s="35"/>
      <c r="XCR509" s="35"/>
      <c r="XCS509" s="35"/>
      <c r="XCT509" s="35"/>
      <c r="XCU509" s="35"/>
      <c r="XCV509" s="35"/>
      <c r="XCW509" s="35"/>
      <c r="XCX509" s="35"/>
      <c r="XCY509" s="35"/>
      <c r="XCZ509" s="35"/>
      <c r="XDA509" s="35"/>
      <c r="XDB509" s="35"/>
      <c r="XDC509" s="35"/>
      <c r="XDD509" s="35"/>
      <c r="XDE509" s="35"/>
      <c r="XDF509" s="35"/>
      <c r="XDG509" s="35"/>
      <c r="XDH509" s="35"/>
      <c r="XDI509" s="35"/>
      <c r="XDJ509" s="35"/>
      <c r="XDK509" s="35"/>
      <c r="XDL509" s="35"/>
      <c r="XDM509" s="35"/>
      <c r="XDN509" s="35"/>
      <c r="XDO509" s="35"/>
      <c r="XDP509" s="35"/>
      <c r="XDQ509" s="35"/>
      <c r="XDR509" s="35"/>
      <c r="XDS509" s="35"/>
      <c r="XDT509" s="35"/>
      <c r="XDU509" s="35"/>
      <c r="XDV509" s="35"/>
      <c r="XDW509" s="35"/>
      <c r="XDX509" s="35"/>
      <c r="XDY509" s="35"/>
      <c r="XDZ509" s="35"/>
      <c r="XEA509" s="35"/>
      <c r="XEB509" s="35"/>
      <c r="XEC509" s="35"/>
      <c r="XED509" s="35"/>
      <c r="XEE509" s="35"/>
      <c r="XEF509" s="35"/>
      <c r="XEG509" s="35"/>
      <c r="XEH509" s="35"/>
      <c r="XEI509" s="35"/>
      <c r="XEJ509" s="35"/>
      <c r="XEK509" s="35"/>
      <c r="XEL509" s="35"/>
      <c r="XEM509" s="35"/>
      <c r="XEN509" s="35"/>
      <c r="XEO509" s="35"/>
      <c r="XEP509" s="35"/>
      <c r="XEQ509" s="35"/>
      <c r="XER509" s="35"/>
      <c r="XES509" s="35"/>
      <c r="XET509" s="35"/>
      <c r="XEU509" s="35"/>
      <c r="XEV509" s="35"/>
      <c r="XEW509" s="35"/>
      <c r="XEX509" s="35"/>
      <c r="XEY509" s="35"/>
      <c r="XEZ509" s="35"/>
      <c r="XFA509" s="35"/>
      <c r="XFB509" s="35"/>
      <c r="XFC509" s="35"/>
      <c r="XFD509" s="35"/>
    </row>
    <row r="510" spans="1:151 16227:16384" s="12" customFormat="1" ht="20.25" customHeight="1" x14ac:dyDescent="0.25">
      <c r="A510" s="112" t="str">
        <f>A509</f>
        <v>36th to 40th Floor</v>
      </c>
      <c r="B510" s="113"/>
      <c r="C510" s="118">
        <v>1</v>
      </c>
      <c r="D510" s="119"/>
      <c r="E510" s="62" t="s">
        <v>208</v>
      </c>
      <c r="F510" s="118">
        <f>(62.79)*10.764</f>
        <v>675.87155999999993</v>
      </c>
      <c r="G510" s="119"/>
      <c r="H510" s="62">
        <v>0</v>
      </c>
      <c r="I510" s="62">
        <f t="shared" ref="I510:I514" si="257">F510*(($I$151)+1)+H510</f>
        <v>1081.3944959999999</v>
      </c>
      <c r="J510" s="35"/>
      <c r="K510" s="35"/>
      <c r="L510" s="35"/>
      <c r="M510" s="35"/>
      <c r="N510" s="35"/>
      <c r="O510" s="35"/>
      <c r="P510" s="35"/>
      <c r="Q510" s="35"/>
      <c r="R510" s="35"/>
      <c r="S510" s="35"/>
      <c r="T510" s="35"/>
      <c r="U510" s="42" t="str">
        <f t="shared" ref="U510:U514" ca="1" si="258">V510&amp;""&amp;",..,"&amp;""&amp;W510</f>
        <v>3601,..,4001</v>
      </c>
      <c r="V510" s="42">
        <f ca="1">(SUMPRODUCT(MID(0&amp;(LEFT(A509,SUM(LEN(A509)-LEN(SUBSTITUTE(A509,{"0","1","2","3"},""))))), LARGE(INDEX(ISNUMBER(--MID((LEFT(A509,SUM(LEN(A509)-LEN(SUBSTITUTE(A509,{"0","1","2","3"},""))))), ROW(INDIRECT("1:"&amp;LEN((LEFT(A509,SUM(LEN(A509)-LEN(SUBSTITUTE(A509,{"0","1","2","3"},"")))))))), 1)) * ROW(INDIRECT("1:"&amp;LEN((LEFT(A509,SUM(LEN(A509)-LEN(SUBSTITUTE(A509,{"0","1","2","3"},"")))))))), 0), ROW(INDIRECT("1:"&amp;LEN((LEFT(A509,SUM(LEN(A509)-LEN(SUBSTITUTE(A509,{"0","1","2","3"},"")))))))))+1, 1) * 10^ROW(INDIRECT("1:"&amp;LEN((LEFT(A509,SUM(LEN(A509)-LEN(SUBSTITUTE(A509,{"0","1","2","3"},""))))))))/10))*100+1</f>
        <v>3601</v>
      </c>
      <c r="W510" s="42">
        <f ca="1">(SUMPRODUCT(MID(0&amp;(--TRIM(RIGHT(SUBSTITUTE(LEFT(A509,_xlfn.AGGREGATE(16,6,FIND({0,1,2,3,4,5,6,7,8,9},A509,ROW(INDIRECT("1:"&amp;LEN(A509)))),1))," ",REPT(" ",LEN(A509))),LEN(A509)))), LARGE(INDEX(ISNUMBER(--MID((--TRIM(RIGHT(SUBSTITUTE(LEFT(A509,_xlfn.AGGREGATE(16,6,FIND({0,1,2,3,4,5,6,7,8,9},A509,ROW(INDIRECT("1:"&amp;LEN(A509)))),1))," ",REPT(" ",LEN(A509))),LEN(A509)))), ROW(INDIRECT("1:"&amp;LEN((--TRIM(RIGHT(SUBSTITUTE(LEFT(A509,_xlfn.AGGREGATE(16,6,FIND({0,1,2,3,4,5,6,7,8,9},A509,ROW(INDIRECT("1:"&amp;LEN(A509)))),1))," ",REPT(" ",LEN(A509))),LEN(A509))))))), 1)) * ROW(INDIRECT("1:"&amp;LEN((--TRIM(RIGHT(SUBSTITUTE(LEFT(A509,_xlfn.AGGREGATE(16,6,FIND({0,1,2,3,4,5,6,7,8,9},A509,ROW(INDIRECT("1:"&amp;LEN(A509)))),1))," ",REPT(" ",LEN(A509))),LEN(A509))))))), 0), ROW(INDIRECT("1:"&amp;LEN((--TRIM(RIGHT(SUBSTITUTE(LEFT(A509,_xlfn.AGGREGATE(16,6,FIND({0,1,2,3,4,5,6,7,8,9},A509,ROW(INDIRECT("1:"&amp;LEN(A509)))),1))," ",REPT(" ",LEN(A509))),LEN(A509))))))))+1, 1) * 10^ROW(INDIRECT("1:"&amp;LEN((--TRIM(RIGHT(SUBSTITUTE(LEFT(A509,_xlfn.AGGREGATE(16,6,FIND({0,1,2,3,4,5,6,7,8,9},A509,ROW(INDIRECT("1:"&amp;LEN(A509)))),1))," ",REPT(" ",LEN(A509))),LEN(A509)))))))/10))*100+1</f>
        <v>4001</v>
      </c>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WZC510" s="35"/>
      <c r="WZD510" s="35"/>
      <c r="WZE510" s="35"/>
      <c r="WZF510" s="35"/>
      <c r="WZG510" s="35"/>
      <c r="WZH510" s="35"/>
      <c r="WZI510" s="35"/>
      <c r="WZJ510" s="35"/>
      <c r="WZK510" s="35"/>
      <c r="WZL510" s="35"/>
      <c r="WZM510" s="35"/>
      <c r="WZN510" s="35"/>
      <c r="WZO510" s="35"/>
      <c r="WZP510" s="35"/>
      <c r="WZQ510" s="35"/>
      <c r="WZR510" s="35"/>
      <c r="WZS510" s="35"/>
      <c r="WZT510" s="35"/>
      <c r="WZU510" s="35"/>
      <c r="WZV510" s="35"/>
      <c r="WZW510" s="35"/>
      <c r="WZX510" s="35"/>
      <c r="WZY510" s="35"/>
      <c r="WZZ510" s="35"/>
      <c r="XAA510" s="35"/>
      <c r="XAB510" s="35"/>
      <c r="XAC510" s="35"/>
      <c r="XAD510" s="35"/>
      <c r="XAE510" s="35"/>
      <c r="XAF510" s="35"/>
      <c r="XAG510" s="35"/>
      <c r="XAH510" s="35"/>
      <c r="XAI510" s="35"/>
      <c r="XAJ510" s="35"/>
      <c r="XAK510" s="35"/>
      <c r="XAL510" s="35"/>
      <c r="XAM510" s="35"/>
      <c r="XAN510" s="35"/>
      <c r="XAO510" s="35"/>
      <c r="XAP510" s="35"/>
      <c r="XAQ510" s="35"/>
      <c r="XAR510" s="35"/>
      <c r="XAS510" s="35"/>
      <c r="XAT510" s="35"/>
      <c r="XAU510" s="35"/>
      <c r="XAV510" s="35"/>
      <c r="XAW510" s="35"/>
      <c r="XAX510" s="35"/>
      <c r="XAY510" s="35"/>
      <c r="XAZ510" s="35"/>
      <c r="XBA510" s="35"/>
      <c r="XBB510" s="35"/>
      <c r="XBC510" s="35"/>
      <c r="XBD510" s="35"/>
      <c r="XBE510" s="35"/>
      <c r="XBF510" s="35"/>
      <c r="XBG510" s="35"/>
      <c r="XBH510" s="35"/>
      <c r="XBI510" s="35"/>
      <c r="XBJ510" s="35"/>
      <c r="XBK510" s="35"/>
      <c r="XBL510" s="35"/>
      <c r="XBM510" s="35"/>
      <c r="XBN510" s="35"/>
      <c r="XBO510" s="35"/>
      <c r="XBP510" s="35"/>
      <c r="XBQ510" s="35"/>
      <c r="XBR510" s="35"/>
      <c r="XBS510" s="35"/>
      <c r="XBT510" s="35"/>
      <c r="XBU510" s="35"/>
      <c r="XBV510" s="35"/>
      <c r="XBW510" s="35"/>
      <c r="XBX510" s="35"/>
      <c r="XBY510" s="35"/>
      <c r="XBZ510" s="35"/>
      <c r="XCA510" s="35"/>
      <c r="XCB510" s="35"/>
      <c r="XCC510" s="35"/>
      <c r="XCD510" s="35"/>
      <c r="XCE510" s="35"/>
      <c r="XCF510" s="35"/>
      <c r="XCG510" s="35"/>
      <c r="XCH510" s="35"/>
      <c r="XCI510" s="35"/>
      <c r="XCJ510" s="35"/>
      <c r="XCK510" s="35"/>
      <c r="XCL510" s="35"/>
      <c r="XCM510" s="35"/>
      <c r="XCN510" s="35"/>
      <c r="XCO510" s="35"/>
      <c r="XCP510" s="35"/>
      <c r="XCQ510" s="35"/>
      <c r="XCR510" s="35"/>
      <c r="XCS510" s="35"/>
      <c r="XCT510" s="35"/>
      <c r="XCU510" s="35"/>
      <c r="XCV510" s="35"/>
      <c r="XCW510" s="35"/>
      <c r="XCX510" s="35"/>
      <c r="XCY510" s="35"/>
      <c r="XCZ510" s="35"/>
      <c r="XDA510" s="35"/>
      <c r="XDB510" s="35"/>
      <c r="XDC510" s="35"/>
      <c r="XDD510" s="35"/>
      <c r="XDE510" s="35"/>
      <c r="XDF510" s="35"/>
      <c r="XDG510" s="35"/>
      <c r="XDH510" s="35"/>
      <c r="XDI510" s="35"/>
      <c r="XDJ510" s="35"/>
      <c r="XDK510" s="35"/>
      <c r="XDL510" s="35"/>
      <c r="XDM510" s="35"/>
      <c r="XDN510" s="35"/>
      <c r="XDO510" s="35"/>
      <c r="XDP510" s="35"/>
      <c r="XDQ510" s="35"/>
      <c r="XDR510" s="35"/>
      <c r="XDS510" s="35"/>
      <c r="XDT510" s="35"/>
      <c r="XDU510" s="35"/>
      <c r="XDV510" s="35"/>
      <c r="XDW510" s="35"/>
      <c r="XDX510" s="35"/>
      <c r="XDY510" s="35"/>
      <c r="XDZ510" s="35"/>
      <c r="XEA510" s="35"/>
      <c r="XEB510" s="35"/>
      <c r="XEC510" s="35"/>
      <c r="XED510" s="35"/>
      <c r="XEE510" s="35"/>
      <c r="XEF510" s="35"/>
      <c r="XEG510" s="35"/>
      <c r="XEH510" s="35"/>
      <c r="XEI510" s="35"/>
      <c r="XEJ510" s="35"/>
      <c r="XEK510" s="35"/>
      <c r="XEL510" s="35"/>
      <c r="XEM510" s="35"/>
      <c r="XEN510" s="35"/>
      <c r="XEO510" s="35"/>
      <c r="XEP510" s="35"/>
      <c r="XEQ510" s="35"/>
      <c r="XER510" s="35"/>
      <c r="XES510" s="35"/>
      <c r="XET510" s="35"/>
      <c r="XEU510" s="35"/>
      <c r="XEV510" s="35"/>
      <c r="XEW510" s="35"/>
      <c r="XEX510" s="35"/>
      <c r="XEY510" s="35"/>
      <c r="XEZ510" s="35"/>
      <c r="XFA510" s="35"/>
      <c r="XFB510" s="35"/>
      <c r="XFC510" s="35"/>
      <c r="XFD510" s="35"/>
    </row>
    <row r="511" spans="1:151 16227:16384" s="12" customFormat="1" ht="20.25" customHeight="1" x14ac:dyDescent="0.25">
      <c r="A511" s="114"/>
      <c r="B511" s="115"/>
      <c r="C511" s="118">
        <v>2</v>
      </c>
      <c r="D511" s="119"/>
      <c r="E511" s="62" t="s">
        <v>208</v>
      </c>
      <c r="F511" s="118">
        <f>(64.4)*10.764</f>
        <v>693.20159999999998</v>
      </c>
      <c r="G511" s="119"/>
      <c r="H511" s="62">
        <v>0</v>
      </c>
      <c r="I511" s="62">
        <f t="shared" si="257"/>
        <v>1109.12256</v>
      </c>
      <c r="J511" s="35"/>
      <c r="K511" s="35"/>
      <c r="L511" s="35"/>
      <c r="M511" s="35"/>
      <c r="N511" s="35"/>
      <c r="O511" s="35"/>
      <c r="P511" s="35"/>
      <c r="Q511" s="35"/>
      <c r="R511" s="35"/>
      <c r="S511" s="35"/>
      <c r="T511" s="35"/>
      <c r="U511" s="42" t="str">
        <f t="shared" ca="1" si="258"/>
        <v>3602,..,4002</v>
      </c>
      <c r="V511" s="42">
        <f ca="1">V510+1</f>
        <v>3602</v>
      </c>
      <c r="W511" s="42">
        <f ca="1">W510+1</f>
        <v>4002</v>
      </c>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WZC511" s="35"/>
      <c r="WZD511" s="35"/>
      <c r="WZE511" s="35"/>
      <c r="WZF511" s="35"/>
      <c r="WZG511" s="35"/>
      <c r="WZH511" s="35"/>
      <c r="WZI511" s="35"/>
      <c r="WZJ511" s="35"/>
      <c r="WZK511" s="35"/>
      <c r="WZL511" s="35"/>
      <c r="WZM511" s="35"/>
      <c r="WZN511" s="35"/>
      <c r="WZO511" s="35"/>
      <c r="WZP511" s="35"/>
      <c r="WZQ511" s="35"/>
      <c r="WZR511" s="35"/>
      <c r="WZS511" s="35"/>
      <c r="WZT511" s="35"/>
      <c r="WZU511" s="35"/>
      <c r="WZV511" s="35"/>
      <c r="WZW511" s="35"/>
      <c r="WZX511" s="35"/>
      <c r="WZY511" s="35"/>
      <c r="WZZ511" s="35"/>
      <c r="XAA511" s="35"/>
      <c r="XAB511" s="35"/>
      <c r="XAC511" s="35"/>
      <c r="XAD511" s="35"/>
      <c r="XAE511" s="35"/>
      <c r="XAF511" s="35"/>
      <c r="XAG511" s="35"/>
      <c r="XAH511" s="35"/>
      <c r="XAI511" s="35"/>
      <c r="XAJ511" s="35"/>
      <c r="XAK511" s="35"/>
      <c r="XAL511" s="35"/>
      <c r="XAM511" s="35"/>
      <c r="XAN511" s="35"/>
      <c r="XAO511" s="35"/>
      <c r="XAP511" s="35"/>
      <c r="XAQ511" s="35"/>
      <c r="XAR511" s="35"/>
      <c r="XAS511" s="35"/>
      <c r="XAT511" s="35"/>
      <c r="XAU511" s="35"/>
      <c r="XAV511" s="35"/>
      <c r="XAW511" s="35"/>
      <c r="XAX511" s="35"/>
      <c r="XAY511" s="35"/>
      <c r="XAZ511" s="35"/>
      <c r="XBA511" s="35"/>
      <c r="XBB511" s="35"/>
      <c r="XBC511" s="35"/>
      <c r="XBD511" s="35"/>
      <c r="XBE511" s="35"/>
      <c r="XBF511" s="35"/>
      <c r="XBG511" s="35"/>
      <c r="XBH511" s="35"/>
      <c r="XBI511" s="35"/>
      <c r="XBJ511" s="35"/>
      <c r="XBK511" s="35"/>
      <c r="XBL511" s="35"/>
      <c r="XBM511" s="35"/>
      <c r="XBN511" s="35"/>
      <c r="XBO511" s="35"/>
      <c r="XBP511" s="35"/>
      <c r="XBQ511" s="35"/>
      <c r="XBR511" s="35"/>
      <c r="XBS511" s="35"/>
      <c r="XBT511" s="35"/>
      <c r="XBU511" s="35"/>
      <c r="XBV511" s="35"/>
      <c r="XBW511" s="35"/>
      <c r="XBX511" s="35"/>
      <c r="XBY511" s="35"/>
      <c r="XBZ511" s="35"/>
      <c r="XCA511" s="35"/>
      <c r="XCB511" s="35"/>
      <c r="XCC511" s="35"/>
      <c r="XCD511" s="35"/>
      <c r="XCE511" s="35"/>
      <c r="XCF511" s="35"/>
      <c r="XCG511" s="35"/>
      <c r="XCH511" s="35"/>
      <c r="XCI511" s="35"/>
      <c r="XCJ511" s="35"/>
      <c r="XCK511" s="35"/>
      <c r="XCL511" s="35"/>
      <c r="XCM511" s="35"/>
      <c r="XCN511" s="35"/>
      <c r="XCO511" s="35"/>
      <c r="XCP511" s="35"/>
      <c r="XCQ511" s="35"/>
      <c r="XCR511" s="35"/>
      <c r="XCS511" s="35"/>
      <c r="XCT511" s="35"/>
      <c r="XCU511" s="35"/>
      <c r="XCV511" s="35"/>
      <c r="XCW511" s="35"/>
      <c r="XCX511" s="35"/>
      <c r="XCY511" s="35"/>
      <c r="XCZ511" s="35"/>
      <c r="XDA511" s="35"/>
      <c r="XDB511" s="35"/>
      <c r="XDC511" s="35"/>
      <c r="XDD511" s="35"/>
      <c r="XDE511" s="35"/>
      <c r="XDF511" s="35"/>
      <c r="XDG511" s="35"/>
      <c r="XDH511" s="35"/>
      <c r="XDI511" s="35"/>
      <c r="XDJ511" s="35"/>
      <c r="XDK511" s="35"/>
      <c r="XDL511" s="35"/>
      <c r="XDM511" s="35"/>
      <c r="XDN511" s="35"/>
      <c r="XDO511" s="35"/>
      <c r="XDP511" s="35"/>
      <c r="XDQ511" s="35"/>
      <c r="XDR511" s="35"/>
      <c r="XDS511" s="35"/>
      <c r="XDT511" s="35"/>
      <c r="XDU511" s="35"/>
      <c r="XDV511" s="35"/>
      <c r="XDW511" s="35"/>
      <c r="XDX511" s="35"/>
      <c r="XDY511" s="35"/>
      <c r="XDZ511" s="35"/>
      <c r="XEA511" s="35"/>
      <c r="XEB511" s="35"/>
      <c r="XEC511" s="35"/>
      <c r="XED511" s="35"/>
      <c r="XEE511" s="35"/>
      <c r="XEF511" s="35"/>
      <c r="XEG511" s="35"/>
      <c r="XEH511" s="35"/>
      <c r="XEI511" s="35"/>
      <c r="XEJ511" s="35"/>
      <c r="XEK511" s="35"/>
      <c r="XEL511" s="35"/>
      <c r="XEM511" s="35"/>
      <c r="XEN511" s="35"/>
      <c r="XEO511" s="35"/>
      <c r="XEP511" s="35"/>
      <c r="XEQ511" s="35"/>
      <c r="XER511" s="35"/>
      <c r="XES511" s="35"/>
      <c r="XET511" s="35"/>
      <c r="XEU511" s="35"/>
      <c r="XEV511" s="35"/>
      <c r="XEW511" s="35"/>
      <c r="XEX511" s="35"/>
      <c r="XEY511" s="35"/>
      <c r="XEZ511" s="35"/>
      <c r="XFA511" s="35"/>
      <c r="XFB511" s="35"/>
      <c r="XFC511" s="35"/>
      <c r="XFD511" s="35"/>
    </row>
    <row r="512" spans="1:151 16227:16384" s="12" customFormat="1" ht="20.25" customHeight="1" x14ac:dyDescent="0.25">
      <c r="A512" s="114"/>
      <c r="B512" s="115"/>
      <c r="C512" s="118">
        <v>3</v>
      </c>
      <c r="D512" s="119"/>
      <c r="E512" s="62" t="s">
        <v>208</v>
      </c>
      <c r="F512" s="118">
        <f>(64.4)*10.764</f>
        <v>693.20159999999998</v>
      </c>
      <c r="G512" s="119"/>
      <c r="H512" s="62">
        <v>0</v>
      </c>
      <c r="I512" s="62">
        <f t="shared" si="257"/>
        <v>1109.12256</v>
      </c>
      <c r="J512" s="35"/>
      <c r="K512" s="35"/>
      <c r="L512" s="35"/>
      <c r="M512" s="35"/>
      <c r="N512" s="35"/>
      <c r="O512" s="35"/>
      <c r="P512" s="35"/>
      <c r="Q512" s="35"/>
      <c r="R512" s="35"/>
      <c r="S512" s="35"/>
      <c r="T512" s="35"/>
      <c r="U512" s="42" t="str">
        <f t="shared" ca="1" si="258"/>
        <v>3603,..,4003</v>
      </c>
      <c r="V512" s="42">
        <f t="shared" ref="V512:W512" ca="1" si="259">V511+1</f>
        <v>3603</v>
      </c>
      <c r="W512" s="42">
        <f t="shared" ca="1" si="259"/>
        <v>4003</v>
      </c>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WZC512" s="35"/>
      <c r="WZD512" s="35"/>
      <c r="WZE512" s="35"/>
      <c r="WZF512" s="35"/>
      <c r="WZG512" s="35"/>
      <c r="WZH512" s="35"/>
      <c r="WZI512" s="35"/>
      <c r="WZJ512" s="35"/>
      <c r="WZK512" s="35"/>
      <c r="WZL512" s="35"/>
      <c r="WZM512" s="35"/>
      <c r="WZN512" s="35"/>
      <c r="WZO512" s="35"/>
      <c r="WZP512" s="35"/>
      <c r="WZQ512" s="35"/>
      <c r="WZR512" s="35"/>
      <c r="WZS512" s="35"/>
      <c r="WZT512" s="35"/>
      <c r="WZU512" s="35"/>
      <c r="WZV512" s="35"/>
      <c r="WZW512" s="35"/>
      <c r="WZX512" s="35"/>
      <c r="WZY512" s="35"/>
      <c r="WZZ512" s="35"/>
      <c r="XAA512" s="35"/>
      <c r="XAB512" s="35"/>
      <c r="XAC512" s="35"/>
      <c r="XAD512" s="35"/>
      <c r="XAE512" s="35"/>
      <c r="XAF512" s="35"/>
      <c r="XAG512" s="35"/>
      <c r="XAH512" s="35"/>
      <c r="XAI512" s="35"/>
      <c r="XAJ512" s="35"/>
      <c r="XAK512" s="35"/>
      <c r="XAL512" s="35"/>
      <c r="XAM512" s="35"/>
      <c r="XAN512" s="35"/>
      <c r="XAO512" s="35"/>
      <c r="XAP512" s="35"/>
      <c r="XAQ512" s="35"/>
      <c r="XAR512" s="35"/>
      <c r="XAS512" s="35"/>
      <c r="XAT512" s="35"/>
      <c r="XAU512" s="35"/>
      <c r="XAV512" s="35"/>
      <c r="XAW512" s="35"/>
      <c r="XAX512" s="35"/>
      <c r="XAY512" s="35"/>
      <c r="XAZ512" s="35"/>
      <c r="XBA512" s="35"/>
      <c r="XBB512" s="35"/>
      <c r="XBC512" s="35"/>
      <c r="XBD512" s="35"/>
      <c r="XBE512" s="35"/>
      <c r="XBF512" s="35"/>
      <c r="XBG512" s="35"/>
      <c r="XBH512" s="35"/>
      <c r="XBI512" s="35"/>
      <c r="XBJ512" s="35"/>
      <c r="XBK512" s="35"/>
      <c r="XBL512" s="35"/>
      <c r="XBM512" s="35"/>
      <c r="XBN512" s="35"/>
      <c r="XBO512" s="35"/>
      <c r="XBP512" s="35"/>
      <c r="XBQ512" s="35"/>
      <c r="XBR512" s="35"/>
      <c r="XBS512" s="35"/>
      <c r="XBT512" s="35"/>
      <c r="XBU512" s="35"/>
      <c r="XBV512" s="35"/>
      <c r="XBW512" s="35"/>
      <c r="XBX512" s="35"/>
      <c r="XBY512" s="35"/>
      <c r="XBZ512" s="35"/>
      <c r="XCA512" s="35"/>
      <c r="XCB512" s="35"/>
      <c r="XCC512" s="35"/>
      <c r="XCD512" s="35"/>
      <c r="XCE512" s="35"/>
      <c r="XCF512" s="35"/>
      <c r="XCG512" s="35"/>
      <c r="XCH512" s="35"/>
      <c r="XCI512" s="35"/>
      <c r="XCJ512" s="35"/>
      <c r="XCK512" s="35"/>
      <c r="XCL512" s="35"/>
      <c r="XCM512" s="35"/>
      <c r="XCN512" s="35"/>
      <c r="XCO512" s="35"/>
      <c r="XCP512" s="35"/>
      <c r="XCQ512" s="35"/>
      <c r="XCR512" s="35"/>
      <c r="XCS512" s="35"/>
      <c r="XCT512" s="35"/>
      <c r="XCU512" s="35"/>
      <c r="XCV512" s="35"/>
      <c r="XCW512" s="35"/>
      <c r="XCX512" s="35"/>
      <c r="XCY512" s="35"/>
      <c r="XCZ512" s="35"/>
      <c r="XDA512" s="35"/>
      <c r="XDB512" s="35"/>
      <c r="XDC512" s="35"/>
      <c r="XDD512" s="35"/>
      <c r="XDE512" s="35"/>
      <c r="XDF512" s="35"/>
      <c r="XDG512" s="35"/>
      <c r="XDH512" s="35"/>
      <c r="XDI512" s="35"/>
      <c r="XDJ512" s="35"/>
      <c r="XDK512" s="35"/>
      <c r="XDL512" s="35"/>
      <c r="XDM512" s="35"/>
      <c r="XDN512" s="35"/>
      <c r="XDO512" s="35"/>
      <c r="XDP512" s="35"/>
      <c r="XDQ512" s="35"/>
      <c r="XDR512" s="35"/>
      <c r="XDS512" s="35"/>
      <c r="XDT512" s="35"/>
      <c r="XDU512" s="35"/>
      <c r="XDV512" s="35"/>
      <c r="XDW512" s="35"/>
      <c r="XDX512" s="35"/>
      <c r="XDY512" s="35"/>
      <c r="XDZ512" s="35"/>
      <c r="XEA512" s="35"/>
      <c r="XEB512" s="35"/>
      <c r="XEC512" s="35"/>
      <c r="XED512" s="35"/>
      <c r="XEE512" s="35"/>
      <c r="XEF512" s="35"/>
      <c r="XEG512" s="35"/>
      <c r="XEH512" s="35"/>
      <c r="XEI512" s="35"/>
      <c r="XEJ512" s="35"/>
      <c r="XEK512" s="35"/>
      <c r="XEL512" s="35"/>
      <c r="XEM512" s="35"/>
      <c r="XEN512" s="35"/>
      <c r="XEO512" s="35"/>
      <c r="XEP512" s="35"/>
      <c r="XEQ512" s="35"/>
      <c r="XER512" s="35"/>
      <c r="XES512" s="35"/>
      <c r="XET512" s="35"/>
      <c r="XEU512" s="35"/>
      <c r="XEV512" s="35"/>
      <c r="XEW512" s="35"/>
      <c r="XEX512" s="35"/>
      <c r="XEY512" s="35"/>
      <c r="XEZ512" s="35"/>
      <c r="XFA512" s="35"/>
      <c r="XFB512" s="35"/>
      <c r="XFC512" s="35"/>
      <c r="XFD512" s="35"/>
    </row>
    <row r="513" spans="1:151 16227:16384" s="12" customFormat="1" ht="20.25" customHeight="1" x14ac:dyDescent="0.25">
      <c r="A513" s="114"/>
      <c r="B513" s="115"/>
      <c r="C513" s="118">
        <v>4</v>
      </c>
      <c r="D513" s="119"/>
      <c r="E513" s="62" t="s">
        <v>209</v>
      </c>
      <c r="F513" s="118">
        <f>(92.48)*10.764</f>
        <v>995.45471999999995</v>
      </c>
      <c r="G513" s="119"/>
      <c r="H513" s="62">
        <v>0</v>
      </c>
      <c r="I513" s="62">
        <f t="shared" si="257"/>
        <v>1592.7275520000001</v>
      </c>
      <c r="J513" s="35"/>
      <c r="K513" s="35"/>
      <c r="L513" s="35"/>
      <c r="M513" s="35"/>
      <c r="N513" s="35"/>
      <c r="O513" s="35"/>
      <c r="P513" s="35"/>
      <c r="Q513" s="35"/>
      <c r="R513" s="35"/>
      <c r="S513" s="35"/>
      <c r="T513" s="35"/>
      <c r="U513" s="42" t="str">
        <f t="shared" ca="1" si="258"/>
        <v>3604,..,4004</v>
      </c>
      <c r="V513" s="42">
        <f t="shared" ref="V513:W513" ca="1" si="260">V512+1</f>
        <v>3604</v>
      </c>
      <c r="W513" s="42">
        <f t="shared" ca="1" si="260"/>
        <v>4004</v>
      </c>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WZC513" s="35"/>
      <c r="WZD513" s="35"/>
      <c r="WZE513" s="35"/>
      <c r="WZF513" s="35"/>
      <c r="WZG513" s="35"/>
      <c r="WZH513" s="35"/>
      <c r="WZI513" s="35"/>
      <c r="WZJ513" s="35"/>
      <c r="WZK513" s="35"/>
      <c r="WZL513" s="35"/>
      <c r="WZM513" s="35"/>
      <c r="WZN513" s="35"/>
      <c r="WZO513" s="35"/>
      <c r="WZP513" s="35"/>
      <c r="WZQ513" s="35"/>
      <c r="WZR513" s="35"/>
      <c r="WZS513" s="35"/>
      <c r="WZT513" s="35"/>
      <c r="WZU513" s="35"/>
      <c r="WZV513" s="35"/>
      <c r="WZW513" s="35"/>
      <c r="WZX513" s="35"/>
      <c r="WZY513" s="35"/>
      <c r="WZZ513" s="35"/>
      <c r="XAA513" s="35"/>
      <c r="XAB513" s="35"/>
      <c r="XAC513" s="35"/>
      <c r="XAD513" s="35"/>
      <c r="XAE513" s="35"/>
      <c r="XAF513" s="35"/>
      <c r="XAG513" s="35"/>
      <c r="XAH513" s="35"/>
      <c r="XAI513" s="35"/>
      <c r="XAJ513" s="35"/>
      <c r="XAK513" s="35"/>
      <c r="XAL513" s="35"/>
      <c r="XAM513" s="35"/>
      <c r="XAN513" s="35"/>
      <c r="XAO513" s="35"/>
      <c r="XAP513" s="35"/>
      <c r="XAQ513" s="35"/>
      <c r="XAR513" s="35"/>
      <c r="XAS513" s="35"/>
      <c r="XAT513" s="35"/>
      <c r="XAU513" s="35"/>
      <c r="XAV513" s="35"/>
      <c r="XAW513" s="35"/>
      <c r="XAX513" s="35"/>
      <c r="XAY513" s="35"/>
      <c r="XAZ513" s="35"/>
      <c r="XBA513" s="35"/>
      <c r="XBB513" s="35"/>
      <c r="XBC513" s="35"/>
      <c r="XBD513" s="35"/>
      <c r="XBE513" s="35"/>
      <c r="XBF513" s="35"/>
      <c r="XBG513" s="35"/>
      <c r="XBH513" s="35"/>
      <c r="XBI513" s="35"/>
      <c r="XBJ513" s="35"/>
      <c r="XBK513" s="35"/>
      <c r="XBL513" s="35"/>
      <c r="XBM513" s="35"/>
      <c r="XBN513" s="35"/>
      <c r="XBO513" s="35"/>
      <c r="XBP513" s="35"/>
      <c r="XBQ513" s="35"/>
      <c r="XBR513" s="35"/>
      <c r="XBS513" s="35"/>
      <c r="XBT513" s="35"/>
      <c r="XBU513" s="35"/>
      <c r="XBV513" s="35"/>
      <c r="XBW513" s="35"/>
      <c r="XBX513" s="35"/>
      <c r="XBY513" s="35"/>
      <c r="XBZ513" s="35"/>
      <c r="XCA513" s="35"/>
      <c r="XCB513" s="35"/>
      <c r="XCC513" s="35"/>
      <c r="XCD513" s="35"/>
      <c r="XCE513" s="35"/>
      <c r="XCF513" s="35"/>
      <c r="XCG513" s="35"/>
      <c r="XCH513" s="35"/>
      <c r="XCI513" s="35"/>
      <c r="XCJ513" s="35"/>
      <c r="XCK513" s="35"/>
      <c r="XCL513" s="35"/>
      <c r="XCM513" s="35"/>
      <c r="XCN513" s="35"/>
      <c r="XCO513" s="35"/>
      <c r="XCP513" s="35"/>
      <c r="XCQ513" s="35"/>
      <c r="XCR513" s="35"/>
      <c r="XCS513" s="35"/>
      <c r="XCT513" s="35"/>
      <c r="XCU513" s="35"/>
      <c r="XCV513" s="35"/>
      <c r="XCW513" s="35"/>
      <c r="XCX513" s="35"/>
      <c r="XCY513" s="35"/>
      <c r="XCZ513" s="35"/>
      <c r="XDA513" s="35"/>
      <c r="XDB513" s="35"/>
      <c r="XDC513" s="35"/>
      <c r="XDD513" s="35"/>
      <c r="XDE513" s="35"/>
      <c r="XDF513" s="35"/>
      <c r="XDG513" s="35"/>
      <c r="XDH513" s="35"/>
      <c r="XDI513" s="35"/>
      <c r="XDJ513" s="35"/>
      <c r="XDK513" s="35"/>
      <c r="XDL513" s="35"/>
      <c r="XDM513" s="35"/>
      <c r="XDN513" s="35"/>
      <c r="XDO513" s="35"/>
      <c r="XDP513" s="35"/>
      <c r="XDQ513" s="35"/>
      <c r="XDR513" s="35"/>
      <c r="XDS513" s="35"/>
      <c r="XDT513" s="35"/>
      <c r="XDU513" s="35"/>
      <c r="XDV513" s="35"/>
      <c r="XDW513" s="35"/>
      <c r="XDX513" s="35"/>
      <c r="XDY513" s="35"/>
      <c r="XDZ513" s="35"/>
      <c r="XEA513" s="35"/>
      <c r="XEB513" s="35"/>
      <c r="XEC513" s="35"/>
      <c r="XED513" s="35"/>
      <c r="XEE513" s="35"/>
      <c r="XEF513" s="35"/>
      <c r="XEG513" s="35"/>
      <c r="XEH513" s="35"/>
      <c r="XEI513" s="35"/>
      <c r="XEJ513" s="35"/>
      <c r="XEK513" s="35"/>
      <c r="XEL513" s="35"/>
      <c r="XEM513" s="35"/>
      <c r="XEN513" s="35"/>
      <c r="XEO513" s="35"/>
      <c r="XEP513" s="35"/>
      <c r="XEQ513" s="35"/>
      <c r="XER513" s="35"/>
      <c r="XES513" s="35"/>
      <c r="XET513" s="35"/>
      <c r="XEU513" s="35"/>
      <c r="XEV513" s="35"/>
      <c r="XEW513" s="35"/>
      <c r="XEX513" s="35"/>
      <c r="XEY513" s="35"/>
      <c r="XEZ513" s="35"/>
      <c r="XFA513" s="35"/>
      <c r="XFB513" s="35"/>
      <c r="XFC513" s="35"/>
      <c r="XFD513" s="35"/>
    </row>
    <row r="514" spans="1:151 16227:16384" s="12" customFormat="1" ht="20.25" customHeight="1" x14ac:dyDescent="0.25">
      <c r="A514" s="116"/>
      <c r="B514" s="117"/>
      <c r="C514" s="118">
        <v>5</v>
      </c>
      <c r="D514" s="119"/>
      <c r="E514" s="62" t="s">
        <v>209</v>
      </c>
      <c r="F514" s="118">
        <f>(107.14)*10.764</f>
        <v>1153.25496</v>
      </c>
      <c r="G514" s="119"/>
      <c r="H514" s="62">
        <v>0</v>
      </c>
      <c r="I514" s="62">
        <f t="shared" si="257"/>
        <v>1845.207936</v>
      </c>
      <c r="J514" s="35"/>
      <c r="K514" s="35"/>
      <c r="L514" s="35"/>
      <c r="M514" s="35"/>
      <c r="N514" s="35"/>
      <c r="O514" s="35"/>
      <c r="P514" s="35"/>
      <c r="Q514" s="35"/>
      <c r="R514" s="35"/>
      <c r="S514" s="35"/>
      <c r="T514" s="35"/>
      <c r="U514" s="42" t="str">
        <f t="shared" ca="1" si="258"/>
        <v>3605,..,4005</v>
      </c>
      <c r="V514" s="42">
        <f t="shared" ref="V514:W514" ca="1" si="261">V513+1</f>
        <v>3605</v>
      </c>
      <c r="W514" s="42">
        <f t="shared" ca="1" si="261"/>
        <v>4005</v>
      </c>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WZC514" s="35"/>
      <c r="WZD514" s="35"/>
      <c r="WZE514" s="35"/>
      <c r="WZF514" s="35"/>
      <c r="WZG514" s="35"/>
      <c r="WZH514" s="35"/>
      <c r="WZI514" s="35"/>
      <c r="WZJ514" s="35"/>
      <c r="WZK514" s="35"/>
      <c r="WZL514" s="35"/>
      <c r="WZM514" s="35"/>
      <c r="WZN514" s="35"/>
      <c r="WZO514" s="35"/>
      <c r="WZP514" s="35"/>
      <c r="WZQ514" s="35"/>
      <c r="WZR514" s="35"/>
      <c r="WZS514" s="35"/>
      <c r="WZT514" s="35"/>
      <c r="WZU514" s="35"/>
      <c r="WZV514" s="35"/>
      <c r="WZW514" s="35"/>
      <c r="WZX514" s="35"/>
      <c r="WZY514" s="35"/>
      <c r="WZZ514" s="35"/>
      <c r="XAA514" s="35"/>
      <c r="XAB514" s="35"/>
      <c r="XAC514" s="35"/>
      <c r="XAD514" s="35"/>
      <c r="XAE514" s="35"/>
      <c r="XAF514" s="35"/>
      <c r="XAG514" s="35"/>
      <c r="XAH514" s="35"/>
      <c r="XAI514" s="35"/>
      <c r="XAJ514" s="35"/>
      <c r="XAK514" s="35"/>
      <c r="XAL514" s="35"/>
      <c r="XAM514" s="35"/>
      <c r="XAN514" s="35"/>
      <c r="XAO514" s="35"/>
      <c r="XAP514" s="35"/>
      <c r="XAQ514" s="35"/>
      <c r="XAR514" s="35"/>
      <c r="XAS514" s="35"/>
      <c r="XAT514" s="35"/>
      <c r="XAU514" s="35"/>
      <c r="XAV514" s="35"/>
      <c r="XAW514" s="35"/>
      <c r="XAX514" s="35"/>
      <c r="XAY514" s="35"/>
      <c r="XAZ514" s="35"/>
      <c r="XBA514" s="35"/>
      <c r="XBB514" s="35"/>
      <c r="XBC514" s="35"/>
      <c r="XBD514" s="35"/>
      <c r="XBE514" s="35"/>
      <c r="XBF514" s="35"/>
      <c r="XBG514" s="35"/>
      <c r="XBH514" s="35"/>
      <c r="XBI514" s="35"/>
      <c r="XBJ514" s="35"/>
      <c r="XBK514" s="35"/>
      <c r="XBL514" s="35"/>
      <c r="XBM514" s="35"/>
      <c r="XBN514" s="35"/>
      <c r="XBO514" s="35"/>
      <c r="XBP514" s="35"/>
      <c r="XBQ514" s="35"/>
      <c r="XBR514" s="35"/>
      <c r="XBS514" s="35"/>
      <c r="XBT514" s="35"/>
      <c r="XBU514" s="35"/>
      <c r="XBV514" s="35"/>
      <c r="XBW514" s="35"/>
      <c r="XBX514" s="35"/>
      <c r="XBY514" s="35"/>
      <c r="XBZ514" s="35"/>
      <c r="XCA514" s="35"/>
      <c r="XCB514" s="35"/>
      <c r="XCC514" s="35"/>
      <c r="XCD514" s="35"/>
      <c r="XCE514" s="35"/>
      <c r="XCF514" s="35"/>
      <c r="XCG514" s="35"/>
      <c r="XCH514" s="35"/>
      <c r="XCI514" s="35"/>
      <c r="XCJ514" s="35"/>
      <c r="XCK514" s="35"/>
      <c r="XCL514" s="35"/>
      <c r="XCM514" s="35"/>
      <c r="XCN514" s="35"/>
      <c r="XCO514" s="35"/>
      <c r="XCP514" s="35"/>
      <c r="XCQ514" s="35"/>
      <c r="XCR514" s="35"/>
      <c r="XCS514" s="35"/>
      <c r="XCT514" s="35"/>
      <c r="XCU514" s="35"/>
      <c r="XCV514" s="35"/>
      <c r="XCW514" s="35"/>
      <c r="XCX514" s="35"/>
      <c r="XCY514" s="35"/>
      <c r="XCZ514" s="35"/>
      <c r="XDA514" s="35"/>
      <c r="XDB514" s="35"/>
      <c r="XDC514" s="35"/>
      <c r="XDD514" s="35"/>
      <c r="XDE514" s="35"/>
      <c r="XDF514" s="35"/>
      <c r="XDG514" s="35"/>
      <c r="XDH514" s="35"/>
      <c r="XDI514" s="35"/>
      <c r="XDJ514" s="35"/>
      <c r="XDK514" s="35"/>
      <c r="XDL514" s="35"/>
      <c r="XDM514" s="35"/>
      <c r="XDN514" s="35"/>
      <c r="XDO514" s="35"/>
      <c r="XDP514" s="35"/>
      <c r="XDQ514" s="35"/>
      <c r="XDR514" s="35"/>
      <c r="XDS514" s="35"/>
      <c r="XDT514" s="35"/>
      <c r="XDU514" s="35"/>
      <c r="XDV514" s="35"/>
      <c r="XDW514" s="35"/>
      <c r="XDX514" s="35"/>
      <c r="XDY514" s="35"/>
      <c r="XDZ514" s="35"/>
      <c r="XEA514" s="35"/>
      <c r="XEB514" s="35"/>
      <c r="XEC514" s="35"/>
      <c r="XED514" s="35"/>
      <c r="XEE514" s="35"/>
      <c r="XEF514" s="35"/>
      <c r="XEG514" s="35"/>
      <c r="XEH514" s="35"/>
      <c r="XEI514" s="35"/>
      <c r="XEJ514" s="35"/>
      <c r="XEK514" s="35"/>
      <c r="XEL514" s="35"/>
      <c r="XEM514" s="35"/>
      <c r="XEN514" s="35"/>
      <c r="XEO514" s="35"/>
      <c r="XEP514" s="35"/>
      <c r="XEQ514" s="35"/>
      <c r="XER514" s="35"/>
      <c r="XES514" s="35"/>
      <c r="XET514" s="35"/>
      <c r="XEU514" s="35"/>
      <c r="XEV514" s="35"/>
      <c r="XEW514" s="35"/>
      <c r="XEX514" s="35"/>
      <c r="XEY514" s="35"/>
      <c r="XEZ514" s="35"/>
      <c r="XFA514" s="35"/>
      <c r="XFB514" s="35"/>
      <c r="XFC514" s="35"/>
      <c r="XFD514" s="35"/>
    </row>
    <row r="515" spans="1:151 16227:16384" s="12" customFormat="1" ht="20.25" x14ac:dyDescent="0.25">
      <c r="A515" s="109" t="s">
        <v>280</v>
      </c>
      <c r="B515" s="110"/>
      <c r="C515" s="110"/>
      <c r="D515" s="110"/>
      <c r="E515" s="110"/>
      <c r="F515" s="110"/>
      <c r="G515" s="110"/>
      <c r="H515" s="110"/>
      <c r="I515" s="121"/>
      <c r="J515" s="118">
        <v>10.763999999999999</v>
      </c>
      <c r="K515" s="119"/>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WZC515" s="35"/>
      <c r="WZD515" s="35"/>
      <c r="WZE515" s="35"/>
      <c r="WZF515" s="35"/>
      <c r="WZG515" s="35"/>
      <c r="WZH515" s="35"/>
      <c r="WZI515" s="35"/>
      <c r="WZJ515" s="35"/>
      <c r="WZK515" s="35"/>
      <c r="WZL515" s="35"/>
      <c r="WZM515" s="35"/>
      <c r="WZN515" s="35"/>
      <c r="WZO515" s="35"/>
      <c r="WZP515" s="35"/>
      <c r="WZQ515" s="35"/>
      <c r="WZR515" s="35"/>
      <c r="WZS515" s="35"/>
      <c r="WZT515" s="35"/>
      <c r="WZU515" s="35"/>
      <c r="WZV515" s="35"/>
      <c r="WZW515" s="35"/>
      <c r="WZX515" s="35"/>
      <c r="WZY515" s="35"/>
      <c r="WZZ515" s="35"/>
      <c r="XAA515" s="35"/>
      <c r="XAB515" s="35"/>
      <c r="XAC515" s="35"/>
      <c r="XAD515" s="35"/>
      <c r="XAE515" s="35"/>
      <c r="XAF515" s="35"/>
      <c r="XAG515" s="35"/>
      <c r="XAH515" s="35"/>
      <c r="XAI515" s="35"/>
      <c r="XAJ515" s="35"/>
      <c r="XAK515" s="35"/>
      <c r="XAL515" s="35"/>
      <c r="XAM515" s="35"/>
      <c r="XAN515" s="35"/>
      <c r="XAO515" s="35"/>
      <c r="XAP515" s="35"/>
      <c r="XAQ515" s="35"/>
      <c r="XAR515" s="35"/>
      <c r="XAS515" s="35"/>
      <c r="XAT515" s="35"/>
      <c r="XAU515" s="35"/>
      <c r="XAV515" s="35"/>
      <c r="XAW515" s="35"/>
      <c r="XAX515" s="35"/>
      <c r="XAY515" s="35"/>
      <c r="XAZ515" s="35"/>
      <c r="XBA515" s="35"/>
      <c r="XBB515" s="35"/>
      <c r="XBC515" s="35"/>
      <c r="XBD515" s="35"/>
      <c r="XBE515" s="35"/>
      <c r="XBF515" s="35"/>
      <c r="XBG515" s="35"/>
      <c r="XBH515" s="35"/>
      <c r="XBI515" s="35"/>
      <c r="XBJ515" s="35"/>
      <c r="XBK515" s="35"/>
      <c r="XBL515" s="35"/>
      <c r="XBM515" s="35"/>
      <c r="XBN515" s="35"/>
      <c r="XBO515" s="35"/>
      <c r="XBP515" s="35"/>
      <c r="XBQ515" s="35"/>
      <c r="XBR515" s="35"/>
      <c r="XBS515" s="35"/>
      <c r="XBT515" s="35"/>
      <c r="XBU515" s="35"/>
      <c r="XBV515" s="35"/>
      <c r="XBW515" s="35"/>
      <c r="XBX515" s="35"/>
      <c r="XBY515" s="35"/>
      <c r="XBZ515" s="35"/>
      <c r="XCA515" s="35"/>
      <c r="XCB515" s="35"/>
      <c r="XCC515" s="35"/>
      <c r="XCD515" s="35"/>
      <c r="XCE515" s="35"/>
      <c r="XCF515" s="35"/>
      <c r="XCG515" s="35"/>
      <c r="XCH515" s="35"/>
      <c r="XCI515" s="35"/>
      <c r="XCJ515" s="35"/>
      <c r="XCK515" s="35"/>
      <c r="XCL515" s="35"/>
      <c r="XCM515" s="35"/>
      <c r="XCN515" s="35"/>
      <c r="XCO515" s="35"/>
      <c r="XCP515" s="35"/>
      <c r="XCQ515" s="35"/>
      <c r="XCR515" s="35"/>
      <c r="XCS515" s="35"/>
      <c r="XCT515" s="35"/>
      <c r="XCU515" s="35"/>
      <c r="XCV515" s="35"/>
      <c r="XCW515" s="35"/>
      <c r="XCX515" s="35"/>
      <c r="XCY515" s="35"/>
      <c r="XCZ515" s="35"/>
      <c r="XDA515" s="35"/>
      <c r="XDB515" s="35"/>
      <c r="XDC515" s="35"/>
      <c r="XDD515" s="35"/>
      <c r="XDE515" s="35"/>
      <c r="XDF515" s="35"/>
      <c r="XDG515" s="35"/>
      <c r="XDH515" s="35"/>
      <c r="XDI515" s="35"/>
      <c r="XDJ515" s="35"/>
      <c r="XDK515" s="35"/>
      <c r="XDL515" s="35"/>
      <c r="XDM515" s="35"/>
      <c r="XDN515" s="35"/>
      <c r="XDO515" s="35"/>
      <c r="XDP515" s="35"/>
      <c r="XDQ515" s="35"/>
      <c r="XDR515" s="35"/>
      <c r="XDS515" s="35"/>
      <c r="XDT515" s="35"/>
      <c r="XDU515" s="35"/>
      <c r="XDV515" s="35"/>
      <c r="XDW515" s="35"/>
      <c r="XDX515" s="35"/>
      <c r="XDY515" s="35"/>
      <c r="XDZ515" s="35"/>
      <c r="XEA515" s="35"/>
      <c r="XEB515" s="35"/>
      <c r="XEC515" s="35"/>
      <c r="XED515" s="35"/>
      <c r="XEE515" s="35"/>
      <c r="XEF515" s="35"/>
      <c r="XEG515" s="35"/>
      <c r="XEH515" s="35"/>
      <c r="XEI515" s="35"/>
      <c r="XEJ515" s="35"/>
      <c r="XEK515" s="35"/>
      <c r="XEL515" s="35"/>
      <c r="XEM515" s="35"/>
      <c r="XEN515" s="35"/>
      <c r="XEO515" s="35"/>
      <c r="XEP515" s="35"/>
      <c r="XEQ515" s="35"/>
      <c r="XER515" s="35"/>
      <c r="XES515" s="35"/>
      <c r="XET515" s="35"/>
      <c r="XEU515" s="35"/>
      <c r="XEV515" s="35"/>
      <c r="XEW515" s="35"/>
      <c r="XEX515" s="35"/>
      <c r="XEY515" s="35"/>
      <c r="XEZ515" s="35"/>
      <c r="XFA515" s="35"/>
      <c r="XFB515" s="35"/>
      <c r="XFC515" s="35"/>
      <c r="XFD515" s="35"/>
    </row>
    <row r="516" spans="1:151 16227:16384" s="12" customFormat="1" ht="20.25" x14ac:dyDescent="0.25">
      <c r="A516" s="109" t="s">
        <v>239</v>
      </c>
      <c r="B516" s="110"/>
      <c r="C516" s="110"/>
      <c r="D516" s="110"/>
      <c r="E516" s="110"/>
      <c r="F516" s="110"/>
      <c r="G516" s="110"/>
      <c r="H516" s="110"/>
      <c r="I516" s="121"/>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WZC516" s="35"/>
      <c r="WZD516" s="35"/>
      <c r="WZE516" s="35"/>
      <c r="WZF516" s="35"/>
      <c r="WZG516" s="35"/>
      <c r="WZH516" s="35"/>
      <c r="WZI516" s="35"/>
      <c r="WZJ516" s="35"/>
      <c r="WZK516" s="35"/>
      <c r="WZL516" s="35"/>
      <c r="WZM516" s="35"/>
      <c r="WZN516" s="35"/>
      <c r="WZO516" s="35"/>
      <c r="WZP516" s="35"/>
      <c r="WZQ516" s="35"/>
      <c r="WZR516" s="35"/>
      <c r="WZS516" s="35"/>
      <c r="WZT516" s="35"/>
      <c r="WZU516" s="35"/>
      <c r="WZV516" s="35"/>
      <c r="WZW516" s="35"/>
      <c r="WZX516" s="35"/>
      <c r="WZY516" s="35"/>
      <c r="WZZ516" s="35"/>
      <c r="XAA516" s="35"/>
      <c r="XAB516" s="35"/>
      <c r="XAC516" s="35"/>
      <c r="XAD516" s="35"/>
      <c r="XAE516" s="35"/>
      <c r="XAF516" s="35"/>
      <c r="XAG516" s="35"/>
      <c r="XAH516" s="35"/>
      <c r="XAI516" s="35"/>
      <c r="XAJ516" s="35"/>
      <c r="XAK516" s="35"/>
      <c r="XAL516" s="35"/>
      <c r="XAM516" s="35"/>
      <c r="XAN516" s="35"/>
      <c r="XAO516" s="35"/>
      <c r="XAP516" s="35"/>
      <c r="XAQ516" s="35"/>
      <c r="XAR516" s="35"/>
      <c r="XAS516" s="35"/>
      <c r="XAT516" s="35"/>
      <c r="XAU516" s="35"/>
      <c r="XAV516" s="35"/>
      <c r="XAW516" s="35"/>
      <c r="XAX516" s="35"/>
      <c r="XAY516" s="35"/>
      <c r="XAZ516" s="35"/>
      <c r="XBA516" s="35"/>
      <c r="XBB516" s="35"/>
      <c r="XBC516" s="35"/>
      <c r="XBD516" s="35"/>
      <c r="XBE516" s="35"/>
      <c r="XBF516" s="35"/>
      <c r="XBG516" s="35"/>
      <c r="XBH516" s="35"/>
      <c r="XBI516" s="35"/>
      <c r="XBJ516" s="35"/>
      <c r="XBK516" s="35"/>
      <c r="XBL516" s="35"/>
      <c r="XBM516" s="35"/>
      <c r="XBN516" s="35"/>
      <c r="XBO516" s="35"/>
      <c r="XBP516" s="35"/>
      <c r="XBQ516" s="35"/>
      <c r="XBR516" s="35"/>
      <c r="XBS516" s="35"/>
      <c r="XBT516" s="35"/>
      <c r="XBU516" s="35"/>
      <c r="XBV516" s="35"/>
      <c r="XBW516" s="35"/>
      <c r="XBX516" s="35"/>
      <c r="XBY516" s="35"/>
      <c r="XBZ516" s="35"/>
      <c r="XCA516" s="35"/>
      <c r="XCB516" s="35"/>
      <c r="XCC516" s="35"/>
      <c r="XCD516" s="35"/>
      <c r="XCE516" s="35"/>
      <c r="XCF516" s="35"/>
      <c r="XCG516" s="35"/>
      <c r="XCH516" s="35"/>
      <c r="XCI516" s="35"/>
      <c r="XCJ516" s="35"/>
      <c r="XCK516" s="35"/>
      <c r="XCL516" s="35"/>
      <c r="XCM516" s="35"/>
      <c r="XCN516" s="35"/>
      <c r="XCO516" s="35"/>
      <c r="XCP516" s="35"/>
      <c r="XCQ516" s="35"/>
      <c r="XCR516" s="35"/>
      <c r="XCS516" s="35"/>
      <c r="XCT516" s="35"/>
      <c r="XCU516" s="35"/>
      <c r="XCV516" s="35"/>
      <c r="XCW516" s="35"/>
      <c r="XCX516" s="35"/>
      <c r="XCY516" s="35"/>
      <c r="XCZ516" s="35"/>
      <c r="XDA516" s="35"/>
      <c r="XDB516" s="35"/>
      <c r="XDC516" s="35"/>
      <c r="XDD516" s="35"/>
      <c r="XDE516" s="35"/>
      <c r="XDF516" s="35"/>
      <c r="XDG516" s="35"/>
      <c r="XDH516" s="35"/>
      <c r="XDI516" s="35"/>
      <c r="XDJ516" s="35"/>
      <c r="XDK516" s="35"/>
      <c r="XDL516" s="35"/>
      <c r="XDM516" s="35"/>
      <c r="XDN516" s="35"/>
      <c r="XDO516" s="35"/>
      <c r="XDP516" s="35"/>
      <c r="XDQ516" s="35"/>
      <c r="XDR516" s="35"/>
      <c r="XDS516" s="35"/>
      <c r="XDT516" s="35"/>
      <c r="XDU516" s="35"/>
      <c r="XDV516" s="35"/>
      <c r="XDW516" s="35"/>
      <c r="XDX516" s="35"/>
      <c r="XDY516" s="35"/>
      <c r="XDZ516" s="35"/>
      <c r="XEA516" s="35"/>
      <c r="XEB516" s="35"/>
      <c r="XEC516" s="35"/>
      <c r="XED516" s="35"/>
      <c r="XEE516" s="35"/>
      <c r="XEF516" s="35"/>
      <c r="XEG516" s="35"/>
      <c r="XEH516" s="35"/>
      <c r="XEI516" s="35"/>
      <c r="XEJ516" s="35"/>
      <c r="XEK516" s="35"/>
      <c r="XEL516" s="35"/>
      <c r="XEM516" s="35"/>
      <c r="XEN516" s="35"/>
      <c r="XEO516" s="35"/>
      <c r="XEP516" s="35"/>
      <c r="XEQ516" s="35"/>
      <c r="XER516" s="35"/>
      <c r="XES516" s="35"/>
      <c r="XET516" s="35"/>
      <c r="XEU516" s="35"/>
      <c r="XEV516" s="35"/>
      <c r="XEW516" s="35"/>
      <c r="XEX516" s="35"/>
      <c r="XEY516" s="35"/>
      <c r="XEZ516" s="35"/>
      <c r="XFA516" s="35"/>
      <c r="XFB516" s="35"/>
      <c r="XFC516" s="35"/>
      <c r="XFD516" s="35"/>
    </row>
    <row r="517" spans="1:151 16227:16384" s="12" customFormat="1" ht="20.25" x14ac:dyDescent="0.25">
      <c r="A517" s="109" t="s">
        <v>290</v>
      </c>
      <c r="B517" s="110"/>
      <c r="C517" s="110"/>
      <c r="D517" s="110"/>
      <c r="E517" s="110"/>
      <c r="F517" s="110"/>
      <c r="G517" s="110"/>
      <c r="H517" s="110"/>
      <c r="I517" s="121"/>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WZC517" s="35"/>
      <c r="WZD517" s="35"/>
      <c r="WZE517" s="35"/>
      <c r="WZF517" s="35"/>
      <c r="WZG517" s="35"/>
      <c r="WZH517" s="35"/>
      <c r="WZI517" s="35"/>
      <c r="WZJ517" s="35"/>
      <c r="WZK517" s="35"/>
      <c r="WZL517" s="35"/>
      <c r="WZM517" s="35"/>
      <c r="WZN517" s="35"/>
      <c r="WZO517" s="35"/>
      <c r="WZP517" s="35"/>
      <c r="WZQ517" s="35"/>
      <c r="WZR517" s="35"/>
      <c r="WZS517" s="35"/>
      <c r="WZT517" s="35"/>
      <c r="WZU517" s="35"/>
      <c r="WZV517" s="35"/>
      <c r="WZW517" s="35"/>
      <c r="WZX517" s="35"/>
      <c r="WZY517" s="35"/>
      <c r="WZZ517" s="35"/>
      <c r="XAA517" s="35"/>
      <c r="XAB517" s="35"/>
      <c r="XAC517" s="35"/>
      <c r="XAD517" s="35"/>
      <c r="XAE517" s="35"/>
      <c r="XAF517" s="35"/>
      <c r="XAG517" s="35"/>
      <c r="XAH517" s="35"/>
      <c r="XAI517" s="35"/>
      <c r="XAJ517" s="35"/>
      <c r="XAK517" s="35"/>
      <c r="XAL517" s="35"/>
      <c r="XAM517" s="35"/>
      <c r="XAN517" s="35"/>
      <c r="XAO517" s="35"/>
      <c r="XAP517" s="35"/>
      <c r="XAQ517" s="35"/>
      <c r="XAR517" s="35"/>
      <c r="XAS517" s="35"/>
      <c r="XAT517" s="35"/>
      <c r="XAU517" s="35"/>
      <c r="XAV517" s="35"/>
      <c r="XAW517" s="35"/>
      <c r="XAX517" s="35"/>
      <c r="XAY517" s="35"/>
      <c r="XAZ517" s="35"/>
      <c r="XBA517" s="35"/>
      <c r="XBB517" s="35"/>
      <c r="XBC517" s="35"/>
      <c r="XBD517" s="35"/>
      <c r="XBE517" s="35"/>
      <c r="XBF517" s="35"/>
      <c r="XBG517" s="35"/>
      <c r="XBH517" s="35"/>
      <c r="XBI517" s="35"/>
      <c r="XBJ517" s="35"/>
      <c r="XBK517" s="35"/>
      <c r="XBL517" s="35"/>
      <c r="XBM517" s="35"/>
      <c r="XBN517" s="35"/>
      <c r="XBO517" s="35"/>
      <c r="XBP517" s="35"/>
      <c r="XBQ517" s="35"/>
      <c r="XBR517" s="35"/>
      <c r="XBS517" s="35"/>
      <c r="XBT517" s="35"/>
      <c r="XBU517" s="35"/>
      <c r="XBV517" s="35"/>
      <c r="XBW517" s="35"/>
      <c r="XBX517" s="35"/>
      <c r="XBY517" s="35"/>
      <c r="XBZ517" s="35"/>
      <c r="XCA517" s="35"/>
      <c r="XCB517" s="35"/>
      <c r="XCC517" s="35"/>
      <c r="XCD517" s="35"/>
      <c r="XCE517" s="35"/>
      <c r="XCF517" s="35"/>
      <c r="XCG517" s="35"/>
      <c r="XCH517" s="35"/>
      <c r="XCI517" s="35"/>
      <c r="XCJ517" s="35"/>
      <c r="XCK517" s="35"/>
      <c r="XCL517" s="35"/>
      <c r="XCM517" s="35"/>
      <c r="XCN517" s="35"/>
      <c r="XCO517" s="35"/>
      <c r="XCP517" s="35"/>
      <c r="XCQ517" s="35"/>
      <c r="XCR517" s="35"/>
      <c r="XCS517" s="35"/>
      <c r="XCT517" s="35"/>
      <c r="XCU517" s="35"/>
      <c r="XCV517" s="35"/>
      <c r="XCW517" s="35"/>
      <c r="XCX517" s="35"/>
      <c r="XCY517" s="35"/>
      <c r="XCZ517" s="35"/>
      <c r="XDA517" s="35"/>
      <c r="XDB517" s="35"/>
      <c r="XDC517" s="35"/>
      <c r="XDD517" s="35"/>
      <c r="XDE517" s="35"/>
      <c r="XDF517" s="35"/>
      <c r="XDG517" s="35"/>
      <c r="XDH517" s="35"/>
      <c r="XDI517" s="35"/>
      <c r="XDJ517" s="35"/>
      <c r="XDK517" s="35"/>
      <c r="XDL517" s="35"/>
      <c r="XDM517" s="35"/>
      <c r="XDN517" s="35"/>
      <c r="XDO517" s="35"/>
      <c r="XDP517" s="35"/>
      <c r="XDQ517" s="35"/>
      <c r="XDR517" s="35"/>
      <c r="XDS517" s="35"/>
      <c r="XDT517" s="35"/>
      <c r="XDU517" s="35"/>
      <c r="XDV517" s="35"/>
      <c r="XDW517" s="35"/>
      <c r="XDX517" s="35"/>
      <c r="XDY517" s="35"/>
      <c r="XDZ517" s="35"/>
      <c r="XEA517" s="35"/>
      <c r="XEB517" s="35"/>
      <c r="XEC517" s="35"/>
      <c r="XED517" s="35"/>
      <c r="XEE517" s="35"/>
      <c r="XEF517" s="35"/>
      <c r="XEG517" s="35"/>
      <c r="XEH517" s="35"/>
      <c r="XEI517" s="35"/>
      <c r="XEJ517" s="35"/>
      <c r="XEK517" s="35"/>
      <c r="XEL517" s="35"/>
      <c r="XEM517" s="35"/>
      <c r="XEN517" s="35"/>
      <c r="XEO517" s="35"/>
      <c r="XEP517" s="35"/>
      <c r="XEQ517" s="35"/>
      <c r="XER517" s="35"/>
      <c r="XES517" s="35"/>
      <c r="XET517" s="35"/>
      <c r="XEU517" s="35"/>
      <c r="XEV517" s="35"/>
      <c r="XEW517" s="35"/>
      <c r="XEX517" s="35"/>
      <c r="XEY517" s="35"/>
      <c r="XEZ517" s="35"/>
      <c r="XFA517" s="35"/>
      <c r="XFB517" s="35"/>
      <c r="XFC517" s="35"/>
      <c r="XFD517" s="35"/>
    </row>
    <row r="518" spans="1:151 16227:16384" s="12" customFormat="1" ht="20.25" x14ac:dyDescent="0.25">
      <c r="A518" s="109" t="s">
        <v>236</v>
      </c>
      <c r="B518" s="110"/>
      <c r="C518" s="110"/>
      <c r="D518" s="110"/>
      <c r="E518" s="110"/>
      <c r="F518" s="110"/>
      <c r="G518" s="110"/>
      <c r="H518" s="110"/>
      <c r="I518" s="111"/>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WZC518" s="35"/>
      <c r="WZD518" s="35"/>
      <c r="WZE518" s="35"/>
      <c r="WZF518" s="35"/>
      <c r="WZG518" s="35"/>
      <c r="WZH518" s="35"/>
      <c r="WZI518" s="35"/>
      <c r="WZJ518" s="35"/>
      <c r="WZK518" s="35"/>
      <c r="WZL518" s="35"/>
      <c r="WZM518" s="35"/>
      <c r="WZN518" s="35"/>
      <c r="WZO518" s="35"/>
      <c r="WZP518" s="35"/>
      <c r="WZQ518" s="35"/>
      <c r="WZR518" s="35"/>
      <c r="WZS518" s="35"/>
      <c r="WZT518" s="35"/>
      <c r="WZU518" s="35"/>
      <c r="WZV518" s="35"/>
      <c r="WZW518" s="35"/>
      <c r="WZX518" s="35"/>
      <c r="WZY518" s="35"/>
      <c r="WZZ518" s="35"/>
      <c r="XAA518" s="35"/>
      <c r="XAB518" s="35"/>
      <c r="XAC518" s="35"/>
      <c r="XAD518" s="35"/>
      <c r="XAE518" s="35"/>
      <c r="XAF518" s="35"/>
      <c r="XAG518" s="35"/>
      <c r="XAH518" s="35"/>
      <c r="XAI518" s="35"/>
      <c r="XAJ518" s="35"/>
      <c r="XAK518" s="35"/>
      <c r="XAL518" s="35"/>
      <c r="XAM518" s="35"/>
      <c r="XAN518" s="35"/>
      <c r="XAO518" s="35"/>
      <c r="XAP518" s="35"/>
      <c r="XAQ518" s="35"/>
      <c r="XAR518" s="35"/>
      <c r="XAS518" s="35"/>
      <c r="XAT518" s="35"/>
      <c r="XAU518" s="35"/>
      <c r="XAV518" s="35"/>
      <c r="XAW518" s="35"/>
      <c r="XAX518" s="35"/>
      <c r="XAY518" s="35"/>
      <c r="XAZ518" s="35"/>
      <c r="XBA518" s="35"/>
      <c r="XBB518" s="35"/>
      <c r="XBC518" s="35"/>
      <c r="XBD518" s="35"/>
      <c r="XBE518" s="35"/>
      <c r="XBF518" s="35"/>
      <c r="XBG518" s="35"/>
      <c r="XBH518" s="35"/>
      <c r="XBI518" s="35"/>
      <c r="XBJ518" s="35"/>
      <c r="XBK518" s="35"/>
      <c r="XBL518" s="35"/>
      <c r="XBM518" s="35"/>
      <c r="XBN518" s="35"/>
      <c r="XBO518" s="35"/>
      <c r="XBP518" s="35"/>
      <c r="XBQ518" s="35"/>
      <c r="XBR518" s="35"/>
      <c r="XBS518" s="35"/>
      <c r="XBT518" s="35"/>
      <c r="XBU518" s="35"/>
      <c r="XBV518" s="35"/>
      <c r="XBW518" s="35"/>
      <c r="XBX518" s="35"/>
      <c r="XBY518" s="35"/>
      <c r="XBZ518" s="35"/>
      <c r="XCA518" s="35"/>
      <c r="XCB518" s="35"/>
      <c r="XCC518" s="35"/>
      <c r="XCD518" s="35"/>
      <c r="XCE518" s="35"/>
      <c r="XCF518" s="35"/>
      <c r="XCG518" s="35"/>
      <c r="XCH518" s="35"/>
      <c r="XCI518" s="35"/>
      <c r="XCJ518" s="35"/>
      <c r="XCK518" s="35"/>
      <c r="XCL518" s="35"/>
      <c r="XCM518" s="35"/>
      <c r="XCN518" s="35"/>
      <c r="XCO518" s="35"/>
      <c r="XCP518" s="35"/>
      <c r="XCQ518" s="35"/>
      <c r="XCR518" s="35"/>
      <c r="XCS518" s="35"/>
      <c r="XCT518" s="35"/>
      <c r="XCU518" s="35"/>
      <c r="XCV518" s="35"/>
      <c r="XCW518" s="35"/>
      <c r="XCX518" s="35"/>
      <c r="XCY518" s="35"/>
      <c r="XCZ518" s="35"/>
      <c r="XDA518" s="35"/>
      <c r="XDB518" s="35"/>
      <c r="XDC518" s="35"/>
      <c r="XDD518" s="35"/>
      <c r="XDE518" s="35"/>
      <c r="XDF518" s="35"/>
      <c r="XDG518" s="35"/>
      <c r="XDH518" s="35"/>
      <c r="XDI518" s="35"/>
      <c r="XDJ518" s="35"/>
      <c r="XDK518" s="35"/>
      <c r="XDL518" s="35"/>
      <c r="XDM518" s="35"/>
      <c r="XDN518" s="35"/>
      <c r="XDO518" s="35"/>
      <c r="XDP518" s="35"/>
      <c r="XDQ518" s="35"/>
      <c r="XDR518" s="35"/>
      <c r="XDS518" s="35"/>
      <c r="XDT518" s="35"/>
      <c r="XDU518" s="35"/>
      <c r="XDV518" s="35"/>
      <c r="XDW518" s="35"/>
      <c r="XDX518" s="35"/>
      <c r="XDY518" s="35"/>
      <c r="XDZ518" s="35"/>
      <c r="XEA518" s="35"/>
      <c r="XEB518" s="35"/>
      <c r="XEC518" s="35"/>
      <c r="XED518" s="35"/>
      <c r="XEE518" s="35"/>
      <c r="XEF518" s="35"/>
      <c r="XEG518" s="35"/>
      <c r="XEH518" s="35"/>
      <c r="XEI518" s="35"/>
      <c r="XEJ518" s="35"/>
      <c r="XEK518" s="35"/>
      <c r="XEL518" s="35"/>
      <c r="XEM518" s="35"/>
      <c r="XEN518" s="35"/>
      <c r="XEO518" s="35"/>
      <c r="XEP518" s="35"/>
      <c r="XEQ518" s="35"/>
      <c r="XER518" s="35"/>
      <c r="XES518" s="35"/>
      <c r="XET518" s="35"/>
      <c r="XEU518" s="35"/>
      <c r="XEV518" s="35"/>
      <c r="XEW518" s="35"/>
      <c r="XEX518" s="35"/>
      <c r="XEY518" s="35"/>
      <c r="XEZ518" s="35"/>
      <c r="XFA518" s="35"/>
      <c r="XFB518" s="35"/>
      <c r="XFC518" s="35"/>
      <c r="XFD518" s="35"/>
    </row>
    <row r="519" spans="1:151 16227:16384" s="12" customFormat="1" ht="20.25" customHeight="1" x14ac:dyDescent="0.25">
      <c r="A519" s="112" t="str">
        <f>A518</f>
        <v>1st Floor For Residential</v>
      </c>
      <c r="B519" s="113"/>
      <c r="C519" s="118">
        <v>1</v>
      </c>
      <c r="D519" s="119"/>
      <c r="E519" s="62" t="s">
        <v>208</v>
      </c>
      <c r="F519" s="118">
        <f>(62.03)*10.764</f>
        <v>667.69092000000001</v>
      </c>
      <c r="G519" s="119"/>
      <c r="H519" s="62">
        <v>0</v>
      </c>
      <c r="I519" s="62">
        <f>F519*(($I$151)+1)+H519</f>
        <v>1068.305472</v>
      </c>
      <c r="J519" s="35"/>
      <c r="K519" s="35"/>
      <c r="L519" s="35"/>
      <c r="M519" s="35"/>
      <c r="N519" s="35"/>
      <c r="O519" s="35"/>
      <c r="P519" s="35"/>
      <c r="Q519" s="35"/>
      <c r="R519" s="35"/>
      <c r="S519" s="35"/>
      <c r="T519" s="35"/>
      <c r="U519" s="42" t="str">
        <f t="shared" ref="U519:U523" ca="1" si="262">V519&amp;""&amp;",..,"&amp;""&amp;W519</f>
        <v>101,..,101</v>
      </c>
      <c r="V519" s="42">
        <f ca="1">(SUMPRODUCT(MID(0&amp;(LEFT(A518,SUM(LEN(A518)-LEN(SUBSTITUTE(A518,{"0","1","2","3"},""))))), LARGE(INDEX(ISNUMBER(--MID((LEFT(A518,SUM(LEN(A518)-LEN(SUBSTITUTE(A518,{"0","1","2","3"},""))))), ROW(INDIRECT("1:"&amp;LEN((LEFT(A518,SUM(LEN(A518)-LEN(SUBSTITUTE(A518,{"0","1","2","3"},"")))))))), 1)) * ROW(INDIRECT("1:"&amp;LEN((LEFT(A518,SUM(LEN(A518)-LEN(SUBSTITUTE(A518,{"0","1","2","3"},"")))))))), 0), ROW(INDIRECT("1:"&amp;LEN((LEFT(A518,SUM(LEN(A518)-LEN(SUBSTITUTE(A518,{"0","1","2","3"},"")))))))))+1, 1) * 10^ROW(INDIRECT("1:"&amp;LEN((LEFT(A518,SUM(LEN(A518)-LEN(SUBSTITUTE(A518,{"0","1","2","3"},""))))))))/10))*100+1</f>
        <v>101</v>
      </c>
      <c r="W519" s="42">
        <f ca="1">(SUMPRODUCT(MID(0&amp;(--TRIM(RIGHT(SUBSTITUTE(LEFT(A518,_xlfn.AGGREGATE(16,6,FIND({0,1,2,3,4,5,6,7,8,9},A518,ROW(INDIRECT("1:"&amp;LEN(A518)))),1))," ",REPT(" ",LEN(A518))),LEN(A518)))), LARGE(INDEX(ISNUMBER(--MID((--TRIM(RIGHT(SUBSTITUTE(LEFT(A518,_xlfn.AGGREGATE(16,6,FIND({0,1,2,3,4,5,6,7,8,9},A518,ROW(INDIRECT("1:"&amp;LEN(A518)))),1))," ",REPT(" ",LEN(A518))),LEN(A518)))), ROW(INDIRECT("1:"&amp;LEN((--TRIM(RIGHT(SUBSTITUTE(LEFT(A518,_xlfn.AGGREGATE(16,6,FIND({0,1,2,3,4,5,6,7,8,9},A518,ROW(INDIRECT("1:"&amp;LEN(A518)))),1))," ",REPT(" ",LEN(A518))),LEN(A518))))))), 1)) * ROW(INDIRECT("1:"&amp;LEN((--TRIM(RIGHT(SUBSTITUTE(LEFT(A518,_xlfn.AGGREGATE(16,6,FIND({0,1,2,3,4,5,6,7,8,9},A518,ROW(INDIRECT("1:"&amp;LEN(A518)))),1))," ",REPT(" ",LEN(A518))),LEN(A518))))))), 0), ROW(INDIRECT("1:"&amp;LEN((--TRIM(RIGHT(SUBSTITUTE(LEFT(A518,_xlfn.AGGREGATE(16,6,FIND({0,1,2,3,4,5,6,7,8,9},A518,ROW(INDIRECT("1:"&amp;LEN(A518)))),1))," ",REPT(" ",LEN(A518))),LEN(A518))))))))+1, 1) * 10^ROW(INDIRECT("1:"&amp;LEN((--TRIM(RIGHT(SUBSTITUTE(LEFT(A518,_xlfn.AGGREGATE(16,6,FIND({0,1,2,3,4,5,6,7,8,9},A518,ROW(INDIRECT("1:"&amp;LEN(A518)))),1))," ",REPT(" ",LEN(A518))),LEN(A518)))))))/10))*100+1</f>
        <v>101</v>
      </c>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WZC519" s="35"/>
      <c r="WZD519" s="35"/>
      <c r="WZE519" s="35"/>
      <c r="WZF519" s="35"/>
      <c r="WZG519" s="35"/>
      <c r="WZH519" s="35"/>
      <c r="WZI519" s="35"/>
      <c r="WZJ519" s="35"/>
      <c r="WZK519" s="35"/>
      <c r="WZL519" s="35"/>
      <c r="WZM519" s="35"/>
      <c r="WZN519" s="35"/>
      <c r="WZO519" s="35"/>
      <c r="WZP519" s="35"/>
      <c r="WZQ519" s="35"/>
      <c r="WZR519" s="35"/>
      <c r="WZS519" s="35"/>
      <c r="WZT519" s="35"/>
      <c r="WZU519" s="35"/>
      <c r="WZV519" s="35"/>
      <c r="WZW519" s="35"/>
      <c r="WZX519" s="35"/>
      <c r="WZY519" s="35"/>
      <c r="WZZ519" s="35"/>
      <c r="XAA519" s="35"/>
      <c r="XAB519" s="35"/>
      <c r="XAC519" s="35"/>
      <c r="XAD519" s="35"/>
      <c r="XAE519" s="35"/>
      <c r="XAF519" s="35"/>
      <c r="XAG519" s="35"/>
      <c r="XAH519" s="35"/>
      <c r="XAI519" s="35"/>
      <c r="XAJ519" s="35"/>
      <c r="XAK519" s="35"/>
      <c r="XAL519" s="35"/>
      <c r="XAM519" s="35"/>
      <c r="XAN519" s="35"/>
      <c r="XAO519" s="35"/>
      <c r="XAP519" s="35"/>
      <c r="XAQ519" s="35"/>
      <c r="XAR519" s="35"/>
      <c r="XAS519" s="35"/>
      <c r="XAT519" s="35"/>
      <c r="XAU519" s="35"/>
      <c r="XAV519" s="35"/>
      <c r="XAW519" s="35"/>
      <c r="XAX519" s="35"/>
      <c r="XAY519" s="35"/>
      <c r="XAZ519" s="35"/>
      <c r="XBA519" s="35"/>
      <c r="XBB519" s="35"/>
      <c r="XBC519" s="35"/>
      <c r="XBD519" s="35"/>
      <c r="XBE519" s="35"/>
      <c r="XBF519" s="35"/>
      <c r="XBG519" s="35"/>
      <c r="XBH519" s="35"/>
      <c r="XBI519" s="35"/>
      <c r="XBJ519" s="35"/>
      <c r="XBK519" s="35"/>
      <c r="XBL519" s="35"/>
      <c r="XBM519" s="35"/>
      <c r="XBN519" s="35"/>
      <c r="XBO519" s="35"/>
      <c r="XBP519" s="35"/>
      <c r="XBQ519" s="35"/>
      <c r="XBR519" s="35"/>
      <c r="XBS519" s="35"/>
      <c r="XBT519" s="35"/>
      <c r="XBU519" s="35"/>
      <c r="XBV519" s="35"/>
      <c r="XBW519" s="35"/>
      <c r="XBX519" s="35"/>
      <c r="XBY519" s="35"/>
      <c r="XBZ519" s="35"/>
      <c r="XCA519" s="35"/>
      <c r="XCB519" s="35"/>
      <c r="XCC519" s="35"/>
      <c r="XCD519" s="35"/>
      <c r="XCE519" s="35"/>
      <c r="XCF519" s="35"/>
      <c r="XCG519" s="35"/>
      <c r="XCH519" s="35"/>
      <c r="XCI519" s="35"/>
      <c r="XCJ519" s="35"/>
      <c r="XCK519" s="35"/>
      <c r="XCL519" s="35"/>
      <c r="XCM519" s="35"/>
      <c r="XCN519" s="35"/>
      <c r="XCO519" s="35"/>
      <c r="XCP519" s="35"/>
      <c r="XCQ519" s="35"/>
      <c r="XCR519" s="35"/>
      <c r="XCS519" s="35"/>
      <c r="XCT519" s="35"/>
      <c r="XCU519" s="35"/>
      <c r="XCV519" s="35"/>
      <c r="XCW519" s="35"/>
      <c r="XCX519" s="35"/>
      <c r="XCY519" s="35"/>
      <c r="XCZ519" s="35"/>
      <c r="XDA519" s="35"/>
      <c r="XDB519" s="35"/>
      <c r="XDC519" s="35"/>
      <c r="XDD519" s="35"/>
      <c r="XDE519" s="35"/>
      <c r="XDF519" s="35"/>
      <c r="XDG519" s="35"/>
      <c r="XDH519" s="35"/>
      <c r="XDI519" s="35"/>
      <c r="XDJ519" s="35"/>
      <c r="XDK519" s="35"/>
      <c r="XDL519" s="35"/>
      <c r="XDM519" s="35"/>
      <c r="XDN519" s="35"/>
      <c r="XDO519" s="35"/>
      <c r="XDP519" s="35"/>
      <c r="XDQ519" s="35"/>
      <c r="XDR519" s="35"/>
      <c r="XDS519" s="35"/>
      <c r="XDT519" s="35"/>
      <c r="XDU519" s="35"/>
      <c r="XDV519" s="35"/>
      <c r="XDW519" s="35"/>
      <c r="XDX519" s="35"/>
      <c r="XDY519" s="35"/>
      <c r="XDZ519" s="35"/>
      <c r="XEA519" s="35"/>
      <c r="XEB519" s="35"/>
      <c r="XEC519" s="35"/>
      <c r="XED519" s="35"/>
      <c r="XEE519" s="35"/>
      <c r="XEF519" s="35"/>
      <c r="XEG519" s="35"/>
      <c r="XEH519" s="35"/>
      <c r="XEI519" s="35"/>
      <c r="XEJ519" s="35"/>
      <c r="XEK519" s="35"/>
      <c r="XEL519" s="35"/>
      <c r="XEM519" s="35"/>
      <c r="XEN519" s="35"/>
      <c r="XEO519" s="35"/>
      <c r="XEP519" s="35"/>
      <c r="XEQ519" s="35"/>
      <c r="XER519" s="35"/>
      <c r="XES519" s="35"/>
      <c r="XET519" s="35"/>
      <c r="XEU519" s="35"/>
      <c r="XEV519" s="35"/>
      <c r="XEW519" s="35"/>
      <c r="XEX519" s="35"/>
      <c r="XEY519" s="35"/>
      <c r="XEZ519" s="35"/>
      <c r="XFA519" s="35"/>
      <c r="XFB519" s="35"/>
      <c r="XFC519" s="35"/>
      <c r="XFD519" s="35"/>
    </row>
    <row r="520" spans="1:151 16227:16384" s="12" customFormat="1" ht="20.25" customHeight="1" x14ac:dyDescent="0.25">
      <c r="A520" s="114"/>
      <c r="B520" s="115"/>
      <c r="C520" s="118">
        <v>2</v>
      </c>
      <c r="D520" s="119"/>
      <c r="E520" s="62" t="s">
        <v>208</v>
      </c>
      <c r="F520" s="118">
        <f>(63.61)*10.764</f>
        <v>684.69803999999999</v>
      </c>
      <c r="G520" s="119"/>
      <c r="H520" s="62">
        <v>0</v>
      </c>
      <c r="I520" s="62">
        <f>F520*(($I$151)+1)+H520</f>
        <v>1095.5168639999999</v>
      </c>
      <c r="J520" s="35"/>
      <c r="K520" s="35"/>
      <c r="L520" s="35"/>
      <c r="M520" s="35"/>
      <c r="N520" s="35"/>
      <c r="O520" s="35"/>
      <c r="P520" s="35"/>
      <c r="Q520" s="35"/>
      <c r="R520" s="35"/>
      <c r="S520" s="35"/>
      <c r="T520" s="35"/>
      <c r="U520" s="42" t="str">
        <f t="shared" ca="1" si="262"/>
        <v>102,..,102</v>
      </c>
      <c r="V520" s="42">
        <f ca="1">V519+1</f>
        <v>102</v>
      </c>
      <c r="W520" s="42">
        <f ca="1">W519+1</f>
        <v>102</v>
      </c>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WZC520" s="35"/>
      <c r="WZD520" s="35"/>
      <c r="WZE520" s="35"/>
      <c r="WZF520" s="35"/>
      <c r="WZG520" s="35"/>
      <c r="WZH520" s="35"/>
      <c r="WZI520" s="35"/>
      <c r="WZJ520" s="35"/>
      <c r="WZK520" s="35"/>
      <c r="WZL520" s="35"/>
      <c r="WZM520" s="35"/>
      <c r="WZN520" s="35"/>
      <c r="WZO520" s="35"/>
      <c r="WZP520" s="35"/>
      <c r="WZQ520" s="35"/>
      <c r="WZR520" s="35"/>
      <c r="WZS520" s="35"/>
      <c r="WZT520" s="35"/>
      <c r="WZU520" s="35"/>
      <c r="WZV520" s="35"/>
      <c r="WZW520" s="35"/>
      <c r="WZX520" s="35"/>
      <c r="WZY520" s="35"/>
      <c r="WZZ520" s="35"/>
      <c r="XAA520" s="35"/>
      <c r="XAB520" s="35"/>
      <c r="XAC520" s="35"/>
      <c r="XAD520" s="35"/>
      <c r="XAE520" s="35"/>
      <c r="XAF520" s="35"/>
      <c r="XAG520" s="35"/>
      <c r="XAH520" s="35"/>
      <c r="XAI520" s="35"/>
      <c r="XAJ520" s="35"/>
      <c r="XAK520" s="35"/>
      <c r="XAL520" s="35"/>
      <c r="XAM520" s="35"/>
      <c r="XAN520" s="35"/>
      <c r="XAO520" s="35"/>
      <c r="XAP520" s="35"/>
      <c r="XAQ520" s="35"/>
      <c r="XAR520" s="35"/>
      <c r="XAS520" s="35"/>
      <c r="XAT520" s="35"/>
      <c r="XAU520" s="35"/>
      <c r="XAV520" s="35"/>
      <c r="XAW520" s="35"/>
      <c r="XAX520" s="35"/>
      <c r="XAY520" s="35"/>
      <c r="XAZ520" s="35"/>
      <c r="XBA520" s="35"/>
      <c r="XBB520" s="35"/>
      <c r="XBC520" s="35"/>
      <c r="XBD520" s="35"/>
      <c r="XBE520" s="35"/>
      <c r="XBF520" s="35"/>
      <c r="XBG520" s="35"/>
      <c r="XBH520" s="35"/>
      <c r="XBI520" s="35"/>
      <c r="XBJ520" s="35"/>
      <c r="XBK520" s="35"/>
      <c r="XBL520" s="35"/>
      <c r="XBM520" s="35"/>
      <c r="XBN520" s="35"/>
      <c r="XBO520" s="35"/>
      <c r="XBP520" s="35"/>
      <c r="XBQ520" s="35"/>
      <c r="XBR520" s="35"/>
      <c r="XBS520" s="35"/>
      <c r="XBT520" s="35"/>
      <c r="XBU520" s="35"/>
      <c r="XBV520" s="35"/>
      <c r="XBW520" s="35"/>
      <c r="XBX520" s="35"/>
      <c r="XBY520" s="35"/>
      <c r="XBZ520" s="35"/>
      <c r="XCA520" s="35"/>
      <c r="XCB520" s="35"/>
      <c r="XCC520" s="35"/>
      <c r="XCD520" s="35"/>
      <c r="XCE520" s="35"/>
      <c r="XCF520" s="35"/>
      <c r="XCG520" s="35"/>
      <c r="XCH520" s="35"/>
      <c r="XCI520" s="35"/>
      <c r="XCJ520" s="35"/>
      <c r="XCK520" s="35"/>
      <c r="XCL520" s="35"/>
      <c r="XCM520" s="35"/>
      <c r="XCN520" s="35"/>
      <c r="XCO520" s="35"/>
      <c r="XCP520" s="35"/>
      <c r="XCQ520" s="35"/>
      <c r="XCR520" s="35"/>
      <c r="XCS520" s="35"/>
      <c r="XCT520" s="35"/>
      <c r="XCU520" s="35"/>
      <c r="XCV520" s="35"/>
      <c r="XCW520" s="35"/>
      <c r="XCX520" s="35"/>
      <c r="XCY520" s="35"/>
      <c r="XCZ520" s="35"/>
      <c r="XDA520" s="35"/>
      <c r="XDB520" s="35"/>
      <c r="XDC520" s="35"/>
      <c r="XDD520" s="35"/>
      <c r="XDE520" s="35"/>
      <c r="XDF520" s="35"/>
      <c r="XDG520" s="35"/>
      <c r="XDH520" s="35"/>
      <c r="XDI520" s="35"/>
      <c r="XDJ520" s="35"/>
      <c r="XDK520" s="35"/>
      <c r="XDL520" s="35"/>
      <c r="XDM520" s="35"/>
      <c r="XDN520" s="35"/>
      <c r="XDO520" s="35"/>
      <c r="XDP520" s="35"/>
      <c r="XDQ520" s="35"/>
      <c r="XDR520" s="35"/>
      <c r="XDS520" s="35"/>
      <c r="XDT520" s="35"/>
      <c r="XDU520" s="35"/>
      <c r="XDV520" s="35"/>
      <c r="XDW520" s="35"/>
      <c r="XDX520" s="35"/>
      <c r="XDY520" s="35"/>
      <c r="XDZ520" s="35"/>
      <c r="XEA520" s="35"/>
      <c r="XEB520" s="35"/>
      <c r="XEC520" s="35"/>
      <c r="XED520" s="35"/>
      <c r="XEE520" s="35"/>
      <c r="XEF520" s="35"/>
      <c r="XEG520" s="35"/>
      <c r="XEH520" s="35"/>
      <c r="XEI520" s="35"/>
      <c r="XEJ520" s="35"/>
      <c r="XEK520" s="35"/>
      <c r="XEL520" s="35"/>
      <c r="XEM520" s="35"/>
      <c r="XEN520" s="35"/>
      <c r="XEO520" s="35"/>
      <c r="XEP520" s="35"/>
      <c r="XEQ520" s="35"/>
      <c r="XER520" s="35"/>
      <c r="XES520" s="35"/>
      <c r="XET520" s="35"/>
      <c r="XEU520" s="35"/>
      <c r="XEV520" s="35"/>
      <c r="XEW520" s="35"/>
      <c r="XEX520" s="35"/>
      <c r="XEY520" s="35"/>
      <c r="XEZ520" s="35"/>
      <c r="XFA520" s="35"/>
      <c r="XFB520" s="35"/>
      <c r="XFC520" s="35"/>
      <c r="XFD520" s="35"/>
    </row>
    <row r="521" spans="1:151 16227:16384" s="12" customFormat="1" ht="20.25" customHeight="1" x14ac:dyDescent="0.25">
      <c r="A521" s="114"/>
      <c r="B521" s="115"/>
      <c r="C521" s="118">
        <v>3</v>
      </c>
      <c r="D521" s="119"/>
      <c r="E521" s="118" t="s">
        <v>284</v>
      </c>
      <c r="F521" s="120"/>
      <c r="G521" s="120"/>
      <c r="H521" s="120"/>
      <c r="I521" s="119"/>
      <c r="J521" s="35"/>
      <c r="K521" s="35"/>
      <c r="L521" s="35"/>
      <c r="M521" s="35"/>
      <c r="N521" s="35"/>
      <c r="O521" s="35"/>
      <c r="P521" s="35"/>
      <c r="Q521" s="35"/>
      <c r="R521" s="35"/>
      <c r="S521" s="35"/>
      <c r="T521" s="35"/>
      <c r="U521" s="42" t="str">
        <f t="shared" ca="1" si="262"/>
        <v>103,..,103</v>
      </c>
      <c r="V521" s="42">
        <f t="shared" ref="V521:W521" ca="1" si="263">V520+1</f>
        <v>103</v>
      </c>
      <c r="W521" s="42">
        <f t="shared" ca="1" si="263"/>
        <v>103</v>
      </c>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WZC521" s="35"/>
      <c r="WZD521" s="35"/>
      <c r="WZE521" s="35"/>
      <c r="WZF521" s="35"/>
      <c r="WZG521" s="35"/>
      <c r="WZH521" s="35"/>
      <c r="WZI521" s="35"/>
      <c r="WZJ521" s="35"/>
      <c r="WZK521" s="35"/>
      <c r="WZL521" s="35"/>
      <c r="WZM521" s="35"/>
      <c r="WZN521" s="35"/>
      <c r="WZO521" s="35"/>
      <c r="WZP521" s="35"/>
      <c r="WZQ521" s="35"/>
      <c r="WZR521" s="35"/>
      <c r="WZS521" s="35"/>
      <c r="WZT521" s="35"/>
      <c r="WZU521" s="35"/>
      <c r="WZV521" s="35"/>
      <c r="WZW521" s="35"/>
      <c r="WZX521" s="35"/>
      <c r="WZY521" s="35"/>
      <c r="WZZ521" s="35"/>
      <c r="XAA521" s="35"/>
      <c r="XAB521" s="35"/>
      <c r="XAC521" s="35"/>
      <c r="XAD521" s="35"/>
      <c r="XAE521" s="35"/>
      <c r="XAF521" s="35"/>
      <c r="XAG521" s="35"/>
      <c r="XAH521" s="35"/>
      <c r="XAI521" s="35"/>
      <c r="XAJ521" s="35"/>
      <c r="XAK521" s="35"/>
      <c r="XAL521" s="35"/>
      <c r="XAM521" s="35"/>
      <c r="XAN521" s="35"/>
      <c r="XAO521" s="35"/>
      <c r="XAP521" s="35"/>
      <c r="XAQ521" s="35"/>
      <c r="XAR521" s="35"/>
      <c r="XAS521" s="35"/>
      <c r="XAT521" s="35"/>
      <c r="XAU521" s="35"/>
      <c r="XAV521" s="35"/>
      <c r="XAW521" s="35"/>
      <c r="XAX521" s="35"/>
      <c r="XAY521" s="35"/>
      <c r="XAZ521" s="35"/>
      <c r="XBA521" s="35"/>
      <c r="XBB521" s="35"/>
      <c r="XBC521" s="35"/>
      <c r="XBD521" s="35"/>
      <c r="XBE521" s="35"/>
      <c r="XBF521" s="35"/>
      <c r="XBG521" s="35"/>
      <c r="XBH521" s="35"/>
      <c r="XBI521" s="35"/>
      <c r="XBJ521" s="35"/>
      <c r="XBK521" s="35"/>
      <c r="XBL521" s="35"/>
      <c r="XBM521" s="35"/>
      <c r="XBN521" s="35"/>
      <c r="XBO521" s="35"/>
      <c r="XBP521" s="35"/>
      <c r="XBQ521" s="35"/>
      <c r="XBR521" s="35"/>
      <c r="XBS521" s="35"/>
      <c r="XBT521" s="35"/>
      <c r="XBU521" s="35"/>
      <c r="XBV521" s="35"/>
      <c r="XBW521" s="35"/>
      <c r="XBX521" s="35"/>
      <c r="XBY521" s="35"/>
      <c r="XBZ521" s="35"/>
      <c r="XCA521" s="35"/>
      <c r="XCB521" s="35"/>
      <c r="XCC521" s="35"/>
      <c r="XCD521" s="35"/>
      <c r="XCE521" s="35"/>
      <c r="XCF521" s="35"/>
      <c r="XCG521" s="35"/>
      <c r="XCH521" s="35"/>
      <c r="XCI521" s="35"/>
      <c r="XCJ521" s="35"/>
      <c r="XCK521" s="35"/>
      <c r="XCL521" s="35"/>
      <c r="XCM521" s="35"/>
      <c r="XCN521" s="35"/>
      <c r="XCO521" s="35"/>
      <c r="XCP521" s="35"/>
      <c r="XCQ521" s="35"/>
      <c r="XCR521" s="35"/>
      <c r="XCS521" s="35"/>
      <c r="XCT521" s="35"/>
      <c r="XCU521" s="35"/>
      <c r="XCV521" s="35"/>
      <c r="XCW521" s="35"/>
      <c r="XCX521" s="35"/>
      <c r="XCY521" s="35"/>
      <c r="XCZ521" s="35"/>
      <c r="XDA521" s="35"/>
      <c r="XDB521" s="35"/>
      <c r="XDC521" s="35"/>
      <c r="XDD521" s="35"/>
      <c r="XDE521" s="35"/>
      <c r="XDF521" s="35"/>
      <c r="XDG521" s="35"/>
      <c r="XDH521" s="35"/>
      <c r="XDI521" s="35"/>
      <c r="XDJ521" s="35"/>
      <c r="XDK521" s="35"/>
      <c r="XDL521" s="35"/>
      <c r="XDM521" s="35"/>
      <c r="XDN521" s="35"/>
      <c r="XDO521" s="35"/>
      <c r="XDP521" s="35"/>
      <c r="XDQ521" s="35"/>
      <c r="XDR521" s="35"/>
      <c r="XDS521" s="35"/>
      <c r="XDT521" s="35"/>
      <c r="XDU521" s="35"/>
      <c r="XDV521" s="35"/>
      <c r="XDW521" s="35"/>
      <c r="XDX521" s="35"/>
      <c r="XDY521" s="35"/>
      <c r="XDZ521" s="35"/>
      <c r="XEA521" s="35"/>
      <c r="XEB521" s="35"/>
      <c r="XEC521" s="35"/>
      <c r="XED521" s="35"/>
      <c r="XEE521" s="35"/>
      <c r="XEF521" s="35"/>
      <c r="XEG521" s="35"/>
      <c r="XEH521" s="35"/>
      <c r="XEI521" s="35"/>
      <c r="XEJ521" s="35"/>
      <c r="XEK521" s="35"/>
      <c r="XEL521" s="35"/>
      <c r="XEM521" s="35"/>
      <c r="XEN521" s="35"/>
      <c r="XEO521" s="35"/>
      <c r="XEP521" s="35"/>
      <c r="XEQ521" s="35"/>
      <c r="XER521" s="35"/>
      <c r="XES521" s="35"/>
      <c r="XET521" s="35"/>
      <c r="XEU521" s="35"/>
      <c r="XEV521" s="35"/>
      <c r="XEW521" s="35"/>
      <c r="XEX521" s="35"/>
      <c r="XEY521" s="35"/>
      <c r="XEZ521" s="35"/>
      <c r="XFA521" s="35"/>
      <c r="XFB521" s="35"/>
      <c r="XFC521" s="35"/>
      <c r="XFD521" s="35"/>
    </row>
    <row r="522" spans="1:151 16227:16384" s="12" customFormat="1" ht="20.25" customHeight="1" x14ac:dyDescent="0.25">
      <c r="A522" s="114"/>
      <c r="B522" s="115"/>
      <c r="C522" s="118">
        <v>4</v>
      </c>
      <c r="D522" s="119"/>
      <c r="E522" s="118" t="s">
        <v>283</v>
      </c>
      <c r="F522" s="120"/>
      <c r="G522" s="120"/>
      <c r="H522" s="120"/>
      <c r="I522" s="119"/>
      <c r="J522" s="35"/>
      <c r="K522" s="35"/>
      <c r="L522" s="35"/>
      <c r="M522" s="35"/>
      <c r="N522" s="35"/>
      <c r="O522" s="35"/>
      <c r="P522" s="35"/>
      <c r="Q522" s="35"/>
      <c r="R522" s="35"/>
      <c r="S522" s="35"/>
      <c r="T522" s="35"/>
      <c r="U522" s="42" t="str">
        <f t="shared" ca="1" si="262"/>
        <v>104,..,104</v>
      </c>
      <c r="V522" s="42">
        <f t="shared" ref="V522:W522" ca="1" si="264">V521+1</f>
        <v>104</v>
      </c>
      <c r="W522" s="42">
        <f t="shared" ca="1" si="264"/>
        <v>104</v>
      </c>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WZC522" s="35"/>
      <c r="WZD522" s="35"/>
      <c r="WZE522" s="35"/>
      <c r="WZF522" s="35"/>
      <c r="WZG522" s="35"/>
      <c r="WZH522" s="35"/>
      <c r="WZI522" s="35"/>
      <c r="WZJ522" s="35"/>
      <c r="WZK522" s="35"/>
      <c r="WZL522" s="35"/>
      <c r="WZM522" s="35"/>
      <c r="WZN522" s="35"/>
      <c r="WZO522" s="35"/>
      <c r="WZP522" s="35"/>
      <c r="WZQ522" s="35"/>
      <c r="WZR522" s="35"/>
      <c r="WZS522" s="35"/>
      <c r="WZT522" s="35"/>
      <c r="WZU522" s="35"/>
      <c r="WZV522" s="35"/>
      <c r="WZW522" s="35"/>
      <c r="WZX522" s="35"/>
      <c r="WZY522" s="35"/>
      <c r="WZZ522" s="35"/>
      <c r="XAA522" s="35"/>
      <c r="XAB522" s="35"/>
      <c r="XAC522" s="35"/>
      <c r="XAD522" s="35"/>
      <c r="XAE522" s="35"/>
      <c r="XAF522" s="35"/>
      <c r="XAG522" s="35"/>
      <c r="XAH522" s="35"/>
      <c r="XAI522" s="35"/>
      <c r="XAJ522" s="35"/>
      <c r="XAK522" s="35"/>
      <c r="XAL522" s="35"/>
      <c r="XAM522" s="35"/>
      <c r="XAN522" s="35"/>
      <c r="XAO522" s="35"/>
      <c r="XAP522" s="35"/>
      <c r="XAQ522" s="35"/>
      <c r="XAR522" s="35"/>
      <c r="XAS522" s="35"/>
      <c r="XAT522" s="35"/>
      <c r="XAU522" s="35"/>
      <c r="XAV522" s="35"/>
      <c r="XAW522" s="35"/>
      <c r="XAX522" s="35"/>
      <c r="XAY522" s="35"/>
      <c r="XAZ522" s="35"/>
      <c r="XBA522" s="35"/>
      <c r="XBB522" s="35"/>
      <c r="XBC522" s="35"/>
      <c r="XBD522" s="35"/>
      <c r="XBE522" s="35"/>
      <c r="XBF522" s="35"/>
      <c r="XBG522" s="35"/>
      <c r="XBH522" s="35"/>
      <c r="XBI522" s="35"/>
      <c r="XBJ522" s="35"/>
      <c r="XBK522" s="35"/>
      <c r="XBL522" s="35"/>
      <c r="XBM522" s="35"/>
      <c r="XBN522" s="35"/>
      <c r="XBO522" s="35"/>
      <c r="XBP522" s="35"/>
      <c r="XBQ522" s="35"/>
      <c r="XBR522" s="35"/>
      <c r="XBS522" s="35"/>
      <c r="XBT522" s="35"/>
      <c r="XBU522" s="35"/>
      <c r="XBV522" s="35"/>
      <c r="XBW522" s="35"/>
      <c r="XBX522" s="35"/>
      <c r="XBY522" s="35"/>
      <c r="XBZ522" s="35"/>
      <c r="XCA522" s="35"/>
      <c r="XCB522" s="35"/>
      <c r="XCC522" s="35"/>
      <c r="XCD522" s="35"/>
      <c r="XCE522" s="35"/>
      <c r="XCF522" s="35"/>
      <c r="XCG522" s="35"/>
      <c r="XCH522" s="35"/>
      <c r="XCI522" s="35"/>
      <c r="XCJ522" s="35"/>
      <c r="XCK522" s="35"/>
      <c r="XCL522" s="35"/>
      <c r="XCM522" s="35"/>
      <c r="XCN522" s="35"/>
      <c r="XCO522" s="35"/>
      <c r="XCP522" s="35"/>
      <c r="XCQ522" s="35"/>
      <c r="XCR522" s="35"/>
      <c r="XCS522" s="35"/>
      <c r="XCT522" s="35"/>
      <c r="XCU522" s="35"/>
      <c r="XCV522" s="35"/>
      <c r="XCW522" s="35"/>
      <c r="XCX522" s="35"/>
      <c r="XCY522" s="35"/>
      <c r="XCZ522" s="35"/>
      <c r="XDA522" s="35"/>
      <c r="XDB522" s="35"/>
      <c r="XDC522" s="35"/>
      <c r="XDD522" s="35"/>
      <c r="XDE522" s="35"/>
      <c r="XDF522" s="35"/>
      <c r="XDG522" s="35"/>
      <c r="XDH522" s="35"/>
      <c r="XDI522" s="35"/>
      <c r="XDJ522" s="35"/>
      <c r="XDK522" s="35"/>
      <c r="XDL522" s="35"/>
      <c r="XDM522" s="35"/>
      <c r="XDN522" s="35"/>
      <c r="XDO522" s="35"/>
      <c r="XDP522" s="35"/>
      <c r="XDQ522" s="35"/>
      <c r="XDR522" s="35"/>
      <c r="XDS522" s="35"/>
      <c r="XDT522" s="35"/>
      <c r="XDU522" s="35"/>
      <c r="XDV522" s="35"/>
      <c r="XDW522" s="35"/>
      <c r="XDX522" s="35"/>
      <c r="XDY522" s="35"/>
      <c r="XDZ522" s="35"/>
      <c r="XEA522" s="35"/>
      <c r="XEB522" s="35"/>
      <c r="XEC522" s="35"/>
      <c r="XED522" s="35"/>
      <c r="XEE522" s="35"/>
      <c r="XEF522" s="35"/>
      <c r="XEG522" s="35"/>
      <c r="XEH522" s="35"/>
      <c r="XEI522" s="35"/>
      <c r="XEJ522" s="35"/>
      <c r="XEK522" s="35"/>
      <c r="XEL522" s="35"/>
      <c r="XEM522" s="35"/>
      <c r="XEN522" s="35"/>
      <c r="XEO522" s="35"/>
      <c r="XEP522" s="35"/>
      <c r="XEQ522" s="35"/>
      <c r="XER522" s="35"/>
      <c r="XES522" s="35"/>
      <c r="XET522" s="35"/>
      <c r="XEU522" s="35"/>
      <c r="XEV522" s="35"/>
      <c r="XEW522" s="35"/>
      <c r="XEX522" s="35"/>
      <c r="XEY522" s="35"/>
      <c r="XEZ522" s="35"/>
      <c r="XFA522" s="35"/>
      <c r="XFB522" s="35"/>
      <c r="XFC522" s="35"/>
      <c r="XFD522" s="35"/>
    </row>
    <row r="523" spans="1:151 16227:16384" s="12" customFormat="1" ht="20.25" customHeight="1" x14ac:dyDescent="0.25">
      <c r="A523" s="116"/>
      <c r="B523" s="117"/>
      <c r="C523" s="118">
        <v>5</v>
      </c>
      <c r="D523" s="119"/>
      <c r="E523" s="118" t="s">
        <v>283</v>
      </c>
      <c r="F523" s="120"/>
      <c r="G523" s="120"/>
      <c r="H523" s="120"/>
      <c r="I523" s="119"/>
      <c r="J523" s="35"/>
      <c r="K523" s="35"/>
      <c r="L523" s="35"/>
      <c r="M523" s="35"/>
      <c r="N523" s="35"/>
      <c r="O523" s="35"/>
      <c r="P523" s="35"/>
      <c r="Q523" s="35"/>
      <c r="R523" s="35"/>
      <c r="S523" s="35"/>
      <c r="T523" s="35"/>
      <c r="U523" s="42" t="str">
        <f t="shared" ca="1" si="262"/>
        <v>105,..,105</v>
      </c>
      <c r="V523" s="42">
        <f t="shared" ref="V523:W523" ca="1" si="265">V522+1</f>
        <v>105</v>
      </c>
      <c r="W523" s="42">
        <f t="shared" ca="1" si="265"/>
        <v>105</v>
      </c>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WZC523" s="35"/>
      <c r="WZD523" s="35"/>
      <c r="WZE523" s="35"/>
      <c r="WZF523" s="35"/>
      <c r="WZG523" s="35"/>
      <c r="WZH523" s="35"/>
      <c r="WZI523" s="35"/>
      <c r="WZJ523" s="35"/>
      <c r="WZK523" s="35"/>
      <c r="WZL523" s="35"/>
      <c r="WZM523" s="35"/>
      <c r="WZN523" s="35"/>
      <c r="WZO523" s="35"/>
      <c r="WZP523" s="35"/>
      <c r="WZQ523" s="35"/>
      <c r="WZR523" s="35"/>
      <c r="WZS523" s="35"/>
      <c r="WZT523" s="35"/>
      <c r="WZU523" s="35"/>
      <c r="WZV523" s="35"/>
      <c r="WZW523" s="35"/>
      <c r="WZX523" s="35"/>
      <c r="WZY523" s="35"/>
      <c r="WZZ523" s="35"/>
      <c r="XAA523" s="35"/>
      <c r="XAB523" s="35"/>
      <c r="XAC523" s="35"/>
      <c r="XAD523" s="35"/>
      <c r="XAE523" s="35"/>
      <c r="XAF523" s="35"/>
      <c r="XAG523" s="35"/>
      <c r="XAH523" s="35"/>
      <c r="XAI523" s="35"/>
      <c r="XAJ523" s="35"/>
      <c r="XAK523" s="35"/>
      <c r="XAL523" s="35"/>
      <c r="XAM523" s="35"/>
      <c r="XAN523" s="35"/>
      <c r="XAO523" s="35"/>
      <c r="XAP523" s="35"/>
      <c r="XAQ523" s="35"/>
      <c r="XAR523" s="35"/>
      <c r="XAS523" s="35"/>
      <c r="XAT523" s="35"/>
      <c r="XAU523" s="35"/>
      <c r="XAV523" s="35"/>
      <c r="XAW523" s="35"/>
      <c r="XAX523" s="35"/>
      <c r="XAY523" s="35"/>
      <c r="XAZ523" s="35"/>
      <c r="XBA523" s="35"/>
      <c r="XBB523" s="35"/>
      <c r="XBC523" s="35"/>
      <c r="XBD523" s="35"/>
      <c r="XBE523" s="35"/>
      <c r="XBF523" s="35"/>
      <c r="XBG523" s="35"/>
      <c r="XBH523" s="35"/>
      <c r="XBI523" s="35"/>
      <c r="XBJ523" s="35"/>
      <c r="XBK523" s="35"/>
      <c r="XBL523" s="35"/>
      <c r="XBM523" s="35"/>
      <c r="XBN523" s="35"/>
      <c r="XBO523" s="35"/>
      <c r="XBP523" s="35"/>
      <c r="XBQ523" s="35"/>
      <c r="XBR523" s="35"/>
      <c r="XBS523" s="35"/>
      <c r="XBT523" s="35"/>
      <c r="XBU523" s="35"/>
      <c r="XBV523" s="35"/>
      <c r="XBW523" s="35"/>
      <c r="XBX523" s="35"/>
      <c r="XBY523" s="35"/>
      <c r="XBZ523" s="35"/>
      <c r="XCA523" s="35"/>
      <c r="XCB523" s="35"/>
      <c r="XCC523" s="35"/>
      <c r="XCD523" s="35"/>
      <c r="XCE523" s="35"/>
      <c r="XCF523" s="35"/>
      <c r="XCG523" s="35"/>
      <c r="XCH523" s="35"/>
      <c r="XCI523" s="35"/>
      <c r="XCJ523" s="35"/>
      <c r="XCK523" s="35"/>
      <c r="XCL523" s="35"/>
      <c r="XCM523" s="35"/>
      <c r="XCN523" s="35"/>
      <c r="XCO523" s="35"/>
      <c r="XCP523" s="35"/>
      <c r="XCQ523" s="35"/>
      <c r="XCR523" s="35"/>
      <c r="XCS523" s="35"/>
      <c r="XCT523" s="35"/>
      <c r="XCU523" s="35"/>
      <c r="XCV523" s="35"/>
      <c r="XCW523" s="35"/>
      <c r="XCX523" s="35"/>
      <c r="XCY523" s="35"/>
      <c r="XCZ523" s="35"/>
      <c r="XDA523" s="35"/>
      <c r="XDB523" s="35"/>
      <c r="XDC523" s="35"/>
      <c r="XDD523" s="35"/>
      <c r="XDE523" s="35"/>
      <c r="XDF523" s="35"/>
      <c r="XDG523" s="35"/>
      <c r="XDH523" s="35"/>
      <c r="XDI523" s="35"/>
      <c r="XDJ523" s="35"/>
      <c r="XDK523" s="35"/>
      <c r="XDL523" s="35"/>
      <c r="XDM523" s="35"/>
      <c r="XDN523" s="35"/>
      <c r="XDO523" s="35"/>
      <c r="XDP523" s="35"/>
      <c r="XDQ523" s="35"/>
      <c r="XDR523" s="35"/>
      <c r="XDS523" s="35"/>
      <c r="XDT523" s="35"/>
      <c r="XDU523" s="35"/>
      <c r="XDV523" s="35"/>
      <c r="XDW523" s="35"/>
      <c r="XDX523" s="35"/>
      <c r="XDY523" s="35"/>
      <c r="XDZ523" s="35"/>
      <c r="XEA523" s="35"/>
      <c r="XEB523" s="35"/>
      <c r="XEC523" s="35"/>
      <c r="XED523" s="35"/>
      <c r="XEE523" s="35"/>
      <c r="XEF523" s="35"/>
      <c r="XEG523" s="35"/>
      <c r="XEH523" s="35"/>
      <c r="XEI523" s="35"/>
      <c r="XEJ523" s="35"/>
      <c r="XEK523" s="35"/>
      <c r="XEL523" s="35"/>
      <c r="XEM523" s="35"/>
      <c r="XEN523" s="35"/>
      <c r="XEO523" s="35"/>
      <c r="XEP523" s="35"/>
      <c r="XEQ523" s="35"/>
      <c r="XER523" s="35"/>
      <c r="XES523" s="35"/>
      <c r="XET523" s="35"/>
      <c r="XEU523" s="35"/>
      <c r="XEV523" s="35"/>
      <c r="XEW523" s="35"/>
      <c r="XEX523" s="35"/>
      <c r="XEY523" s="35"/>
      <c r="XEZ523" s="35"/>
      <c r="XFA523" s="35"/>
      <c r="XFB523" s="35"/>
      <c r="XFC523" s="35"/>
      <c r="XFD523" s="35"/>
    </row>
    <row r="524" spans="1:151 16227:16384" s="12" customFormat="1" ht="20.25" x14ac:dyDescent="0.25">
      <c r="A524" s="109" t="s">
        <v>211</v>
      </c>
      <c r="B524" s="110"/>
      <c r="C524" s="110"/>
      <c r="D524" s="110"/>
      <c r="E524" s="110"/>
      <c r="F524" s="110"/>
      <c r="G524" s="110"/>
      <c r="H524" s="110"/>
      <c r="I524" s="111"/>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WZC524" s="35"/>
      <c r="WZD524" s="35"/>
      <c r="WZE524" s="35"/>
      <c r="WZF524" s="35"/>
      <c r="WZG524" s="35"/>
      <c r="WZH524" s="35"/>
      <c r="WZI524" s="35"/>
      <c r="WZJ524" s="35"/>
      <c r="WZK524" s="35"/>
      <c r="WZL524" s="35"/>
      <c r="WZM524" s="35"/>
      <c r="WZN524" s="35"/>
      <c r="WZO524" s="35"/>
      <c r="WZP524" s="35"/>
      <c r="WZQ524" s="35"/>
      <c r="WZR524" s="35"/>
      <c r="WZS524" s="35"/>
      <c r="WZT524" s="35"/>
      <c r="WZU524" s="35"/>
      <c r="WZV524" s="35"/>
      <c r="WZW524" s="35"/>
      <c r="WZX524" s="35"/>
      <c r="WZY524" s="35"/>
      <c r="WZZ524" s="35"/>
      <c r="XAA524" s="35"/>
      <c r="XAB524" s="35"/>
      <c r="XAC524" s="35"/>
      <c r="XAD524" s="35"/>
      <c r="XAE524" s="35"/>
      <c r="XAF524" s="35"/>
      <c r="XAG524" s="35"/>
      <c r="XAH524" s="35"/>
      <c r="XAI524" s="35"/>
      <c r="XAJ524" s="35"/>
      <c r="XAK524" s="35"/>
      <c r="XAL524" s="35"/>
      <c r="XAM524" s="35"/>
      <c r="XAN524" s="35"/>
      <c r="XAO524" s="35"/>
      <c r="XAP524" s="35"/>
      <c r="XAQ524" s="35"/>
      <c r="XAR524" s="35"/>
      <c r="XAS524" s="35"/>
      <c r="XAT524" s="35"/>
      <c r="XAU524" s="35"/>
      <c r="XAV524" s="35"/>
      <c r="XAW524" s="35"/>
      <c r="XAX524" s="35"/>
      <c r="XAY524" s="35"/>
      <c r="XAZ524" s="35"/>
      <c r="XBA524" s="35"/>
      <c r="XBB524" s="35"/>
      <c r="XBC524" s="35"/>
      <c r="XBD524" s="35"/>
      <c r="XBE524" s="35"/>
      <c r="XBF524" s="35"/>
      <c r="XBG524" s="35"/>
      <c r="XBH524" s="35"/>
      <c r="XBI524" s="35"/>
      <c r="XBJ524" s="35"/>
      <c r="XBK524" s="35"/>
      <c r="XBL524" s="35"/>
      <c r="XBM524" s="35"/>
      <c r="XBN524" s="35"/>
      <c r="XBO524" s="35"/>
      <c r="XBP524" s="35"/>
      <c r="XBQ524" s="35"/>
      <c r="XBR524" s="35"/>
      <c r="XBS524" s="35"/>
      <c r="XBT524" s="35"/>
      <c r="XBU524" s="35"/>
      <c r="XBV524" s="35"/>
      <c r="XBW524" s="35"/>
      <c r="XBX524" s="35"/>
      <c r="XBY524" s="35"/>
      <c r="XBZ524" s="35"/>
      <c r="XCA524" s="35"/>
      <c r="XCB524" s="35"/>
      <c r="XCC524" s="35"/>
      <c r="XCD524" s="35"/>
      <c r="XCE524" s="35"/>
      <c r="XCF524" s="35"/>
      <c r="XCG524" s="35"/>
      <c r="XCH524" s="35"/>
      <c r="XCI524" s="35"/>
      <c r="XCJ524" s="35"/>
      <c r="XCK524" s="35"/>
      <c r="XCL524" s="35"/>
      <c r="XCM524" s="35"/>
      <c r="XCN524" s="35"/>
      <c r="XCO524" s="35"/>
      <c r="XCP524" s="35"/>
      <c r="XCQ524" s="35"/>
      <c r="XCR524" s="35"/>
      <c r="XCS524" s="35"/>
      <c r="XCT524" s="35"/>
      <c r="XCU524" s="35"/>
      <c r="XCV524" s="35"/>
      <c r="XCW524" s="35"/>
      <c r="XCX524" s="35"/>
      <c r="XCY524" s="35"/>
      <c r="XCZ524" s="35"/>
      <c r="XDA524" s="35"/>
      <c r="XDB524" s="35"/>
      <c r="XDC524" s="35"/>
      <c r="XDD524" s="35"/>
      <c r="XDE524" s="35"/>
      <c r="XDF524" s="35"/>
      <c r="XDG524" s="35"/>
      <c r="XDH524" s="35"/>
      <c r="XDI524" s="35"/>
      <c r="XDJ524" s="35"/>
      <c r="XDK524" s="35"/>
      <c r="XDL524" s="35"/>
      <c r="XDM524" s="35"/>
      <c r="XDN524" s="35"/>
      <c r="XDO524" s="35"/>
      <c r="XDP524" s="35"/>
      <c r="XDQ524" s="35"/>
      <c r="XDR524" s="35"/>
      <c r="XDS524" s="35"/>
      <c r="XDT524" s="35"/>
      <c r="XDU524" s="35"/>
      <c r="XDV524" s="35"/>
      <c r="XDW524" s="35"/>
      <c r="XDX524" s="35"/>
      <c r="XDY524" s="35"/>
      <c r="XDZ524" s="35"/>
      <c r="XEA524" s="35"/>
      <c r="XEB524" s="35"/>
      <c r="XEC524" s="35"/>
      <c r="XED524" s="35"/>
      <c r="XEE524" s="35"/>
      <c r="XEF524" s="35"/>
      <c r="XEG524" s="35"/>
      <c r="XEH524" s="35"/>
      <c r="XEI524" s="35"/>
      <c r="XEJ524" s="35"/>
      <c r="XEK524" s="35"/>
      <c r="XEL524" s="35"/>
      <c r="XEM524" s="35"/>
      <c r="XEN524" s="35"/>
      <c r="XEO524" s="35"/>
      <c r="XEP524" s="35"/>
      <c r="XEQ524" s="35"/>
      <c r="XER524" s="35"/>
      <c r="XES524" s="35"/>
      <c r="XET524" s="35"/>
      <c r="XEU524" s="35"/>
      <c r="XEV524" s="35"/>
      <c r="XEW524" s="35"/>
      <c r="XEX524" s="35"/>
      <c r="XEY524" s="35"/>
      <c r="XEZ524" s="35"/>
      <c r="XFA524" s="35"/>
      <c r="XFB524" s="35"/>
      <c r="XFC524" s="35"/>
      <c r="XFD524" s="35"/>
    </row>
    <row r="525" spans="1:151 16227:16384" s="12" customFormat="1" ht="20.25" customHeight="1" x14ac:dyDescent="0.25">
      <c r="A525" s="112" t="str">
        <f>A524</f>
        <v>2nd Floor</v>
      </c>
      <c r="B525" s="113"/>
      <c r="C525" s="118">
        <v>1</v>
      </c>
      <c r="D525" s="119"/>
      <c r="E525" s="62" t="s">
        <v>208</v>
      </c>
      <c r="F525" s="118">
        <f>(62.03)*10.764</f>
        <v>667.69092000000001</v>
      </c>
      <c r="G525" s="119"/>
      <c r="H525" s="62">
        <v>0</v>
      </c>
      <c r="I525" s="62">
        <f t="shared" ref="I525:I526" si="266">F525*(($I$151)+1)+H525</f>
        <v>1068.305472</v>
      </c>
      <c r="J525" s="35"/>
      <c r="K525" s="35"/>
      <c r="L525" s="35"/>
      <c r="M525" s="35"/>
      <c r="N525" s="35"/>
      <c r="O525" s="35"/>
      <c r="P525" s="35"/>
      <c r="Q525" s="35"/>
      <c r="R525" s="35"/>
      <c r="S525" s="35"/>
      <c r="T525" s="35"/>
      <c r="U525" s="42" t="str">
        <f t="shared" ref="U525:U529" ca="1" si="267">V525&amp;""&amp;",..,"&amp;""&amp;W525</f>
        <v>201,..,201</v>
      </c>
      <c r="V525" s="42">
        <f ca="1">(SUMPRODUCT(MID(0&amp;(LEFT(A524,SUM(LEN(A524)-LEN(SUBSTITUTE(A524,{"0","1","2","3"},""))))), LARGE(INDEX(ISNUMBER(--MID((LEFT(A524,SUM(LEN(A524)-LEN(SUBSTITUTE(A524,{"0","1","2","3"},""))))), ROW(INDIRECT("1:"&amp;LEN((LEFT(A524,SUM(LEN(A524)-LEN(SUBSTITUTE(A524,{"0","1","2","3"},"")))))))), 1)) * ROW(INDIRECT("1:"&amp;LEN((LEFT(A524,SUM(LEN(A524)-LEN(SUBSTITUTE(A524,{"0","1","2","3"},"")))))))), 0), ROW(INDIRECT("1:"&amp;LEN((LEFT(A524,SUM(LEN(A524)-LEN(SUBSTITUTE(A524,{"0","1","2","3"},"")))))))))+1, 1) * 10^ROW(INDIRECT("1:"&amp;LEN((LEFT(A524,SUM(LEN(A524)-LEN(SUBSTITUTE(A524,{"0","1","2","3"},""))))))))/10))*100+1</f>
        <v>201</v>
      </c>
      <c r="W525" s="42">
        <f ca="1">(SUMPRODUCT(MID(0&amp;(--TRIM(RIGHT(SUBSTITUTE(LEFT(A524,_xlfn.AGGREGATE(16,6,FIND({0,1,2,3,4,5,6,7,8,9},A524,ROW(INDIRECT("1:"&amp;LEN(A524)))),1))," ",REPT(" ",LEN(A524))),LEN(A524)))), LARGE(INDEX(ISNUMBER(--MID((--TRIM(RIGHT(SUBSTITUTE(LEFT(A524,_xlfn.AGGREGATE(16,6,FIND({0,1,2,3,4,5,6,7,8,9},A524,ROW(INDIRECT("1:"&amp;LEN(A524)))),1))," ",REPT(" ",LEN(A524))),LEN(A524)))), ROW(INDIRECT("1:"&amp;LEN((--TRIM(RIGHT(SUBSTITUTE(LEFT(A524,_xlfn.AGGREGATE(16,6,FIND({0,1,2,3,4,5,6,7,8,9},A524,ROW(INDIRECT("1:"&amp;LEN(A524)))),1))," ",REPT(" ",LEN(A524))),LEN(A524))))))), 1)) * ROW(INDIRECT("1:"&amp;LEN((--TRIM(RIGHT(SUBSTITUTE(LEFT(A524,_xlfn.AGGREGATE(16,6,FIND({0,1,2,3,4,5,6,7,8,9},A524,ROW(INDIRECT("1:"&amp;LEN(A524)))),1))," ",REPT(" ",LEN(A524))),LEN(A524))))))), 0), ROW(INDIRECT("1:"&amp;LEN((--TRIM(RIGHT(SUBSTITUTE(LEFT(A524,_xlfn.AGGREGATE(16,6,FIND({0,1,2,3,4,5,6,7,8,9},A524,ROW(INDIRECT("1:"&amp;LEN(A524)))),1))," ",REPT(" ",LEN(A524))),LEN(A524))))))))+1, 1) * 10^ROW(INDIRECT("1:"&amp;LEN((--TRIM(RIGHT(SUBSTITUTE(LEFT(A524,_xlfn.AGGREGATE(16,6,FIND({0,1,2,3,4,5,6,7,8,9},A524,ROW(INDIRECT("1:"&amp;LEN(A524)))),1))," ",REPT(" ",LEN(A524))),LEN(A524)))))))/10))*100+1</f>
        <v>201</v>
      </c>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WZC525" s="35"/>
      <c r="WZD525" s="35"/>
      <c r="WZE525" s="35"/>
      <c r="WZF525" s="35"/>
      <c r="WZG525" s="35"/>
      <c r="WZH525" s="35"/>
      <c r="WZI525" s="35"/>
      <c r="WZJ525" s="35"/>
      <c r="WZK525" s="35"/>
      <c r="WZL525" s="35"/>
      <c r="WZM525" s="35"/>
      <c r="WZN525" s="35"/>
      <c r="WZO525" s="35"/>
      <c r="WZP525" s="35"/>
      <c r="WZQ525" s="35"/>
      <c r="WZR525" s="35"/>
      <c r="WZS525" s="35"/>
      <c r="WZT525" s="35"/>
      <c r="WZU525" s="35"/>
      <c r="WZV525" s="35"/>
      <c r="WZW525" s="35"/>
      <c r="WZX525" s="35"/>
      <c r="WZY525" s="35"/>
      <c r="WZZ525" s="35"/>
      <c r="XAA525" s="35"/>
      <c r="XAB525" s="35"/>
      <c r="XAC525" s="35"/>
      <c r="XAD525" s="35"/>
      <c r="XAE525" s="35"/>
      <c r="XAF525" s="35"/>
      <c r="XAG525" s="35"/>
      <c r="XAH525" s="35"/>
      <c r="XAI525" s="35"/>
      <c r="XAJ525" s="35"/>
      <c r="XAK525" s="35"/>
      <c r="XAL525" s="35"/>
      <c r="XAM525" s="35"/>
      <c r="XAN525" s="35"/>
      <c r="XAO525" s="35"/>
      <c r="XAP525" s="35"/>
      <c r="XAQ525" s="35"/>
      <c r="XAR525" s="35"/>
      <c r="XAS525" s="35"/>
      <c r="XAT525" s="35"/>
      <c r="XAU525" s="35"/>
      <c r="XAV525" s="35"/>
      <c r="XAW525" s="35"/>
      <c r="XAX525" s="35"/>
      <c r="XAY525" s="35"/>
      <c r="XAZ525" s="35"/>
      <c r="XBA525" s="35"/>
      <c r="XBB525" s="35"/>
      <c r="XBC525" s="35"/>
      <c r="XBD525" s="35"/>
      <c r="XBE525" s="35"/>
      <c r="XBF525" s="35"/>
      <c r="XBG525" s="35"/>
      <c r="XBH525" s="35"/>
      <c r="XBI525" s="35"/>
      <c r="XBJ525" s="35"/>
      <c r="XBK525" s="35"/>
      <c r="XBL525" s="35"/>
      <c r="XBM525" s="35"/>
      <c r="XBN525" s="35"/>
      <c r="XBO525" s="35"/>
      <c r="XBP525" s="35"/>
      <c r="XBQ525" s="35"/>
      <c r="XBR525" s="35"/>
      <c r="XBS525" s="35"/>
      <c r="XBT525" s="35"/>
      <c r="XBU525" s="35"/>
      <c r="XBV525" s="35"/>
      <c r="XBW525" s="35"/>
      <c r="XBX525" s="35"/>
      <c r="XBY525" s="35"/>
      <c r="XBZ525" s="35"/>
      <c r="XCA525" s="35"/>
      <c r="XCB525" s="35"/>
      <c r="XCC525" s="35"/>
      <c r="XCD525" s="35"/>
      <c r="XCE525" s="35"/>
      <c r="XCF525" s="35"/>
      <c r="XCG525" s="35"/>
      <c r="XCH525" s="35"/>
      <c r="XCI525" s="35"/>
      <c r="XCJ525" s="35"/>
      <c r="XCK525" s="35"/>
      <c r="XCL525" s="35"/>
      <c r="XCM525" s="35"/>
      <c r="XCN525" s="35"/>
      <c r="XCO525" s="35"/>
      <c r="XCP525" s="35"/>
      <c r="XCQ525" s="35"/>
      <c r="XCR525" s="35"/>
      <c r="XCS525" s="35"/>
      <c r="XCT525" s="35"/>
      <c r="XCU525" s="35"/>
      <c r="XCV525" s="35"/>
      <c r="XCW525" s="35"/>
      <c r="XCX525" s="35"/>
      <c r="XCY525" s="35"/>
      <c r="XCZ525" s="35"/>
      <c r="XDA525" s="35"/>
      <c r="XDB525" s="35"/>
      <c r="XDC525" s="35"/>
      <c r="XDD525" s="35"/>
      <c r="XDE525" s="35"/>
      <c r="XDF525" s="35"/>
      <c r="XDG525" s="35"/>
      <c r="XDH525" s="35"/>
      <c r="XDI525" s="35"/>
      <c r="XDJ525" s="35"/>
      <c r="XDK525" s="35"/>
      <c r="XDL525" s="35"/>
      <c r="XDM525" s="35"/>
      <c r="XDN525" s="35"/>
      <c r="XDO525" s="35"/>
      <c r="XDP525" s="35"/>
      <c r="XDQ525" s="35"/>
      <c r="XDR525" s="35"/>
      <c r="XDS525" s="35"/>
      <c r="XDT525" s="35"/>
      <c r="XDU525" s="35"/>
      <c r="XDV525" s="35"/>
      <c r="XDW525" s="35"/>
      <c r="XDX525" s="35"/>
      <c r="XDY525" s="35"/>
      <c r="XDZ525" s="35"/>
      <c r="XEA525" s="35"/>
      <c r="XEB525" s="35"/>
      <c r="XEC525" s="35"/>
      <c r="XED525" s="35"/>
      <c r="XEE525" s="35"/>
      <c r="XEF525" s="35"/>
      <c r="XEG525" s="35"/>
      <c r="XEH525" s="35"/>
      <c r="XEI525" s="35"/>
      <c r="XEJ525" s="35"/>
      <c r="XEK525" s="35"/>
      <c r="XEL525" s="35"/>
      <c r="XEM525" s="35"/>
      <c r="XEN525" s="35"/>
      <c r="XEO525" s="35"/>
      <c r="XEP525" s="35"/>
      <c r="XEQ525" s="35"/>
      <c r="XER525" s="35"/>
      <c r="XES525" s="35"/>
      <c r="XET525" s="35"/>
      <c r="XEU525" s="35"/>
      <c r="XEV525" s="35"/>
      <c r="XEW525" s="35"/>
      <c r="XEX525" s="35"/>
      <c r="XEY525" s="35"/>
      <c r="XEZ525" s="35"/>
      <c r="XFA525" s="35"/>
      <c r="XFB525" s="35"/>
      <c r="XFC525" s="35"/>
      <c r="XFD525" s="35"/>
    </row>
    <row r="526" spans="1:151 16227:16384" s="12" customFormat="1" ht="20.25" customHeight="1" x14ac:dyDescent="0.25">
      <c r="A526" s="114"/>
      <c r="B526" s="115"/>
      <c r="C526" s="118">
        <v>2</v>
      </c>
      <c r="D526" s="119"/>
      <c r="E526" s="62" t="s">
        <v>208</v>
      </c>
      <c r="F526" s="118">
        <f>(63.61)*10.764</f>
        <v>684.69803999999999</v>
      </c>
      <c r="G526" s="119"/>
      <c r="H526" s="62">
        <v>0</v>
      </c>
      <c r="I526" s="62">
        <f t="shared" si="266"/>
        <v>1095.5168639999999</v>
      </c>
      <c r="J526" s="35"/>
      <c r="K526" s="35"/>
      <c r="L526" s="35"/>
      <c r="M526" s="35"/>
      <c r="N526" s="35"/>
      <c r="O526" s="35"/>
      <c r="P526" s="35"/>
      <c r="Q526" s="35"/>
      <c r="R526" s="35"/>
      <c r="S526" s="35"/>
      <c r="T526" s="35"/>
      <c r="U526" s="42" t="str">
        <f t="shared" ca="1" si="267"/>
        <v>202,..,202</v>
      </c>
      <c r="V526" s="42">
        <f ca="1">V525+1</f>
        <v>202</v>
      </c>
      <c r="W526" s="42">
        <f ca="1">W525+1</f>
        <v>202</v>
      </c>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WZC526" s="35"/>
      <c r="WZD526" s="35"/>
      <c r="WZE526" s="35"/>
      <c r="WZF526" s="35"/>
      <c r="WZG526" s="35"/>
      <c r="WZH526" s="35"/>
      <c r="WZI526" s="35"/>
      <c r="WZJ526" s="35"/>
      <c r="WZK526" s="35"/>
      <c r="WZL526" s="35"/>
      <c r="WZM526" s="35"/>
      <c r="WZN526" s="35"/>
      <c r="WZO526" s="35"/>
      <c r="WZP526" s="35"/>
      <c r="WZQ526" s="35"/>
      <c r="WZR526" s="35"/>
      <c r="WZS526" s="35"/>
      <c r="WZT526" s="35"/>
      <c r="WZU526" s="35"/>
      <c r="WZV526" s="35"/>
      <c r="WZW526" s="35"/>
      <c r="WZX526" s="35"/>
      <c r="WZY526" s="35"/>
      <c r="WZZ526" s="35"/>
      <c r="XAA526" s="35"/>
      <c r="XAB526" s="35"/>
      <c r="XAC526" s="35"/>
      <c r="XAD526" s="35"/>
      <c r="XAE526" s="35"/>
      <c r="XAF526" s="35"/>
      <c r="XAG526" s="35"/>
      <c r="XAH526" s="35"/>
      <c r="XAI526" s="35"/>
      <c r="XAJ526" s="35"/>
      <c r="XAK526" s="35"/>
      <c r="XAL526" s="35"/>
      <c r="XAM526" s="35"/>
      <c r="XAN526" s="35"/>
      <c r="XAO526" s="35"/>
      <c r="XAP526" s="35"/>
      <c r="XAQ526" s="35"/>
      <c r="XAR526" s="35"/>
      <c r="XAS526" s="35"/>
      <c r="XAT526" s="35"/>
      <c r="XAU526" s="35"/>
      <c r="XAV526" s="35"/>
      <c r="XAW526" s="35"/>
      <c r="XAX526" s="35"/>
      <c r="XAY526" s="35"/>
      <c r="XAZ526" s="35"/>
      <c r="XBA526" s="35"/>
      <c r="XBB526" s="35"/>
      <c r="XBC526" s="35"/>
      <c r="XBD526" s="35"/>
      <c r="XBE526" s="35"/>
      <c r="XBF526" s="35"/>
      <c r="XBG526" s="35"/>
      <c r="XBH526" s="35"/>
      <c r="XBI526" s="35"/>
      <c r="XBJ526" s="35"/>
      <c r="XBK526" s="35"/>
      <c r="XBL526" s="35"/>
      <c r="XBM526" s="35"/>
      <c r="XBN526" s="35"/>
      <c r="XBO526" s="35"/>
      <c r="XBP526" s="35"/>
      <c r="XBQ526" s="35"/>
      <c r="XBR526" s="35"/>
      <c r="XBS526" s="35"/>
      <c r="XBT526" s="35"/>
      <c r="XBU526" s="35"/>
      <c r="XBV526" s="35"/>
      <c r="XBW526" s="35"/>
      <c r="XBX526" s="35"/>
      <c r="XBY526" s="35"/>
      <c r="XBZ526" s="35"/>
      <c r="XCA526" s="35"/>
      <c r="XCB526" s="35"/>
      <c r="XCC526" s="35"/>
      <c r="XCD526" s="35"/>
      <c r="XCE526" s="35"/>
      <c r="XCF526" s="35"/>
      <c r="XCG526" s="35"/>
      <c r="XCH526" s="35"/>
      <c r="XCI526" s="35"/>
      <c r="XCJ526" s="35"/>
      <c r="XCK526" s="35"/>
      <c r="XCL526" s="35"/>
      <c r="XCM526" s="35"/>
      <c r="XCN526" s="35"/>
      <c r="XCO526" s="35"/>
      <c r="XCP526" s="35"/>
      <c r="XCQ526" s="35"/>
      <c r="XCR526" s="35"/>
      <c r="XCS526" s="35"/>
      <c r="XCT526" s="35"/>
      <c r="XCU526" s="35"/>
      <c r="XCV526" s="35"/>
      <c r="XCW526" s="35"/>
      <c r="XCX526" s="35"/>
      <c r="XCY526" s="35"/>
      <c r="XCZ526" s="35"/>
      <c r="XDA526" s="35"/>
      <c r="XDB526" s="35"/>
      <c r="XDC526" s="35"/>
      <c r="XDD526" s="35"/>
      <c r="XDE526" s="35"/>
      <c r="XDF526" s="35"/>
      <c r="XDG526" s="35"/>
      <c r="XDH526" s="35"/>
      <c r="XDI526" s="35"/>
      <c r="XDJ526" s="35"/>
      <c r="XDK526" s="35"/>
      <c r="XDL526" s="35"/>
      <c r="XDM526" s="35"/>
      <c r="XDN526" s="35"/>
      <c r="XDO526" s="35"/>
      <c r="XDP526" s="35"/>
      <c r="XDQ526" s="35"/>
      <c r="XDR526" s="35"/>
      <c r="XDS526" s="35"/>
      <c r="XDT526" s="35"/>
      <c r="XDU526" s="35"/>
      <c r="XDV526" s="35"/>
      <c r="XDW526" s="35"/>
      <c r="XDX526" s="35"/>
      <c r="XDY526" s="35"/>
      <c r="XDZ526" s="35"/>
      <c r="XEA526" s="35"/>
      <c r="XEB526" s="35"/>
      <c r="XEC526" s="35"/>
      <c r="XED526" s="35"/>
      <c r="XEE526" s="35"/>
      <c r="XEF526" s="35"/>
      <c r="XEG526" s="35"/>
      <c r="XEH526" s="35"/>
      <c r="XEI526" s="35"/>
      <c r="XEJ526" s="35"/>
      <c r="XEK526" s="35"/>
      <c r="XEL526" s="35"/>
      <c r="XEM526" s="35"/>
      <c r="XEN526" s="35"/>
      <c r="XEO526" s="35"/>
      <c r="XEP526" s="35"/>
      <c r="XEQ526" s="35"/>
      <c r="XER526" s="35"/>
      <c r="XES526" s="35"/>
      <c r="XET526" s="35"/>
      <c r="XEU526" s="35"/>
      <c r="XEV526" s="35"/>
      <c r="XEW526" s="35"/>
      <c r="XEX526" s="35"/>
      <c r="XEY526" s="35"/>
      <c r="XEZ526" s="35"/>
      <c r="XFA526" s="35"/>
      <c r="XFB526" s="35"/>
      <c r="XFC526" s="35"/>
      <c r="XFD526" s="35"/>
    </row>
    <row r="527" spans="1:151 16227:16384" s="12" customFormat="1" ht="20.25" customHeight="1" x14ac:dyDescent="0.25">
      <c r="A527" s="114"/>
      <c r="B527" s="115"/>
      <c r="C527" s="118">
        <v>3</v>
      </c>
      <c r="D527" s="119"/>
      <c r="E527" s="118" t="s">
        <v>214</v>
      </c>
      <c r="F527" s="120"/>
      <c r="G527" s="120"/>
      <c r="H527" s="120"/>
      <c r="I527" s="119"/>
      <c r="J527" s="35"/>
      <c r="K527" s="35"/>
      <c r="L527" s="35"/>
      <c r="M527" s="35"/>
      <c r="N527" s="35"/>
      <c r="O527" s="35"/>
      <c r="P527" s="35"/>
      <c r="Q527" s="35"/>
      <c r="R527" s="35"/>
      <c r="S527" s="35"/>
      <c r="T527" s="35"/>
      <c r="U527" s="42" t="str">
        <f t="shared" ca="1" si="267"/>
        <v>203,..,203</v>
      </c>
      <c r="V527" s="42">
        <f t="shared" ref="V527:W527" ca="1" si="268">V526+1</f>
        <v>203</v>
      </c>
      <c r="W527" s="42">
        <f t="shared" ca="1" si="268"/>
        <v>203</v>
      </c>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WZC527" s="35"/>
      <c r="WZD527" s="35"/>
      <c r="WZE527" s="35"/>
      <c r="WZF527" s="35"/>
      <c r="WZG527" s="35"/>
      <c r="WZH527" s="35"/>
      <c r="WZI527" s="35"/>
      <c r="WZJ527" s="35"/>
      <c r="WZK527" s="35"/>
      <c r="WZL527" s="35"/>
      <c r="WZM527" s="35"/>
      <c r="WZN527" s="35"/>
      <c r="WZO527" s="35"/>
      <c r="WZP527" s="35"/>
      <c r="WZQ527" s="35"/>
      <c r="WZR527" s="35"/>
      <c r="WZS527" s="35"/>
      <c r="WZT527" s="35"/>
      <c r="WZU527" s="35"/>
      <c r="WZV527" s="35"/>
      <c r="WZW527" s="35"/>
      <c r="WZX527" s="35"/>
      <c r="WZY527" s="35"/>
      <c r="WZZ527" s="35"/>
      <c r="XAA527" s="35"/>
      <c r="XAB527" s="35"/>
      <c r="XAC527" s="35"/>
      <c r="XAD527" s="35"/>
      <c r="XAE527" s="35"/>
      <c r="XAF527" s="35"/>
      <c r="XAG527" s="35"/>
      <c r="XAH527" s="35"/>
      <c r="XAI527" s="35"/>
      <c r="XAJ527" s="35"/>
      <c r="XAK527" s="35"/>
      <c r="XAL527" s="35"/>
      <c r="XAM527" s="35"/>
      <c r="XAN527" s="35"/>
      <c r="XAO527" s="35"/>
      <c r="XAP527" s="35"/>
      <c r="XAQ527" s="35"/>
      <c r="XAR527" s="35"/>
      <c r="XAS527" s="35"/>
      <c r="XAT527" s="35"/>
      <c r="XAU527" s="35"/>
      <c r="XAV527" s="35"/>
      <c r="XAW527" s="35"/>
      <c r="XAX527" s="35"/>
      <c r="XAY527" s="35"/>
      <c r="XAZ527" s="35"/>
      <c r="XBA527" s="35"/>
      <c r="XBB527" s="35"/>
      <c r="XBC527" s="35"/>
      <c r="XBD527" s="35"/>
      <c r="XBE527" s="35"/>
      <c r="XBF527" s="35"/>
      <c r="XBG527" s="35"/>
      <c r="XBH527" s="35"/>
      <c r="XBI527" s="35"/>
      <c r="XBJ527" s="35"/>
      <c r="XBK527" s="35"/>
      <c r="XBL527" s="35"/>
      <c r="XBM527" s="35"/>
      <c r="XBN527" s="35"/>
      <c r="XBO527" s="35"/>
      <c r="XBP527" s="35"/>
      <c r="XBQ527" s="35"/>
      <c r="XBR527" s="35"/>
      <c r="XBS527" s="35"/>
      <c r="XBT527" s="35"/>
      <c r="XBU527" s="35"/>
      <c r="XBV527" s="35"/>
      <c r="XBW527" s="35"/>
      <c r="XBX527" s="35"/>
      <c r="XBY527" s="35"/>
      <c r="XBZ527" s="35"/>
      <c r="XCA527" s="35"/>
      <c r="XCB527" s="35"/>
      <c r="XCC527" s="35"/>
      <c r="XCD527" s="35"/>
      <c r="XCE527" s="35"/>
      <c r="XCF527" s="35"/>
      <c r="XCG527" s="35"/>
      <c r="XCH527" s="35"/>
      <c r="XCI527" s="35"/>
      <c r="XCJ527" s="35"/>
      <c r="XCK527" s="35"/>
      <c r="XCL527" s="35"/>
      <c r="XCM527" s="35"/>
      <c r="XCN527" s="35"/>
      <c r="XCO527" s="35"/>
      <c r="XCP527" s="35"/>
      <c r="XCQ527" s="35"/>
      <c r="XCR527" s="35"/>
      <c r="XCS527" s="35"/>
      <c r="XCT527" s="35"/>
      <c r="XCU527" s="35"/>
      <c r="XCV527" s="35"/>
      <c r="XCW527" s="35"/>
      <c r="XCX527" s="35"/>
      <c r="XCY527" s="35"/>
      <c r="XCZ527" s="35"/>
      <c r="XDA527" s="35"/>
      <c r="XDB527" s="35"/>
      <c r="XDC527" s="35"/>
      <c r="XDD527" s="35"/>
      <c r="XDE527" s="35"/>
      <c r="XDF527" s="35"/>
      <c r="XDG527" s="35"/>
      <c r="XDH527" s="35"/>
      <c r="XDI527" s="35"/>
      <c r="XDJ527" s="35"/>
      <c r="XDK527" s="35"/>
      <c r="XDL527" s="35"/>
      <c r="XDM527" s="35"/>
      <c r="XDN527" s="35"/>
      <c r="XDO527" s="35"/>
      <c r="XDP527" s="35"/>
      <c r="XDQ527" s="35"/>
      <c r="XDR527" s="35"/>
      <c r="XDS527" s="35"/>
      <c r="XDT527" s="35"/>
      <c r="XDU527" s="35"/>
      <c r="XDV527" s="35"/>
      <c r="XDW527" s="35"/>
      <c r="XDX527" s="35"/>
      <c r="XDY527" s="35"/>
      <c r="XDZ527" s="35"/>
      <c r="XEA527" s="35"/>
      <c r="XEB527" s="35"/>
      <c r="XEC527" s="35"/>
      <c r="XED527" s="35"/>
      <c r="XEE527" s="35"/>
      <c r="XEF527" s="35"/>
      <c r="XEG527" s="35"/>
      <c r="XEH527" s="35"/>
      <c r="XEI527" s="35"/>
      <c r="XEJ527" s="35"/>
      <c r="XEK527" s="35"/>
      <c r="XEL527" s="35"/>
      <c r="XEM527" s="35"/>
      <c r="XEN527" s="35"/>
      <c r="XEO527" s="35"/>
      <c r="XEP527" s="35"/>
      <c r="XEQ527" s="35"/>
      <c r="XER527" s="35"/>
      <c r="XES527" s="35"/>
      <c r="XET527" s="35"/>
      <c r="XEU527" s="35"/>
      <c r="XEV527" s="35"/>
      <c r="XEW527" s="35"/>
      <c r="XEX527" s="35"/>
      <c r="XEY527" s="35"/>
      <c r="XEZ527" s="35"/>
      <c r="XFA527" s="35"/>
      <c r="XFB527" s="35"/>
      <c r="XFC527" s="35"/>
      <c r="XFD527" s="35"/>
    </row>
    <row r="528" spans="1:151 16227:16384" s="12" customFormat="1" ht="21.75" customHeight="1" x14ac:dyDescent="0.25">
      <c r="A528" s="114"/>
      <c r="B528" s="115"/>
      <c r="C528" s="118">
        <v>4</v>
      </c>
      <c r="D528" s="119"/>
      <c r="E528" s="118" t="s">
        <v>287</v>
      </c>
      <c r="F528" s="120"/>
      <c r="G528" s="120"/>
      <c r="H528" s="120"/>
      <c r="I528" s="119"/>
      <c r="J528" s="35"/>
      <c r="K528" s="35"/>
      <c r="L528" s="35"/>
      <c r="M528" s="35"/>
      <c r="N528" s="35"/>
      <c r="O528" s="35"/>
      <c r="P528" s="35"/>
      <c r="Q528" s="35"/>
      <c r="R528" s="35"/>
      <c r="S528" s="35"/>
      <c r="T528" s="35"/>
      <c r="U528" s="42" t="str">
        <f t="shared" ca="1" si="267"/>
        <v>204,..,204</v>
      </c>
      <c r="V528" s="42">
        <f t="shared" ref="V528:W528" ca="1" si="269">V527+1</f>
        <v>204</v>
      </c>
      <c r="W528" s="42">
        <f t="shared" ca="1" si="269"/>
        <v>204</v>
      </c>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WZC528" s="35"/>
      <c r="WZD528" s="35"/>
      <c r="WZE528" s="35"/>
      <c r="WZF528" s="35"/>
      <c r="WZG528" s="35"/>
      <c r="WZH528" s="35"/>
      <c r="WZI528" s="35"/>
      <c r="WZJ528" s="35"/>
      <c r="WZK528" s="35"/>
      <c r="WZL528" s="35"/>
      <c r="WZM528" s="35"/>
      <c r="WZN528" s="35"/>
      <c r="WZO528" s="35"/>
      <c r="WZP528" s="35"/>
      <c r="WZQ528" s="35"/>
      <c r="WZR528" s="35"/>
      <c r="WZS528" s="35"/>
      <c r="WZT528" s="35"/>
      <c r="WZU528" s="35"/>
      <c r="WZV528" s="35"/>
      <c r="WZW528" s="35"/>
      <c r="WZX528" s="35"/>
      <c r="WZY528" s="35"/>
      <c r="WZZ528" s="35"/>
      <c r="XAA528" s="35"/>
      <c r="XAB528" s="35"/>
      <c r="XAC528" s="35"/>
      <c r="XAD528" s="35"/>
      <c r="XAE528" s="35"/>
      <c r="XAF528" s="35"/>
      <c r="XAG528" s="35"/>
      <c r="XAH528" s="35"/>
      <c r="XAI528" s="35"/>
      <c r="XAJ528" s="35"/>
      <c r="XAK528" s="35"/>
      <c r="XAL528" s="35"/>
      <c r="XAM528" s="35"/>
      <c r="XAN528" s="35"/>
      <c r="XAO528" s="35"/>
      <c r="XAP528" s="35"/>
      <c r="XAQ528" s="35"/>
      <c r="XAR528" s="35"/>
      <c r="XAS528" s="35"/>
      <c r="XAT528" s="35"/>
      <c r="XAU528" s="35"/>
      <c r="XAV528" s="35"/>
      <c r="XAW528" s="35"/>
      <c r="XAX528" s="35"/>
      <c r="XAY528" s="35"/>
      <c r="XAZ528" s="35"/>
      <c r="XBA528" s="35"/>
      <c r="XBB528" s="35"/>
      <c r="XBC528" s="35"/>
      <c r="XBD528" s="35"/>
      <c r="XBE528" s="35"/>
      <c r="XBF528" s="35"/>
      <c r="XBG528" s="35"/>
      <c r="XBH528" s="35"/>
      <c r="XBI528" s="35"/>
      <c r="XBJ528" s="35"/>
      <c r="XBK528" s="35"/>
      <c r="XBL528" s="35"/>
      <c r="XBM528" s="35"/>
      <c r="XBN528" s="35"/>
      <c r="XBO528" s="35"/>
      <c r="XBP528" s="35"/>
      <c r="XBQ528" s="35"/>
      <c r="XBR528" s="35"/>
      <c r="XBS528" s="35"/>
      <c r="XBT528" s="35"/>
      <c r="XBU528" s="35"/>
      <c r="XBV528" s="35"/>
      <c r="XBW528" s="35"/>
      <c r="XBX528" s="35"/>
      <c r="XBY528" s="35"/>
      <c r="XBZ528" s="35"/>
      <c r="XCA528" s="35"/>
      <c r="XCB528" s="35"/>
      <c r="XCC528" s="35"/>
      <c r="XCD528" s="35"/>
      <c r="XCE528" s="35"/>
      <c r="XCF528" s="35"/>
      <c r="XCG528" s="35"/>
      <c r="XCH528" s="35"/>
      <c r="XCI528" s="35"/>
      <c r="XCJ528" s="35"/>
      <c r="XCK528" s="35"/>
      <c r="XCL528" s="35"/>
      <c r="XCM528" s="35"/>
      <c r="XCN528" s="35"/>
      <c r="XCO528" s="35"/>
      <c r="XCP528" s="35"/>
      <c r="XCQ528" s="35"/>
      <c r="XCR528" s="35"/>
      <c r="XCS528" s="35"/>
      <c r="XCT528" s="35"/>
      <c r="XCU528" s="35"/>
      <c r="XCV528" s="35"/>
      <c r="XCW528" s="35"/>
      <c r="XCX528" s="35"/>
      <c r="XCY528" s="35"/>
      <c r="XCZ528" s="35"/>
      <c r="XDA528" s="35"/>
      <c r="XDB528" s="35"/>
      <c r="XDC528" s="35"/>
      <c r="XDD528" s="35"/>
      <c r="XDE528" s="35"/>
      <c r="XDF528" s="35"/>
      <c r="XDG528" s="35"/>
      <c r="XDH528" s="35"/>
      <c r="XDI528" s="35"/>
      <c r="XDJ528" s="35"/>
      <c r="XDK528" s="35"/>
      <c r="XDL528" s="35"/>
      <c r="XDM528" s="35"/>
      <c r="XDN528" s="35"/>
      <c r="XDO528" s="35"/>
      <c r="XDP528" s="35"/>
      <c r="XDQ528" s="35"/>
      <c r="XDR528" s="35"/>
      <c r="XDS528" s="35"/>
      <c r="XDT528" s="35"/>
      <c r="XDU528" s="35"/>
      <c r="XDV528" s="35"/>
      <c r="XDW528" s="35"/>
      <c r="XDX528" s="35"/>
      <c r="XDY528" s="35"/>
      <c r="XDZ528" s="35"/>
      <c r="XEA528" s="35"/>
      <c r="XEB528" s="35"/>
      <c r="XEC528" s="35"/>
      <c r="XED528" s="35"/>
      <c r="XEE528" s="35"/>
      <c r="XEF528" s="35"/>
      <c r="XEG528" s="35"/>
      <c r="XEH528" s="35"/>
      <c r="XEI528" s="35"/>
      <c r="XEJ528" s="35"/>
      <c r="XEK528" s="35"/>
      <c r="XEL528" s="35"/>
      <c r="XEM528" s="35"/>
      <c r="XEN528" s="35"/>
      <c r="XEO528" s="35"/>
      <c r="XEP528" s="35"/>
      <c r="XEQ528" s="35"/>
      <c r="XER528" s="35"/>
      <c r="XES528" s="35"/>
      <c r="XET528" s="35"/>
      <c r="XEU528" s="35"/>
      <c r="XEV528" s="35"/>
      <c r="XEW528" s="35"/>
      <c r="XEX528" s="35"/>
      <c r="XEY528" s="35"/>
      <c r="XEZ528" s="35"/>
      <c r="XFA528" s="35"/>
      <c r="XFB528" s="35"/>
      <c r="XFC528" s="35"/>
      <c r="XFD528" s="35"/>
    </row>
    <row r="529" spans="1:151 16227:16384" s="12" customFormat="1" ht="21.75" customHeight="1" x14ac:dyDescent="0.25">
      <c r="A529" s="116"/>
      <c r="B529" s="117"/>
      <c r="C529" s="118">
        <v>5</v>
      </c>
      <c r="D529" s="119"/>
      <c r="E529" s="118" t="s">
        <v>286</v>
      </c>
      <c r="F529" s="120"/>
      <c r="G529" s="120"/>
      <c r="H529" s="120"/>
      <c r="I529" s="119"/>
      <c r="J529" s="35"/>
      <c r="K529" s="35"/>
      <c r="L529" s="35"/>
      <c r="M529" s="35"/>
      <c r="N529" s="35"/>
      <c r="O529" s="35"/>
      <c r="P529" s="35"/>
      <c r="Q529" s="35"/>
      <c r="R529" s="35"/>
      <c r="S529" s="35"/>
      <c r="T529" s="35"/>
      <c r="U529" s="42" t="str">
        <f t="shared" ca="1" si="267"/>
        <v>205,..,205</v>
      </c>
      <c r="V529" s="42">
        <f t="shared" ref="V529:W529" ca="1" si="270">V528+1</f>
        <v>205</v>
      </c>
      <c r="W529" s="42">
        <f t="shared" ca="1" si="270"/>
        <v>205</v>
      </c>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WZC529" s="35"/>
      <c r="WZD529" s="35"/>
      <c r="WZE529" s="35"/>
      <c r="WZF529" s="35"/>
      <c r="WZG529" s="35"/>
      <c r="WZH529" s="35"/>
      <c r="WZI529" s="35"/>
      <c r="WZJ529" s="35"/>
      <c r="WZK529" s="35"/>
      <c r="WZL529" s="35"/>
      <c r="WZM529" s="35"/>
      <c r="WZN529" s="35"/>
      <c r="WZO529" s="35"/>
      <c r="WZP529" s="35"/>
      <c r="WZQ529" s="35"/>
      <c r="WZR529" s="35"/>
      <c r="WZS529" s="35"/>
      <c r="WZT529" s="35"/>
      <c r="WZU529" s="35"/>
      <c r="WZV529" s="35"/>
      <c r="WZW529" s="35"/>
      <c r="WZX529" s="35"/>
      <c r="WZY529" s="35"/>
      <c r="WZZ529" s="35"/>
      <c r="XAA529" s="35"/>
      <c r="XAB529" s="35"/>
      <c r="XAC529" s="35"/>
      <c r="XAD529" s="35"/>
      <c r="XAE529" s="35"/>
      <c r="XAF529" s="35"/>
      <c r="XAG529" s="35"/>
      <c r="XAH529" s="35"/>
      <c r="XAI529" s="35"/>
      <c r="XAJ529" s="35"/>
      <c r="XAK529" s="35"/>
      <c r="XAL529" s="35"/>
      <c r="XAM529" s="35"/>
      <c r="XAN529" s="35"/>
      <c r="XAO529" s="35"/>
      <c r="XAP529" s="35"/>
      <c r="XAQ529" s="35"/>
      <c r="XAR529" s="35"/>
      <c r="XAS529" s="35"/>
      <c r="XAT529" s="35"/>
      <c r="XAU529" s="35"/>
      <c r="XAV529" s="35"/>
      <c r="XAW529" s="35"/>
      <c r="XAX529" s="35"/>
      <c r="XAY529" s="35"/>
      <c r="XAZ529" s="35"/>
      <c r="XBA529" s="35"/>
      <c r="XBB529" s="35"/>
      <c r="XBC529" s="35"/>
      <c r="XBD529" s="35"/>
      <c r="XBE529" s="35"/>
      <c r="XBF529" s="35"/>
      <c r="XBG529" s="35"/>
      <c r="XBH529" s="35"/>
      <c r="XBI529" s="35"/>
      <c r="XBJ529" s="35"/>
      <c r="XBK529" s="35"/>
      <c r="XBL529" s="35"/>
      <c r="XBM529" s="35"/>
      <c r="XBN529" s="35"/>
      <c r="XBO529" s="35"/>
      <c r="XBP529" s="35"/>
      <c r="XBQ529" s="35"/>
      <c r="XBR529" s="35"/>
      <c r="XBS529" s="35"/>
      <c r="XBT529" s="35"/>
      <c r="XBU529" s="35"/>
      <c r="XBV529" s="35"/>
      <c r="XBW529" s="35"/>
      <c r="XBX529" s="35"/>
      <c r="XBY529" s="35"/>
      <c r="XBZ529" s="35"/>
      <c r="XCA529" s="35"/>
      <c r="XCB529" s="35"/>
      <c r="XCC529" s="35"/>
      <c r="XCD529" s="35"/>
      <c r="XCE529" s="35"/>
      <c r="XCF529" s="35"/>
      <c r="XCG529" s="35"/>
      <c r="XCH529" s="35"/>
      <c r="XCI529" s="35"/>
      <c r="XCJ529" s="35"/>
      <c r="XCK529" s="35"/>
      <c r="XCL529" s="35"/>
      <c r="XCM529" s="35"/>
      <c r="XCN529" s="35"/>
      <c r="XCO529" s="35"/>
      <c r="XCP529" s="35"/>
      <c r="XCQ529" s="35"/>
      <c r="XCR529" s="35"/>
      <c r="XCS529" s="35"/>
      <c r="XCT529" s="35"/>
      <c r="XCU529" s="35"/>
      <c r="XCV529" s="35"/>
      <c r="XCW529" s="35"/>
      <c r="XCX529" s="35"/>
      <c r="XCY529" s="35"/>
      <c r="XCZ529" s="35"/>
      <c r="XDA529" s="35"/>
      <c r="XDB529" s="35"/>
      <c r="XDC529" s="35"/>
      <c r="XDD529" s="35"/>
      <c r="XDE529" s="35"/>
      <c r="XDF529" s="35"/>
      <c r="XDG529" s="35"/>
      <c r="XDH529" s="35"/>
      <c r="XDI529" s="35"/>
      <c r="XDJ529" s="35"/>
      <c r="XDK529" s="35"/>
      <c r="XDL529" s="35"/>
      <c r="XDM529" s="35"/>
      <c r="XDN529" s="35"/>
      <c r="XDO529" s="35"/>
      <c r="XDP529" s="35"/>
      <c r="XDQ529" s="35"/>
      <c r="XDR529" s="35"/>
      <c r="XDS529" s="35"/>
      <c r="XDT529" s="35"/>
      <c r="XDU529" s="35"/>
      <c r="XDV529" s="35"/>
      <c r="XDW529" s="35"/>
      <c r="XDX529" s="35"/>
      <c r="XDY529" s="35"/>
      <c r="XDZ529" s="35"/>
      <c r="XEA529" s="35"/>
      <c r="XEB529" s="35"/>
      <c r="XEC529" s="35"/>
      <c r="XED529" s="35"/>
      <c r="XEE529" s="35"/>
      <c r="XEF529" s="35"/>
      <c r="XEG529" s="35"/>
      <c r="XEH529" s="35"/>
      <c r="XEI529" s="35"/>
      <c r="XEJ529" s="35"/>
      <c r="XEK529" s="35"/>
      <c r="XEL529" s="35"/>
      <c r="XEM529" s="35"/>
      <c r="XEN529" s="35"/>
      <c r="XEO529" s="35"/>
      <c r="XEP529" s="35"/>
      <c r="XEQ529" s="35"/>
      <c r="XER529" s="35"/>
      <c r="XES529" s="35"/>
      <c r="XET529" s="35"/>
      <c r="XEU529" s="35"/>
      <c r="XEV529" s="35"/>
      <c r="XEW529" s="35"/>
      <c r="XEX529" s="35"/>
      <c r="XEY529" s="35"/>
      <c r="XEZ529" s="35"/>
      <c r="XFA529" s="35"/>
      <c r="XFB529" s="35"/>
      <c r="XFC529" s="35"/>
      <c r="XFD529" s="35"/>
    </row>
    <row r="530" spans="1:151 16227:16384" s="12" customFormat="1" ht="20.25" x14ac:dyDescent="0.25">
      <c r="A530" s="109" t="s">
        <v>285</v>
      </c>
      <c r="B530" s="110"/>
      <c r="C530" s="110"/>
      <c r="D530" s="110"/>
      <c r="E530" s="110"/>
      <c r="F530" s="110"/>
      <c r="G530" s="110"/>
      <c r="H530" s="110"/>
      <c r="I530" s="111"/>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WZC530" s="35"/>
      <c r="WZD530" s="35"/>
      <c r="WZE530" s="35"/>
      <c r="WZF530" s="35"/>
      <c r="WZG530" s="35"/>
      <c r="WZH530" s="35"/>
      <c r="WZI530" s="35"/>
      <c r="WZJ530" s="35"/>
      <c r="WZK530" s="35"/>
      <c r="WZL530" s="35"/>
      <c r="WZM530" s="35"/>
      <c r="WZN530" s="35"/>
      <c r="WZO530" s="35"/>
      <c r="WZP530" s="35"/>
      <c r="WZQ530" s="35"/>
      <c r="WZR530" s="35"/>
      <c r="WZS530" s="35"/>
      <c r="WZT530" s="35"/>
      <c r="WZU530" s="35"/>
      <c r="WZV530" s="35"/>
      <c r="WZW530" s="35"/>
      <c r="WZX530" s="35"/>
      <c r="WZY530" s="35"/>
      <c r="WZZ530" s="35"/>
      <c r="XAA530" s="35"/>
      <c r="XAB530" s="35"/>
      <c r="XAC530" s="35"/>
      <c r="XAD530" s="35"/>
      <c r="XAE530" s="35"/>
      <c r="XAF530" s="35"/>
      <c r="XAG530" s="35"/>
      <c r="XAH530" s="35"/>
      <c r="XAI530" s="35"/>
      <c r="XAJ530" s="35"/>
      <c r="XAK530" s="35"/>
      <c r="XAL530" s="35"/>
      <c r="XAM530" s="35"/>
      <c r="XAN530" s="35"/>
      <c r="XAO530" s="35"/>
      <c r="XAP530" s="35"/>
      <c r="XAQ530" s="35"/>
      <c r="XAR530" s="35"/>
      <c r="XAS530" s="35"/>
      <c r="XAT530" s="35"/>
      <c r="XAU530" s="35"/>
      <c r="XAV530" s="35"/>
      <c r="XAW530" s="35"/>
      <c r="XAX530" s="35"/>
      <c r="XAY530" s="35"/>
      <c r="XAZ530" s="35"/>
      <c r="XBA530" s="35"/>
      <c r="XBB530" s="35"/>
      <c r="XBC530" s="35"/>
      <c r="XBD530" s="35"/>
      <c r="XBE530" s="35"/>
      <c r="XBF530" s="35"/>
      <c r="XBG530" s="35"/>
      <c r="XBH530" s="35"/>
      <c r="XBI530" s="35"/>
      <c r="XBJ530" s="35"/>
      <c r="XBK530" s="35"/>
      <c r="XBL530" s="35"/>
      <c r="XBM530" s="35"/>
      <c r="XBN530" s="35"/>
      <c r="XBO530" s="35"/>
      <c r="XBP530" s="35"/>
      <c r="XBQ530" s="35"/>
      <c r="XBR530" s="35"/>
      <c r="XBS530" s="35"/>
      <c r="XBT530" s="35"/>
      <c r="XBU530" s="35"/>
      <c r="XBV530" s="35"/>
      <c r="XBW530" s="35"/>
      <c r="XBX530" s="35"/>
      <c r="XBY530" s="35"/>
      <c r="XBZ530" s="35"/>
      <c r="XCA530" s="35"/>
      <c r="XCB530" s="35"/>
      <c r="XCC530" s="35"/>
      <c r="XCD530" s="35"/>
      <c r="XCE530" s="35"/>
      <c r="XCF530" s="35"/>
      <c r="XCG530" s="35"/>
      <c r="XCH530" s="35"/>
      <c r="XCI530" s="35"/>
      <c r="XCJ530" s="35"/>
      <c r="XCK530" s="35"/>
      <c r="XCL530" s="35"/>
      <c r="XCM530" s="35"/>
      <c r="XCN530" s="35"/>
      <c r="XCO530" s="35"/>
      <c r="XCP530" s="35"/>
      <c r="XCQ530" s="35"/>
      <c r="XCR530" s="35"/>
      <c r="XCS530" s="35"/>
      <c r="XCT530" s="35"/>
      <c r="XCU530" s="35"/>
      <c r="XCV530" s="35"/>
      <c r="XCW530" s="35"/>
      <c r="XCX530" s="35"/>
      <c r="XCY530" s="35"/>
      <c r="XCZ530" s="35"/>
      <c r="XDA530" s="35"/>
      <c r="XDB530" s="35"/>
      <c r="XDC530" s="35"/>
      <c r="XDD530" s="35"/>
      <c r="XDE530" s="35"/>
      <c r="XDF530" s="35"/>
      <c r="XDG530" s="35"/>
      <c r="XDH530" s="35"/>
      <c r="XDI530" s="35"/>
      <c r="XDJ530" s="35"/>
      <c r="XDK530" s="35"/>
      <c r="XDL530" s="35"/>
      <c r="XDM530" s="35"/>
      <c r="XDN530" s="35"/>
      <c r="XDO530" s="35"/>
      <c r="XDP530" s="35"/>
      <c r="XDQ530" s="35"/>
      <c r="XDR530" s="35"/>
      <c r="XDS530" s="35"/>
      <c r="XDT530" s="35"/>
      <c r="XDU530" s="35"/>
      <c r="XDV530" s="35"/>
      <c r="XDW530" s="35"/>
      <c r="XDX530" s="35"/>
      <c r="XDY530" s="35"/>
      <c r="XDZ530" s="35"/>
      <c r="XEA530" s="35"/>
      <c r="XEB530" s="35"/>
      <c r="XEC530" s="35"/>
      <c r="XED530" s="35"/>
      <c r="XEE530" s="35"/>
      <c r="XEF530" s="35"/>
      <c r="XEG530" s="35"/>
      <c r="XEH530" s="35"/>
      <c r="XEI530" s="35"/>
      <c r="XEJ530" s="35"/>
      <c r="XEK530" s="35"/>
      <c r="XEL530" s="35"/>
      <c r="XEM530" s="35"/>
      <c r="XEN530" s="35"/>
      <c r="XEO530" s="35"/>
      <c r="XEP530" s="35"/>
      <c r="XEQ530" s="35"/>
      <c r="XER530" s="35"/>
      <c r="XES530" s="35"/>
      <c r="XET530" s="35"/>
      <c r="XEU530" s="35"/>
      <c r="XEV530" s="35"/>
      <c r="XEW530" s="35"/>
      <c r="XEX530" s="35"/>
      <c r="XEY530" s="35"/>
      <c r="XEZ530" s="35"/>
      <c r="XFA530" s="35"/>
      <c r="XFB530" s="35"/>
      <c r="XFC530" s="35"/>
      <c r="XFD530" s="35"/>
    </row>
    <row r="531" spans="1:151 16227:16384" s="12" customFormat="1" ht="20.25" customHeight="1" x14ac:dyDescent="0.25">
      <c r="A531" s="112" t="str">
        <f>A530</f>
        <v>3rd Floor</v>
      </c>
      <c r="B531" s="113"/>
      <c r="C531" s="118">
        <v>1</v>
      </c>
      <c r="D531" s="119"/>
      <c r="E531" s="62" t="s">
        <v>208</v>
      </c>
      <c r="F531" s="118">
        <f>(62.03)*10.764</f>
        <v>667.69092000000001</v>
      </c>
      <c r="G531" s="119"/>
      <c r="H531" s="62">
        <v>0</v>
      </c>
      <c r="I531" s="62">
        <f t="shared" ref="I531:I532" si="271">F531*(($I$151)+1)+H531</f>
        <v>1068.305472</v>
      </c>
      <c r="J531" s="35"/>
      <c r="K531" s="35"/>
      <c r="L531" s="35"/>
      <c r="M531" s="35"/>
      <c r="N531" s="35"/>
      <c r="O531" s="35"/>
      <c r="P531" s="35"/>
      <c r="Q531" s="35"/>
      <c r="R531" s="35"/>
      <c r="S531" s="35"/>
      <c r="T531" s="35"/>
      <c r="U531" s="42" t="str">
        <f t="shared" ref="U531:U535" ca="1" si="272">V531&amp;""&amp;",..,"&amp;""&amp;W531</f>
        <v>301,..,301</v>
      </c>
      <c r="V531" s="42">
        <f ca="1">(SUMPRODUCT(MID(0&amp;(LEFT(A530,SUM(LEN(A530)-LEN(SUBSTITUTE(A530,{"0","1","2","3"},""))))), LARGE(INDEX(ISNUMBER(--MID((LEFT(A530,SUM(LEN(A530)-LEN(SUBSTITUTE(A530,{"0","1","2","3"},""))))), ROW(INDIRECT("1:"&amp;LEN((LEFT(A530,SUM(LEN(A530)-LEN(SUBSTITUTE(A530,{"0","1","2","3"},"")))))))), 1)) * ROW(INDIRECT("1:"&amp;LEN((LEFT(A530,SUM(LEN(A530)-LEN(SUBSTITUTE(A530,{"0","1","2","3"},"")))))))), 0), ROW(INDIRECT("1:"&amp;LEN((LEFT(A530,SUM(LEN(A530)-LEN(SUBSTITUTE(A530,{"0","1","2","3"},"")))))))))+1, 1) * 10^ROW(INDIRECT("1:"&amp;LEN((LEFT(A530,SUM(LEN(A530)-LEN(SUBSTITUTE(A530,{"0","1","2","3"},""))))))))/10))*100+1</f>
        <v>301</v>
      </c>
      <c r="W531" s="42">
        <f ca="1">(SUMPRODUCT(MID(0&amp;(--TRIM(RIGHT(SUBSTITUTE(LEFT(A530,_xlfn.AGGREGATE(16,6,FIND({0,1,2,3,4,5,6,7,8,9},A530,ROW(INDIRECT("1:"&amp;LEN(A530)))),1))," ",REPT(" ",LEN(A530))),LEN(A530)))), LARGE(INDEX(ISNUMBER(--MID((--TRIM(RIGHT(SUBSTITUTE(LEFT(A530,_xlfn.AGGREGATE(16,6,FIND({0,1,2,3,4,5,6,7,8,9},A530,ROW(INDIRECT("1:"&amp;LEN(A530)))),1))," ",REPT(" ",LEN(A530))),LEN(A530)))), ROW(INDIRECT("1:"&amp;LEN((--TRIM(RIGHT(SUBSTITUTE(LEFT(A530,_xlfn.AGGREGATE(16,6,FIND({0,1,2,3,4,5,6,7,8,9},A530,ROW(INDIRECT("1:"&amp;LEN(A530)))),1))," ",REPT(" ",LEN(A530))),LEN(A530))))))), 1)) * ROW(INDIRECT("1:"&amp;LEN((--TRIM(RIGHT(SUBSTITUTE(LEFT(A530,_xlfn.AGGREGATE(16,6,FIND({0,1,2,3,4,5,6,7,8,9},A530,ROW(INDIRECT("1:"&amp;LEN(A530)))),1))," ",REPT(" ",LEN(A530))),LEN(A530))))))), 0), ROW(INDIRECT("1:"&amp;LEN((--TRIM(RIGHT(SUBSTITUTE(LEFT(A530,_xlfn.AGGREGATE(16,6,FIND({0,1,2,3,4,5,6,7,8,9},A530,ROW(INDIRECT("1:"&amp;LEN(A530)))),1))," ",REPT(" ",LEN(A530))),LEN(A530))))))))+1, 1) * 10^ROW(INDIRECT("1:"&amp;LEN((--TRIM(RIGHT(SUBSTITUTE(LEFT(A530,_xlfn.AGGREGATE(16,6,FIND({0,1,2,3,4,5,6,7,8,9},A530,ROW(INDIRECT("1:"&amp;LEN(A530)))),1))," ",REPT(" ",LEN(A530))),LEN(A530)))))))/10))*100+1</f>
        <v>301</v>
      </c>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WZC531" s="35"/>
      <c r="WZD531" s="35"/>
      <c r="WZE531" s="35"/>
      <c r="WZF531" s="35"/>
      <c r="WZG531" s="35"/>
      <c r="WZH531" s="35"/>
      <c r="WZI531" s="35"/>
      <c r="WZJ531" s="35"/>
      <c r="WZK531" s="35"/>
      <c r="WZL531" s="35"/>
      <c r="WZM531" s="35"/>
      <c r="WZN531" s="35"/>
      <c r="WZO531" s="35"/>
      <c r="WZP531" s="35"/>
      <c r="WZQ531" s="35"/>
      <c r="WZR531" s="35"/>
      <c r="WZS531" s="35"/>
      <c r="WZT531" s="35"/>
      <c r="WZU531" s="35"/>
      <c r="WZV531" s="35"/>
      <c r="WZW531" s="35"/>
      <c r="WZX531" s="35"/>
      <c r="WZY531" s="35"/>
      <c r="WZZ531" s="35"/>
      <c r="XAA531" s="35"/>
      <c r="XAB531" s="35"/>
      <c r="XAC531" s="35"/>
      <c r="XAD531" s="35"/>
      <c r="XAE531" s="35"/>
      <c r="XAF531" s="35"/>
      <c r="XAG531" s="35"/>
      <c r="XAH531" s="35"/>
      <c r="XAI531" s="35"/>
      <c r="XAJ531" s="35"/>
      <c r="XAK531" s="35"/>
      <c r="XAL531" s="35"/>
      <c r="XAM531" s="35"/>
      <c r="XAN531" s="35"/>
      <c r="XAO531" s="35"/>
      <c r="XAP531" s="35"/>
      <c r="XAQ531" s="35"/>
      <c r="XAR531" s="35"/>
      <c r="XAS531" s="35"/>
      <c r="XAT531" s="35"/>
      <c r="XAU531" s="35"/>
      <c r="XAV531" s="35"/>
      <c r="XAW531" s="35"/>
      <c r="XAX531" s="35"/>
      <c r="XAY531" s="35"/>
      <c r="XAZ531" s="35"/>
      <c r="XBA531" s="35"/>
      <c r="XBB531" s="35"/>
      <c r="XBC531" s="35"/>
      <c r="XBD531" s="35"/>
      <c r="XBE531" s="35"/>
      <c r="XBF531" s="35"/>
      <c r="XBG531" s="35"/>
      <c r="XBH531" s="35"/>
      <c r="XBI531" s="35"/>
      <c r="XBJ531" s="35"/>
      <c r="XBK531" s="35"/>
      <c r="XBL531" s="35"/>
      <c r="XBM531" s="35"/>
      <c r="XBN531" s="35"/>
      <c r="XBO531" s="35"/>
      <c r="XBP531" s="35"/>
      <c r="XBQ531" s="35"/>
      <c r="XBR531" s="35"/>
      <c r="XBS531" s="35"/>
      <c r="XBT531" s="35"/>
      <c r="XBU531" s="35"/>
      <c r="XBV531" s="35"/>
      <c r="XBW531" s="35"/>
      <c r="XBX531" s="35"/>
      <c r="XBY531" s="35"/>
      <c r="XBZ531" s="35"/>
      <c r="XCA531" s="35"/>
      <c r="XCB531" s="35"/>
      <c r="XCC531" s="35"/>
      <c r="XCD531" s="35"/>
      <c r="XCE531" s="35"/>
      <c r="XCF531" s="35"/>
      <c r="XCG531" s="35"/>
      <c r="XCH531" s="35"/>
      <c r="XCI531" s="35"/>
      <c r="XCJ531" s="35"/>
      <c r="XCK531" s="35"/>
      <c r="XCL531" s="35"/>
      <c r="XCM531" s="35"/>
      <c r="XCN531" s="35"/>
      <c r="XCO531" s="35"/>
      <c r="XCP531" s="35"/>
      <c r="XCQ531" s="35"/>
      <c r="XCR531" s="35"/>
      <c r="XCS531" s="35"/>
      <c r="XCT531" s="35"/>
      <c r="XCU531" s="35"/>
      <c r="XCV531" s="35"/>
      <c r="XCW531" s="35"/>
      <c r="XCX531" s="35"/>
      <c r="XCY531" s="35"/>
      <c r="XCZ531" s="35"/>
      <c r="XDA531" s="35"/>
      <c r="XDB531" s="35"/>
      <c r="XDC531" s="35"/>
      <c r="XDD531" s="35"/>
      <c r="XDE531" s="35"/>
      <c r="XDF531" s="35"/>
      <c r="XDG531" s="35"/>
      <c r="XDH531" s="35"/>
      <c r="XDI531" s="35"/>
      <c r="XDJ531" s="35"/>
      <c r="XDK531" s="35"/>
      <c r="XDL531" s="35"/>
      <c r="XDM531" s="35"/>
      <c r="XDN531" s="35"/>
      <c r="XDO531" s="35"/>
      <c r="XDP531" s="35"/>
      <c r="XDQ531" s="35"/>
      <c r="XDR531" s="35"/>
      <c r="XDS531" s="35"/>
      <c r="XDT531" s="35"/>
      <c r="XDU531" s="35"/>
      <c r="XDV531" s="35"/>
      <c r="XDW531" s="35"/>
      <c r="XDX531" s="35"/>
      <c r="XDY531" s="35"/>
      <c r="XDZ531" s="35"/>
      <c r="XEA531" s="35"/>
      <c r="XEB531" s="35"/>
      <c r="XEC531" s="35"/>
      <c r="XED531" s="35"/>
      <c r="XEE531" s="35"/>
      <c r="XEF531" s="35"/>
      <c r="XEG531" s="35"/>
      <c r="XEH531" s="35"/>
      <c r="XEI531" s="35"/>
      <c r="XEJ531" s="35"/>
      <c r="XEK531" s="35"/>
      <c r="XEL531" s="35"/>
      <c r="XEM531" s="35"/>
      <c r="XEN531" s="35"/>
      <c r="XEO531" s="35"/>
      <c r="XEP531" s="35"/>
      <c r="XEQ531" s="35"/>
      <c r="XER531" s="35"/>
      <c r="XES531" s="35"/>
      <c r="XET531" s="35"/>
      <c r="XEU531" s="35"/>
      <c r="XEV531" s="35"/>
      <c r="XEW531" s="35"/>
      <c r="XEX531" s="35"/>
      <c r="XEY531" s="35"/>
      <c r="XEZ531" s="35"/>
      <c r="XFA531" s="35"/>
      <c r="XFB531" s="35"/>
      <c r="XFC531" s="35"/>
      <c r="XFD531" s="35"/>
    </row>
    <row r="532" spans="1:151 16227:16384" s="12" customFormat="1" ht="20.25" customHeight="1" x14ac:dyDescent="0.25">
      <c r="A532" s="114"/>
      <c r="B532" s="115"/>
      <c r="C532" s="118">
        <v>2</v>
      </c>
      <c r="D532" s="119"/>
      <c r="E532" s="62" t="s">
        <v>208</v>
      </c>
      <c r="F532" s="118">
        <f>(63.61)*10.764</f>
        <v>684.69803999999999</v>
      </c>
      <c r="G532" s="119"/>
      <c r="H532" s="62">
        <v>0</v>
      </c>
      <c r="I532" s="62">
        <f t="shared" si="271"/>
        <v>1095.5168639999999</v>
      </c>
      <c r="J532" s="35"/>
      <c r="K532" s="35"/>
      <c r="L532" s="35"/>
      <c r="M532" s="35"/>
      <c r="N532" s="35"/>
      <c r="O532" s="35"/>
      <c r="P532" s="35"/>
      <c r="Q532" s="35"/>
      <c r="R532" s="35"/>
      <c r="S532" s="35"/>
      <c r="T532" s="35"/>
      <c r="U532" s="42" t="str">
        <f t="shared" ca="1" si="272"/>
        <v>302,..,302</v>
      </c>
      <c r="V532" s="42">
        <f ca="1">V531+1</f>
        <v>302</v>
      </c>
      <c r="W532" s="42">
        <f ca="1">W531+1</f>
        <v>302</v>
      </c>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WZC532" s="35"/>
      <c r="WZD532" s="35"/>
      <c r="WZE532" s="35"/>
      <c r="WZF532" s="35"/>
      <c r="WZG532" s="35"/>
      <c r="WZH532" s="35"/>
      <c r="WZI532" s="35"/>
      <c r="WZJ532" s="35"/>
      <c r="WZK532" s="35"/>
      <c r="WZL532" s="35"/>
      <c r="WZM532" s="35"/>
      <c r="WZN532" s="35"/>
      <c r="WZO532" s="35"/>
      <c r="WZP532" s="35"/>
      <c r="WZQ532" s="35"/>
      <c r="WZR532" s="35"/>
      <c r="WZS532" s="35"/>
      <c r="WZT532" s="35"/>
      <c r="WZU532" s="35"/>
      <c r="WZV532" s="35"/>
      <c r="WZW532" s="35"/>
      <c r="WZX532" s="35"/>
      <c r="WZY532" s="35"/>
      <c r="WZZ532" s="35"/>
      <c r="XAA532" s="35"/>
      <c r="XAB532" s="35"/>
      <c r="XAC532" s="35"/>
      <c r="XAD532" s="35"/>
      <c r="XAE532" s="35"/>
      <c r="XAF532" s="35"/>
      <c r="XAG532" s="35"/>
      <c r="XAH532" s="35"/>
      <c r="XAI532" s="35"/>
      <c r="XAJ532" s="35"/>
      <c r="XAK532" s="35"/>
      <c r="XAL532" s="35"/>
      <c r="XAM532" s="35"/>
      <c r="XAN532" s="35"/>
      <c r="XAO532" s="35"/>
      <c r="XAP532" s="35"/>
      <c r="XAQ532" s="35"/>
      <c r="XAR532" s="35"/>
      <c r="XAS532" s="35"/>
      <c r="XAT532" s="35"/>
      <c r="XAU532" s="35"/>
      <c r="XAV532" s="35"/>
      <c r="XAW532" s="35"/>
      <c r="XAX532" s="35"/>
      <c r="XAY532" s="35"/>
      <c r="XAZ532" s="35"/>
      <c r="XBA532" s="35"/>
      <c r="XBB532" s="35"/>
      <c r="XBC532" s="35"/>
      <c r="XBD532" s="35"/>
      <c r="XBE532" s="35"/>
      <c r="XBF532" s="35"/>
      <c r="XBG532" s="35"/>
      <c r="XBH532" s="35"/>
      <c r="XBI532" s="35"/>
      <c r="XBJ532" s="35"/>
      <c r="XBK532" s="35"/>
      <c r="XBL532" s="35"/>
      <c r="XBM532" s="35"/>
      <c r="XBN532" s="35"/>
      <c r="XBO532" s="35"/>
      <c r="XBP532" s="35"/>
      <c r="XBQ532" s="35"/>
      <c r="XBR532" s="35"/>
      <c r="XBS532" s="35"/>
      <c r="XBT532" s="35"/>
      <c r="XBU532" s="35"/>
      <c r="XBV532" s="35"/>
      <c r="XBW532" s="35"/>
      <c r="XBX532" s="35"/>
      <c r="XBY532" s="35"/>
      <c r="XBZ532" s="35"/>
      <c r="XCA532" s="35"/>
      <c r="XCB532" s="35"/>
      <c r="XCC532" s="35"/>
      <c r="XCD532" s="35"/>
      <c r="XCE532" s="35"/>
      <c r="XCF532" s="35"/>
      <c r="XCG532" s="35"/>
      <c r="XCH532" s="35"/>
      <c r="XCI532" s="35"/>
      <c r="XCJ532" s="35"/>
      <c r="XCK532" s="35"/>
      <c r="XCL532" s="35"/>
      <c r="XCM532" s="35"/>
      <c r="XCN532" s="35"/>
      <c r="XCO532" s="35"/>
      <c r="XCP532" s="35"/>
      <c r="XCQ532" s="35"/>
      <c r="XCR532" s="35"/>
      <c r="XCS532" s="35"/>
      <c r="XCT532" s="35"/>
      <c r="XCU532" s="35"/>
      <c r="XCV532" s="35"/>
      <c r="XCW532" s="35"/>
      <c r="XCX532" s="35"/>
      <c r="XCY532" s="35"/>
      <c r="XCZ532" s="35"/>
      <c r="XDA532" s="35"/>
      <c r="XDB532" s="35"/>
      <c r="XDC532" s="35"/>
      <c r="XDD532" s="35"/>
      <c r="XDE532" s="35"/>
      <c r="XDF532" s="35"/>
      <c r="XDG532" s="35"/>
      <c r="XDH532" s="35"/>
      <c r="XDI532" s="35"/>
      <c r="XDJ532" s="35"/>
      <c r="XDK532" s="35"/>
      <c r="XDL532" s="35"/>
      <c r="XDM532" s="35"/>
      <c r="XDN532" s="35"/>
      <c r="XDO532" s="35"/>
      <c r="XDP532" s="35"/>
      <c r="XDQ532" s="35"/>
      <c r="XDR532" s="35"/>
      <c r="XDS532" s="35"/>
      <c r="XDT532" s="35"/>
      <c r="XDU532" s="35"/>
      <c r="XDV532" s="35"/>
      <c r="XDW532" s="35"/>
      <c r="XDX532" s="35"/>
      <c r="XDY532" s="35"/>
      <c r="XDZ532" s="35"/>
      <c r="XEA532" s="35"/>
      <c r="XEB532" s="35"/>
      <c r="XEC532" s="35"/>
      <c r="XED532" s="35"/>
      <c r="XEE532" s="35"/>
      <c r="XEF532" s="35"/>
      <c r="XEG532" s="35"/>
      <c r="XEH532" s="35"/>
      <c r="XEI532" s="35"/>
      <c r="XEJ532" s="35"/>
      <c r="XEK532" s="35"/>
      <c r="XEL532" s="35"/>
      <c r="XEM532" s="35"/>
      <c r="XEN532" s="35"/>
      <c r="XEO532" s="35"/>
      <c r="XEP532" s="35"/>
      <c r="XEQ532" s="35"/>
      <c r="XER532" s="35"/>
      <c r="XES532" s="35"/>
      <c r="XET532" s="35"/>
      <c r="XEU532" s="35"/>
      <c r="XEV532" s="35"/>
      <c r="XEW532" s="35"/>
      <c r="XEX532" s="35"/>
      <c r="XEY532" s="35"/>
      <c r="XEZ532" s="35"/>
      <c r="XFA532" s="35"/>
      <c r="XFB532" s="35"/>
      <c r="XFC532" s="35"/>
      <c r="XFD532" s="35"/>
    </row>
    <row r="533" spans="1:151 16227:16384" s="12" customFormat="1" ht="20.25" customHeight="1" x14ac:dyDescent="0.25">
      <c r="A533" s="114"/>
      <c r="B533" s="115"/>
      <c r="C533" s="118">
        <v>3</v>
      </c>
      <c r="D533" s="119"/>
      <c r="E533" s="118" t="s">
        <v>214</v>
      </c>
      <c r="F533" s="120"/>
      <c r="G533" s="120"/>
      <c r="H533" s="120"/>
      <c r="I533" s="119"/>
      <c r="J533" s="35"/>
      <c r="K533" s="35"/>
      <c r="L533" s="35"/>
      <c r="M533" s="35"/>
      <c r="N533" s="35"/>
      <c r="O533" s="35"/>
      <c r="P533" s="35"/>
      <c r="Q533" s="35"/>
      <c r="R533" s="35"/>
      <c r="S533" s="35"/>
      <c r="T533" s="35"/>
      <c r="U533" s="42" t="str">
        <f t="shared" ca="1" si="272"/>
        <v>303,..,303</v>
      </c>
      <c r="V533" s="42">
        <f t="shared" ref="V533:W533" ca="1" si="273">V532+1</f>
        <v>303</v>
      </c>
      <c r="W533" s="42">
        <f t="shared" ca="1" si="273"/>
        <v>303</v>
      </c>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WZC533" s="35"/>
      <c r="WZD533" s="35"/>
      <c r="WZE533" s="35"/>
      <c r="WZF533" s="35"/>
      <c r="WZG533" s="35"/>
      <c r="WZH533" s="35"/>
      <c r="WZI533" s="35"/>
      <c r="WZJ533" s="35"/>
      <c r="WZK533" s="35"/>
      <c r="WZL533" s="35"/>
      <c r="WZM533" s="35"/>
      <c r="WZN533" s="35"/>
      <c r="WZO533" s="35"/>
      <c r="WZP533" s="35"/>
      <c r="WZQ533" s="35"/>
      <c r="WZR533" s="35"/>
      <c r="WZS533" s="35"/>
      <c r="WZT533" s="35"/>
      <c r="WZU533" s="35"/>
      <c r="WZV533" s="35"/>
      <c r="WZW533" s="35"/>
      <c r="WZX533" s="35"/>
      <c r="WZY533" s="35"/>
      <c r="WZZ533" s="35"/>
      <c r="XAA533" s="35"/>
      <c r="XAB533" s="35"/>
      <c r="XAC533" s="35"/>
      <c r="XAD533" s="35"/>
      <c r="XAE533" s="35"/>
      <c r="XAF533" s="35"/>
      <c r="XAG533" s="35"/>
      <c r="XAH533" s="35"/>
      <c r="XAI533" s="35"/>
      <c r="XAJ533" s="35"/>
      <c r="XAK533" s="35"/>
      <c r="XAL533" s="35"/>
      <c r="XAM533" s="35"/>
      <c r="XAN533" s="35"/>
      <c r="XAO533" s="35"/>
      <c r="XAP533" s="35"/>
      <c r="XAQ533" s="35"/>
      <c r="XAR533" s="35"/>
      <c r="XAS533" s="35"/>
      <c r="XAT533" s="35"/>
      <c r="XAU533" s="35"/>
      <c r="XAV533" s="35"/>
      <c r="XAW533" s="35"/>
      <c r="XAX533" s="35"/>
      <c r="XAY533" s="35"/>
      <c r="XAZ533" s="35"/>
      <c r="XBA533" s="35"/>
      <c r="XBB533" s="35"/>
      <c r="XBC533" s="35"/>
      <c r="XBD533" s="35"/>
      <c r="XBE533" s="35"/>
      <c r="XBF533" s="35"/>
      <c r="XBG533" s="35"/>
      <c r="XBH533" s="35"/>
      <c r="XBI533" s="35"/>
      <c r="XBJ533" s="35"/>
      <c r="XBK533" s="35"/>
      <c r="XBL533" s="35"/>
      <c r="XBM533" s="35"/>
      <c r="XBN533" s="35"/>
      <c r="XBO533" s="35"/>
      <c r="XBP533" s="35"/>
      <c r="XBQ533" s="35"/>
      <c r="XBR533" s="35"/>
      <c r="XBS533" s="35"/>
      <c r="XBT533" s="35"/>
      <c r="XBU533" s="35"/>
      <c r="XBV533" s="35"/>
      <c r="XBW533" s="35"/>
      <c r="XBX533" s="35"/>
      <c r="XBY533" s="35"/>
      <c r="XBZ533" s="35"/>
      <c r="XCA533" s="35"/>
      <c r="XCB533" s="35"/>
      <c r="XCC533" s="35"/>
      <c r="XCD533" s="35"/>
      <c r="XCE533" s="35"/>
      <c r="XCF533" s="35"/>
      <c r="XCG533" s="35"/>
      <c r="XCH533" s="35"/>
      <c r="XCI533" s="35"/>
      <c r="XCJ533" s="35"/>
      <c r="XCK533" s="35"/>
      <c r="XCL533" s="35"/>
      <c r="XCM533" s="35"/>
      <c r="XCN533" s="35"/>
      <c r="XCO533" s="35"/>
      <c r="XCP533" s="35"/>
      <c r="XCQ533" s="35"/>
      <c r="XCR533" s="35"/>
      <c r="XCS533" s="35"/>
      <c r="XCT533" s="35"/>
      <c r="XCU533" s="35"/>
      <c r="XCV533" s="35"/>
      <c r="XCW533" s="35"/>
      <c r="XCX533" s="35"/>
      <c r="XCY533" s="35"/>
      <c r="XCZ533" s="35"/>
      <c r="XDA533" s="35"/>
      <c r="XDB533" s="35"/>
      <c r="XDC533" s="35"/>
      <c r="XDD533" s="35"/>
      <c r="XDE533" s="35"/>
      <c r="XDF533" s="35"/>
      <c r="XDG533" s="35"/>
      <c r="XDH533" s="35"/>
      <c r="XDI533" s="35"/>
      <c r="XDJ533" s="35"/>
      <c r="XDK533" s="35"/>
      <c r="XDL533" s="35"/>
      <c r="XDM533" s="35"/>
      <c r="XDN533" s="35"/>
      <c r="XDO533" s="35"/>
      <c r="XDP533" s="35"/>
      <c r="XDQ533" s="35"/>
      <c r="XDR533" s="35"/>
      <c r="XDS533" s="35"/>
      <c r="XDT533" s="35"/>
      <c r="XDU533" s="35"/>
      <c r="XDV533" s="35"/>
      <c r="XDW533" s="35"/>
      <c r="XDX533" s="35"/>
      <c r="XDY533" s="35"/>
      <c r="XDZ533" s="35"/>
      <c r="XEA533" s="35"/>
      <c r="XEB533" s="35"/>
      <c r="XEC533" s="35"/>
      <c r="XED533" s="35"/>
      <c r="XEE533" s="35"/>
      <c r="XEF533" s="35"/>
      <c r="XEG533" s="35"/>
      <c r="XEH533" s="35"/>
      <c r="XEI533" s="35"/>
      <c r="XEJ533" s="35"/>
      <c r="XEK533" s="35"/>
      <c r="XEL533" s="35"/>
      <c r="XEM533" s="35"/>
      <c r="XEN533" s="35"/>
      <c r="XEO533" s="35"/>
      <c r="XEP533" s="35"/>
      <c r="XEQ533" s="35"/>
      <c r="XER533" s="35"/>
      <c r="XES533" s="35"/>
      <c r="XET533" s="35"/>
      <c r="XEU533" s="35"/>
      <c r="XEV533" s="35"/>
      <c r="XEW533" s="35"/>
      <c r="XEX533" s="35"/>
      <c r="XEY533" s="35"/>
      <c r="XEZ533" s="35"/>
      <c r="XFA533" s="35"/>
      <c r="XFB533" s="35"/>
      <c r="XFC533" s="35"/>
      <c r="XFD533" s="35"/>
    </row>
    <row r="534" spans="1:151 16227:16384" s="12" customFormat="1" ht="20.25" customHeight="1" x14ac:dyDescent="0.25">
      <c r="A534" s="114"/>
      <c r="B534" s="115"/>
      <c r="C534" s="118">
        <v>4</v>
      </c>
      <c r="D534" s="119"/>
      <c r="E534" s="118" t="s">
        <v>214</v>
      </c>
      <c r="F534" s="120"/>
      <c r="G534" s="120"/>
      <c r="H534" s="120"/>
      <c r="I534" s="119"/>
      <c r="J534" s="35"/>
      <c r="K534" s="35"/>
      <c r="L534" s="35"/>
      <c r="M534" s="35"/>
      <c r="N534" s="35"/>
      <c r="O534" s="35"/>
      <c r="P534" s="35"/>
      <c r="Q534" s="35"/>
      <c r="R534" s="35"/>
      <c r="S534" s="35"/>
      <c r="T534" s="35"/>
      <c r="U534" s="42" t="str">
        <f t="shared" ca="1" si="272"/>
        <v>304,..,304</v>
      </c>
      <c r="V534" s="42">
        <f t="shared" ref="V534:W535" ca="1" si="274">V533+1</f>
        <v>304</v>
      </c>
      <c r="W534" s="42">
        <f t="shared" ca="1" si="274"/>
        <v>304</v>
      </c>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WZC534" s="35"/>
      <c r="WZD534" s="35"/>
      <c r="WZE534" s="35"/>
      <c r="WZF534" s="35"/>
      <c r="WZG534" s="35"/>
      <c r="WZH534" s="35"/>
      <c r="WZI534" s="35"/>
      <c r="WZJ534" s="35"/>
      <c r="WZK534" s="35"/>
      <c r="WZL534" s="35"/>
      <c r="WZM534" s="35"/>
      <c r="WZN534" s="35"/>
      <c r="WZO534" s="35"/>
      <c r="WZP534" s="35"/>
      <c r="WZQ534" s="35"/>
      <c r="WZR534" s="35"/>
      <c r="WZS534" s="35"/>
      <c r="WZT534" s="35"/>
      <c r="WZU534" s="35"/>
      <c r="WZV534" s="35"/>
      <c r="WZW534" s="35"/>
      <c r="WZX534" s="35"/>
      <c r="WZY534" s="35"/>
      <c r="WZZ534" s="35"/>
      <c r="XAA534" s="35"/>
      <c r="XAB534" s="35"/>
      <c r="XAC534" s="35"/>
      <c r="XAD534" s="35"/>
      <c r="XAE534" s="35"/>
      <c r="XAF534" s="35"/>
      <c r="XAG534" s="35"/>
      <c r="XAH534" s="35"/>
      <c r="XAI534" s="35"/>
      <c r="XAJ534" s="35"/>
      <c r="XAK534" s="35"/>
      <c r="XAL534" s="35"/>
      <c r="XAM534" s="35"/>
      <c r="XAN534" s="35"/>
      <c r="XAO534" s="35"/>
      <c r="XAP534" s="35"/>
      <c r="XAQ534" s="35"/>
      <c r="XAR534" s="35"/>
      <c r="XAS534" s="35"/>
      <c r="XAT534" s="35"/>
      <c r="XAU534" s="35"/>
      <c r="XAV534" s="35"/>
      <c r="XAW534" s="35"/>
      <c r="XAX534" s="35"/>
      <c r="XAY534" s="35"/>
      <c r="XAZ534" s="35"/>
      <c r="XBA534" s="35"/>
      <c r="XBB534" s="35"/>
      <c r="XBC534" s="35"/>
      <c r="XBD534" s="35"/>
      <c r="XBE534" s="35"/>
      <c r="XBF534" s="35"/>
      <c r="XBG534" s="35"/>
      <c r="XBH534" s="35"/>
      <c r="XBI534" s="35"/>
      <c r="XBJ534" s="35"/>
      <c r="XBK534" s="35"/>
      <c r="XBL534" s="35"/>
      <c r="XBM534" s="35"/>
      <c r="XBN534" s="35"/>
      <c r="XBO534" s="35"/>
      <c r="XBP534" s="35"/>
      <c r="XBQ534" s="35"/>
      <c r="XBR534" s="35"/>
      <c r="XBS534" s="35"/>
      <c r="XBT534" s="35"/>
      <c r="XBU534" s="35"/>
      <c r="XBV534" s="35"/>
      <c r="XBW534" s="35"/>
      <c r="XBX534" s="35"/>
      <c r="XBY534" s="35"/>
      <c r="XBZ534" s="35"/>
      <c r="XCA534" s="35"/>
      <c r="XCB534" s="35"/>
      <c r="XCC534" s="35"/>
      <c r="XCD534" s="35"/>
      <c r="XCE534" s="35"/>
      <c r="XCF534" s="35"/>
      <c r="XCG534" s="35"/>
      <c r="XCH534" s="35"/>
      <c r="XCI534" s="35"/>
      <c r="XCJ534" s="35"/>
      <c r="XCK534" s="35"/>
      <c r="XCL534" s="35"/>
      <c r="XCM534" s="35"/>
      <c r="XCN534" s="35"/>
      <c r="XCO534" s="35"/>
      <c r="XCP534" s="35"/>
      <c r="XCQ534" s="35"/>
      <c r="XCR534" s="35"/>
      <c r="XCS534" s="35"/>
      <c r="XCT534" s="35"/>
      <c r="XCU534" s="35"/>
      <c r="XCV534" s="35"/>
      <c r="XCW534" s="35"/>
      <c r="XCX534" s="35"/>
      <c r="XCY534" s="35"/>
      <c r="XCZ534" s="35"/>
      <c r="XDA534" s="35"/>
      <c r="XDB534" s="35"/>
      <c r="XDC534" s="35"/>
      <c r="XDD534" s="35"/>
      <c r="XDE534" s="35"/>
      <c r="XDF534" s="35"/>
      <c r="XDG534" s="35"/>
      <c r="XDH534" s="35"/>
      <c r="XDI534" s="35"/>
      <c r="XDJ534" s="35"/>
      <c r="XDK534" s="35"/>
      <c r="XDL534" s="35"/>
      <c r="XDM534" s="35"/>
      <c r="XDN534" s="35"/>
      <c r="XDO534" s="35"/>
      <c r="XDP534" s="35"/>
      <c r="XDQ534" s="35"/>
      <c r="XDR534" s="35"/>
      <c r="XDS534" s="35"/>
      <c r="XDT534" s="35"/>
      <c r="XDU534" s="35"/>
      <c r="XDV534" s="35"/>
      <c r="XDW534" s="35"/>
      <c r="XDX534" s="35"/>
      <c r="XDY534" s="35"/>
      <c r="XDZ534" s="35"/>
      <c r="XEA534" s="35"/>
      <c r="XEB534" s="35"/>
      <c r="XEC534" s="35"/>
      <c r="XED534" s="35"/>
      <c r="XEE534" s="35"/>
      <c r="XEF534" s="35"/>
      <c r="XEG534" s="35"/>
      <c r="XEH534" s="35"/>
      <c r="XEI534" s="35"/>
      <c r="XEJ534" s="35"/>
      <c r="XEK534" s="35"/>
      <c r="XEL534" s="35"/>
      <c r="XEM534" s="35"/>
      <c r="XEN534" s="35"/>
      <c r="XEO534" s="35"/>
      <c r="XEP534" s="35"/>
      <c r="XEQ534" s="35"/>
      <c r="XER534" s="35"/>
      <c r="XES534" s="35"/>
      <c r="XET534" s="35"/>
      <c r="XEU534" s="35"/>
      <c r="XEV534" s="35"/>
      <c r="XEW534" s="35"/>
      <c r="XEX534" s="35"/>
      <c r="XEY534" s="35"/>
      <c r="XEZ534" s="35"/>
      <c r="XFA534" s="35"/>
      <c r="XFB534" s="35"/>
      <c r="XFC534" s="35"/>
      <c r="XFD534" s="35"/>
    </row>
    <row r="535" spans="1:151 16227:16384" s="12" customFormat="1" ht="21.75" customHeight="1" x14ac:dyDescent="0.25">
      <c r="A535" s="116"/>
      <c r="B535" s="117"/>
      <c r="C535" s="118">
        <v>5</v>
      </c>
      <c r="D535" s="119"/>
      <c r="E535" s="62" t="s">
        <v>212</v>
      </c>
      <c r="F535" s="118">
        <f>(47.06)*10.764</f>
        <v>506.55383999999998</v>
      </c>
      <c r="G535" s="119"/>
      <c r="H535" s="62">
        <v>0</v>
      </c>
      <c r="I535" s="62">
        <f>F535*(($I$151)+1)+H535</f>
        <v>810.48614399999997</v>
      </c>
      <c r="J535" s="35"/>
      <c r="K535" s="35"/>
      <c r="L535" s="35"/>
      <c r="M535" s="35"/>
      <c r="N535" s="35"/>
      <c r="O535" s="35"/>
      <c r="P535" s="35"/>
      <c r="Q535" s="35"/>
      <c r="R535" s="35"/>
      <c r="S535" s="35"/>
      <c r="T535" s="35"/>
      <c r="U535" s="42" t="str">
        <f t="shared" ca="1" si="272"/>
        <v>305,..,305</v>
      </c>
      <c r="V535" s="42">
        <f t="shared" ca="1" si="274"/>
        <v>305</v>
      </c>
      <c r="W535" s="42">
        <f t="shared" ca="1" si="274"/>
        <v>305</v>
      </c>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WZC535" s="35"/>
      <c r="WZD535" s="35"/>
      <c r="WZE535" s="35"/>
      <c r="WZF535" s="35"/>
      <c r="WZG535" s="35"/>
      <c r="WZH535" s="35"/>
      <c r="WZI535" s="35"/>
      <c r="WZJ535" s="35"/>
      <c r="WZK535" s="35"/>
      <c r="WZL535" s="35"/>
      <c r="WZM535" s="35"/>
      <c r="WZN535" s="35"/>
      <c r="WZO535" s="35"/>
      <c r="WZP535" s="35"/>
      <c r="WZQ535" s="35"/>
      <c r="WZR535" s="35"/>
      <c r="WZS535" s="35"/>
      <c r="WZT535" s="35"/>
      <c r="WZU535" s="35"/>
      <c r="WZV535" s="35"/>
      <c r="WZW535" s="35"/>
      <c r="WZX535" s="35"/>
      <c r="WZY535" s="35"/>
      <c r="WZZ535" s="35"/>
      <c r="XAA535" s="35"/>
      <c r="XAB535" s="35"/>
      <c r="XAC535" s="35"/>
      <c r="XAD535" s="35"/>
      <c r="XAE535" s="35"/>
      <c r="XAF535" s="35"/>
      <c r="XAG535" s="35"/>
      <c r="XAH535" s="35"/>
      <c r="XAI535" s="35"/>
      <c r="XAJ535" s="35"/>
      <c r="XAK535" s="35"/>
      <c r="XAL535" s="35"/>
      <c r="XAM535" s="35"/>
      <c r="XAN535" s="35"/>
      <c r="XAO535" s="35"/>
      <c r="XAP535" s="35"/>
      <c r="XAQ535" s="35"/>
      <c r="XAR535" s="35"/>
      <c r="XAS535" s="35"/>
      <c r="XAT535" s="35"/>
      <c r="XAU535" s="35"/>
      <c r="XAV535" s="35"/>
      <c r="XAW535" s="35"/>
      <c r="XAX535" s="35"/>
      <c r="XAY535" s="35"/>
      <c r="XAZ535" s="35"/>
      <c r="XBA535" s="35"/>
      <c r="XBB535" s="35"/>
      <c r="XBC535" s="35"/>
      <c r="XBD535" s="35"/>
      <c r="XBE535" s="35"/>
      <c r="XBF535" s="35"/>
      <c r="XBG535" s="35"/>
      <c r="XBH535" s="35"/>
      <c r="XBI535" s="35"/>
      <c r="XBJ535" s="35"/>
      <c r="XBK535" s="35"/>
      <c r="XBL535" s="35"/>
      <c r="XBM535" s="35"/>
      <c r="XBN535" s="35"/>
      <c r="XBO535" s="35"/>
      <c r="XBP535" s="35"/>
      <c r="XBQ535" s="35"/>
      <c r="XBR535" s="35"/>
      <c r="XBS535" s="35"/>
      <c r="XBT535" s="35"/>
      <c r="XBU535" s="35"/>
      <c r="XBV535" s="35"/>
      <c r="XBW535" s="35"/>
      <c r="XBX535" s="35"/>
      <c r="XBY535" s="35"/>
      <c r="XBZ535" s="35"/>
      <c r="XCA535" s="35"/>
      <c r="XCB535" s="35"/>
      <c r="XCC535" s="35"/>
      <c r="XCD535" s="35"/>
      <c r="XCE535" s="35"/>
      <c r="XCF535" s="35"/>
      <c r="XCG535" s="35"/>
      <c r="XCH535" s="35"/>
      <c r="XCI535" s="35"/>
      <c r="XCJ535" s="35"/>
      <c r="XCK535" s="35"/>
      <c r="XCL535" s="35"/>
      <c r="XCM535" s="35"/>
      <c r="XCN535" s="35"/>
      <c r="XCO535" s="35"/>
      <c r="XCP535" s="35"/>
      <c r="XCQ535" s="35"/>
      <c r="XCR535" s="35"/>
      <c r="XCS535" s="35"/>
      <c r="XCT535" s="35"/>
      <c r="XCU535" s="35"/>
      <c r="XCV535" s="35"/>
      <c r="XCW535" s="35"/>
      <c r="XCX535" s="35"/>
      <c r="XCY535" s="35"/>
      <c r="XCZ535" s="35"/>
      <c r="XDA535" s="35"/>
      <c r="XDB535" s="35"/>
      <c r="XDC535" s="35"/>
      <c r="XDD535" s="35"/>
      <c r="XDE535" s="35"/>
      <c r="XDF535" s="35"/>
      <c r="XDG535" s="35"/>
      <c r="XDH535" s="35"/>
      <c r="XDI535" s="35"/>
      <c r="XDJ535" s="35"/>
      <c r="XDK535" s="35"/>
      <c r="XDL535" s="35"/>
      <c r="XDM535" s="35"/>
      <c r="XDN535" s="35"/>
      <c r="XDO535" s="35"/>
      <c r="XDP535" s="35"/>
      <c r="XDQ535" s="35"/>
      <c r="XDR535" s="35"/>
      <c r="XDS535" s="35"/>
      <c r="XDT535" s="35"/>
      <c r="XDU535" s="35"/>
      <c r="XDV535" s="35"/>
      <c r="XDW535" s="35"/>
      <c r="XDX535" s="35"/>
      <c r="XDY535" s="35"/>
      <c r="XDZ535" s="35"/>
      <c r="XEA535" s="35"/>
      <c r="XEB535" s="35"/>
      <c r="XEC535" s="35"/>
      <c r="XED535" s="35"/>
      <c r="XEE535" s="35"/>
      <c r="XEF535" s="35"/>
      <c r="XEG535" s="35"/>
      <c r="XEH535" s="35"/>
      <c r="XEI535" s="35"/>
      <c r="XEJ535" s="35"/>
      <c r="XEK535" s="35"/>
      <c r="XEL535" s="35"/>
      <c r="XEM535" s="35"/>
      <c r="XEN535" s="35"/>
      <c r="XEO535" s="35"/>
      <c r="XEP535" s="35"/>
      <c r="XEQ535" s="35"/>
      <c r="XER535" s="35"/>
      <c r="XES535" s="35"/>
      <c r="XET535" s="35"/>
      <c r="XEU535" s="35"/>
      <c r="XEV535" s="35"/>
      <c r="XEW535" s="35"/>
      <c r="XEX535" s="35"/>
      <c r="XEY535" s="35"/>
      <c r="XEZ535" s="35"/>
      <c r="XFA535" s="35"/>
      <c r="XFB535" s="35"/>
      <c r="XFC535" s="35"/>
      <c r="XFD535" s="35"/>
    </row>
    <row r="536" spans="1:151 16227:16384" s="12" customFormat="1" ht="20.25" x14ac:dyDescent="0.25">
      <c r="A536" s="109" t="s">
        <v>242</v>
      </c>
      <c r="B536" s="110"/>
      <c r="C536" s="110"/>
      <c r="D536" s="110"/>
      <c r="E536" s="110"/>
      <c r="F536" s="110"/>
      <c r="G536" s="110"/>
      <c r="H536" s="110"/>
      <c r="I536" s="111"/>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WZC536" s="35"/>
      <c r="WZD536" s="35"/>
      <c r="WZE536" s="35"/>
      <c r="WZF536" s="35"/>
      <c r="WZG536" s="35"/>
      <c r="WZH536" s="35"/>
      <c r="WZI536" s="35"/>
      <c r="WZJ536" s="35"/>
      <c r="WZK536" s="35"/>
      <c r="WZL536" s="35"/>
      <c r="WZM536" s="35"/>
      <c r="WZN536" s="35"/>
      <c r="WZO536" s="35"/>
      <c r="WZP536" s="35"/>
      <c r="WZQ536" s="35"/>
      <c r="WZR536" s="35"/>
      <c r="WZS536" s="35"/>
      <c r="WZT536" s="35"/>
      <c r="WZU536" s="35"/>
      <c r="WZV536" s="35"/>
      <c r="WZW536" s="35"/>
      <c r="WZX536" s="35"/>
      <c r="WZY536" s="35"/>
      <c r="WZZ536" s="35"/>
      <c r="XAA536" s="35"/>
      <c r="XAB536" s="35"/>
      <c r="XAC536" s="35"/>
      <c r="XAD536" s="35"/>
      <c r="XAE536" s="35"/>
      <c r="XAF536" s="35"/>
      <c r="XAG536" s="35"/>
      <c r="XAH536" s="35"/>
      <c r="XAI536" s="35"/>
      <c r="XAJ536" s="35"/>
      <c r="XAK536" s="35"/>
      <c r="XAL536" s="35"/>
      <c r="XAM536" s="35"/>
      <c r="XAN536" s="35"/>
      <c r="XAO536" s="35"/>
      <c r="XAP536" s="35"/>
      <c r="XAQ536" s="35"/>
      <c r="XAR536" s="35"/>
      <c r="XAS536" s="35"/>
      <c r="XAT536" s="35"/>
      <c r="XAU536" s="35"/>
      <c r="XAV536" s="35"/>
      <c r="XAW536" s="35"/>
      <c r="XAX536" s="35"/>
      <c r="XAY536" s="35"/>
      <c r="XAZ536" s="35"/>
      <c r="XBA536" s="35"/>
      <c r="XBB536" s="35"/>
      <c r="XBC536" s="35"/>
      <c r="XBD536" s="35"/>
      <c r="XBE536" s="35"/>
      <c r="XBF536" s="35"/>
      <c r="XBG536" s="35"/>
      <c r="XBH536" s="35"/>
      <c r="XBI536" s="35"/>
      <c r="XBJ536" s="35"/>
      <c r="XBK536" s="35"/>
      <c r="XBL536" s="35"/>
      <c r="XBM536" s="35"/>
      <c r="XBN536" s="35"/>
      <c r="XBO536" s="35"/>
      <c r="XBP536" s="35"/>
      <c r="XBQ536" s="35"/>
      <c r="XBR536" s="35"/>
      <c r="XBS536" s="35"/>
      <c r="XBT536" s="35"/>
      <c r="XBU536" s="35"/>
      <c r="XBV536" s="35"/>
      <c r="XBW536" s="35"/>
      <c r="XBX536" s="35"/>
      <c r="XBY536" s="35"/>
      <c r="XBZ536" s="35"/>
      <c r="XCA536" s="35"/>
      <c r="XCB536" s="35"/>
      <c r="XCC536" s="35"/>
      <c r="XCD536" s="35"/>
      <c r="XCE536" s="35"/>
      <c r="XCF536" s="35"/>
      <c r="XCG536" s="35"/>
      <c r="XCH536" s="35"/>
      <c r="XCI536" s="35"/>
      <c r="XCJ536" s="35"/>
      <c r="XCK536" s="35"/>
      <c r="XCL536" s="35"/>
      <c r="XCM536" s="35"/>
      <c r="XCN536" s="35"/>
      <c r="XCO536" s="35"/>
      <c r="XCP536" s="35"/>
      <c r="XCQ536" s="35"/>
      <c r="XCR536" s="35"/>
      <c r="XCS536" s="35"/>
      <c r="XCT536" s="35"/>
      <c r="XCU536" s="35"/>
      <c r="XCV536" s="35"/>
      <c r="XCW536" s="35"/>
      <c r="XCX536" s="35"/>
      <c r="XCY536" s="35"/>
      <c r="XCZ536" s="35"/>
      <c r="XDA536" s="35"/>
      <c r="XDB536" s="35"/>
      <c r="XDC536" s="35"/>
      <c r="XDD536" s="35"/>
      <c r="XDE536" s="35"/>
      <c r="XDF536" s="35"/>
      <c r="XDG536" s="35"/>
      <c r="XDH536" s="35"/>
      <c r="XDI536" s="35"/>
      <c r="XDJ536" s="35"/>
      <c r="XDK536" s="35"/>
      <c r="XDL536" s="35"/>
      <c r="XDM536" s="35"/>
      <c r="XDN536" s="35"/>
      <c r="XDO536" s="35"/>
      <c r="XDP536" s="35"/>
      <c r="XDQ536" s="35"/>
      <c r="XDR536" s="35"/>
      <c r="XDS536" s="35"/>
      <c r="XDT536" s="35"/>
      <c r="XDU536" s="35"/>
      <c r="XDV536" s="35"/>
      <c r="XDW536" s="35"/>
      <c r="XDX536" s="35"/>
      <c r="XDY536" s="35"/>
      <c r="XDZ536" s="35"/>
      <c r="XEA536" s="35"/>
      <c r="XEB536" s="35"/>
      <c r="XEC536" s="35"/>
      <c r="XED536" s="35"/>
      <c r="XEE536" s="35"/>
      <c r="XEF536" s="35"/>
      <c r="XEG536" s="35"/>
      <c r="XEH536" s="35"/>
      <c r="XEI536" s="35"/>
      <c r="XEJ536" s="35"/>
      <c r="XEK536" s="35"/>
      <c r="XEL536" s="35"/>
      <c r="XEM536" s="35"/>
      <c r="XEN536" s="35"/>
      <c r="XEO536" s="35"/>
      <c r="XEP536" s="35"/>
      <c r="XEQ536" s="35"/>
      <c r="XER536" s="35"/>
      <c r="XES536" s="35"/>
      <c r="XET536" s="35"/>
      <c r="XEU536" s="35"/>
      <c r="XEV536" s="35"/>
      <c r="XEW536" s="35"/>
      <c r="XEX536" s="35"/>
      <c r="XEY536" s="35"/>
      <c r="XEZ536" s="35"/>
      <c r="XFA536" s="35"/>
      <c r="XFB536" s="35"/>
      <c r="XFC536" s="35"/>
      <c r="XFD536" s="35"/>
    </row>
    <row r="537" spans="1:151 16227:16384" s="12" customFormat="1" ht="20.25" customHeight="1" x14ac:dyDescent="0.25">
      <c r="A537" s="112" t="str">
        <f>A536</f>
        <v>7th Floor (Part Refuge Area)</v>
      </c>
      <c r="B537" s="113"/>
      <c r="C537" s="118">
        <v>1</v>
      </c>
      <c r="D537" s="119"/>
      <c r="E537" s="62" t="s">
        <v>208</v>
      </c>
      <c r="F537" s="118">
        <f>(62.79)*10.764</f>
        <v>675.87155999999993</v>
      </c>
      <c r="G537" s="119"/>
      <c r="H537" s="62">
        <v>0</v>
      </c>
      <c r="I537" s="62">
        <f t="shared" ref="I537:I540" si="275">F537*(($I$151)+1)+H537</f>
        <v>1081.3944959999999</v>
      </c>
      <c r="J537" s="35"/>
      <c r="K537" s="35"/>
      <c r="L537" s="35"/>
      <c r="M537" s="35"/>
      <c r="N537" s="35"/>
      <c r="O537" s="35"/>
      <c r="P537" s="35"/>
      <c r="Q537" s="35"/>
      <c r="R537" s="35"/>
      <c r="S537" s="35"/>
      <c r="T537" s="35"/>
      <c r="U537" s="42" t="e">
        <f t="shared" ref="U537:U541" ca="1" si="276">V537&amp;""&amp;",..,"&amp;""&amp;W537</f>
        <v>#REF!</v>
      </c>
      <c r="V537" s="42" t="e">
        <f ca="1">(SUMPRODUCT(MID(0&amp;(LEFT(A536,SUM(LEN(A536)-LEN(SUBSTITUTE(A536,{"0","1","2","3"},""))))), LARGE(INDEX(ISNUMBER(--MID((LEFT(A536,SUM(LEN(A536)-LEN(SUBSTITUTE(A536,{"0","1","2","3"},""))))), ROW(INDIRECT("1:"&amp;LEN((LEFT(A536,SUM(LEN(A536)-LEN(SUBSTITUTE(A536,{"0","1","2","3"},"")))))))), 1)) * ROW(INDIRECT("1:"&amp;LEN((LEFT(A536,SUM(LEN(A536)-LEN(SUBSTITUTE(A536,{"0","1","2","3"},"")))))))), 0), ROW(INDIRECT("1:"&amp;LEN((LEFT(A536,SUM(LEN(A536)-LEN(SUBSTITUTE(A536,{"0","1","2","3"},"")))))))))+1, 1) * 10^ROW(INDIRECT("1:"&amp;LEN((LEFT(A536,SUM(LEN(A536)-LEN(SUBSTITUTE(A536,{"0","1","2","3"},""))))))))/10))*100+1</f>
        <v>#REF!</v>
      </c>
      <c r="W537" s="42">
        <f ca="1">(SUMPRODUCT(MID(0&amp;(--TRIM(RIGHT(SUBSTITUTE(LEFT(A536,_xlfn.AGGREGATE(16,6,FIND({0,1,2,3,4,5,6,7,8,9},A536,ROW(INDIRECT("1:"&amp;LEN(A536)))),1))," ",REPT(" ",LEN(A536))),LEN(A536)))), LARGE(INDEX(ISNUMBER(--MID((--TRIM(RIGHT(SUBSTITUTE(LEFT(A536,_xlfn.AGGREGATE(16,6,FIND({0,1,2,3,4,5,6,7,8,9},A536,ROW(INDIRECT("1:"&amp;LEN(A536)))),1))," ",REPT(" ",LEN(A536))),LEN(A536)))), ROW(INDIRECT("1:"&amp;LEN((--TRIM(RIGHT(SUBSTITUTE(LEFT(A536,_xlfn.AGGREGATE(16,6,FIND({0,1,2,3,4,5,6,7,8,9},A536,ROW(INDIRECT("1:"&amp;LEN(A536)))),1))," ",REPT(" ",LEN(A536))),LEN(A536))))))), 1)) * ROW(INDIRECT("1:"&amp;LEN((--TRIM(RIGHT(SUBSTITUTE(LEFT(A536,_xlfn.AGGREGATE(16,6,FIND({0,1,2,3,4,5,6,7,8,9},A536,ROW(INDIRECT("1:"&amp;LEN(A536)))),1))," ",REPT(" ",LEN(A536))),LEN(A536))))))), 0), ROW(INDIRECT("1:"&amp;LEN((--TRIM(RIGHT(SUBSTITUTE(LEFT(A536,_xlfn.AGGREGATE(16,6,FIND({0,1,2,3,4,5,6,7,8,9},A536,ROW(INDIRECT("1:"&amp;LEN(A536)))),1))," ",REPT(" ",LEN(A536))),LEN(A536))))))))+1, 1) * 10^ROW(INDIRECT("1:"&amp;LEN((--TRIM(RIGHT(SUBSTITUTE(LEFT(A536,_xlfn.AGGREGATE(16,6,FIND({0,1,2,3,4,5,6,7,8,9},A536,ROW(INDIRECT("1:"&amp;LEN(A536)))),1))," ",REPT(" ",LEN(A536))),LEN(A536)))))))/10))*100+1</f>
        <v>701</v>
      </c>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WZC537" s="35"/>
      <c r="WZD537" s="35"/>
      <c r="WZE537" s="35"/>
      <c r="WZF537" s="35"/>
      <c r="WZG537" s="35"/>
      <c r="WZH537" s="35"/>
      <c r="WZI537" s="35"/>
      <c r="WZJ537" s="35"/>
      <c r="WZK537" s="35"/>
      <c r="WZL537" s="35"/>
      <c r="WZM537" s="35"/>
      <c r="WZN537" s="35"/>
      <c r="WZO537" s="35"/>
      <c r="WZP537" s="35"/>
      <c r="WZQ537" s="35"/>
      <c r="WZR537" s="35"/>
      <c r="WZS537" s="35"/>
      <c r="WZT537" s="35"/>
      <c r="WZU537" s="35"/>
      <c r="WZV537" s="35"/>
      <c r="WZW537" s="35"/>
      <c r="WZX537" s="35"/>
      <c r="WZY537" s="35"/>
      <c r="WZZ537" s="35"/>
      <c r="XAA537" s="35"/>
      <c r="XAB537" s="35"/>
      <c r="XAC537" s="35"/>
      <c r="XAD537" s="35"/>
      <c r="XAE537" s="35"/>
      <c r="XAF537" s="35"/>
      <c r="XAG537" s="35"/>
      <c r="XAH537" s="35"/>
      <c r="XAI537" s="35"/>
      <c r="XAJ537" s="35"/>
      <c r="XAK537" s="35"/>
      <c r="XAL537" s="35"/>
      <c r="XAM537" s="35"/>
      <c r="XAN537" s="35"/>
      <c r="XAO537" s="35"/>
      <c r="XAP537" s="35"/>
      <c r="XAQ537" s="35"/>
      <c r="XAR537" s="35"/>
      <c r="XAS537" s="35"/>
      <c r="XAT537" s="35"/>
      <c r="XAU537" s="35"/>
      <c r="XAV537" s="35"/>
      <c r="XAW537" s="35"/>
      <c r="XAX537" s="35"/>
      <c r="XAY537" s="35"/>
      <c r="XAZ537" s="35"/>
      <c r="XBA537" s="35"/>
      <c r="XBB537" s="35"/>
      <c r="XBC537" s="35"/>
      <c r="XBD537" s="35"/>
      <c r="XBE537" s="35"/>
      <c r="XBF537" s="35"/>
      <c r="XBG537" s="35"/>
      <c r="XBH537" s="35"/>
      <c r="XBI537" s="35"/>
      <c r="XBJ537" s="35"/>
      <c r="XBK537" s="35"/>
      <c r="XBL537" s="35"/>
      <c r="XBM537" s="35"/>
      <c r="XBN537" s="35"/>
      <c r="XBO537" s="35"/>
      <c r="XBP537" s="35"/>
      <c r="XBQ537" s="35"/>
      <c r="XBR537" s="35"/>
      <c r="XBS537" s="35"/>
      <c r="XBT537" s="35"/>
      <c r="XBU537" s="35"/>
      <c r="XBV537" s="35"/>
      <c r="XBW537" s="35"/>
      <c r="XBX537" s="35"/>
      <c r="XBY537" s="35"/>
      <c r="XBZ537" s="35"/>
      <c r="XCA537" s="35"/>
      <c r="XCB537" s="35"/>
      <c r="XCC537" s="35"/>
      <c r="XCD537" s="35"/>
      <c r="XCE537" s="35"/>
      <c r="XCF537" s="35"/>
      <c r="XCG537" s="35"/>
      <c r="XCH537" s="35"/>
      <c r="XCI537" s="35"/>
      <c r="XCJ537" s="35"/>
      <c r="XCK537" s="35"/>
      <c r="XCL537" s="35"/>
      <c r="XCM537" s="35"/>
      <c r="XCN537" s="35"/>
      <c r="XCO537" s="35"/>
      <c r="XCP537" s="35"/>
      <c r="XCQ537" s="35"/>
      <c r="XCR537" s="35"/>
      <c r="XCS537" s="35"/>
      <c r="XCT537" s="35"/>
      <c r="XCU537" s="35"/>
      <c r="XCV537" s="35"/>
      <c r="XCW537" s="35"/>
      <c r="XCX537" s="35"/>
      <c r="XCY537" s="35"/>
      <c r="XCZ537" s="35"/>
      <c r="XDA537" s="35"/>
      <c r="XDB537" s="35"/>
      <c r="XDC537" s="35"/>
      <c r="XDD537" s="35"/>
      <c r="XDE537" s="35"/>
      <c r="XDF537" s="35"/>
      <c r="XDG537" s="35"/>
      <c r="XDH537" s="35"/>
      <c r="XDI537" s="35"/>
      <c r="XDJ537" s="35"/>
      <c r="XDK537" s="35"/>
      <c r="XDL537" s="35"/>
      <c r="XDM537" s="35"/>
      <c r="XDN537" s="35"/>
      <c r="XDO537" s="35"/>
      <c r="XDP537" s="35"/>
      <c r="XDQ537" s="35"/>
      <c r="XDR537" s="35"/>
      <c r="XDS537" s="35"/>
      <c r="XDT537" s="35"/>
      <c r="XDU537" s="35"/>
      <c r="XDV537" s="35"/>
      <c r="XDW537" s="35"/>
      <c r="XDX537" s="35"/>
      <c r="XDY537" s="35"/>
      <c r="XDZ537" s="35"/>
      <c r="XEA537" s="35"/>
      <c r="XEB537" s="35"/>
      <c r="XEC537" s="35"/>
      <c r="XED537" s="35"/>
      <c r="XEE537" s="35"/>
      <c r="XEF537" s="35"/>
      <c r="XEG537" s="35"/>
      <c r="XEH537" s="35"/>
      <c r="XEI537" s="35"/>
      <c r="XEJ537" s="35"/>
      <c r="XEK537" s="35"/>
      <c r="XEL537" s="35"/>
      <c r="XEM537" s="35"/>
      <c r="XEN537" s="35"/>
      <c r="XEO537" s="35"/>
      <c r="XEP537" s="35"/>
      <c r="XEQ537" s="35"/>
      <c r="XER537" s="35"/>
      <c r="XES537" s="35"/>
      <c r="XET537" s="35"/>
      <c r="XEU537" s="35"/>
      <c r="XEV537" s="35"/>
      <c r="XEW537" s="35"/>
      <c r="XEX537" s="35"/>
      <c r="XEY537" s="35"/>
      <c r="XEZ537" s="35"/>
      <c r="XFA537" s="35"/>
      <c r="XFB537" s="35"/>
      <c r="XFC537" s="35"/>
      <c r="XFD537" s="35"/>
    </row>
    <row r="538" spans="1:151 16227:16384" s="12" customFormat="1" ht="20.25" customHeight="1" x14ac:dyDescent="0.25">
      <c r="A538" s="114"/>
      <c r="B538" s="115"/>
      <c r="C538" s="118">
        <v>2</v>
      </c>
      <c r="D538" s="119"/>
      <c r="E538" s="62" t="s">
        <v>208</v>
      </c>
      <c r="F538" s="118">
        <f>(64.4)*10.764</f>
        <v>693.20159999999998</v>
      </c>
      <c r="G538" s="119"/>
      <c r="H538" s="62">
        <v>0</v>
      </c>
      <c r="I538" s="62">
        <f t="shared" si="275"/>
        <v>1109.12256</v>
      </c>
      <c r="J538" s="35"/>
      <c r="K538" s="35"/>
      <c r="L538" s="35"/>
      <c r="M538" s="35"/>
      <c r="N538" s="35"/>
      <c r="O538" s="35"/>
      <c r="P538" s="35"/>
      <c r="Q538" s="35"/>
      <c r="R538" s="35"/>
      <c r="S538" s="35"/>
      <c r="T538" s="35"/>
      <c r="U538" s="42" t="e">
        <f t="shared" ca="1" si="276"/>
        <v>#REF!</v>
      </c>
      <c r="V538" s="42" t="e">
        <f ca="1">V537+1</f>
        <v>#REF!</v>
      </c>
      <c r="W538" s="42">
        <f ca="1">W537+1</f>
        <v>702</v>
      </c>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WZC538" s="35"/>
      <c r="WZD538" s="35"/>
      <c r="WZE538" s="35"/>
      <c r="WZF538" s="35"/>
      <c r="WZG538" s="35"/>
      <c r="WZH538" s="35"/>
      <c r="WZI538" s="35"/>
      <c r="WZJ538" s="35"/>
      <c r="WZK538" s="35"/>
      <c r="WZL538" s="35"/>
      <c r="WZM538" s="35"/>
      <c r="WZN538" s="35"/>
      <c r="WZO538" s="35"/>
      <c r="WZP538" s="35"/>
      <c r="WZQ538" s="35"/>
      <c r="WZR538" s="35"/>
      <c r="WZS538" s="35"/>
      <c r="WZT538" s="35"/>
      <c r="WZU538" s="35"/>
      <c r="WZV538" s="35"/>
      <c r="WZW538" s="35"/>
      <c r="WZX538" s="35"/>
      <c r="WZY538" s="35"/>
      <c r="WZZ538" s="35"/>
      <c r="XAA538" s="35"/>
      <c r="XAB538" s="35"/>
      <c r="XAC538" s="35"/>
      <c r="XAD538" s="35"/>
      <c r="XAE538" s="35"/>
      <c r="XAF538" s="35"/>
      <c r="XAG538" s="35"/>
      <c r="XAH538" s="35"/>
      <c r="XAI538" s="35"/>
      <c r="XAJ538" s="35"/>
      <c r="XAK538" s="35"/>
      <c r="XAL538" s="35"/>
      <c r="XAM538" s="35"/>
      <c r="XAN538" s="35"/>
      <c r="XAO538" s="35"/>
      <c r="XAP538" s="35"/>
      <c r="XAQ538" s="35"/>
      <c r="XAR538" s="35"/>
      <c r="XAS538" s="35"/>
      <c r="XAT538" s="35"/>
      <c r="XAU538" s="35"/>
      <c r="XAV538" s="35"/>
      <c r="XAW538" s="35"/>
      <c r="XAX538" s="35"/>
      <c r="XAY538" s="35"/>
      <c r="XAZ538" s="35"/>
      <c r="XBA538" s="35"/>
      <c r="XBB538" s="35"/>
      <c r="XBC538" s="35"/>
      <c r="XBD538" s="35"/>
      <c r="XBE538" s="35"/>
      <c r="XBF538" s="35"/>
      <c r="XBG538" s="35"/>
      <c r="XBH538" s="35"/>
      <c r="XBI538" s="35"/>
      <c r="XBJ538" s="35"/>
      <c r="XBK538" s="35"/>
      <c r="XBL538" s="35"/>
      <c r="XBM538" s="35"/>
      <c r="XBN538" s="35"/>
      <c r="XBO538" s="35"/>
      <c r="XBP538" s="35"/>
      <c r="XBQ538" s="35"/>
      <c r="XBR538" s="35"/>
      <c r="XBS538" s="35"/>
      <c r="XBT538" s="35"/>
      <c r="XBU538" s="35"/>
      <c r="XBV538" s="35"/>
      <c r="XBW538" s="35"/>
      <c r="XBX538" s="35"/>
      <c r="XBY538" s="35"/>
      <c r="XBZ538" s="35"/>
      <c r="XCA538" s="35"/>
      <c r="XCB538" s="35"/>
      <c r="XCC538" s="35"/>
      <c r="XCD538" s="35"/>
      <c r="XCE538" s="35"/>
      <c r="XCF538" s="35"/>
      <c r="XCG538" s="35"/>
      <c r="XCH538" s="35"/>
      <c r="XCI538" s="35"/>
      <c r="XCJ538" s="35"/>
      <c r="XCK538" s="35"/>
      <c r="XCL538" s="35"/>
      <c r="XCM538" s="35"/>
      <c r="XCN538" s="35"/>
      <c r="XCO538" s="35"/>
      <c r="XCP538" s="35"/>
      <c r="XCQ538" s="35"/>
      <c r="XCR538" s="35"/>
      <c r="XCS538" s="35"/>
      <c r="XCT538" s="35"/>
      <c r="XCU538" s="35"/>
      <c r="XCV538" s="35"/>
      <c r="XCW538" s="35"/>
      <c r="XCX538" s="35"/>
      <c r="XCY538" s="35"/>
      <c r="XCZ538" s="35"/>
      <c r="XDA538" s="35"/>
      <c r="XDB538" s="35"/>
      <c r="XDC538" s="35"/>
      <c r="XDD538" s="35"/>
      <c r="XDE538" s="35"/>
      <c r="XDF538" s="35"/>
      <c r="XDG538" s="35"/>
      <c r="XDH538" s="35"/>
      <c r="XDI538" s="35"/>
      <c r="XDJ538" s="35"/>
      <c r="XDK538" s="35"/>
      <c r="XDL538" s="35"/>
      <c r="XDM538" s="35"/>
      <c r="XDN538" s="35"/>
      <c r="XDO538" s="35"/>
      <c r="XDP538" s="35"/>
      <c r="XDQ538" s="35"/>
      <c r="XDR538" s="35"/>
      <c r="XDS538" s="35"/>
      <c r="XDT538" s="35"/>
      <c r="XDU538" s="35"/>
      <c r="XDV538" s="35"/>
      <c r="XDW538" s="35"/>
      <c r="XDX538" s="35"/>
      <c r="XDY538" s="35"/>
      <c r="XDZ538" s="35"/>
      <c r="XEA538" s="35"/>
      <c r="XEB538" s="35"/>
      <c r="XEC538" s="35"/>
      <c r="XED538" s="35"/>
      <c r="XEE538" s="35"/>
      <c r="XEF538" s="35"/>
      <c r="XEG538" s="35"/>
      <c r="XEH538" s="35"/>
      <c r="XEI538" s="35"/>
      <c r="XEJ538" s="35"/>
      <c r="XEK538" s="35"/>
      <c r="XEL538" s="35"/>
      <c r="XEM538" s="35"/>
      <c r="XEN538" s="35"/>
      <c r="XEO538" s="35"/>
      <c r="XEP538" s="35"/>
      <c r="XEQ538" s="35"/>
      <c r="XER538" s="35"/>
      <c r="XES538" s="35"/>
      <c r="XET538" s="35"/>
      <c r="XEU538" s="35"/>
      <c r="XEV538" s="35"/>
      <c r="XEW538" s="35"/>
      <c r="XEX538" s="35"/>
      <c r="XEY538" s="35"/>
      <c r="XEZ538" s="35"/>
      <c r="XFA538" s="35"/>
      <c r="XFB538" s="35"/>
      <c r="XFC538" s="35"/>
      <c r="XFD538" s="35"/>
    </row>
    <row r="539" spans="1:151 16227:16384" s="12" customFormat="1" ht="20.25" customHeight="1" x14ac:dyDescent="0.25">
      <c r="A539" s="114"/>
      <c r="B539" s="115"/>
      <c r="C539" s="118">
        <v>3</v>
      </c>
      <c r="D539" s="119"/>
      <c r="E539" s="62" t="s">
        <v>208</v>
      </c>
      <c r="F539" s="118">
        <f>(64.4)*10.764</f>
        <v>693.20159999999998</v>
      </c>
      <c r="G539" s="119"/>
      <c r="H539" s="62">
        <v>0</v>
      </c>
      <c r="I539" s="62">
        <f t="shared" si="275"/>
        <v>1109.12256</v>
      </c>
      <c r="J539" s="35"/>
      <c r="K539" s="35"/>
      <c r="L539" s="35"/>
      <c r="M539" s="35"/>
      <c r="N539" s="35"/>
      <c r="O539" s="35"/>
      <c r="P539" s="35"/>
      <c r="Q539" s="35"/>
      <c r="R539" s="35"/>
      <c r="S539" s="35"/>
      <c r="T539" s="35"/>
      <c r="U539" s="42" t="e">
        <f t="shared" ca="1" si="276"/>
        <v>#REF!</v>
      </c>
      <c r="V539" s="42" t="e">
        <f t="shared" ref="V539:W539" ca="1" si="277">V538+1</f>
        <v>#REF!</v>
      </c>
      <c r="W539" s="42">
        <f t="shared" ca="1" si="277"/>
        <v>703</v>
      </c>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WZC539" s="35"/>
      <c r="WZD539" s="35"/>
      <c r="WZE539" s="35"/>
      <c r="WZF539" s="35"/>
      <c r="WZG539" s="35"/>
      <c r="WZH539" s="35"/>
      <c r="WZI539" s="35"/>
      <c r="WZJ539" s="35"/>
      <c r="WZK539" s="35"/>
      <c r="WZL539" s="35"/>
      <c r="WZM539" s="35"/>
      <c r="WZN539" s="35"/>
      <c r="WZO539" s="35"/>
      <c r="WZP539" s="35"/>
      <c r="WZQ539" s="35"/>
      <c r="WZR539" s="35"/>
      <c r="WZS539" s="35"/>
      <c r="WZT539" s="35"/>
      <c r="WZU539" s="35"/>
      <c r="WZV539" s="35"/>
      <c r="WZW539" s="35"/>
      <c r="WZX539" s="35"/>
      <c r="WZY539" s="35"/>
      <c r="WZZ539" s="35"/>
      <c r="XAA539" s="35"/>
      <c r="XAB539" s="35"/>
      <c r="XAC539" s="35"/>
      <c r="XAD539" s="35"/>
      <c r="XAE539" s="35"/>
      <c r="XAF539" s="35"/>
      <c r="XAG539" s="35"/>
      <c r="XAH539" s="35"/>
      <c r="XAI539" s="35"/>
      <c r="XAJ539" s="35"/>
      <c r="XAK539" s="35"/>
      <c r="XAL539" s="35"/>
      <c r="XAM539" s="35"/>
      <c r="XAN539" s="35"/>
      <c r="XAO539" s="35"/>
      <c r="XAP539" s="35"/>
      <c r="XAQ539" s="35"/>
      <c r="XAR539" s="35"/>
      <c r="XAS539" s="35"/>
      <c r="XAT539" s="35"/>
      <c r="XAU539" s="35"/>
      <c r="XAV539" s="35"/>
      <c r="XAW539" s="35"/>
      <c r="XAX539" s="35"/>
      <c r="XAY539" s="35"/>
      <c r="XAZ539" s="35"/>
      <c r="XBA539" s="35"/>
      <c r="XBB539" s="35"/>
      <c r="XBC539" s="35"/>
      <c r="XBD539" s="35"/>
      <c r="XBE539" s="35"/>
      <c r="XBF539" s="35"/>
      <c r="XBG539" s="35"/>
      <c r="XBH539" s="35"/>
      <c r="XBI539" s="35"/>
      <c r="XBJ539" s="35"/>
      <c r="XBK539" s="35"/>
      <c r="XBL539" s="35"/>
      <c r="XBM539" s="35"/>
      <c r="XBN539" s="35"/>
      <c r="XBO539" s="35"/>
      <c r="XBP539" s="35"/>
      <c r="XBQ539" s="35"/>
      <c r="XBR539" s="35"/>
      <c r="XBS539" s="35"/>
      <c r="XBT539" s="35"/>
      <c r="XBU539" s="35"/>
      <c r="XBV539" s="35"/>
      <c r="XBW539" s="35"/>
      <c r="XBX539" s="35"/>
      <c r="XBY539" s="35"/>
      <c r="XBZ539" s="35"/>
      <c r="XCA539" s="35"/>
      <c r="XCB539" s="35"/>
      <c r="XCC539" s="35"/>
      <c r="XCD539" s="35"/>
      <c r="XCE539" s="35"/>
      <c r="XCF539" s="35"/>
      <c r="XCG539" s="35"/>
      <c r="XCH539" s="35"/>
      <c r="XCI539" s="35"/>
      <c r="XCJ539" s="35"/>
      <c r="XCK539" s="35"/>
      <c r="XCL539" s="35"/>
      <c r="XCM539" s="35"/>
      <c r="XCN539" s="35"/>
      <c r="XCO539" s="35"/>
      <c r="XCP539" s="35"/>
      <c r="XCQ539" s="35"/>
      <c r="XCR539" s="35"/>
      <c r="XCS539" s="35"/>
      <c r="XCT539" s="35"/>
      <c r="XCU539" s="35"/>
      <c r="XCV539" s="35"/>
      <c r="XCW539" s="35"/>
      <c r="XCX539" s="35"/>
      <c r="XCY539" s="35"/>
      <c r="XCZ539" s="35"/>
      <c r="XDA539" s="35"/>
      <c r="XDB539" s="35"/>
      <c r="XDC539" s="35"/>
      <c r="XDD539" s="35"/>
      <c r="XDE539" s="35"/>
      <c r="XDF539" s="35"/>
      <c r="XDG539" s="35"/>
      <c r="XDH539" s="35"/>
      <c r="XDI539" s="35"/>
      <c r="XDJ539" s="35"/>
      <c r="XDK539" s="35"/>
      <c r="XDL539" s="35"/>
      <c r="XDM539" s="35"/>
      <c r="XDN539" s="35"/>
      <c r="XDO539" s="35"/>
      <c r="XDP539" s="35"/>
      <c r="XDQ539" s="35"/>
      <c r="XDR539" s="35"/>
      <c r="XDS539" s="35"/>
      <c r="XDT539" s="35"/>
      <c r="XDU539" s="35"/>
      <c r="XDV539" s="35"/>
      <c r="XDW539" s="35"/>
      <c r="XDX539" s="35"/>
      <c r="XDY539" s="35"/>
      <c r="XDZ539" s="35"/>
      <c r="XEA539" s="35"/>
      <c r="XEB539" s="35"/>
      <c r="XEC539" s="35"/>
      <c r="XED539" s="35"/>
      <c r="XEE539" s="35"/>
      <c r="XEF539" s="35"/>
      <c r="XEG539" s="35"/>
      <c r="XEH539" s="35"/>
      <c r="XEI539" s="35"/>
      <c r="XEJ539" s="35"/>
      <c r="XEK539" s="35"/>
      <c r="XEL539" s="35"/>
      <c r="XEM539" s="35"/>
      <c r="XEN539" s="35"/>
      <c r="XEO539" s="35"/>
      <c r="XEP539" s="35"/>
      <c r="XEQ539" s="35"/>
      <c r="XER539" s="35"/>
      <c r="XES539" s="35"/>
      <c r="XET539" s="35"/>
      <c r="XEU539" s="35"/>
      <c r="XEV539" s="35"/>
      <c r="XEW539" s="35"/>
      <c r="XEX539" s="35"/>
      <c r="XEY539" s="35"/>
      <c r="XEZ539" s="35"/>
      <c r="XFA539" s="35"/>
      <c r="XFB539" s="35"/>
      <c r="XFC539" s="35"/>
      <c r="XFD539" s="35"/>
    </row>
    <row r="540" spans="1:151 16227:16384" s="12" customFormat="1" ht="20.25" customHeight="1" x14ac:dyDescent="0.25">
      <c r="A540" s="114"/>
      <c r="B540" s="115"/>
      <c r="C540" s="118">
        <v>4</v>
      </c>
      <c r="D540" s="119"/>
      <c r="E540" s="62" t="s">
        <v>209</v>
      </c>
      <c r="F540" s="118">
        <f>(90.9)*10.764</f>
        <v>978.44759999999997</v>
      </c>
      <c r="G540" s="119"/>
      <c r="H540" s="62">
        <v>0</v>
      </c>
      <c r="I540" s="62">
        <f t="shared" si="275"/>
        <v>1565.5161600000001</v>
      </c>
      <c r="J540" s="35"/>
      <c r="K540" s="35"/>
      <c r="L540" s="35"/>
      <c r="M540" s="35"/>
      <c r="N540" s="35"/>
      <c r="O540" s="35"/>
      <c r="P540" s="35"/>
      <c r="Q540" s="35"/>
      <c r="R540" s="35"/>
      <c r="S540" s="35"/>
      <c r="T540" s="35"/>
      <c r="U540" s="42" t="e">
        <f t="shared" ca="1" si="276"/>
        <v>#REF!</v>
      </c>
      <c r="V540" s="42" t="e">
        <f t="shared" ref="V540:W540" ca="1" si="278">V539+1</f>
        <v>#REF!</v>
      </c>
      <c r="W540" s="42">
        <f t="shared" ca="1" si="278"/>
        <v>704</v>
      </c>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WZC540" s="35"/>
      <c r="WZD540" s="35"/>
      <c r="WZE540" s="35"/>
      <c r="WZF540" s="35"/>
      <c r="WZG540" s="35"/>
      <c r="WZH540" s="35"/>
      <c r="WZI540" s="35"/>
      <c r="WZJ540" s="35"/>
      <c r="WZK540" s="35"/>
      <c r="WZL540" s="35"/>
      <c r="WZM540" s="35"/>
      <c r="WZN540" s="35"/>
      <c r="WZO540" s="35"/>
      <c r="WZP540" s="35"/>
      <c r="WZQ540" s="35"/>
      <c r="WZR540" s="35"/>
      <c r="WZS540" s="35"/>
      <c r="WZT540" s="35"/>
      <c r="WZU540" s="35"/>
      <c r="WZV540" s="35"/>
      <c r="WZW540" s="35"/>
      <c r="WZX540" s="35"/>
      <c r="WZY540" s="35"/>
      <c r="WZZ540" s="35"/>
      <c r="XAA540" s="35"/>
      <c r="XAB540" s="35"/>
      <c r="XAC540" s="35"/>
      <c r="XAD540" s="35"/>
      <c r="XAE540" s="35"/>
      <c r="XAF540" s="35"/>
      <c r="XAG540" s="35"/>
      <c r="XAH540" s="35"/>
      <c r="XAI540" s="35"/>
      <c r="XAJ540" s="35"/>
      <c r="XAK540" s="35"/>
      <c r="XAL540" s="35"/>
      <c r="XAM540" s="35"/>
      <c r="XAN540" s="35"/>
      <c r="XAO540" s="35"/>
      <c r="XAP540" s="35"/>
      <c r="XAQ540" s="35"/>
      <c r="XAR540" s="35"/>
      <c r="XAS540" s="35"/>
      <c r="XAT540" s="35"/>
      <c r="XAU540" s="35"/>
      <c r="XAV540" s="35"/>
      <c r="XAW540" s="35"/>
      <c r="XAX540" s="35"/>
      <c r="XAY540" s="35"/>
      <c r="XAZ540" s="35"/>
      <c r="XBA540" s="35"/>
      <c r="XBB540" s="35"/>
      <c r="XBC540" s="35"/>
      <c r="XBD540" s="35"/>
      <c r="XBE540" s="35"/>
      <c r="XBF540" s="35"/>
      <c r="XBG540" s="35"/>
      <c r="XBH540" s="35"/>
      <c r="XBI540" s="35"/>
      <c r="XBJ540" s="35"/>
      <c r="XBK540" s="35"/>
      <c r="XBL540" s="35"/>
      <c r="XBM540" s="35"/>
      <c r="XBN540" s="35"/>
      <c r="XBO540" s="35"/>
      <c r="XBP540" s="35"/>
      <c r="XBQ540" s="35"/>
      <c r="XBR540" s="35"/>
      <c r="XBS540" s="35"/>
      <c r="XBT540" s="35"/>
      <c r="XBU540" s="35"/>
      <c r="XBV540" s="35"/>
      <c r="XBW540" s="35"/>
      <c r="XBX540" s="35"/>
      <c r="XBY540" s="35"/>
      <c r="XBZ540" s="35"/>
      <c r="XCA540" s="35"/>
      <c r="XCB540" s="35"/>
      <c r="XCC540" s="35"/>
      <c r="XCD540" s="35"/>
      <c r="XCE540" s="35"/>
      <c r="XCF540" s="35"/>
      <c r="XCG540" s="35"/>
      <c r="XCH540" s="35"/>
      <c r="XCI540" s="35"/>
      <c r="XCJ540" s="35"/>
      <c r="XCK540" s="35"/>
      <c r="XCL540" s="35"/>
      <c r="XCM540" s="35"/>
      <c r="XCN540" s="35"/>
      <c r="XCO540" s="35"/>
      <c r="XCP540" s="35"/>
      <c r="XCQ540" s="35"/>
      <c r="XCR540" s="35"/>
      <c r="XCS540" s="35"/>
      <c r="XCT540" s="35"/>
      <c r="XCU540" s="35"/>
      <c r="XCV540" s="35"/>
      <c r="XCW540" s="35"/>
      <c r="XCX540" s="35"/>
      <c r="XCY540" s="35"/>
      <c r="XCZ540" s="35"/>
      <c r="XDA540" s="35"/>
      <c r="XDB540" s="35"/>
      <c r="XDC540" s="35"/>
      <c r="XDD540" s="35"/>
      <c r="XDE540" s="35"/>
      <c r="XDF540" s="35"/>
      <c r="XDG540" s="35"/>
      <c r="XDH540" s="35"/>
      <c r="XDI540" s="35"/>
      <c r="XDJ540" s="35"/>
      <c r="XDK540" s="35"/>
      <c r="XDL540" s="35"/>
      <c r="XDM540" s="35"/>
      <c r="XDN540" s="35"/>
      <c r="XDO540" s="35"/>
      <c r="XDP540" s="35"/>
      <c r="XDQ540" s="35"/>
      <c r="XDR540" s="35"/>
      <c r="XDS540" s="35"/>
      <c r="XDT540" s="35"/>
      <c r="XDU540" s="35"/>
      <c r="XDV540" s="35"/>
      <c r="XDW540" s="35"/>
      <c r="XDX540" s="35"/>
      <c r="XDY540" s="35"/>
      <c r="XDZ540" s="35"/>
      <c r="XEA540" s="35"/>
      <c r="XEB540" s="35"/>
      <c r="XEC540" s="35"/>
      <c r="XED540" s="35"/>
      <c r="XEE540" s="35"/>
      <c r="XEF540" s="35"/>
      <c r="XEG540" s="35"/>
      <c r="XEH540" s="35"/>
      <c r="XEI540" s="35"/>
      <c r="XEJ540" s="35"/>
      <c r="XEK540" s="35"/>
      <c r="XEL540" s="35"/>
      <c r="XEM540" s="35"/>
      <c r="XEN540" s="35"/>
      <c r="XEO540" s="35"/>
      <c r="XEP540" s="35"/>
      <c r="XEQ540" s="35"/>
      <c r="XER540" s="35"/>
      <c r="XES540" s="35"/>
      <c r="XET540" s="35"/>
      <c r="XEU540" s="35"/>
      <c r="XEV540" s="35"/>
      <c r="XEW540" s="35"/>
      <c r="XEX540" s="35"/>
      <c r="XEY540" s="35"/>
      <c r="XEZ540" s="35"/>
      <c r="XFA540" s="35"/>
      <c r="XFB540" s="35"/>
      <c r="XFC540" s="35"/>
      <c r="XFD540" s="35"/>
    </row>
    <row r="541" spans="1:151 16227:16384" s="12" customFormat="1" ht="20.25" customHeight="1" x14ac:dyDescent="0.25">
      <c r="A541" s="116"/>
      <c r="B541" s="117"/>
      <c r="C541" s="118">
        <v>5</v>
      </c>
      <c r="D541" s="119"/>
      <c r="E541" s="118" t="s">
        <v>221</v>
      </c>
      <c r="F541" s="120"/>
      <c r="G541" s="120"/>
      <c r="H541" s="120"/>
      <c r="I541" s="119"/>
      <c r="J541" s="35"/>
      <c r="K541" s="35"/>
      <c r="L541" s="35"/>
      <c r="M541" s="35"/>
      <c r="N541" s="35"/>
      <c r="O541" s="35"/>
      <c r="P541" s="35"/>
      <c r="Q541" s="35"/>
      <c r="R541" s="35"/>
      <c r="S541" s="35"/>
      <c r="T541" s="35"/>
      <c r="U541" s="42" t="e">
        <f t="shared" ca="1" si="276"/>
        <v>#REF!</v>
      </c>
      <c r="V541" s="42" t="e">
        <f t="shared" ref="V541:W541" ca="1" si="279">V540+1</f>
        <v>#REF!</v>
      </c>
      <c r="W541" s="42">
        <f t="shared" ca="1" si="279"/>
        <v>705</v>
      </c>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WZC541" s="35"/>
      <c r="WZD541" s="35"/>
      <c r="WZE541" s="35"/>
      <c r="WZF541" s="35"/>
      <c r="WZG541" s="35"/>
      <c r="WZH541" s="35"/>
      <c r="WZI541" s="35"/>
      <c r="WZJ541" s="35"/>
      <c r="WZK541" s="35"/>
      <c r="WZL541" s="35"/>
      <c r="WZM541" s="35"/>
      <c r="WZN541" s="35"/>
      <c r="WZO541" s="35"/>
      <c r="WZP541" s="35"/>
      <c r="WZQ541" s="35"/>
      <c r="WZR541" s="35"/>
      <c r="WZS541" s="35"/>
      <c r="WZT541" s="35"/>
      <c r="WZU541" s="35"/>
      <c r="WZV541" s="35"/>
      <c r="WZW541" s="35"/>
      <c r="WZX541" s="35"/>
      <c r="WZY541" s="35"/>
      <c r="WZZ541" s="35"/>
      <c r="XAA541" s="35"/>
      <c r="XAB541" s="35"/>
      <c r="XAC541" s="35"/>
      <c r="XAD541" s="35"/>
      <c r="XAE541" s="35"/>
      <c r="XAF541" s="35"/>
      <c r="XAG541" s="35"/>
      <c r="XAH541" s="35"/>
      <c r="XAI541" s="35"/>
      <c r="XAJ541" s="35"/>
      <c r="XAK541" s="35"/>
      <c r="XAL541" s="35"/>
      <c r="XAM541" s="35"/>
      <c r="XAN541" s="35"/>
      <c r="XAO541" s="35"/>
      <c r="XAP541" s="35"/>
      <c r="XAQ541" s="35"/>
      <c r="XAR541" s="35"/>
      <c r="XAS541" s="35"/>
      <c r="XAT541" s="35"/>
      <c r="XAU541" s="35"/>
      <c r="XAV541" s="35"/>
      <c r="XAW541" s="35"/>
      <c r="XAX541" s="35"/>
      <c r="XAY541" s="35"/>
      <c r="XAZ541" s="35"/>
      <c r="XBA541" s="35"/>
      <c r="XBB541" s="35"/>
      <c r="XBC541" s="35"/>
      <c r="XBD541" s="35"/>
      <c r="XBE541" s="35"/>
      <c r="XBF541" s="35"/>
      <c r="XBG541" s="35"/>
      <c r="XBH541" s="35"/>
      <c r="XBI541" s="35"/>
      <c r="XBJ541" s="35"/>
      <c r="XBK541" s="35"/>
      <c r="XBL541" s="35"/>
      <c r="XBM541" s="35"/>
      <c r="XBN541" s="35"/>
      <c r="XBO541" s="35"/>
      <c r="XBP541" s="35"/>
      <c r="XBQ541" s="35"/>
      <c r="XBR541" s="35"/>
      <c r="XBS541" s="35"/>
      <c r="XBT541" s="35"/>
      <c r="XBU541" s="35"/>
      <c r="XBV541" s="35"/>
      <c r="XBW541" s="35"/>
      <c r="XBX541" s="35"/>
      <c r="XBY541" s="35"/>
      <c r="XBZ541" s="35"/>
      <c r="XCA541" s="35"/>
      <c r="XCB541" s="35"/>
      <c r="XCC541" s="35"/>
      <c r="XCD541" s="35"/>
      <c r="XCE541" s="35"/>
      <c r="XCF541" s="35"/>
      <c r="XCG541" s="35"/>
      <c r="XCH541" s="35"/>
      <c r="XCI541" s="35"/>
      <c r="XCJ541" s="35"/>
      <c r="XCK541" s="35"/>
      <c r="XCL541" s="35"/>
      <c r="XCM541" s="35"/>
      <c r="XCN541" s="35"/>
      <c r="XCO541" s="35"/>
      <c r="XCP541" s="35"/>
      <c r="XCQ541" s="35"/>
      <c r="XCR541" s="35"/>
      <c r="XCS541" s="35"/>
      <c r="XCT541" s="35"/>
      <c r="XCU541" s="35"/>
      <c r="XCV541" s="35"/>
      <c r="XCW541" s="35"/>
      <c r="XCX541" s="35"/>
      <c r="XCY541" s="35"/>
      <c r="XCZ541" s="35"/>
      <c r="XDA541" s="35"/>
      <c r="XDB541" s="35"/>
      <c r="XDC541" s="35"/>
      <c r="XDD541" s="35"/>
      <c r="XDE541" s="35"/>
      <c r="XDF541" s="35"/>
      <c r="XDG541" s="35"/>
      <c r="XDH541" s="35"/>
      <c r="XDI541" s="35"/>
      <c r="XDJ541" s="35"/>
      <c r="XDK541" s="35"/>
      <c r="XDL541" s="35"/>
      <c r="XDM541" s="35"/>
      <c r="XDN541" s="35"/>
      <c r="XDO541" s="35"/>
      <c r="XDP541" s="35"/>
      <c r="XDQ541" s="35"/>
      <c r="XDR541" s="35"/>
      <c r="XDS541" s="35"/>
      <c r="XDT541" s="35"/>
      <c r="XDU541" s="35"/>
      <c r="XDV541" s="35"/>
      <c r="XDW541" s="35"/>
      <c r="XDX541" s="35"/>
      <c r="XDY541" s="35"/>
      <c r="XDZ541" s="35"/>
      <c r="XEA541" s="35"/>
      <c r="XEB541" s="35"/>
      <c r="XEC541" s="35"/>
      <c r="XED541" s="35"/>
      <c r="XEE541" s="35"/>
      <c r="XEF541" s="35"/>
      <c r="XEG541" s="35"/>
      <c r="XEH541" s="35"/>
      <c r="XEI541" s="35"/>
      <c r="XEJ541" s="35"/>
      <c r="XEK541" s="35"/>
      <c r="XEL541" s="35"/>
      <c r="XEM541" s="35"/>
      <c r="XEN541" s="35"/>
      <c r="XEO541" s="35"/>
      <c r="XEP541" s="35"/>
      <c r="XEQ541" s="35"/>
      <c r="XER541" s="35"/>
      <c r="XES541" s="35"/>
      <c r="XET541" s="35"/>
      <c r="XEU541" s="35"/>
      <c r="XEV541" s="35"/>
      <c r="XEW541" s="35"/>
      <c r="XEX541" s="35"/>
      <c r="XEY541" s="35"/>
      <c r="XEZ541" s="35"/>
      <c r="XFA541" s="35"/>
      <c r="XFB541" s="35"/>
      <c r="XFC541" s="35"/>
      <c r="XFD541" s="35"/>
    </row>
    <row r="542" spans="1:151 16227:16384" s="12" customFormat="1" ht="20.25" x14ac:dyDescent="0.25">
      <c r="A542" s="109" t="s">
        <v>215</v>
      </c>
      <c r="B542" s="110"/>
      <c r="C542" s="110"/>
      <c r="D542" s="110"/>
      <c r="E542" s="110"/>
      <c r="F542" s="110"/>
      <c r="G542" s="110"/>
      <c r="H542" s="110"/>
      <c r="I542" s="111"/>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WZC542" s="35"/>
      <c r="WZD542" s="35"/>
      <c r="WZE542" s="35"/>
      <c r="WZF542" s="35"/>
      <c r="WZG542" s="35"/>
      <c r="WZH542" s="35"/>
      <c r="WZI542" s="35"/>
      <c r="WZJ542" s="35"/>
      <c r="WZK542" s="35"/>
      <c r="WZL542" s="35"/>
      <c r="WZM542" s="35"/>
      <c r="WZN542" s="35"/>
      <c r="WZO542" s="35"/>
      <c r="WZP542" s="35"/>
      <c r="WZQ542" s="35"/>
      <c r="WZR542" s="35"/>
      <c r="WZS542" s="35"/>
      <c r="WZT542" s="35"/>
      <c r="WZU542" s="35"/>
      <c r="WZV542" s="35"/>
      <c r="WZW542" s="35"/>
      <c r="WZX542" s="35"/>
      <c r="WZY542" s="35"/>
      <c r="WZZ542" s="35"/>
      <c r="XAA542" s="35"/>
      <c r="XAB542" s="35"/>
      <c r="XAC542" s="35"/>
      <c r="XAD542" s="35"/>
      <c r="XAE542" s="35"/>
      <c r="XAF542" s="35"/>
      <c r="XAG542" s="35"/>
      <c r="XAH542" s="35"/>
      <c r="XAI542" s="35"/>
      <c r="XAJ542" s="35"/>
      <c r="XAK542" s="35"/>
      <c r="XAL542" s="35"/>
      <c r="XAM542" s="35"/>
      <c r="XAN542" s="35"/>
      <c r="XAO542" s="35"/>
      <c r="XAP542" s="35"/>
      <c r="XAQ542" s="35"/>
      <c r="XAR542" s="35"/>
      <c r="XAS542" s="35"/>
      <c r="XAT542" s="35"/>
      <c r="XAU542" s="35"/>
      <c r="XAV542" s="35"/>
      <c r="XAW542" s="35"/>
      <c r="XAX542" s="35"/>
      <c r="XAY542" s="35"/>
      <c r="XAZ542" s="35"/>
      <c r="XBA542" s="35"/>
      <c r="XBB542" s="35"/>
      <c r="XBC542" s="35"/>
      <c r="XBD542" s="35"/>
      <c r="XBE542" s="35"/>
      <c r="XBF542" s="35"/>
      <c r="XBG542" s="35"/>
      <c r="XBH542" s="35"/>
      <c r="XBI542" s="35"/>
      <c r="XBJ542" s="35"/>
      <c r="XBK542" s="35"/>
      <c r="XBL542" s="35"/>
      <c r="XBM542" s="35"/>
      <c r="XBN542" s="35"/>
      <c r="XBO542" s="35"/>
      <c r="XBP542" s="35"/>
      <c r="XBQ542" s="35"/>
      <c r="XBR542" s="35"/>
      <c r="XBS542" s="35"/>
      <c r="XBT542" s="35"/>
      <c r="XBU542" s="35"/>
      <c r="XBV542" s="35"/>
      <c r="XBW542" s="35"/>
      <c r="XBX542" s="35"/>
      <c r="XBY542" s="35"/>
      <c r="XBZ542" s="35"/>
      <c r="XCA542" s="35"/>
      <c r="XCB542" s="35"/>
      <c r="XCC542" s="35"/>
      <c r="XCD542" s="35"/>
      <c r="XCE542" s="35"/>
      <c r="XCF542" s="35"/>
      <c r="XCG542" s="35"/>
      <c r="XCH542" s="35"/>
      <c r="XCI542" s="35"/>
      <c r="XCJ542" s="35"/>
      <c r="XCK542" s="35"/>
      <c r="XCL542" s="35"/>
      <c r="XCM542" s="35"/>
      <c r="XCN542" s="35"/>
      <c r="XCO542" s="35"/>
      <c r="XCP542" s="35"/>
      <c r="XCQ542" s="35"/>
      <c r="XCR542" s="35"/>
      <c r="XCS542" s="35"/>
      <c r="XCT542" s="35"/>
      <c r="XCU542" s="35"/>
      <c r="XCV542" s="35"/>
      <c r="XCW542" s="35"/>
      <c r="XCX542" s="35"/>
      <c r="XCY542" s="35"/>
      <c r="XCZ542" s="35"/>
      <c r="XDA542" s="35"/>
      <c r="XDB542" s="35"/>
      <c r="XDC542" s="35"/>
      <c r="XDD542" s="35"/>
      <c r="XDE542" s="35"/>
      <c r="XDF542" s="35"/>
      <c r="XDG542" s="35"/>
      <c r="XDH542" s="35"/>
      <c r="XDI542" s="35"/>
      <c r="XDJ542" s="35"/>
      <c r="XDK542" s="35"/>
      <c r="XDL542" s="35"/>
      <c r="XDM542" s="35"/>
      <c r="XDN542" s="35"/>
      <c r="XDO542" s="35"/>
      <c r="XDP542" s="35"/>
      <c r="XDQ542" s="35"/>
      <c r="XDR542" s="35"/>
      <c r="XDS542" s="35"/>
      <c r="XDT542" s="35"/>
      <c r="XDU542" s="35"/>
      <c r="XDV542" s="35"/>
      <c r="XDW542" s="35"/>
      <c r="XDX542" s="35"/>
      <c r="XDY542" s="35"/>
      <c r="XDZ542" s="35"/>
      <c r="XEA542" s="35"/>
      <c r="XEB542" s="35"/>
      <c r="XEC542" s="35"/>
      <c r="XED542" s="35"/>
      <c r="XEE542" s="35"/>
      <c r="XEF542" s="35"/>
      <c r="XEG542" s="35"/>
      <c r="XEH542" s="35"/>
      <c r="XEI542" s="35"/>
      <c r="XEJ542" s="35"/>
      <c r="XEK542" s="35"/>
      <c r="XEL542" s="35"/>
      <c r="XEM542" s="35"/>
      <c r="XEN542" s="35"/>
      <c r="XEO542" s="35"/>
      <c r="XEP542" s="35"/>
      <c r="XEQ542" s="35"/>
      <c r="XER542" s="35"/>
      <c r="XES542" s="35"/>
      <c r="XET542" s="35"/>
      <c r="XEU542" s="35"/>
      <c r="XEV542" s="35"/>
      <c r="XEW542" s="35"/>
      <c r="XEX542" s="35"/>
      <c r="XEY542" s="35"/>
      <c r="XEZ542" s="35"/>
      <c r="XFA542" s="35"/>
      <c r="XFB542" s="35"/>
      <c r="XFC542" s="35"/>
      <c r="XFD542" s="35"/>
    </row>
    <row r="543" spans="1:151 16227:16384" s="12" customFormat="1" ht="20.25" customHeight="1" x14ac:dyDescent="0.25">
      <c r="A543" s="112" t="str">
        <f>A542</f>
        <v>8th to 13th &amp; 15th to 20th Floor</v>
      </c>
      <c r="B543" s="113"/>
      <c r="C543" s="118">
        <v>1</v>
      </c>
      <c r="D543" s="119"/>
      <c r="E543" s="62" t="s">
        <v>208</v>
      </c>
      <c r="F543" s="118">
        <f>(62.79)*10.764</f>
        <v>675.87155999999993</v>
      </c>
      <c r="G543" s="119"/>
      <c r="H543" s="62">
        <v>0</v>
      </c>
      <c r="I543" s="62">
        <f t="shared" ref="I543:I547" si="280">F543*(($I$151)+1)+H543</f>
        <v>1081.3944959999999</v>
      </c>
      <c r="J543" s="35"/>
      <c r="K543" s="35"/>
      <c r="L543" s="35"/>
      <c r="M543" s="35"/>
      <c r="N543" s="35"/>
      <c r="O543" s="35"/>
      <c r="P543" s="35"/>
      <c r="Q543" s="35"/>
      <c r="R543" s="35"/>
      <c r="S543" s="35"/>
      <c r="T543" s="35"/>
      <c r="U543" s="42" t="str">
        <f t="shared" ref="U543:U547" ca="1" si="281">V543&amp;""&amp;",..,"&amp;""&amp;W543</f>
        <v>801,..,2001</v>
      </c>
      <c r="V543" s="42">
        <f ca="1">(SUMPRODUCT(MID(0&amp;(LEFT(A542,SUM(LEN(A542)-LEN(SUBSTITUTE(A542,{"0","1","2","3"},""))))), LARGE(INDEX(ISNUMBER(--MID((LEFT(A542,SUM(LEN(A542)-LEN(SUBSTITUTE(A542,{"0","1","2","3"},""))))), ROW(INDIRECT("1:"&amp;LEN((LEFT(A542,SUM(LEN(A542)-LEN(SUBSTITUTE(A542,{"0","1","2","3"},"")))))))), 1)) * ROW(INDIRECT("1:"&amp;LEN((LEFT(A542,SUM(LEN(A542)-LEN(SUBSTITUTE(A542,{"0","1","2","3"},"")))))))), 0), ROW(INDIRECT("1:"&amp;LEN((LEFT(A542,SUM(LEN(A542)-LEN(SUBSTITUTE(A542,{"0","1","2","3"},"")))))))))+1, 1) * 10^ROW(INDIRECT("1:"&amp;LEN((LEFT(A542,SUM(LEN(A542)-LEN(SUBSTITUTE(A542,{"0","1","2","3"},""))))))))/10))*100+1</f>
        <v>801</v>
      </c>
      <c r="W543" s="42">
        <f ca="1">(SUMPRODUCT(MID(0&amp;(--TRIM(RIGHT(SUBSTITUTE(LEFT(A542,_xlfn.AGGREGATE(16,6,FIND({0,1,2,3,4,5,6,7,8,9},A542,ROW(INDIRECT("1:"&amp;LEN(A542)))),1))," ",REPT(" ",LEN(A542))),LEN(A542)))), LARGE(INDEX(ISNUMBER(--MID((--TRIM(RIGHT(SUBSTITUTE(LEFT(A542,_xlfn.AGGREGATE(16,6,FIND({0,1,2,3,4,5,6,7,8,9},A542,ROW(INDIRECT("1:"&amp;LEN(A542)))),1))," ",REPT(" ",LEN(A542))),LEN(A542)))), ROW(INDIRECT("1:"&amp;LEN((--TRIM(RIGHT(SUBSTITUTE(LEFT(A542,_xlfn.AGGREGATE(16,6,FIND({0,1,2,3,4,5,6,7,8,9},A542,ROW(INDIRECT("1:"&amp;LEN(A542)))),1))," ",REPT(" ",LEN(A542))),LEN(A542))))))), 1)) * ROW(INDIRECT("1:"&amp;LEN((--TRIM(RIGHT(SUBSTITUTE(LEFT(A542,_xlfn.AGGREGATE(16,6,FIND({0,1,2,3,4,5,6,7,8,9},A542,ROW(INDIRECT("1:"&amp;LEN(A542)))),1))," ",REPT(" ",LEN(A542))),LEN(A542))))))), 0), ROW(INDIRECT("1:"&amp;LEN((--TRIM(RIGHT(SUBSTITUTE(LEFT(A542,_xlfn.AGGREGATE(16,6,FIND({0,1,2,3,4,5,6,7,8,9},A542,ROW(INDIRECT("1:"&amp;LEN(A542)))),1))," ",REPT(" ",LEN(A542))),LEN(A542))))))))+1, 1) * 10^ROW(INDIRECT("1:"&amp;LEN((--TRIM(RIGHT(SUBSTITUTE(LEFT(A542,_xlfn.AGGREGATE(16,6,FIND({0,1,2,3,4,5,6,7,8,9},A542,ROW(INDIRECT("1:"&amp;LEN(A542)))),1))," ",REPT(" ",LEN(A542))),LEN(A542)))))))/10))*100+1</f>
        <v>2001</v>
      </c>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WZC543" s="35"/>
      <c r="WZD543" s="35"/>
      <c r="WZE543" s="35"/>
      <c r="WZF543" s="35"/>
      <c r="WZG543" s="35"/>
      <c r="WZH543" s="35"/>
      <c r="WZI543" s="35"/>
      <c r="WZJ543" s="35"/>
      <c r="WZK543" s="35"/>
      <c r="WZL543" s="35"/>
      <c r="WZM543" s="35"/>
      <c r="WZN543" s="35"/>
      <c r="WZO543" s="35"/>
      <c r="WZP543" s="35"/>
      <c r="WZQ543" s="35"/>
      <c r="WZR543" s="35"/>
      <c r="WZS543" s="35"/>
      <c r="WZT543" s="35"/>
      <c r="WZU543" s="35"/>
      <c r="WZV543" s="35"/>
      <c r="WZW543" s="35"/>
      <c r="WZX543" s="35"/>
      <c r="WZY543" s="35"/>
      <c r="WZZ543" s="35"/>
      <c r="XAA543" s="35"/>
      <c r="XAB543" s="35"/>
      <c r="XAC543" s="35"/>
      <c r="XAD543" s="35"/>
      <c r="XAE543" s="35"/>
      <c r="XAF543" s="35"/>
      <c r="XAG543" s="35"/>
      <c r="XAH543" s="35"/>
      <c r="XAI543" s="35"/>
      <c r="XAJ543" s="35"/>
      <c r="XAK543" s="35"/>
      <c r="XAL543" s="35"/>
      <c r="XAM543" s="35"/>
      <c r="XAN543" s="35"/>
      <c r="XAO543" s="35"/>
      <c r="XAP543" s="35"/>
      <c r="XAQ543" s="35"/>
      <c r="XAR543" s="35"/>
      <c r="XAS543" s="35"/>
      <c r="XAT543" s="35"/>
      <c r="XAU543" s="35"/>
      <c r="XAV543" s="35"/>
      <c r="XAW543" s="35"/>
      <c r="XAX543" s="35"/>
      <c r="XAY543" s="35"/>
      <c r="XAZ543" s="35"/>
      <c r="XBA543" s="35"/>
      <c r="XBB543" s="35"/>
      <c r="XBC543" s="35"/>
      <c r="XBD543" s="35"/>
      <c r="XBE543" s="35"/>
      <c r="XBF543" s="35"/>
      <c r="XBG543" s="35"/>
      <c r="XBH543" s="35"/>
      <c r="XBI543" s="35"/>
      <c r="XBJ543" s="35"/>
      <c r="XBK543" s="35"/>
      <c r="XBL543" s="35"/>
      <c r="XBM543" s="35"/>
      <c r="XBN543" s="35"/>
      <c r="XBO543" s="35"/>
      <c r="XBP543" s="35"/>
      <c r="XBQ543" s="35"/>
      <c r="XBR543" s="35"/>
      <c r="XBS543" s="35"/>
      <c r="XBT543" s="35"/>
      <c r="XBU543" s="35"/>
      <c r="XBV543" s="35"/>
      <c r="XBW543" s="35"/>
      <c r="XBX543" s="35"/>
      <c r="XBY543" s="35"/>
      <c r="XBZ543" s="35"/>
      <c r="XCA543" s="35"/>
      <c r="XCB543" s="35"/>
      <c r="XCC543" s="35"/>
      <c r="XCD543" s="35"/>
      <c r="XCE543" s="35"/>
      <c r="XCF543" s="35"/>
      <c r="XCG543" s="35"/>
      <c r="XCH543" s="35"/>
      <c r="XCI543" s="35"/>
      <c r="XCJ543" s="35"/>
      <c r="XCK543" s="35"/>
      <c r="XCL543" s="35"/>
      <c r="XCM543" s="35"/>
      <c r="XCN543" s="35"/>
      <c r="XCO543" s="35"/>
      <c r="XCP543" s="35"/>
      <c r="XCQ543" s="35"/>
      <c r="XCR543" s="35"/>
      <c r="XCS543" s="35"/>
      <c r="XCT543" s="35"/>
      <c r="XCU543" s="35"/>
      <c r="XCV543" s="35"/>
      <c r="XCW543" s="35"/>
      <c r="XCX543" s="35"/>
      <c r="XCY543" s="35"/>
      <c r="XCZ543" s="35"/>
      <c r="XDA543" s="35"/>
      <c r="XDB543" s="35"/>
      <c r="XDC543" s="35"/>
      <c r="XDD543" s="35"/>
      <c r="XDE543" s="35"/>
      <c r="XDF543" s="35"/>
      <c r="XDG543" s="35"/>
      <c r="XDH543" s="35"/>
      <c r="XDI543" s="35"/>
      <c r="XDJ543" s="35"/>
      <c r="XDK543" s="35"/>
      <c r="XDL543" s="35"/>
      <c r="XDM543" s="35"/>
      <c r="XDN543" s="35"/>
      <c r="XDO543" s="35"/>
      <c r="XDP543" s="35"/>
      <c r="XDQ543" s="35"/>
      <c r="XDR543" s="35"/>
      <c r="XDS543" s="35"/>
      <c r="XDT543" s="35"/>
      <c r="XDU543" s="35"/>
      <c r="XDV543" s="35"/>
      <c r="XDW543" s="35"/>
      <c r="XDX543" s="35"/>
      <c r="XDY543" s="35"/>
      <c r="XDZ543" s="35"/>
      <c r="XEA543" s="35"/>
      <c r="XEB543" s="35"/>
      <c r="XEC543" s="35"/>
      <c r="XED543" s="35"/>
      <c r="XEE543" s="35"/>
      <c r="XEF543" s="35"/>
      <c r="XEG543" s="35"/>
      <c r="XEH543" s="35"/>
      <c r="XEI543" s="35"/>
      <c r="XEJ543" s="35"/>
      <c r="XEK543" s="35"/>
      <c r="XEL543" s="35"/>
      <c r="XEM543" s="35"/>
      <c r="XEN543" s="35"/>
      <c r="XEO543" s="35"/>
      <c r="XEP543" s="35"/>
      <c r="XEQ543" s="35"/>
      <c r="XER543" s="35"/>
      <c r="XES543" s="35"/>
      <c r="XET543" s="35"/>
      <c r="XEU543" s="35"/>
      <c r="XEV543" s="35"/>
      <c r="XEW543" s="35"/>
      <c r="XEX543" s="35"/>
      <c r="XEY543" s="35"/>
      <c r="XEZ543" s="35"/>
      <c r="XFA543" s="35"/>
      <c r="XFB543" s="35"/>
      <c r="XFC543" s="35"/>
      <c r="XFD543" s="35"/>
    </row>
    <row r="544" spans="1:151 16227:16384" s="12" customFormat="1" ht="20.25" customHeight="1" x14ac:dyDescent="0.25">
      <c r="A544" s="114"/>
      <c r="B544" s="115"/>
      <c r="C544" s="118">
        <v>2</v>
      </c>
      <c r="D544" s="119"/>
      <c r="E544" s="62" t="s">
        <v>208</v>
      </c>
      <c r="F544" s="118">
        <f>(64.4)*10.764</f>
        <v>693.20159999999998</v>
      </c>
      <c r="G544" s="119"/>
      <c r="H544" s="62">
        <v>0</v>
      </c>
      <c r="I544" s="62">
        <f t="shared" si="280"/>
        <v>1109.12256</v>
      </c>
      <c r="J544" s="35"/>
      <c r="K544" s="35"/>
      <c r="L544" s="35"/>
      <c r="M544" s="35"/>
      <c r="N544" s="35"/>
      <c r="O544" s="35"/>
      <c r="P544" s="35"/>
      <c r="Q544" s="35"/>
      <c r="R544" s="35"/>
      <c r="S544" s="35"/>
      <c r="T544" s="35"/>
      <c r="U544" s="42" t="str">
        <f t="shared" ca="1" si="281"/>
        <v>802,..,2002</v>
      </c>
      <c r="V544" s="42">
        <f ca="1">V543+1</f>
        <v>802</v>
      </c>
      <c r="W544" s="42">
        <f ca="1">W543+1</f>
        <v>2002</v>
      </c>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WZC544" s="35"/>
      <c r="WZD544" s="35"/>
      <c r="WZE544" s="35"/>
      <c r="WZF544" s="35"/>
      <c r="WZG544" s="35"/>
      <c r="WZH544" s="35"/>
      <c r="WZI544" s="35"/>
      <c r="WZJ544" s="35"/>
      <c r="WZK544" s="35"/>
      <c r="WZL544" s="35"/>
      <c r="WZM544" s="35"/>
      <c r="WZN544" s="35"/>
      <c r="WZO544" s="35"/>
      <c r="WZP544" s="35"/>
      <c r="WZQ544" s="35"/>
      <c r="WZR544" s="35"/>
      <c r="WZS544" s="35"/>
      <c r="WZT544" s="35"/>
      <c r="WZU544" s="35"/>
      <c r="WZV544" s="35"/>
      <c r="WZW544" s="35"/>
      <c r="WZX544" s="35"/>
      <c r="WZY544" s="35"/>
      <c r="WZZ544" s="35"/>
      <c r="XAA544" s="35"/>
      <c r="XAB544" s="35"/>
      <c r="XAC544" s="35"/>
      <c r="XAD544" s="35"/>
      <c r="XAE544" s="35"/>
      <c r="XAF544" s="35"/>
      <c r="XAG544" s="35"/>
      <c r="XAH544" s="35"/>
      <c r="XAI544" s="35"/>
      <c r="XAJ544" s="35"/>
      <c r="XAK544" s="35"/>
      <c r="XAL544" s="35"/>
      <c r="XAM544" s="35"/>
      <c r="XAN544" s="35"/>
      <c r="XAO544" s="35"/>
      <c r="XAP544" s="35"/>
      <c r="XAQ544" s="35"/>
      <c r="XAR544" s="35"/>
      <c r="XAS544" s="35"/>
      <c r="XAT544" s="35"/>
      <c r="XAU544" s="35"/>
      <c r="XAV544" s="35"/>
      <c r="XAW544" s="35"/>
      <c r="XAX544" s="35"/>
      <c r="XAY544" s="35"/>
      <c r="XAZ544" s="35"/>
      <c r="XBA544" s="35"/>
      <c r="XBB544" s="35"/>
      <c r="XBC544" s="35"/>
      <c r="XBD544" s="35"/>
      <c r="XBE544" s="35"/>
      <c r="XBF544" s="35"/>
      <c r="XBG544" s="35"/>
      <c r="XBH544" s="35"/>
      <c r="XBI544" s="35"/>
      <c r="XBJ544" s="35"/>
      <c r="XBK544" s="35"/>
      <c r="XBL544" s="35"/>
      <c r="XBM544" s="35"/>
      <c r="XBN544" s="35"/>
      <c r="XBO544" s="35"/>
      <c r="XBP544" s="35"/>
      <c r="XBQ544" s="35"/>
      <c r="XBR544" s="35"/>
      <c r="XBS544" s="35"/>
      <c r="XBT544" s="35"/>
      <c r="XBU544" s="35"/>
      <c r="XBV544" s="35"/>
      <c r="XBW544" s="35"/>
      <c r="XBX544" s="35"/>
      <c r="XBY544" s="35"/>
      <c r="XBZ544" s="35"/>
      <c r="XCA544" s="35"/>
      <c r="XCB544" s="35"/>
      <c r="XCC544" s="35"/>
      <c r="XCD544" s="35"/>
      <c r="XCE544" s="35"/>
      <c r="XCF544" s="35"/>
      <c r="XCG544" s="35"/>
      <c r="XCH544" s="35"/>
      <c r="XCI544" s="35"/>
      <c r="XCJ544" s="35"/>
      <c r="XCK544" s="35"/>
      <c r="XCL544" s="35"/>
      <c r="XCM544" s="35"/>
      <c r="XCN544" s="35"/>
      <c r="XCO544" s="35"/>
      <c r="XCP544" s="35"/>
      <c r="XCQ544" s="35"/>
      <c r="XCR544" s="35"/>
      <c r="XCS544" s="35"/>
      <c r="XCT544" s="35"/>
      <c r="XCU544" s="35"/>
      <c r="XCV544" s="35"/>
      <c r="XCW544" s="35"/>
      <c r="XCX544" s="35"/>
      <c r="XCY544" s="35"/>
      <c r="XCZ544" s="35"/>
      <c r="XDA544" s="35"/>
      <c r="XDB544" s="35"/>
      <c r="XDC544" s="35"/>
      <c r="XDD544" s="35"/>
      <c r="XDE544" s="35"/>
      <c r="XDF544" s="35"/>
      <c r="XDG544" s="35"/>
      <c r="XDH544" s="35"/>
      <c r="XDI544" s="35"/>
      <c r="XDJ544" s="35"/>
      <c r="XDK544" s="35"/>
      <c r="XDL544" s="35"/>
      <c r="XDM544" s="35"/>
      <c r="XDN544" s="35"/>
      <c r="XDO544" s="35"/>
      <c r="XDP544" s="35"/>
      <c r="XDQ544" s="35"/>
      <c r="XDR544" s="35"/>
      <c r="XDS544" s="35"/>
      <c r="XDT544" s="35"/>
      <c r="XDU544" s="35"/>
      <c r="XDV544" s="35"/>
      <c r="XDW544" s="35"/>
      <c r="XDX544" s="35"/>
      <c r="XDY544" s="35"/>
      <c r="XDZ544" s="35"/>
      <c r="XEA544" s="35"/>
      <c r="XEB544" s="35"/>
      <c r="XEC544" s="35"/>
      <c r="XED544" s="35"/>
      <c r="XEE544" s="35"/>
      <c r="XEF544" s="35"/>
      <c r="XEG544" s="35"/>
      <c r="XEH544" s="35"/>
      <c r="XEI544" s="35"/>
      <c r="XEJ544" s="35"/>
      <c r="XEK544" s="35"/>
      <c r="XEL544" s="35"/>
      <c r="XEM544" s="35"/>
      <c r="XEN544" s="35"/>
      <c r="XEO544" s="35"/>
      <c r="XEP544" s="35"/>
      <c r="XEQ544" s="35"/>
      <c r="XER544" s="35"/>
      <c r="XES544" s="35"/>
      <c r="XET544" s="35"/>
      <c r="XEU544" s="35"/>
      <c r="XEV544" s="35"/>
      <c r="XEW544" s="35"/>
      <c r="XEX544" s="35"/>
      <c r="XEY544" s="35"/>
      <c r="XEZ544" s="35"/>
      <c r="XFA544" s="35"/>
      <c r="XFB544" s="35"/>
      <c r="XFC544" s="35"/>
      <c r="XFD544" s="35"/>
    </row>
    <row r="545" spans="1:151 16227:16384" s="12" customFormat="1" ht="20.25" customHeight="1" x14ac:dyDescent="0.25">
      <c r="A545" s="114"/>
      <c r="B545" s="115"/>
      <c r="C545" s="118">
        <v>3</v>
      </c>
      <c r="D545" s="119"/>
      <c r="E545" s="62" t="s">
        <v>208</v>
      </c>
      <c r="F545" s="118">
        <f>(64.4)*10.764</f>
        <v>693.20159999999998</v>
      </c>
      <c r="G545" s="119"/>
      <c r="H545" s="62">
        <v>0</v>
      </c>
      <c r="I545" s="62">
        <f t="shared" si="280"/>
        <v>1109.12256</v>
      </c>
      <c r="J545" s="35"/>
      <c r="K545" s="35"/>
      <c r="L545" s="35"/>
      <c r="M545" s="35"/>
      <c r="N545" s="35"/>
      <c r="O545" s="35"/>
      <c r="P545" s="35"/>
      <c r="Q545" s="35"/>
      <c r="R545" s="35"/>
      <c r="S545" s="35"/>
      <c r="T545" s="35"/>
      <c r="U545" s="42" t="str">
        <f t="shared" ca="1" si="281"/>
        <v>803,..,2003</v>
      </c>
      <c r="V545" s="42">
        <f t="shared" ref="V545:W545" ca="1" si="282">V544+1</f>
        <v>803</v>
      </c>
      <c r="W545" s="42">
        <f t="shared" ca="1" si="282"/>
        <v>2003</v>
      </c>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WZC545" s="35"/>
      <c r="WZD545" s="35"/>
      <c r="WZE545" s="35"/>
      <c r="WZF545" s="35"/>
      <c r="WZG545" s="35"/>
      <c r="WZH545" s="35"/>
      <c r="WZI545" s="35"/>
      <c r="WZJ545" s="35"/>
      <c r="WZK545" s="35"/>
      <c r="WZL545" s="35"/>
      <c r="WZM545" s="35"/>
      <c r="WZN545" s="35"/>
      <c r="WZO545" s="35"/>
      <c r="WZP545" s="35"/>
      <c r="WZQ545" s="35"/>
      <c r="WZR545" s="35"/>
      <c r="WZS545" s="35"/>
      <c r="WZT545" s="35"/>
      <c r="WZU545" s="35"/>
      <c r="WZV545" s="35"/>
      <c r="WZW545" s="35"/>
      <c r="WZX545" s="35"/>
      <c r="WZY545" s="35"/>
      <c r="WZZ545" s="35"/>
      <c r="XAA545" s="35"/>
      <c r="XAB545" s="35"/>
      <c r="XAC545" s="35"/>
      <c r="XAD545" s="35"/>
      <c r="XAE545" s="35"/>
      <c r="XAF545" s="35"/>
      <c r="XAG545" s="35"/>
      <c r="XAH545" s="35"/>
      <c r="XAI545" s="35"/>
      <c r="XAJ545" s="35"/>
      <c r="XAK545" s="35"/>
      <c r="XAL545" s="35"/>
      <c r="XAM545" s="35"/>
      <c r="XAN545" s="35"/>
      <c r="XAO545" s="35"/>
      <c r="XAP545" s="35"/>
      <c r="XAQ545" s="35"/>
      <c r="XAR545" s="35"/>
      <c r="XAS545" s="35"/>
      <c r="XAT545" s="35"/>
      <c r="XAU545" s="35"/>
      <c r="XAV545" s="35"/>
      <c r="XAW545" s="35"/>
      <c r="XAX545" s="35"/>
      <c r="XAY545" s="35"/>
      <c r="XAZ545" s="35"/>
      <c r="XBA545" s="35"/>
      <c r="XBB545" s="35"/>
      <c r="XBC545" s="35"/>
      <c r="XBD545" s="35"/>
      <c r="XBE545" s="35"/>
      <c r="XBF545" s="35"/>
      <c r="XBG545" s="35"/>
      <c r="XBH545" s="35"/>
      <c r="XBI545" s="35"/>
      <c r="XBJ545" s="35"/>
      <c r="XBK545" s="35"/>
      <c r="XBL545" s="35"/>
      <c r="XBM545" s="35"/>
      <c r="XBN545" s="35"/>
      <c r="XBO545" s="35"/>
      <c r="XBP545" s="35"/>
      <c r="XBQ545" s="35"/>
      <c r="XBR545" s="35"/>
      <c r="XBS545" s="35"/>
      <c r="XBT545" s="35"/>
      <c r="XBU545" s="35"/>
      <c r="XBV545" s="35"/>
      <c r="XBW545" s="35"/>
      <c r="XBX545" s="35"/>
      <c r="XBY545" s="35"/>
      <c r="XBZ545" s="35"/>
      <c r="XCA545" s="35"/>
      <c r="XCB545" s="35"/>
      <c r="XCC545" s="35"/>
      <c r="XCD545" s="35"/>
      <c r="XCE545" s="35"/>
      <c r="XCF545" s="35"/>
      <c r="XCG545" s="35"/>
      <c r="XCH545" s="35"/>
      <c r="XCI545" s="35"/>
      <c r="XCJ545" s="35"/>
      <c r="XCK545" s="35"/>
      <c r="XCL545" s="35"/>
      <c r="XCM545" s="35"/>
      <c r="XCN545" s="35"/>
      <c r="XCO545" s="35"/>
      <c r="XCP545" s="35"/>
      <c r="XCQ545" s="35"/>
      <c r="XCR545" s="35"/>
      <c r="XCS545" s="35"/>
      <c r="XCT545" s="35"/>
      <c r="XCU545" s="35"/>
      <c r="XCV545" s="35"/>
      <c r="XCW545" s="35"/>
      <c r="XCX545" s="35"/>
      <c r="XCY545" s="35"/>
      <c r="XCZ545" s="35"/>
      <c r="XDA545" s="35"/>
      <c r="XDB545" s="35"/>
      <c r="XDC545" s="35"/>
      <c r="XDD545" s="35"/>
      <c r="XDE545" s="35"/>
      <c r="XDF545" s="35"/>
      <c r="XDG545" s="35"/>
      <c r="XDH545" s="35"/>
      <c r="XDI545" s="35"/>
      <c r="XDJ545" s="35"/>
      <c r="XDK545" s="35"/>
      <c r="XDL545" s="35"/>
      <c r="XDM545" s="35"/>
      <c r="XDN545" s="35"/>
      <c r="XDO545" s="35"/>
      <c r="XDP545" s="35"/>
      <c r="XDQ545" s="35"/>
      <c r="XDR545" s="35"/>
      <c r="XDS545" s="35"/>
      <c r="XDT545" s="35"/>
      <c r="XDU545" s="35"/>
      <c r="XDV545" s="35"/>
      <c r="XDW545" s="35"/>
      <c r="XDX545" s="35"/>
      <c r="XDY545" s="35"/>
      <c r="XDZ545" s="35"/>
      <c r="XEA545" s="35"/>
      <c r="XEB545" s="35"/>
      <c r="XEC545" s="35"/>
      <c r="XED545" s="35"/>
      <c r="XEE545" s="35"/>
      <c r="XEF545" s="35"/>
      <c r="XEG545" s="35"/>
      <c r="XEH545" s="35"/>
      <c r="XEI545" s="35"/>
      <c r="XEJ545" s="35"/>
      <c r="XEK545" s="35"/>
      <c r="XEL545" s="35"/>
      <c r="XEM545" s="35"/>
      <c r="XEN545" s="35"/>
      <c r="XEO545" s="35"/>
      <c r="XEP545" s="35"/>
      <c r="XEQ545" s="35"/>
      <c r="XER545" s="35"/>
      <c r="XES545" s="35"/>
      <c r="XET545" s="35"/>
      <c r="XEU545" s="35"/>
      <c r="XEV545" s="35"/>
      <c r="XEW545" s="35"/>
      <c r="XEX545" s="35"/>
      <c r="XEY545" s="35"/>
      <c r="XEZ545" s="35"/>
      <c r="XFA545" s="35"/>
      <c r="XFB545" s="35"/>
      <c r="XFC545" s="35"/>
      <c r="XFD545" s="35"/>
    </row>
    <row r="546" spans="1:151 16227:16384" s="12" customFormat="1" ht="20.25" customHeight="1" x14ac:dyDescent="0.25">
      <c r="A546" s="114"/>
      <c r="B546" s="115"/>
      <c r="C546" s="118">
        <v>4</v>
      </c>
      <c r="D546" s="119"/>
      <c r="E546" s="62" t="s">
        <v>209</v>
      </c>
      <c r="F546" s="118">
        <f>(90.9)*10.764</f>
        <v>978.44759999999997</v>
      </c>
      <c r="G546" s="119"/>
      <c r="H546" s="62">
        <v>0</v>
      </c>
      <c r="I546" s="62">
        <f t="shared" si="280"/>
        <v>1565.5161600000001</v>
      </c>
      <c r="J546" s="35"/>
      <c r="K546" s="35"/>
      <c r="L546" s="35"/>
      <c r="M546" s="35"/>
      <c r="N546" s="35"/>
      <c r="O546" s="35"/>
      <c r="P546" s="35"/>
      <c r="Q546" s="35"/>
      <c r="R546" s="35"/>
      <c r="S546" s="35"/>
      <c r="T546" s="35"/>
      <c r="U546" s="42" t="str">
        <f t="shared" ca="1" si="281"/>
        <v>804,..,2004</v>
      </c>
      <c r="V546" s="42">
        <f t="shared" ref="V546:W546" ca="1" si="283">V545+1</f>
        <v>804</v>
      </c>
      <c r="W546" s="42">
        <f t="shared" ca="1" si="283"/>
        <v>2004</v>
      </c>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WZC546" s="35"/>
      <c r="WZD546" s="35"/>
      <c r="WZE546" s="35"/>
      <c r="WZF546" s="35"/>
      <c r="WZG546" s="35"/>
      <c r="WZH546" s="35"/>
      <c r="WZI546" s="35"/>
      <c r="WZJ546" s="35"/>
      <c r="WZK546" s="35"/>
      <c r="WZL546" s="35"/>
      <c r="WZM546" s="35"/>
      <c r="WZN546" s="35"/>
      <c r="WZO546" s="35"/>
      <c r="WZP546" s="35"/>
      <c r="WZQ546" s="35"/>
      <c r="WZR546" s="35"/>
      <c r="WZS546" s="35"/>
      <c r="WZT546" s="35"/>
      <c r="WZU546" s="35"/>
      <c r="WZV546" s="35"/>
      <c r="WZW546" s="35"/>
      <c r="WZX546" s="35"/>
      <c r="WZY546" s="35"/>
      <c r="WZZ546" s="35"/>
      <c r="XAA546" s="35"/>
      <c r="XAB546" s="35"/>
      <c r="XAC546" s="35"/>
      <c r="XAD546" s="35"/>
      <c r="XAE546" s="35"/>
      <c r="XAF546" s="35"/>
      <c r="XAG546" s="35"/>
      <c r="XAH546" s="35"/>
      <c r="XAI546" s="35"/>
      <c r="XAJ546" s="35"/>
      <c r="XAK546" s="35"/>
      <c r="XAL546" s="35"/>
      <c r="XAM546" s="35"/>
      <c r="XAN546" s="35"/>
      <c r="XAO546" s="35"/>
      <c r="XAP546" s="35"/>
      <c r="XAQ546" s="35"/>
      <c r="XAR546" s="35"/>
      <c r="XAS546" s="35"/>
      <c r="XAT546" s="35"/>
      <c r="XAU546" s="35"/>
      <c r="XAV546" s="35"/>
      <c r="XAW546" s="35"/>
      <c r="XAX546" s="35"/>
      <c r="XAY546" s="35"/>
      <c r="XAZ546" s="35"/>
      <c r="XBA546" s="35"/>
      <c r="XBB546" s="35"/>
      <c r="XBC546" s="35"/>
      <c r="XBD546" s="35"/>
      <c r="XBE546" s="35"/>
      <c r="XBF546" s="35"/>
      <c r="XBG546" s="35"/>
      <c r="XBH546" s="35"/>
      <c r="XBI546" s="35"/>
      <c r="XBJ546" s="35"/>
      <c r="XBK546" s="35"/>
      <c r="XBL546" s="35"/>
      <c r="XBM546" s="35"/>
      <c r="XBN546" s="35"/>
      <c r="XBO546" s="35"/>
      <c r="XBP546" s="35"/>
      <c r="XBQ546" s="35"/>
      <c r="XBR546" s="35"/>
      <c r="XBS546" s="35"/>
      <c r="XBT546" s="35"/>
      <c r="XBU546" s="35"/>
      <c r="XBV546" s="35"/>
      <c r="XBW546" s="35"/>
      <c r="XBX546" s="35"/>
      <c r="XBY546" s="35"/>
      <c r="XBZ546" s="35"/>
      <c r="XCA546" s="35"/>
      <c r="XCB546" s="35"/>
      <c r="XCC546" s="35"/>
      <c r="XCD546" s="35"/>
      <c r="XCE546" s="35"/>
      <c r="XCF546" s="35"/>
      <c r="XCG546" s="35"/>
      <c r="XCH546" s="35"/>
      <c r="XCI546" s="35"/>
      <c r="XCJ546" s="35"/>
      <c r="XCK546" s="35"/>
      <c r="XCL546" s="35"/>
      <c r="XCM546" s="35"/>
      <c r="XCN546" s="35"/>
      <c r="XCO546" s="35"/>
      <c r="XCP546" s="35"/>
      <c r="XCQ546" s="35"/>
      <c r="XCR546" s="35"/>
      <c r="XCS546" s="35"/>
      <c r="XCT546" s="35"/>
      <c r="XCU546" s="35"/>
      <c r="XCV546" s="35"/>
      <c r="XCW546" s="35"/>
      <c r="XCX546" s="35"/>
      <c r="XCY546" s="35"/>
      <c r="XCZ546" s="35"/>
      <c r="XDA546" s="35"/>
      <c r="XDB546" s="35"/>
      <c r="XDC546" s="35"/>
      <c r="XDD546" s="35"/>
      <c r="XDE546" s="35"/>
      <c r="XDF546" s="35"/>
      <c r="XDG546" s="35"/>
      <c r="XDH546" s="35"/>
      <c r="XDI546" s="35"/>
      <c r="XDJ546" s="35"/>
      <c r="XDK546" s="35"/>
      <c r="XDL546" s="35"/>
      <c r="XDM546" s="35"/>
      <c r="XDN546" s="35"/>
      <c r="XDO546" s="35"/>
      <c r="XDP546" s="35"/>
      <c r="XDQ546" s="35"/>
      <c r="XDR546" s="35"/>
      <c r="XDS546" s="35"/>
      <c r="XDT546" s="35"/>
      <c r="XDU546" s="35"/>
      <c r="XDV546" s="35"/>
      <c r="XDW546" s="35"/>
      <c r="XDX546" s="35"/>
      <c r="XDY546" s="35"/>
      <c r="XDZ546" s="35"/>
      <c r="XEA546" s="35"/>
      <c r="XEB546" s="35"/>
      <c r="XEC546" s="35"/>
      <c r="XED546" s="35"/>
      <c r="XEE546" s="35"/>
      <c r="XEF546" s="35"/>
      <c r="XEG546" s="35"/>
      <c r="XEH546" s="35"/>
      <c r="XEI546" s="35"/>
      <c r="XEJ546" s="35"/>
      <c r="XEK546" s="35"/>
      <c r="XEL546" s="35"/>
      <c r="XEM546" s="35"/>
      <c r="XEN546" s="35"/>
      <c r="XEO546" s="35"/>
      <c r="XEP546" s="35"/>
      <c r="XEQ546" s="35"/>
      <c r="XER546" s="35"/>
      <c r="XES546" s="35"/>
      <c r="XET546" s="35"/>
      <c r="XEU546" s="35"/>
      <c r="XEV546" s="35"/>
      <c r="XEW546" s="35"/>
      <c r="XEX546" s="35"/>
      <c r="XEY546" s="35"/>
      <c r="XEZ546" s="35"/>
      <c r="XFA546" s="35"/>
      <c r="XFB546" s="35"/>
      <c r="XFC546" s="35"/>
      <c r="XFD546" s="35"/>
    </row>
    <row r="547" spans="1:151 16227:16384" s="12" customFormat="1" ht="20.25" customHeight="1" x14ac:dyDescent="0.25">
      <c r="A547" s="116"/>
      <c r="B547" s="117"/>
      <c r="C547" s="118">
        <v>5</v>
      </c>
      <c r="D547" s="119"/>
      <c r="E547" s="62" t="s">
        <v>209</v>
      </c>
      <c r="F547" s="118">
        <f>(107.14)*10.764</f>
        <v>1153.25496</v>
      </c>
      <c r="G547" s="119"/>
      <c r="H547" s="62">
        <v>0</v>
      </c>
      <c r="I547" s="62">
        <f t="shared" si="280"/>
        <v>1845.207936</v>
      </c>
      <c r="J547" s="35"/>
      <c r="K547" s="35"/>
      <c r="L547" s="35"/>
      <c r="M547" s="35"/>
      <c r="N547" s="35"/>
      <c r="O547" s="35"/>
      <c r="P547" s="35"/>
      <c r="Q547" s="35"/>
      <c r="R547" s="35"/>
      <c r="S547" s="35"/>
      <c r="T547" s="35"/>
      <c r="U547" s="42" t="str">
        <f t="shared" ca="1" si="281"/>
        <v>805,..,2005</v>
      </c>
      <c r="V547" s="42">
        <f t="shared" ref="V547:W547" ca="1" si="284">V546+1</f>
        <v>805</v>
      </c>
      <c r="W547" s="42">
        <f t="shared" ca="1" si="284"/>
        <v>2005</v>
      </c>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WZC547" s="35"/>
      <c r="WZD547" s="35"/>
      <c r="WZE547" s="35"/>
      <c r="WZF547" s="35"/>
      <c r="WZG547" s="35"/>
      <c r="WZH547" s="35"/>
      <c r="WZI547" s="35"/>
      <c r="WZJ547" s="35"/>
      <c r="WZK547" s="35"/>
      <c r="WZL547" s="35"/>
      <c r="WZM547" s="35"/>
      <c r="WZN547" s="35"/>
      <c r="WZO547" s="35"/>
      <c r="WZP547" s="35"/>
      <c r="WZQ547" s="35"/>
      <c r="WZR547" s="35"/>
      <c r="WZS547" s="35"/>
      <c r="WZT547" s="35"/>
      <c r="WZU547" s="35"/>
      <c r="WZV547" s="35"/>
      <c r="WZW547" s="35"/>
      <c r="WZX547" s="35"/>
      <c r="WZY547" s="35"/>
      <c r="WZZ547" s="35"/>
      <c r="XAA547" s="35"/>
      <c r="XAB547" s="35"/>
      <c r="XAC547" s="35"/>
      <c r="XAD547" s="35"/>
      <c r="XAE547" s="35"/>
      <c r="XAF547" s="35"/>
      <c r="XAG547" s="35"/>
      <c r="XAH547" s="35"/>
      <c r="XAI547" s="35"/>
      <c r="XAJ547" s="35"/>
      <c r="XAK547" s="35"/>
      <c r="XAL547" s="35"/>
      <c r="XAM547" s="35"/>
      <c r="XAN547" s="35"/>
      <c r="XAO547" s="35"/>
      <c r="XAP547" s="35"/>
      <c r="XAQ547" s="35"/>
      <c r="XAR547" s="35"/>
      <c r="XAS547" s="35"/>
      <c r="XAT547" s="35"/>
      <c r="XAU547" s="35"/>
      <c r="XAV547" s="35"/>
      <c r="XAW547" s="35"/>
      <c r="XAX547" s="35"/>
      <c r="XAY547" s="35"/>
      <c r="XAZ547" s="35"/>
      <c r="XBA547" s="35"/>
      <c r="XBB547" s="35"/>
      <c r="XBC547" s="35"/>
      <c r="XBD547" s="35"/>
      <c r="XBE547" s="35"/>
      <c r="XBF547" s="35"/>
      <c r="XBG547" s="35"/>
      <c r="XBH547" s="35"/>
      <c r="XBI547" s="35"/>
      <c r="XBJ547" s="35"/>
      <c r="XBK547" s="35"/>
      <c r="XBL547" s="35"/>
      <c r="XBM547" s="35"/>
      <c r="XBN547" s="35"/>
      <c r="XBO547" s="35"/>
      <c r="XBP547" s="35"/>
      <c r="XBQ547" s="35"/>
      <c r="XBR547" s="35"/>
      <c r="XBS547" s="35"/>
      <c r="XBT547" s="35"/>
      <c r="XBU547" s="35"/>
      <c r="XBV547" s="35"/>
      <c r="XBW547" s="35"/>
      <c r="XBX547" s="35"/>
      <c r="XBY547" s="35"/>
      <c r="XBZ547" s="35"/>
      <c r="XCA547" s="35"/>
      <c r="XCB547" s="35"/>
      <c r="XCC547" s="35"/>
      <c r="XCD547" s="35"/>
      <c r="XCE547" s="35"/>
      <c r="XCF547" s="35"/>
      <c r="XCG547" s="35"/>
      <c r="XCH547" s="35"/>
      <c r="XCI547" s="35"/>
      <c r="XCJ547" s="35"/>
      <c r="XCK547" s="35"/>
      <c r="XCL547" s="35"/>
      <c r="XCM547" s="35"/>
      <c r="XCN547" s="35"/>
      <c r="XCO547" s="35"/>
      <c r="XCP547" s="35"/>
      <c r="XCQ547" s="35"/>
      <c r="XCR547" s="35"/>
      <c r="XCS547" s="35"/>
      <c r="XCT547" s="35"/>
      <c r="XCU547" s="35"/>
      <c r="XCV547" s="35"/>
      <c r="XCW547" s="35"/>
      <c r="XCX547" s="35"/>
      <c r="XCY547" s="35"/>
      <c r="XCZ547" s="35"/>
      <c r="XDA547" s="35"/>
      <c r="XDB547" s="35"/>
      <c r="XDC547" s="35"/>
      <c r="XDD547" s="35"/>
      <c r="XDE547" s="35"/>
      <c r="XDF547" s="35"/>
      <c r="XDG547" s="35"/>
      <c r="XDH547" s="35"/>
      <c r="XDI547" s="35"/>
      <c r="XDJ547" s="35"/>
      <c r="XDK547" s="35"/>
      <c r="XDL547" s="35"/>
      <c r="XDM547" s="35"/>
      <c r="XDN547" s="35"/>
      <c r="XDO547" s="35"/>
      <c r="XDP547" s="35"/>
      <c r="XDQ547" s="35"/>
      <c r="XDR547" s="35"/>
      <c r="XDS547" s="35"/>
      <c r="XDT547" s="35"/>
      <c r="XDU547" s="35"/>
      <c r="XDV547" s="35"/>
      <c r="XDW547" s="35"/>
      <c r="XDX547" s="35"/>
      <c r="XDY547" s="35"/>
      <c r="XDZ547" s="35"/>
      <c r="XEA547" s="35"/>
      <c r="XEB547" s="35"/>
      <c r="XEC547" s="35"/>
      <c r="XED547" s="35"/>
      <c r="XEE547" s="35"/>
      <c r="XEF547" s="35"/>
      <c r="XEG547" s="35"/>
      <c r="XEH547" s="35"/>
      <c r="XEI547" s="35"/>
      <c r="XEJ547" s="35"/>
      <c r="XEK547" s="35"/>
      <c r="XEL547" s="35"/>
      <c r="XEM547" s="35"/>
      <c r="XEN547" s="35"/>
      <c r="XEO547" s="35"/>
      <c r="XEP547" s="35"/>
      <c r="XEQ547" s="35"/>
      <c r="XER547" s="35"/>
      <c r="XES547" s="35"/>
      <c r="XET547" s="35"/>
      <c r="XEU547" s="35"/>
      <c r="XEV547" s="35"/>
      <c r="XEW547" s="35"/>
      <c r="XEX547" s="35"/>
      <c r="XEY547" s="35"/>
      <c r="XEZ547" s="35"/>
      <c r="XFA547" s="35"/>
      <c r="XFB547" s="35"/>
      <c r="XFC547" s="35"/>
      <c r="XFD547" s="35"/>
    </row>
    <row r="548" spans="1:151 16227:16384" s="12" customFormat="1" ht="20.25" x14ac:dyDescent="0.25">
      <c r="A548" s="109" t="s">
        <v>243</v>
      </c>
      <c r="B548" s="110"/>
      <c r="C548" s="110"/>
      <c r="D548" s="110"/>
      <c r="E548" s="110"/>
      <c r="F548" s="110"/>
      <c r="G548" s="110"/>
      <c r="H548" s="110"/>
      <c r="I548" s="111"/>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WZC548" s="35"/>
      <c r="WZD548" s="35"/>
      <c r="WZE548" s="35"/>
      <c r="WZF548" s="35"/>
      <c r="WZG548" s="35"/>
      <c r="WZH548" s="35"/>
      <c r="WZI548" s="35"/>
      <c r="WZJ548" s="35"/>
      <c r="WZK548" s="35"/>
      <c r="WZL548" s="35"/>
      <c r="WZM548" s="35"/>
      <c r="WZN548" s="35"/>
      <c r="WZO548" s="35"/>
      <c r="WZP548" s="35"/>
      <c r="WZQ548" s="35"/>
      <c r="WZR548" s="35"/>
      <c r="WZS548" s="35"/>
      <c r="WZT548" s="35"/>
      <c r="WZU548" s="35"/>
      <c r="WZV548" s="35"/>
      <c r="WZW548" s="35"/>
      <c r="WZX548" s="35"/>
      <c r="WZY548" s="35"/>
      <c r="WZZ548" s="35"/>
      <c r="XAA548" s="35"/>
      <c r="XAB548" s="35"/>
      <c r="XAC548" s="35"/>
      <c r="XAD548" s="35"/>
      <c r="XAE548" s="35"/>
      <c r="XAF548" s="35"/>
      <c r="XAG548" s="35"/>
      <c r="XAH548" s="35"/>
      <c r="XAI548" s="35"/>
      <c r="XAJ548" s="35"/>
      <c r="XAK548" s="35"/>
      <c r="XAL548" s="35"/>
      <c r="XAM548" s="35"/>
      <c r="XAN548" s="35"/>
      <c r="XAO548" s="35"/>
      <c r="XAP548" s="35"/>
      <c r="XAQ548" s="35"/>
      <c r="XAR548" s="35"/>
      <c r="XAS548" s="35"/>
      <c r="XAT548" s="35"/>
      <c r="XAU548" s="35"/>
      <c r="XAV548" s="35"/>
      <c r="XAW548" s="35"/>
      <c r="XAX548" s="35"/>
      <c r="XAY548" s="35"/>
      <c r="XAZ548" s="35"/>
      <c r="XBA548" s="35"/>
      <c r="XBB548" s="35"/>
      <c r="XBC548" s="35"/>
      <c r="XBD548" s="35"/>
      <c r="XBE548" s="35"/>
      <c r="XBF548" s="35"/>
      <c r="XBG548" s="35"/>
      <c r="XBH548" s="35"/>
      <c r="XBI548" s="35"/>
      <c r="XBJ548" s="35"/>
      <c r="XBK548" s="35"/>
      <c r="XBL548" s="35"/>
      <c r="XBM548" s="35"/>
      <c r="XBN548" s="35"/>
      <c r="XBO548" s="35"/>
      <c r="XBP548" s="35"/>
      <c r="XBQ548" s="35"/>
      <c r="XBR548" s="35"/>
      <c r="XBS548" s="35"/>
      <c r="XBT548" s="35"/>
      <c r="XBU548" s="35"/>
      <c r="XBV548" s="35"/>
      <c r="XBW548" s="35"/>
      <c r="XBX548" s="35"/>
      <c r="XBY548" s="35"/>
      <c r="XBZ548" s="35"/>
      <c r="XCA548" s="35"/>
      <c r="XCB548" s="35"/>
      <c r="XCC548" s="35"/>
      <c r="XCD548" s="35"/>
      <c r="XCE548" s="35"/>
      <c r="XCF548" s="35"/>
      <c r="XCG548" s="35"/>
      <c r="XCH548" s="35"/>
      <c r="XCI548" s="35"/>
      <c r="XCJ548" s="35"/>
      <c r="XCK548" s="35"/>
      <c r="XCL548" s="35"/>
      <c r="XCM548" s="35"/>
      <c r="XCN548" s="35"/>
      <c r="XCO548" s="35"/>
      <c r="XCP548" s="35"/>
      <c r="XCQ548" s="35"/>
      <c r="XCR548" s="35"/>
      <c r="XCS548" s="35"/>
      <c r="XCT548" s="35"/>
      <c r="XCU548" s="35"/>
      <c r="XCV548" s="35"/>
      <c r="XCW548" s="35"/>
      <c r="XCX548" s="35"/>
      <c r="XCY548" s="35"/>
      <c r="XCZ548" s="35"/>
      <c r="XDA548" s="35"/>
      <c r="XDB548" s="35"/>
      <c r="XDC548" s="35"/>
      <c r="XDD548" s="35"/>
      <c r="XDE548" s="35"/>
      <c r="XDF548" s="35"/>
      <c r="XDG548" s="35"/>
      <c r="XDH548" s="35"/>
      <c r="XDI548" s="35"/>
      <c r="XDJ548" s="35"/>
      <c r="XDK548" s="35"/>
      <c r="XDL548" s="35"/>
      <c r="XDM548" s="35"/>
      <c r="XDN548" s="35"/>
      <c r="XDO548" s="35"/>
      <c r="XDP548" s="35"/>
      <c r="XDQ548" s="35"/>
      <c r="XDR548" s="35"/>
      <c r="XDS548" s="35"/>
      <c r="XDT548" s="35"/>
      <c r="XDU548" s="35"/>
      <c r="XDV548" s="35"/>
      <c r="XDW548" s="35"/>
      <c r="XDX548" s="35"/>
      <c r="XDY548" s="35"/>
      <c r="XDZ548" s="35"/>
      <c r="XEA548" s="35"/>
      <c r="XEB548" s="35"/>
      <c r="XEC548" s="35"/>
      <c r="XED548" s="35"/>
      <c r="XEE548" s="35"/>
      <c r="XEF548" s="35"/>
      <c r="XEG548" s="35"/>
      <c r="XEH548" s="35"/>
      <c r="XEI548" s="35"/>
      <c r="XEJ548" s="35"/>
      <c r="XEK548" s="35"/>
      <c r="XEL548" s="35"/>
      <c r="XEM548" s="35"/>
      <c r="XEN548" s="35"/>
      <c r="XEO548" s="35"/>
      <c r="XEP548" s="35"/>
      <c r="XEQ548" s="35"/>
      <c r="XER548" s="35"/>
      <c r="XES548" s="35"/>
      <c r="XET548" s="35"/>
      <c r="XEU548" s="35"/>
      <c r="XEV548" s="35"/>
      <c r="XEW548" s="35"/>
      <c r="XEX548" s="35"/>
      <c r="XEY548" s="35"/>
      <c r="XEZ548" s="35"/>
      <c r="XFA548" s="35"/>
      <c r="XFB548" s="35"/>
      <c r="XFC548" s="35"/>
      <c r="XFD548" s="35"/>
    </row>
    <row r="549" spans="1:151 16227:16384" s="12" customFormat="1" ht="20.25" customHeight="1" x14ac:dyDescent="0.25">
      <c r="A549" s="112" t="str">
        <f>A548</f>
        <v>14th Floor (Part Refuge Area)</v>
      </c>
      <c r="B549" s="113"/>
      <c r="C549" s="118">
        <v>1</v>
      </c>
      <c r="D549" s="119"/>
      <c r="E549" s="62" t="s">
        <v>208</v>
      </c>
      <c r="F549" s="118">
        <f>(62.79)*10.764</f>
        <v>675.87155999999993</v>
      </c>
      <c r="G549" s="119"/>
      <c r="H549" s="62">
        <v>0</v>
      </c>
      <c r="I549" s="62">
        <f t="shared" ref="I549:I552" si="285">F549*(($I$151)+1)+H549</f>
        <v>1081.3944959999999</v>
      </c>
      <c r="J549" s="35"/>
      <c r="K549" s="35"/>
      <c r="L549" s="35"/>
      <c r="M549" s="35"/>
      <c r="N549" s="35"/>
      <c r="O549" s="35"/>
      <c r="P549" s="35"/>
      <c r="Q549" s="35"/>
      <c r="R549" s="35"/>
      <c r="S549" s="35"/>
      <c r="T549" s="35"/>
      <c r="U549" s="42" t="str">
        <f t="shared" ref="U549:U553" ca="1" si="286">V549&amp;""&amp;",..,"&amp;""&amp;W549</f>
        <v>101,..,1401</v>
      </c>
      <c r="V549" s="42">
        <f ca="1">(SUMPRODUCT(MID(0&amp;(LEFT(A548,SUM(LEN(A548)-LEN(SUBSTITUTE(A548,{"0","1","2","3"},""))))), LARGE(INDEX(ISNUMBER(--MID((LEFT(A548,SUM(LEN(A548)-LEN(SUBSTITUTE(A548,{"0","1","2","3"},""))))), ROW(INDIRECT("1:"&amp;LEN((LEFT(A548,SUM(LEN(A548)-LEN(SUBSTITUTE(A548,{"0","1","2","3"},"")))))))), 1)) * ROW(INDIRECT("1:"&amp;LEN((LEFT(A548,SUM(LEN(A548)-LEN(SUBSTITUTE(A548,{"0","1","2","3"},"")))))))), 0), ROW(INDIRECT("1:"&amp;LEN((LEFT(A548,SUM(LEN(A548)-LEN(SUBSTITUTE(A548,{"0","1","2","3"},"")))))))))+1, 1) * 10^ROW(INDIRECT("1:"&amp;LEN((LEFT(A548,SUM(LEN(A548)-LEN(SUBSTITUTE(A548,{"0","1","2","3"},""))))))))/10))*100+1</f>
        <v>101</v>
      </c>
      <c r="W549" s="42">
        <f ca="1">(SUMPRODUCT(MID(0&amp;(--TRIM(RIGHT(SUBSTITUTE(LEFT(A548,_xlfn.AGGREGATE(16,6,FIND({0,1,2,3,4,5,6,7,8,9},A548,ROW(INDIRECT("1:"&amp;LEN(A548)))),1))," ",REPT(" ",LEN(A548))),LEN(A548)))), LARGE(INDEX(ISNUMBER(--MID((--TRIM(RIGHT(SUBSTITUTE(LEFT(A548,_xlfn.AGGREGATE(16,6,FIND({0,1,2,3,4,5,6,7,8,9},A548,ROW(INDIRECT("1:"&amp;LEN(A548)))),1))," ",REPT(" ",LEN(A548))),LEN(A548)))), ROW(INDIRECT("1:"&amp;LEN((--TRIM(RIGHT(SUBSTITUTE(LEFT(A548,_xlfn.AGGREGATE(16,6,FIND({0,1,2,3,4,5,6,7,8,9},A548,ROW(INDIRECT("1:"&amp;LEN(A548)))),1))," ",REPT(" ",LEN(A548))),LEN(A548))))))), 1)) * ROW(INDIRECT("1:"&amp;LEN((--TRIM(RIGHT(SUBSTITUTE(LEFT(A548,_xlfn.AGGREGATE(16,6,FIND({0,1,2,3,4,5,6,7,8,9},A548,ROW(INDIRECT("1:"&amp;LEN(A548)))),1))," ",REPT(" ",LEN(A548))),LEN(A548))))))), 0), ROW(INDIRECT("1:"&amp;LEN((--TRIM(RIGHT(SUBSTITUTE(LEFT(A548,_xlfn.AGGREGATE(16,6,FIND({0,1,2,3,4,5,6,7,8,9},A548,ROW(INDIRECT("1:"&amp;LEN(A548)))),1))," ",REPT(" ",LEN(A548))),LEN(A548))))))))+1, 1) * 10^ROW(INDIRECT("1:"&amp;LEN((--TRIM(RIGHT(SUBSTITUTE(LEFT(A548,_xlfn.AGGREGATE(16,6,FIND({0,1,2,3,4,5,6,7,8,9},A548,ROW(INDIRECT("1:"&amp;LEN(A548)))),1))," ",REPT(" ",LEN(A548))),LEN(A548)))))))/10))*100+1</f>
        <v>1401</v>
      </c>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WZC549" s="35"/>
      <c r="WZD549" s="35"/>
      <c r="WZE549" s="35"/>
      <c r="WZF549" s="35"/>
      <c r="WZG549" s="35"/>
      <c r="WZH549" s="35"/>
      <c r="WZI549" s="35"/>
      <c r="WZJ549" s="35"/>
      <c r="WZK549" s="35"/>
      <c r="WZL549" s="35"/>
      <c r="WZM549" s="35"/>
      <c r="WZN549" s="35"/>
      <c r="WZO549" s="35"/>
      <c r="WZP549" s="35"/>
      <c r="WZQ549" s="35"/>
      <c r="WZR549" s="35"/>
      <c r="WZS549" s="35"/>
      <c r="WZT549" s="35"/>
      <c r="WZU549" s="35"/>
      <c r="WZV549" s="35"/>
      <c r="WZW549" s="35"/>
      <c r="WZX549" s="35"/>
      <c r="WZY549" s="35"/>
      <c r="WZZ549" s="35"/>
      <c r="XAA549" s="35"/>
      <c r="XAB549" s="35"/>
      <c r="XAC549" s="35"/>
      <c r="XAD549" s="35"/>
      <c r="XAE549" s="35"/>
      <c r="XAF549" s="35"/>
      <c r="XAG549" s="35"/>
      <c r="XAH549" s="35"/>
      <c r="XAI549" s="35"/>
      <c r="XAJ549" s="35"/>
      <c r="XAK549" s="35"/>
      <c r="XAL549" s="35"/>
      <c r="XAM549" s="35"/>
      <c r="XAN549" s="35"/>
      <c r="XAO549" s="35"/>
      <c r="XAP549" s="35"/>
      <c r="XAQ549" s="35"/>
      <c r="XAR549" s="35"/>
      <c r="XAS549" s="35"/>
      <c r="XAT549" s="35"/>
      <c r="XAU549" s="35"/>
      <c r="XAV549" s="35"/>
      <c r="XAW549" s="35"/>
      <c r="XAX549" s="35"/>
      <c r="XAY549" s="35"/>
      <c r="XAZ549" s="35"/>
      <c r="XBA549" s="35"/>
      <c r="XBB549" s="35"/>
      <c r="XBC549" s="35"/>
      <c r="XBD549" s="35"/>
      <c r="XBE549" s="35"/>
      <c r="XBF549" s="35"/>
      <c r="XBG549" s="35"/>
      <c r="XBH549" s="35"/>
      <c r="XBI549" s="35"/>
      <c r="XBJ549" s="35"/>
      <c r="XBK549" s="35"/>
      <c r="XBL549" s="35"/>
      <c r="XBM549" s="35"/>
      <c r="XBN549" s="35"/>
      <c r="XBO549" s="35"/>
      <c r="XBP549" s="35"/>
      <c r="XBQ549" s="35"/>
      <c r="XBR549" s="35"/>
      <c r="XBS549" s="35"/>
      <c r="XBT549" s="35"/>
      <c r="XBU549" s="35"/>
      <c r="XBV549" s="35"/>
      <c r="XBW549" s="35"/>
      <c r="XBX549" s="35"/>
      <c r="XBY549" s="35"/>
      <c r="XBZ549" s="35"/>
      <c r="XCA549" s="35"/>
      <c r="XCB549" s="35"/>
      <c r="XCC549" s="35"/>
      <c r="XCD549" s="35"/>
      <c r="XCE549" s="35"/>
      <c r="XCF549" s="35"/>
      <c r="XCG549" s="35"/>
      <c r="XCH549" s="35"/>
      <c r="XCI549" s="35"/>
      <c r="XCJ549" s="35"/>
      <c r="XCK549" s="35"/>
      <c r="XCL549" s="35"/>
      <c r="XCM549" s="35"/>
      <c r="XCN549" s="35"/>
      <c r="XCO549" s="35"/>
      <c r="XCP549" s="35"/>
      <c r="XCQ549" s="35"/>
      <c r="XCR549" s="35"/>
      <c r="XCS549" s="35"/>
      <c r="XCT549" s="35"/>
      <c r="XCU549" s="35"/>
      <c r="XCV549" s="35"/>
      <c r="XCW549" s="35"/>
      <c r="XCX549" s="35"/>
      <c r="XCY549" s="35"/>
      <c r="XCZ549" s="35"/>
      <c r="XDA549" s="35"/>
      <c r="XDB549" s="35"/>
      <c r="XDC549" s="35"/>
      <c r="XDD549" s="35"/>
      <c r="XDE549" s="35"/>
      <c r="XDF549" s="35"/>
      <c r="XDG549" s="35"/>
      <c r="XDH549" s="35"/>
      <c r="XDI549" s="35"/>
      <c r="XDJ549" s="35"/>
      <c r="XDK549" s="35"/>
      <c r="XDL549" s="35"/>
      <c r="XDM549" s="35"/>
      <c r="XDN549" s="35"/>
      <c r="XDO549" s="35"/>
      <c r="XDP549" s="35"/>
      <c r="XDQ549" s="35"/>
      <c r="XDR549" s="35"/>
      <c r="XDS549" s="35"/>
      <c r="XDT549" s="35"/>
      <c r="XDU549" s="35"/>
      <c r="XDV549" s="35"/>
      <c r="XDW549" s="35"/>
      <c r="XDX549" s="35"/>
      <c r="XDY549" s="35"/>
      <c r="XDZ549" s="35"/>
      <c r="XEA549" s="35"/>
      <c r="XEB549" s="35"/>
      <c r="XEC549" s="35"/>
      <c r="XED549" s="35"/>
      <c r="XEE549" s="35"/>
      <c r="XEF549" s="35"/>
      <c r="XEG549" s="35"/>
      <c r="XEH549" s="35"/>
      <c r="XEI549" s="35"/>
      <c r="XEJ549" s="35"/>
      <c r="XEK549" s="35"/>
      <c r="XEL549" s="35"/>
      <c r="XEM549" s="35"/>
      <c r="XEN549" s="35"/>
      <c r="XEO549" s="35"/>
      <c r="XEP549" s="35"/>
      <c r="XEQ549" s="35"/>
      <c r="XER549" s="35"/>
      <c r="XES549" s="35"/>
      <c r="XET549" s="35"/>
      <c r="XEU549" s="35"/>
      <c r="XEV549" s="35"/>
      <c r="XEW549" s="35"/>
      <c r="XEX549" s="35"/>
      <c r="XEY549" s="35"/>
      <c r="XEZ549" s="35"/>
      <c r="XFA549" s="35"/>
      <c r="XFB549" s="35"/>
      <c r="XFC549" s="35"/>
      <c r="XFD549" s="35"/>
    </row>
    <row r="550" spans="1:151 16227:16384" s="12" customFormat="1" ht="20.25" customHeight="1" x14ac:dyDescent="0.25">
      <c r="A550" s="114"/>
      <c r="B550" s="115"/>
      <c r="C550" s="118">
        <v>2</v>
      </c>
      <c r="D550" s="119"/>
      <c r="E550" s="62" t="s">
        <v>208</v>
      </c>
      <c r="F550" s="118">
        <f>(64.4)*10.764</f>
        <v>693.20159999999998</v>
      </c>
      <c r="G550" s="119"/>
      <c r="H550" s="62">
        <v>0</v>
      </c>
      <c r="I550" s="62">
        <f t="shared" si="285"/>
        <v>1109.12256</v>
      </c>
      <c r="J550" s="35"/>
      <c r="K550" s="35"/>
      <c r="L550" s="35"/>
      <c r="M550" s="35"/>
      <c r="N550" s="35"/>
      <c r="O550" s="35"/>
      <c r="P550" s="35"/>
      <c r="Q550" s="35"/>
      <c r="R550" s="35"/>
      <c r="S550" s="35"/>
      <c r="T550" s="35"/>
      <c r="U550" s="42" t="str">
        <f t="shared" ca="1" si="286"/>
        <v>102,..,1402</v>
      </c>
      <c r="V550" s="42">
        <f ca="1">V549+1</f>
        <v>102</v>
      </c>
      <c r="W550" s="42">
        <f ca="1">W549+1</f>
        <v>1402</v>
      </c>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WZC550" s="35"/>
      <c r="WZD550" s="35"/>
      <c r="WZE550" s="35"/>
      <c r="WZF550" s="35"/>
      <c r="WZG550" s="35"/>
      <c r="WZH550" s="35"/>
      <c r="WZI550" s="35"/>
      <c r="WZJ550" s="35"/>
      <c r="WZK550" s="35"/>
      <c r="WZL550" s="35"/>
      <c r="WZM550" s="35"/>
      <c r="WZN550" s="35"/>
      <c r="WZO550" s="35"/>
      <c r="WZP550" s="35"/>
      <c r="WZQ550" s="35"/>
      <c r="WZR550" s="35"/>
      <c r="WZS550" s="35"/>
      <c r="WZT550" s="35"/>
      <c r="WZU550" s="35"/>
      <c r="WZV550" s="35"/>
      <c r="WZW550" s="35"/>
      <c r="WZX550" s="35"/>
      <c r="WZY550" s="35"/>
      <c r="WZZ550" s="35"/>
      <c r="XAA550" s="35"/>
      <c r="XAB550" s="35"/>
      <c r="XAC550" s="35"/>
      <c r="XAD550" s="35"/>
      <c r="XAE550" s="35"/>
      <c r="XAF550" s="35"/>
      <c r="XAG550" s="35"/>
      <c r="XAH550" s="35"/>
      <c r="XAI550" s="35"/>
      <c r="XAJ550" s="35"/>
      <c r="XAK550" s="35"/>
      <c r="XAL550" s="35"/>
      <c r="XAM550" s="35"/>
      <c r="XAN550" s="35"/>
      <c r="XAO550" s="35"/>
      <c r="XAP550" s="35"/>
      <c r="XAQ550" s="35"/>
      <c r="XAR550" s="35"/>
      <c r="XAS550" s="35"/>
      <c r="XAT550" s="35"/>
      <c r="XAU550" s="35"/>
      <c r="XAV550" s="35"/>
      <c r="XAW550" s="35"/>
      <c r="XAX550" s="35"/>
      <c r="XAY550" s="35"/>
      <c r="XAZ550" s="35"/>
      <c r="XBA550" s="35"/>
      <c r="XBB550" s="35"/>
      <c r="XBC550" s="35"/>
      <c r="XBD550" s="35"/>
      <c r="XBE550" s="35"/>
      <c r="XBF550" s="35"/>
      <c r="XBG550" s="35"/>
      <c r="XBH550" s="35"/>
      <c r="XBI550" s="35"/>
      <c r="XBJ550" s="35"/>
      <c r="XBK550" s="35"/>
      <c r="XBL550" s="35"/>
      <c r="XBM550" s="35"/>
      <c r="XBN550" s="35"/>
      <c r="XBO550" s="35"/>
      <c r="XBP550" s="35"/>
      <c r="XBQ550" s="35"/>
      <c r="XBR550" s="35"/>
      <c r="XBS550" s="35"/>
      <c r="XBT550" s="35"/>
      <c r="XBU550" s="35"/>
      <c r="XBV550" s="35"/>
      <c r="XBW550" s="35"/>
      <c r="XBX550" s="35"/>
      <c r="XBY550" s="35"/>
      <c r="XBZ550" s="35"/>
      <c r="XCA550" s="35"/>
      <c r="XCB550" s="35"/>
      <c r="XCC550" s="35"/>
      <c r="XCD550" s="35"/>
      <c r="XCE550" s="35"/>
      <c r="XCF550" s="35"/>
      <c r="XCG550" s="35"/>
      <c r="XCH550" s="35"/>
      <c r="XCI550" s="35"/>
      <c r="XCJ550" s="35"/>
      <c r="XCK550" s="35"/>
      <c r="XCL550" s="35"/>
      <c r="XCM550" s="35"/>
      <c r="XCN550" s="35"/>
      <c r="XCO550" s="35"/>
      <c r="XCP550" s="35"/>
      <c r="XCQ550" s="35"/>
      <c r="XCR550" s="35"/>
      <c r="XCS550" s="35"/>
      <c r="XCT550" s="35"/>
      <c r="XCU550" s="35"/>
      <c r="XCV550" s="35"/>
      <c r="XCW550" s="35"/>
      <c r="XCX550" s="35"/>
      <c r="XCY550" s="35"/>
      <c r="XCZ550" s="35"/>
      <c r="XDA550" s="35"/>
      <c r="XDB550" s="35"/>
      <c r="XDC550" s="35"/>
      <c r="XDD550" s="35"/>
      <c r="XDE550" s="35"/>
      <c r="XDF550" s="35"/>
      <c r="XDG550" s="35"/>
      <c r="XDH550" s="35"/>
      <c r="XDI550" s="35"/>
      <c r="XDJ550" s="35"/>
      <c r="XDK550" s="35"/>
      <c r="XDL550" s="35"/>
      <c r="XDM550" s="35"/>
      <c r="XDN550" s="35"/>
      <c r="XDO550" s="35"/>
      <c r="XDP550" s="35"/>
      <c r="XDQ550" s="35"/>
      <c r="XDR550" s="35"/>
      <c r="XDS550" s="35"/>
      <c r="XDT550" s="35"/>
      <c r="XDU550" s="35"/>
      <c r="XDV550" s="35"/>
      <c r="XDW550" s="35"/>
      <c r="XDX550" s="35"/>
      <c r="XDY550" s="35"/>
      <c r="XDZ550" s="35"/>
      <c r="XEA550" s="35"/>
      <c r="XEB550" s="35"/>
      <c r="XEC550" s="35"/>
      <c r="XED550" s="35"/>
      <c r="XEE550" s="35"/>
      <c r="XEF550" s="35"/>
      <c r="XEG550" s="35"/>
      <c r="XEH550" s="35"/>
      <c r="XEI550" s="35"/>
      <c r="XEJ550" s="35"/>
      <c r="XEK550" s="35"/>
      <c r="XEL550" s="35"/>
      <c r="XEM550" s="35"/>
      <c r="XEN550" s="35"/>
      <c r="XEO550" s="35"/>
      <c r="XEP550" s="35"/>
      <c r="XEQ550" s="35"/>
      <c r="XER550" s="35"/>
      <c r="XES550" s="35"/>
      <c r="XET550" s="35"/>
      <c r="XEU550" s="35"/>
      <c r="XEV550" s="35"/>
      <c r="XEW550" s="35"/>
      <c r="XEX550" s="35"/>
      <c r="XEY550" s="35"/>
      <c r="XEZ550" s="35"/>
      <c r="XFA550" s="35"/>
      <c r="XFB550" s="35"/>
      <c r="XFC550" s="35"/>
      <c r="XFD550" s="35"/>
    </row>
    <row r="551" spans="1:151 16227:16384" s="12" customFormat="1" ht="20.25" customHeight="1" x14ac:dyDescent="0.25">
      <c r="A551" s="114"/>
      <c r="B551" s="115"/>
      <c r="C551" s="118">
        <v>3</v>
      </c>
      <c r="D551" s="119"/>
      <c r="E551" s="62" t="s">
        <v>208</v>
      </c>
      <c r="F551" s="118">
        <f>(64.4)*10.764</f>
        <v>693.20159999999998</v>
      </c>
      <c r="G551" s="119"/>
      <c r="H551" s="62">
        <v>0</v>
      </c>
      <c r="I551" s="62">
        <f t="shared" si="285"/>
        <v>1109.12256</v>
      </c>
      <c r="J551" s="35"/>
      <c r="K551" s="35"/>
      <c r="L551" s="35"/>
      <c r="M551" s="35"/>
      <c r="N551" s="35"/>
      <c r="O551" s="35"/>
      <c r="P551" s="35"/>
      <c r="Q551" s="35"/>
      <c r="R551" s="35"/>
      <c r="S551" s="35"/>
      <c r="T551" s="35"/>
      <c r="U551" s="42" t="str">
        <f t="shared" ca="1" si="286"/>
        <v>103,..,1403</v>
      </c>
      <c r="V551" s="42">
        <f t="shared" ref="V551:W551" ca="1" si="287">V550+1</f>
        <v>103</v>
      </c>
      <c r="W551" s="42">
        <f t="shared" ca="1" si="287"/>
        <v>1403</v>
      </c>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WZC551" s="35"/>
      <c r="WZD551" s="35"/>
      <c r="WZE551" s="35"/>
      <c r="WZF551" s="35"/>
      <c r="WZG551" s="35"/>
      <c r="WZH551" s="35"/>
      <c r="WZI551" s="35"/>
      <c r="WZJ551" s="35"/>
      <c r="WZK551" s="35"/>
      <c r="WZL551" s="35"/>
      <c r="WZM551" s="35"/>
      <c r="WZN551" s="35"/>
      <c r="WZO551" s="35"/>
      <c r="WZP551" s="35"/>
      <c r="WZQ551" s="35"/>
      <c r="WZR551" s="35"/>
      <c r="WZS551" s="35"/>
      <c r="WZT551" s="35"/>
      <c r="WZU551" s="35"/>
      <c r="WZV551" s="35"/>
      <c r="WZW551" s="35"/>
      <c r="WZX551" s="35"/>
      <c r="WZY551" s="35"/>
      <c r="WZZ551" s="35"/>
      <c r="XAA551" s="35"/>
      <c r="XAB551" s="35"/>
      <c r="XAC551" s="35"/>
      <c r="XAD551" s="35"/>
      <c r="XAE551" s="35"/>
      <c r="XAF551" s="35"/>
      <c r="XAG551" s="35"/>
      <c r="XAH551" s="35"/>
      <c r="XAI551" s="35"/>
      <c r="XAJ551" s="35"/>
      <c r="XAK551" s="35"/>
      <c r="XAL551" s="35"/>
      <c r="XAM551" s="35"/>
      <c r="XAN551" s="35"/>
      <c r="XAO551" s="35"/>
      <c r="XAP551" s="35"/>
      <c r="XAQ551" s="35"/>
      <c r="XAR551" s="35"/>
      <c r="XAS551" s="35"/>
      <c r="XAT551" s="35"/>
      <c r="XAU551" s="35"/>
      <c r="XAV551" s="35"/>
      <c r="XAW551" s="35"/>
      <c r="XAX551" s="35"/>
      <c r="XAY551" s="35"/>
      <c r="XAZ551" s="35"/>
      <c r="XBA551" s="35"/>
      <c r="XBB551" s="35"/>
      <c r="XBC551" s="35"/>
      <c r="XBD551" s="35"/>
      <c r="XBE551" s="35"/>
      <c r="XBF551" s="35"/>
      <c r="XBG551" s="35"/>
      <c r="XBH551" s="35"/>
      <c r="XBI551" s="35"/>
      <c r="XBJ551" s="35"/>
      <c r="XBK551" s="35"/>
      <c r="XBL551" s="35"/>
      <c r="XBM551" s="35"/>
      <c r="XBN551" s="35"/>
      <c r="XBO551" s="35"/>
      <c r="XBP551" s="35"/>
      <c r="XBQ551" s="35"/>
      <c r="XBR551" s="35"/>
      <c r="XBS551" s="35"/>
      <c r="XBT551" s="35"/>
      <c r="XBU551" s="35"/>
      <c r="XBV551" s="35"/>
      <c r="XBW551" s="35"/>
      <c r="XBX551" s="35"/>
      <c r="XBY551" s="35"/>
      <c r="XBZ551" s="35"/>
      <c r="XCA551" s="35"/>
      <c r="XCB551" s="35"/>
      <c r="XCC551" s="35"/>
      <c r="XCD551" s="35"/>
      <c r="XCE551" s="35"/>
      <c r="XCF551" s="35"/>
      <c r="XCG551" s="35"/>
      <c r="XCH551" s="35"/>
      <c r="XCI551" s="35"/>
      <c r="XCJ551" s="35"/>
      <c r="XCK551" s="35"/>
      <c r="XCL551" s="35"/>
      <c r="XCM551" s="35"/>
      <c r="XCN551" s="35"/>
      <c r="XCO551" s="35"/>
      <c r="XCP551" s="35"/>
      <c r="XCQ551" s="35"/>
      <c r="XCR551" s="35"/>
      <c r="XCS551" s="35"/>
      <c r="XCT551" s="35"/>
      <c r="XCU551" s="35"/>
      <c r="XCV551" s="35"/>
      <c r="XCW551" s="35"/>
      <c r="XCX551" s="35"/>
      <c r="XCY551" s="35"/>
      <c r="XCZ551" s="35"/>
      <c r="XDA551" s="35"/>
      <c r="XDB551" s="35"/>
      <c r="XDC551" s="35"/>
      <c r="XDD551" s="35"/>
      <c r="XDE551" s="35"/>
      <c r="XDF551" s="35"/>
      <c r="XDG551" s="35"/>
      <c r="XDH551" s="35"/>
      <c r="XDI551" s="35"/>
      <c r="XDJ551" s="35"/>
      <c r="XDK551" s="35"/>
      <c r="XDL551" s="35"/>
      <c r="XDM551" s="35"/>
      <c r="XDN551" s="35"/>
      <c r="XDO551" s="35"/>
      <c r="XDP551" s="35"/>
      <c r="XDQ551" s="35"/>
      <c r="XDR551" s="35"/>
      <c r="XDS551" s="35"/>
      <c r="XDT551" s="35"/>
      <c r="XDU551" s="35"/>
      <c r="XDV551" s="35"/>
      <c r="XDW551" s="35"/>
      <c r="XDX551" s="35"/>
      <c r="XDY551" s="35"/>
      <c r="XDZ551" s="35"/>
      <c r="XEA551" s="35"/>
      <c r="XEB551" s="35"/>
      <c r="XEC551" s="35"/>
      <c r="XED551" s="35"/>
      <c r="XEE551" s="35"/>
      <c r="XEF551" s="35"/>
      <c r="XEG551" s="35"/>
      <c r="XEH551" s="35"/>
      <c r="XEI551" s="35"/>
      <c r="XEJ551" s="35"/>
      <c r="XEK551" s="35"/>
      <c r="XEL551" s="35"/>
      <c r="XEM551" s="35"/>
      <c r="XEN551" s="35"/>
      <c r="XEO551" s="35"/>
      <c r="XEP551" s="35"/>
      <c r="XEQ551" s="35"/>
      <c r="XER551" s="35"/>
      <c r="XES551" s="35"/>
      <c r="XET551" s="35"/>
      <c r="XEU551" s="35"/>
      <c r="XEV551" s="35"/>
      <c r="XEW551" s="35"/>
      <c r="XEX551" s="35"/>
      <c r="XEY551" s="35"/>
      <c r="XEZ551" s="35"/>
      <c r="XFA551" s="35"/>
      <c r="XFB551" s="35"/>
      <c r="XFC551" s="35"/>
      <c r="XFD551" s="35"/>
    </row>
    <row r="552" spans="1:151 16227:16384" s="12" customFormat="1" ht="20.25" customHeight="1" x14ac:dyDescent="0.25">
      <c r="A552" s="114"/>
      <c r="B552" s="115"/>
      <c r="C552" s="118">
        <v>4</v>
      </c>
      <c r="D552" s="119"/>
      <c r="E552" s="62" t="s">
        <v>209</v>
      </c>
      <c r="F552" s="118">
        <f>(90.9)*10.764</f>
        <v>978.44759999999997</v>
      </c>
      <c r="G552" s="119"/>
      <c r="H552" s="62">
        <v>0</v>
      </c>
      <c r="I552" s="62">
        <f t="shared" si="285"/>
        <v>1565.5161600000001</v>
      </c>
      <c r="J552" s="35"/>
      <c r="K552" s="35"/>
      <c r="L552" s="35"/>
      <c r="M552" s="35"/>
      <c r="N552" s="35"/>
      <c r="O552" s="35"/>
      <c r="P552" s="35"/>
      <c r="Q552" s="35"/>
      <c r="R552" s="35"/>
      <c r="S552" s="35"/>
      <c r="T552" s="35"/>
      <c r="U552" s="42" t="str">
        <f t="shared" ca="1" si="286"/>
        <v>104,..,1404</v>
      </c>
      <c r="V552" s="42">
        <f t="shared" ref="V552:W552" ca="1" si="288">V551+1</f>
        <v>104</v>
      </c>
      <c r="W552" s="42">
        <f t="shared" ca="1" si="288"/>
        <v>1404</v>
      </c>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WZC552" s="35"/>
      <c r="WZD552" s="35"/>
      <c r="WZE552" s="35"/>
      <c r="WZF552" s="35"/>
      <c r="WZG552" s="35"/>
      <c r="WZH552" s="35"/>
      <c r="WZI552" s="35"/>
      <c r="WZJ552" s="35"/>
      <c r="WZK552" s="35"/>
      <c r="WZL552" s="35"/>
      <c r="WZM552" s="35"/>
      <c r="WZN552" s="35"/>
      <c r="WZO552" s="35"/>
      <c r="WZP552" s="35"/>
      <c r="WZQ552" s="35"/>
      <c r="WZR552" s="35"/>
      <c r="WZS552" s="35"/>
      <c r="WZT552" s="35"/>
      <c r="WZU552" s="35"/>
      <c r="WZV552" s="35"/>
      <c r="WZW552" s="35"/>
      <c r="WZX552" s="35"/>
      <c r="WZY552" s="35"/>
      <c r="WZZ552" s="35"/>
      <c r="XAA552" s="35"/>
      <c r="XAB552" s="35"/>
      <c r="XAC552" s="35"/>
      <c r="XAD552" s="35"/>
      <c r="XAE552" s="35"/>
      <c r="XAF552" s="35"/>
      <c r="XAG552" s="35"/>
      <c r="XAH552" s="35"/>
      <c r="XAI552" s="35"/>
      <c r="XAJ552" s="35"/>
      <c r="XAK552" s="35"/>
      <c r="XAL552" s="35"/>
      <c r="XAM552" s="35"/>
      <c r="XAN552" s="35"/>
      <c r="XAO552" s="35"/>
      <c r="XAP552" s="35"/>
      <c r="XAQ552" s="35"/>
      <c r="XAR552" s="35"/>
      <c r="XAS552" s="35"/>
      <c r="XAT552" s="35"/>
      <c r="XAU552" s="35"/>
      <c r="XAV552" s="35"/>
      <c r="XAW552" s="35"/>
      <c r="XAX552" s="35"/>
      <c r="XAY552" s="35"/>
      <c r="XAZ552" s="35"/>
      <c r="XBA552" s="35"/>
      <c r="XBB552" s="35"/>
      <c r="XBC552" s="35"/>
      <c r="XBD552" s="35"/>
      <c r="XBE552" s="35"/>
      <c r="XBF552" s="35"/>
      <c r="XBG552" s="35"/>
      <c r="XBH552" s="35"/>
      <c r="XBI552" s="35"/>
      <c r="XBJ552" s="35"/>
      <c r="XBK552" s="35"/>
      <c r="XBL552" s="35"/>
      <c r="XBM552" s="35"/>
      <c r="XBN552" s="35"/>
      <c r="XBO552" s="35"/>
      <c r="XBP552" s="35"/>
      <c r="XBQ552" s="35"/>
      <c r="XBR552" s="35"/>
      <c r="XBS552" s="35"/>
      <c r="XBT552" s="35"/>
      <c r="XBU552" s="35"/>
      <c r="XBV552" s="35"/>
      <c r="XBW552" s="35"/>
      <c r="XBX552" s="35"/>
      <c r="XBY552" s="35"/>
      <c r="XBZ552" s="35"/>
      <c r="XCA552" s="35"/>
      <c r="XCB552" s="35"/>
      <c r="XCC552" s="35"/>
      <c r="XCD552" s="35"/>
      <c r="XCE552" s="35"/>
      <c r="XCF552" s="35"/>
      <c r="XCG552" s="35"/>
      <c r="XCH552" s="35"/>
      <c r="XCI552" s="35"/>
      <c r="XCJ552" s="35"/>
      <c r="XCK552" s="35"/>
      <c r="XCL552" s="35"/>
      <c r="XCM552" s="35"/>
      <c r="XCN552" s="35"/>
      <c r="XCO552" s="35"/>
      <c r="XCP552" s="35"/>
      <c r="XCQ552" s="35"/>
      <c r="XCR552" s="35"/>
      <c r="XCS552" s="35"/>
      <c r="XCT552" s="35"/>
      <c r="XCU552" s="35"/>
      <c r="XCV552" s="35"/>
      <c r="XCW552" s="35"/>
      <c r="XCX552" s="35"/>
      <c r="XCY552" s="35"/>
      <c r="XCZ552" s="35"/>
      <c r="XDA552" s="35"/>
      <c r="XDB552" s="35"/>
      <c r="XDC552" s="35"/>
      <c r="XDD552" s="35"/>
      <c r="XDE552" s="35"/>
      <c r="XDF552" s="35"/>
      <c r="XDG552" s="35"/>
      <c r="XDH552" s="35"/>
      <c r="XDI552" s="35"/>
      <c r="XDJ552" s="35"/>
      <c r="XDK552" s="35"/>
      <c r="XDL552" s="35"/>
      <c r="XDM552" s="35"/>
      <c r="XDN552" s="35"/>
      <c r="XDO552" s="35"/>
      <c r="XDP552" s="35"/>
      <c r="XDQ552" s="35"/>
      <c r="XDR552" s="35"/>
      <c r="XDS552" s="35"/>
      <c r="XDT552" s="35"/>
      <c r="XDU552" s="35"/>
      <c r="XDV552" s="35"/>
      <c r="XDW552" s="35"/>
      <c r="XDX552" s="35"/>
      <c r="XDY552" s="35"/>
      <c r="XDZ552" s="35"/>
      <c r="XEA552" s="35"/>
      <c r="XEB552" s="35"/>
      <c r="XEC552" s="35"/>
      <c r="XED552" s="35"/>
      <c r="XEE552" s="35"/>
      <c r="XEF552" s="35"/>
      <c r="XEG552" s="35"/>
      <c r="XEH552" s="35"/>
      <c r="XEI552" s="35"/>
      <c r="XEJ552" s="35"/>
      <c r="XEK552" s="35"/>
      <c r="XEL552" s="35"/>
      <c r="XEM552" s="35"/>
      <c r="XEN552" s="35"/>
      <c r="XEO552" s="35"/>
      <c r="XEP552" s="35"/>
      <c r="XEQ552" s="35"/>
      <c r="XER552" s="35"/>
      <c r="XES552" s="35"/>
      <c r="XET552" s="35"/>
      <c r="XEU552" s="35"/>
      <c r="XEV552" s="35"/>
      <c r="XEW552" s="35"/>
      <c r="XEX552" s="35"/>
      <c r="XEY552" s="35"/>
      <c r="XEZ552" s="35"/>
      <c r="XFA552" s="35"/>
      <c r="XFB552" s="35"/>
      <c r="XFC552" s="35"/>
      <c r="XFD552" s="35"/>
    </row>
    <row r="553" spans="1:151 16227:16384" s="12" customFormat="1" ht="20.25" customHeight="1" x14ac:dyDescent="0.25">
      <c r="A553" s="116"/>
      <c r="B553" s="117"/>
      <c r="C553" s="118">
        <v>5</v>
      </c>
      <c r="D553" s="119"/>
      <c r="E553" s="118"/>
      <c r="F553" s="120"/>
      <c r="G553" s="120"/>
      <c r="H553" s="120"/>
      <c r="I553" s="119"/>
      <c r="J553" s="35"/>
      <c r="K553" s="35"/>
      <c r="L553" s="35"/>
      <c r="M553" s="35"/>
      <c r="N553" s="35"/>
      <c r="O553" s="35"/>
      <c r="P553" s="35"/>
      <c r="Q553" s="35"/>
      <c r="R553" s="35"/>
      <c r="S553" s="35"/>
      <c r="T553" s="35"/>
      <c r="U553" s="42" t="str">
        <f t="shared" ca="1" si="286"/>
        <v>105,..,1405</v>
      </c>
      <c r="V553" s="42">
        <f t="shared" ref="V553:W553" ca="1" si="289">V552+1</f>
        <v>105</v>
      </c>
      <c r="W553" s="42">
        <f t="shared" ca="1" si="289"/>
        <v>1405</v>
      </c>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WZC553" s="35"/>
      <c r="WZD553" s="35"/>
      <c r="WZE553" s="35"/>
      <c r="WZF553" s="35"/>
      <c r="WZG553" s="35"/>
      <c r="WZH553" s="35"/>
      <c r="WZI553" s="35"/>
      <c r="WZJ553" s="35"/>
      <c r="WZK553" s="35"/>
      <c r="WZL553" s="35"/>
      <c r="WZM553" s="35"/>
      <c r="WZN553" s="35"/>
      <c r="WZO553" s="35"/>
      <c r="WZP553" s="35"/>
      <c r="WZQ553" s="35"/>
      <c r="WZR553" s="35"/>
      <c r="WZS553" s="35"/>
      <c r="WZT553" s="35"/>
      <c r="WZU553" s="35"/>
      <c r="WZV553" s="35"/>
      <c r="WZW553" s="35"/>
      <c r="WZX553" s="35"/>
      <c r="WZY553" s="35"/>
      <c r="WZZ553" s="35"/>
      <c r="XAA553" s="35"/>
      <c r="XAB553" s="35"/>
      <c r="XAC553" s="35"/>
      <c r="XAD553" s="35"/>
      <c r="XAE553" s="35"/>
      <c r="XAF553" s="35"/>
      <c r="XAG553" s="35"/>
      <c r="XAH553" s="35"/>
      <c r="XAI553" s="35"/>
      <c r="XAJ553" s="35"/>
      <c r="XAK553" s="35"/>
      <c r="XAL553" s="35"/>
      <c r="XAM553" s="35"/>
      <c r="XAN553" s="35"/>
      <c r="XAO553" s="35"/>
      <c r="XAP553" s="35"/>
      <c r="XAQ553" s="35"/>
      <c r="XAR553" s="35"/>
      <c r="XAS553" s="35"/>
      <c r="XAT553" s="35"/>
      <c r="XAU553" s="35"/>
      <c r="XAV553" s="35"/>
      <c r="XAW553" s="35"/>
      <c r="XAX553" s="35"/>
      <c r="XAY553" s="35"/>
      <c r="XAZ553" s="35"/>
      <c r="XBA553" s="35"/>
      <c r="XBB553" s="35"/>
      <c r="XBC553" s="35"/>
      <c r="XBD553" s="35"/>
      <c r="XBE553" s="35"/>
      <c r="XBF553" s="35"/>
      <c r="XBG553" s="35"/>
      <c r="XBH553" s="35"/>
      <c r="XBI553" s="35"/>
      <c r="XBJ553" s="35"/>
      <c r="XBK553" s="35"/>
      <c r="XBL553" s="35"/>
      <c r="XBM553" s="35"/>
      <c r="XBN553" s="35"/>
      <c r="XBO553" s="35"/>
      <c r="XBP553" s="35"/>
      <c r="XBQ553" s="35"/>
      <c r="XBR553" s="35"/>
      <c r="XBS553" s="35"/>
      <c r="XBT553" s="35"/>
      <c r="XBU553" s="35"/>
      <c r="XBV553" s="35"/>
      <c r="XBW553" s="35"/>
      <c r="XBX553" s="35"/>
      <c r="XBY553" s="35"/>
      <c r="XBZ553" s="35"/>
      <c r="XCA553" s="35"/>
      <c r="XCB553" s="35"/>
      <c r="XCC553" s="35"/>
      <c r="XCD553" s="35"/>
      <c r="XCE553" s="35"/>
      <c r="XCF553" s="35"/>
      <c r="XCG553" s="35"/>
      <c r="XCH553" s="35"/>
      <c r="XCI553" s="35"/>
      <c r="XCJ553" s="35"/>
      <c r="XCK553" s="35"/>
      <c r="XCL553" s="35"/>
      <c r="XCM553" s="35"/>
      <c r="XCN553" s="35"/>
      <c r="XCO553" s="35"/>
      <c r="XCP553" s="35"/>
      <c r="XCQ553" s="35"/>
      <c r="XCR553" s="35"/>
      <c r="XCS553" s="35"/>
      <c r="XCT553" s="35"/>
      <c r="XCU553" s="35"/>
      <c r="XCV553" s="35"/>
      <c r="XCW553" s="35"/>
      <c r="XCX553" s="35"/>
      <c r="XCY553" s="35"/>
      <c r="XCZ553" s="35"/>
      <c r="XDA553" s="35"/>
      <c r="XDB553" s="35"/>
      <c r="XDC553" s="35"/>
      <c r="XDD553" s="35"/>
      <c r="XDE553" s="35"/>
      <c r="XDF553" s="35"/>
      <c r="XDG553" s="35"/>
      <c r="XDH553" s="35"/>
      <c r="XDI553" s="35"/>
      <c r="XDJ553" s="35"/>
      <c r="XDK553" s="35"/>
      <c r="XDL553" s="35"/>
      <c r="XDM553" s="35"/>
      <c r="XDN553" s="35"/>
      <c r="XDO553" s="35"/>
      <c r="XDP553" s="35"/>
      <c r="XDQ553" s="35"/>
      <c r="XDR553" s="35"/>
      <c r="XDS553" s="35"/>
      <c r="XDT553" s="35"/>
      <c r="XDU553" s="35"/>
      <c r="XDV553" s="35"/>
      <c r="XDW553" s="35"/>
      <c r="XDX553" s="35"/>
      <c r="XDY553" s="35"/>
      <c r="XDZ553" s="35"/>
      <c r="XEA553" s="35"/>
      <c r="XEB553" s="35"/>
      <c r="XEC553" s="35"/>
      <c r="XED553" s="35"/>
      <c r="XEE553" s="35"/>
      <c r="XEF553" s="35"/>
      <c r="XEG553" s="35"/>
      <c r="XEH553" s="35"/>
      <c r="XEI553" s="35"/>
      <c r="XEJ553" s="35"/>
      <c r="XEK553" s="35"/>
      <c r="XEL553" s="35"/>
      <c r="XEM553" s="35"/>
      <c r="XEN553" s="35"/>
      <c r="XEO553" s="35"/>
      <c r="XEP553" s="35"/>
      <c r="XEQ553" s="35"/>
      <c r="XER553" s="35"/>
      <c r="XES553" s="35"/>
      <c r="XET553" s="35"/>
      <c r="XEU553" s="35"/>
      <c r="XEV553" s="35"/>
      <c r="XEW553" s="35"/>
      <c r="XEX553" s="35"/>
      <c r="XEY553" s="35"/>
      <c r="XEZ553" s="35"/>
      <c r="XFA553" s="35"/>
      <c r="XFB553" s="35"/>
      <c r="XFC553" s="35"/>
      <c r="XFD553" s="35"/>
    </row>
    <row r="554" spans="1:151 16227:16384" s="12" customFormat="1" ht="20.25" x14ac:dyDescent="0.25">
      <c r="A554" s="109" t="s">
        <v>216</v>
      </c>
      <c r="B554" s="110"/>
      <c r="C554" s="110"/>
      <c r="D554" s="110"/>
      <c r="E554" s="110"/>
      <c r="F554" s="110"/>
      <c r="G554" s="110"/>
      <c r="H554" s="110"/>
      <c r="I554" s="111"/>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WZC554" s="35"/>
      <c r="WZD554" s="35"/>
      <c r="WZE554" s="35"/>
      <c r="WZF554" s="35"/>
      <c r="WZG554" s="35"/>
      <c r="WZH554" s="35"/>
      <c r="WZI554" s="35"/>
      <c r="WZJ554" s="35"/>
      <c r="WZK554" s="35"/>
      <c r="WZL554" s="35"/>
      <c r="WZM554" s="35"/>
      <c r="WZN554" s="35"/>
      <c r="WZO554" s="35"/>
      <c r="WZP554" s="35"/>
      <c r="WZQ554" s="35"/>
      <c r="WZR554" s="35"/>
      <c r="WZS554" s="35"/>
      <c r="WZT554" s="35"/>
      <c r="WZU554" s="35"/>
      <c r="WZV554" s="35"/>
      <c r="WZW554" s="35"/>
      <c r="WZX554" s="35"/>
      <c r="WZY554" s="35"/>
      <c r="WZZ554" s="35"/>
      <c r="XAA554" s="35"/>
      <c r="XAB554" s="35"/>
      <c r="XAC554" s="35"/>
      <c r="XAD554" s="35"/>
      <c r="XAE554" s="35"/>
      <c r="XAF554" s="35"/>
      <c r="XAG554" s="35"/>
      <c r="XAH554" s="35"/>
      <c r="XAI554" s="35"/>
      <c r="XAJ554" s="35"/>
      <c r="XAK554" s="35"/>
      <c r="XAL554" s="35"/>
      <c r="XAM554" s="35"/>
      <c r="XAN554" s="35"/>
      <c r="XAO554" s="35"/>
      <c r="XAP554" s="35"/>
      <c r="XAQ554" s="35"/>
      <c r="XAR554" s="35"/>
      <c r="XAS554" s="35"/>
      <c r="XAT554" s="35"/>
      <c r="XAU554" s="35"/>
      <c r="XAV554" s="35"/>
      <c r="XAW554" s="35"/>
      <c r="XAX554" s="35"/>
      <c r="XAY554" s="35"/>
      <c r="XAZ554" s="35"/>
      <c r="XBA554" s="35"/>
      <c r="XBB554" s="35"/>
      <c r="XBC554" s="35"/>
      <c r="XBD554" s="35"/>
      <c r="XBE554" s="35"/>
      <c r="XBF554" s="35"/>
      <c r="XBG554" s="35"/>
      <c r="XBH554" s="35"/>
      <c r="XBI554" s="35"/>
      <c r="XBJ554" s="35"/>
      <c r="XBK554" s="35"/>
      <c r="XBL554" s="35"/>
      <c r="XBM554" s="35"/>
      <c r="XBN554" s="35"/>
      <c r="XBO554" s="35"/>
      <c r="XBP554" s="35"/>
      <c r="XBQ554" s="35"/>
      <c r="XBR554" s="35"/>
      <c r="XBS554" s="35"/>
      <c r="XBT554" s="35"/>
      <c r="XBU554" s="35"/>
      <c r="XBV554" s="35"/>
      <c r="XBW554" s="35"/>
      <c r="XBX554" s="35"/>
      <c r="XBY554" s="35"/>
      <c r="XBZ554" s="35"/>
      <c r="XCA554" s="35"/>
      <c r="XCB554" s="35"/>
      <c r="XCC554" s="35"/>
      <c r="XCD554" s="35"/>
      <c r="XCE554" s="35"/>
      <c r="XCF554" s="35"/>
      <c r="XCG554" s="35"/>
      <c r="XCH554" s="35"/>
      <c r="XCI554" s="35"/>
      <c r="XCJ554" s="35"/>
      <c r="XCK554" s="35"/>
      <c r="XCL554" s="35"/>
      <c r="XCM554" s="35"/>
      <c r="XCN554" s="35"/>
      <c r="XCO554" s="35"/>
      <c r="XCP554" s="35"/>
      <c r="XCQ554" s="35"/>
      <c r="XCR554" s="35"/>
      <c r="XCS554" s="35"/>
      <c r="XCT554" s="35"/>
      <c r="XCU554" s="35"/>
      <c r="XCV554" s="35"/>
      <c r="XCW554" s="35"/>
      <c r="XCX554" s="35"/>
      <c r="XCY554" s="35"/>
      <c r="XCZ554" s="35"/>
      <c r="XDA554" s="35"/>
      <c r="XDB554" s="35"/>
      <c r="XDC554" s="35"/>
      <c r="XDD554" s="35"/>
      <c r="XDE554" s="35"/>
      <c r="XDF554" s="35"/>
      <c r="XDG554" s="35"/>
      <c r="XDH554" s="35"/>
      <c r="XDI554" s="35"/>
      <c r="XDJ554" s="35"/>
      <c r="XDK554" s="35"/>
      <c r="XDL554" s="35"/>
      <c r="XDM554" s="35"/>
      <c r="XDN554" s="35"/>
      <c r="XDO554" s="35"/>
      <c r="XDP554" s="35"/>
      <c r="XDQ554" s="35"/>
      <c r="XDR554" s="35"/>
      <c r="XDS554" s="35"/>
      <c r="XDT554" s="35"/>
      <c r="XDU554" s="35"/>
      <c r="XDV554" s="35"/>
      <c r="XDW554" s="35"/>
      <c r="XDX554" s="35"/>
      <c r="XDY554" s="35"/>
      <c r="XDZ554" s="35"/>
      <c r="XEA554" s="35"/>
      <c r="XEB554" s="35"/>
      <c r="XEC554" s="35"/>
      <c r="XED554" s="35"/>
      <c r="XEE554" s="35"/>
      <c r="XEF554" s="35"/>
      <c r="XEG554" s="35"/>
      <c r="XEH554" s="35"/>
      <c r="XEI554" s="35"/>
      <c r="XEJ554" s="35"/>
      <c r="XEK554" s="35"/>
      <c r="XEL554" s="35"/>
      <c r="XEM554" s="35"/>
      <c r="XEN554" s="35"/>
      <c r="XEO554" s="35"/>
      <c r="XEP554" s="35"/>
      <c r="XEQ554" s="35"/>
      <c r="XER554" s="35"/>
      <c r="XES554" s="35"/>
      <c r="XET554" s="35"/>
      <c r="XEU554" s="35"/>
      <c r="XEV554" s="35"/>
      <c r="XEW554" s="35"/>
      <c r="XEX554" s="35"/>
      <c r="XEY554" s="35"/>
      <c r="XEZ554" s="35"/>
      <c r="XFA554" s="35"/>
      <c r="XFB554" s="35"/>
      <c r="XFC554" s="35"/>
      <c r="XFD554" s="35"/>
    </row>
    <row r="555" spans="1:151 16227:16384" s="12" customFormat="1" ht="20.25" customHeight="1" x14ac:dyDescent="0.25">
      <c r="A555" s="112" t="str">
        <f>A554</f>
        <v>22nd to 27th, 29th &amp; 30th Floor</v>
      </c>
      <c r="B555" s="113"/>
      <c r="C555" s="118">
        <v>1</v>
      </c>
      <c r="D555" s="119"/>
      <c r="E555" s="62" t="s">
        <v>208</v>
      </c>
      <c r="F555" s="118">
        <f>(62.79)*10.764</f>
        <v>675.87155999999993</v>
      </c>
      <c r="G555" s="119"/>
      <c r="H555" s="62">
        <v>0</v>
      </c>
      <c r="I555" s="62">
        <f t="shared" ref="I555:I559" si="290">F555*(($I$151)+1)+H555</f>
        <v>1081.3944959999999</v>
      </c>
      <c r="J555" s="35"/>
      <c r="K555" s="35"/>
      <c r="L555" s="35"/>
      <c r="M555" s="35"/>
      <c r="N555" s="35"/>
      <c r="O555" s="35"/>
      <c r="P555" s="35"/>
      <c r="Q555" s="35"/>
      <c r="R555" s="35"/>
      <c r="S555" s="35"/>
      <c r="T555" s="35"/>
      <c r="U555" s="42" t="str">
        <f t="shared" ref="U555:U559" ca="1" si="291">V555&amp;""&amp;",..,"&amp;""&amp;W555</f>
        <v>2201,..,3001</v>
      </c>
      <c r="V555" s="42">
        <f ca="1">(SUMPRODUCT(MID(0&amp;(LEFT(A554,SUM(LEN(A554)-LEN(SUBSTITUTE(A554,{"0","1","2","3"},""))))), LARGE(INDEX(ISNUMBER(--MID((LEFT(A554,SUM(LEN(A554)-LEN(SUBSTITUTE(A554,{"0","1","2","3"},""))))), ROW(INDIRECT("1:"&amp;LEN((LEFT(A554,SUM(LEN(A554)-LEN(SUBSTITUTE(A554,{"0","1","2","3"},"")))))))), 1)) * ROW(INDIRECT("1:"&amp;LEN((LEFT(A554,SUM(LEN(A554)-LEN(SUBSTITUTE(A554,{"0","1","2","3"},"")))))))), 0), ROW(INDIRECT("1:"&amp;LEN((LEFT(A554,SUM(LEN(A554)-LEN(SUBSTITUTE(A554,{"0","1","2","3"},"")))))))))+1, 1) * 10^ROW(INDIRECT("1:"&amp;LEN((LEFT(A554,SUM(LEN(A554)-LEN(SUBSTITUTE(A554,{"0","1","2","3"},""))))))))/10))*100+1</f>
        <v>2201</v>
      </c>
      <c r="W555" s="42">
        <f ca="1">(SUMPRODUCT(MID(0&amp;(--TRIM(RIGHT(SUBSTITUTE(LEFT(A554,_xlfn.AGGREGATE(16,6,FIND({0,1,2,3,4,5,6,7,8,9},A554,ROW(INDIRECT("1:"&amp;LEN(A554)))),1))," ",REPT(" ",LEN(A554))),LEN(A554)))), LARGE(INDEX(ISNUMBER(--MID((--TRIM(RIGHT(SUBSTITUTE(LEFT(A554,_xlfn.AGGREGATE(16,6,FIND({0,1,2,3,4,5,6,7,8,9},A554,ROW(INDIRECT("1:"&amp;LEN(A554)))),1))," ",REPT(" ",LEN(A554))),LEN(A554)))), ROW(INDIRECT("1:"&amp;LEN((--TRIM(RIGHT(SUBSTITUTE(LEFT(A554,_xlfn.AGGREGATE(16,6,FIND({0,1,2,3,4,5,6,7,8,9},A554,ROW(INDIRECT("1:"&amp;LEN(A554)))),1))," ",REPT(" ",LEN(A554))),LEN(A554))))))), 1)) * ROW(INDIRECT("1:"&amp;LEN((--TRIM(RIGHT(SUBSTITUTE(LEFT(A554,_xlfn.AGGREGATE(16,6,FIND({0,1,2,3,4,5,6,7,8,9},A554,ROW(INDIRECT("1:"&amp;LEN(A554)))),1))," ",REPT(" ",LEN(A554))),LEN(A554))))))), 0), ROW(INDIRECT("1:"&amp;LEN((--TRIM(RIGHT(SUBSTITUTE(LEFT(A554,_xlfn.AGGREGATE(16,6,FIND({0,1,2,3,4,5,6,7,8,9},A554,ROW(INDIRECT("1:"&amp;LEN(A554)))),1))," ",REPT(" ",LEN(A554))),LEN(A554))))))))+1, 1) * 10^ROW(INDIRECT("1:"&amp;LEN((--TRIM(RIGHT(SUBSTITUTE(LEFT(A554,_xlfn.AGGREGATE(16,6,FIND({0,1,2,3,4,5,6,7,8,9},A554,ROW(INDIRECT("1:"&amp;LEN(A554)))),1))," ",REPT(" ",LEN(A554))),LEN(A554)))))))/10))*100+1</f>
        <v>3001</v>
      </c>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WZC555" s="35"/>
      <c r="WZD555" s="35"/>
      <c r="WZE555" s="35"/>
      <c r="WZF555" s="35"/>
      <c r="WZG555" s="35"/>
      <c r="WZH555" s="35"/>
      <c r="WZI555" s="35"/>
      <c r="WZJ555" s="35"/>
      <c r="WZK555" s="35"/>
      <c r="WZL555" s="35"/>
      <c r="WZM555" s="35"/>
      <c r="WZN555" s="35"/>
      <c r="WZO555" s="35"/>
      <c r="WZP555" s="35"/>
      <c r="WZQ555" s="35"/>
      <c r="WZR555" s="35"/>
      <c r="WZS555" s="35"/>
      <c r="WZT555" s="35"/>
      <c r="WZU555" s="35"/>
      <c r="WZV555" s="35"/>
      <c r="WZW555" s="35"/>
      <c r="WZX555" s="35"/>
      <c r="WZY555" s="35"/>
      <c r="WZZ555" s="35"/>
      <c r="XAA555" s="35"/>
      <c r="XAB555" s="35"/>
      <c r="XAC555" s="35"/>
      <c r="XAD555" s="35"/>
      <c r="XAE555" s="35"/>
      <c r="XAF555" s="35"/>
      <c r="XAG555" s="35"/>
      <c r="XAH555" s="35"/>
      <c r="XAI555" s="35"/>
      <c r="XAJ555" s="35"/>
      <c r="XAK555" s="35"/>
      <c r="XAL555" s="35"/>
      <c r="XAM555" s="35"/>
      <c r="XAN555" s="35"/>
      <c r="XAO555" s="35"/>
      <c r="XAP555" s="35"/>
      <c r="XAQ555" s="35"/>
      <c r="XAR555" s="35"/>
      <c r="XAS555" s="35"/>
      <c r="XAT555" s="35"/>
      <c r="XAU555" s="35"/>
      <c r="XAV555" s="35"/>
      <c r="XAW555" s="35"/>
      <c r="XAX555" s="35"/>
      <c r="XAY555" s="35"/>
      <c r="XAZ555" s="35"/>
      <c r="XBA555" s="35"/>
      <c r="XBB555" s="35"/>
      <c r="XBC555" s="35"/>
      <c r="XBD555" s="35"/>
      <c r="XBE555" s="35"/>
      <c r="XBF555" s="35"/>
      <c r="XBG555" s="35"/>
      <c r="XBH555" s="35"/>
      <c r="XBI555" s="35"/>
      <c r="XBJ555" s="35"/>
      <c r="XBK555" s="35"/>
      <c r="XBL555" s="35"/>
      <c r="XBM555" s="35"/>
      <c r="XBN555" s="35"/>
      <c r="XBO555" s="35"/>
      <c r="XBP555" s="35"/>
      <c r="XBQ555" s="35"/>
      <c r="XBR555" s="35"/>
      <c r="XBS555" s="35"/>
      <c r="XBT555" s="35"/>
      <c r="XBU555" s="35"/>
      <c r="XBV555" s="35"/>
      <c r="XBW555" s="35"/>
      <c r="XBX555" s="35"/>
      <c r="XBY555" s="35"/>
      <c r="XBZ555" s="35"/>
      <c r="XCA555" s="35"/>
      <c r="XCB555" s="35"/>
      <c r="XCC555" s="35"/>
      <c r="XCD555" s="35"/>
      <c r="XCE555" s="35"/>
      <c r="XCF555" s="35"/>
      <c r="XCG555" s="35"/>
      <c r="XCH555" s="35"/>
      <c r="XCI555" s="35"/>
      <c r="XCJ555" s="35"/>
      <c r="XCK555" s="35"/>
      <c r="XCL555" s="35"/>
      <c r="XCM555" s="35"/>
      <c r="XCN555" s="35"/>
      <c r="XCO555" s="35"/>
      <c r="XCP555" s="35"/>
      <c r="XCQ555" s="35"/>
      <c r="XCR555" s="35"/>
      <c r="XCS555" s="35"/>
      <c r="XCT555" s="35"/>
      <c r="XCU555" s="35"/>
      <c r="XCV555" s="35"/>
      <c r="XCW555" s="35"/>
      <c r="XCX555" s="35"/>
      <c r="XCY555" s="35"/>
      <c r="XCZ555" s="35"/>
      <c r="XDA555" s="35"/>
      <c r="XDB555" s="35"/>
      <c r="XDC555" s="35"/>
      <c r="XDD555" s="35"/>
      <c r="XDE555" s="35"/>
      <c r="XDF555" s="35"/>
      <c r="XDG555" s="35"/>
      <c r="XDH555" s="35"/>
      <c r="XDI555" s="35"/>
      <c r="XDJ555" s="35"/>
      <c r="XDK555" s="35"/>
      <c r="XDL555" s="35"/>
      <c r="XDM555" s="35"/>
      <c r="XDN555" s="35"/>
      <c r="XDO555" s="35"/>
      <c r="XDP555" s="35"/>
      <c r="XDQ555" s="35"/>
      <c r="XDR555" s="35"/>
      <c r="XDS555" s="35"/>
      <c r="XDT555" s="35"/>
      <c r="XDU555" s="35"/>
      <c r="XDV555" s="35"/>
      <c r="XDW555" s="35"/>
      <c r="XDX555" s="35"/>
      <c r="XDY555" s="35"/>
      <c r="XDZ555" s="35"/>
      <c r="XEA555" s="35"/>
      <c r="XEB555" s="35"/>
      <c r="XEC555" s="35"/>
      <c r="XED555" s="35"/>
      <c r="XEE555" s="35"/>
      <c r="XEF555" s="35"/>
      <c r="XEG555" s="35"/>
      <c r="XEH555" s="35"/>
      <c r="XEI555" s="35"/>
      <c r="XEJ555" s="35"/>
      <c r="XEK555" s="35"/>
      <c r="XEL555" s="35"/>
      <c r="XEM555" s="35"/>
      <c r="XEN555" s="35"/>
      <c r="XEO555" s="35"/>
      <c r="XEP555" s="35"/>
      <c r="XEQ555" s="35"/>
      <c r="XER555" s="35"/>
      <c r="XES555" s="35"/>
      <c r="XET555" s="35"/>
      <c r="XEU555" s="35"/>
      <c r="XEV555" s="35"/>
      <c r="XEW555" s="35"/>
      <c r="XEX555" s="35"/>
      <c r="XEY555" s="35"/>
      <c r="XEZ555" s="35"/>
      <c r="XFA555" s="35"/>
      <c r="XFB555" s="35"/>
      <c r="XFC555" s="35"/>
      <c r="XFD555" s="35"/>
    </row>
    <row r="556" spans="1:151 16227:16384" s="12" customFormat="1" ht="20.25" customHeight="1" x14ac:dyDescent="0.25">
      <c r="A556" s="114"/>
      <c r="B556" s="115"/>
      <c r="C556" s="118">
        <v>2</v>
      </c>
      <c r="D556" s="119"/>
      <c r="E556" s="62" t="s">
        <v>208</v>
      </c>
      <c r="F556" s="118">
        <f>(64.4)*10.764</f>
        <v>693.20159999999998</v>
      </c>
      <c r="G556" s="119"/>
      <c r="H556" s="62">
        <v>0</v>
      </c>
      <c r="I556" s="62">
        <f t="shared" si="290"/>
        <v>1109.12256</v>
      </c>
      <c r="J556" s="35"/>
      <c r="K556" s="35"/>
      <c r="L556" s="35"/>
      <c r="M556" s="35"/>
      <c r="N556" s="35"/>
      <c r="O556" s="35"/>
      <c r="P556" s="35"/>
      <c r="Q556" s="35"/>
      <c r="R556" s="35"/>
      <c r="S556" s="35"/>
      <c r="T556" s="35"/>
      <c r="U556" s="42" t="str">
        <f t="shared" ca="1" si="291"/>
        <v>2202,..,3002</v>
      </c>
      <c r="V556" s="42">
        <f ca="1">V555+1</f>
        <v>2202</v>
      </c>
      <c r="W556" s="42">
        <f ca="1">W555+1</f>
        <v>3002</v>
      </c>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WZC556" s="35"/>
      <c r="WZD556" s="35"/>
      <c r="WZE556" s="35"/>
      <c r="WZF556" s="35"/>
      <c r="WZG556" s="35"/>
      <c r="WZH556" s="35"/>
      <c r="WZI556" s="35"/>
      <c r="WZJ556" s="35"/>
      <c r="WZK556" s="35"/>
      <c r="WZL556" s="35"/>
      <c r="WZM556" s="35"/>
      <c r="WZN556" s="35"/>
      <c r="WZO556" s="35"/>
      <c r="WZP556" s="35"/>
      <c r="WZQ556" s="35"/>
      <c r="WZR556" s="35"/>
      <c r="WZS556" s="35"/>
      <c r="WZT556" s="35"/>
      <c r="WZU556" s="35"/>
      <c r="WZV556" s="35"/>
      <c r="WZW556" s="35"/>
      <c r="WZX556" s="35"/>
      <c r="WZY556" s="35"/>
      <c r="WZZ556" s="35"/>
      <c r="XAA556" s="35"/>
      <c r="XAB556" s="35"/>
      <c r="XAC556" s="35"/>
      <c r="XAD556" s="35"/>
      <c r="XAE556" s="35"/>
      <c r="XAF556" s="35"/>
      <c r="XAG556" s="35"/>
      <c r="XAH556" s="35"/>
      <c r="XAI556" s="35"/>
      <c r="XAJ556" s="35"/>
      <c r="XAK556" s="35"/>
      <c r="XAL556" s="35"/>
      <c r="XAM556" s="35"/>
      <c r="XAN556" s="35"/>
      <c r="XAO556" s="35"/>
      <c r="XAP556" s="35"/>
      <c r="XAQ556" s="35"/>
      <c r="XAR556" s="35"/>
      <c r="XAS556" s="35"/>
      <c r="XAT556" s="35"/>
      <c r="XAU556" s="35"/>
      <c r="XAV556" s="35"/>
      <c r="XAW556" s="35"/>
      <c r="XAX556" s="35"/>
      <c r="XAY556" s="35"/>
      <c r="XAZ556" s="35"/>
      <c r="XBA556" s="35"/>
      <c r="XBB556" s="35"/>
      <c r="XBC556" s="35"/>
      <c r="XBD556" s="35"/>
      <c r="XBE556" s="35"/>
      <c r="XBF556" s="35"/>
      <c r="XBG556" s="35"/>
      <c r="XBH556" s="35"/>
      <c r="XBI556" s="35"/>
      <c r="XBJ556" s="35"/>
      <c r="XBK556" s="35"/>
      <c r="XBL556" s="35"/>
      <c r="XBM556" s="35"/>
      <c r="XBN556" s="35"/>
      <c r="XBO556" s="35"/>
      <c r="XBP556" s="35"/>
      <c r="XBQ556" s="35"/>
      <c r="XBR556" s="35"/>
      <c r="XBS556" s="35"/>
      <c r="XBT556" s="35"/>
      <c r="XBU556" s="35"/>
      <c r="XBV556" s="35"/>
      <c r="XBW556" s="35"/>
      <c r="XBX556" s="35"/>
      <c r="XBY556" s="35"/>
      <c r="XBZ556" s="35"/>
      <c r="XCA556" s="35"/>
      <c r="XCB556" s="35"/>
      <c r="XCC556" s="35"/>
      <c r="XCD556" s="35"/>
      <c r="XCE556" s="35"/>
      <c r="XCF556" s="35"/>
      <c r="XCG556" s="35"/>
      <c r="XCH556" s="35"/>
      <c r="XCI556" s="35"/>
      <c r="XCJ556" s="35"/>
      <c r="XCK556" s="35"/>
      <c r="XCL556" s="35"/>
      <c r="XCM556" s="35"/>
      <c r="XCN556" s="35"/>
      <c r="XCO556" s="35"/>
      <c r="XCP556" s="35"/>
      <c r="XCQ556" s="35"/>
      <c r="XCR556" s="35"/>
      <c r="XCS556" s="35"/>
      <c r="XCT556" s="35"/>
      <c r="XCU556" s="35"/>
      <c r="XCV556" s="35"/>
      <c r="XCW556" s="35"/>
      <c r="XCX556" s="35"/>
      <c r="XCY556" s="35"/>
      <c r="XCZ556" s="35"/>
      <c r="XDA556" s="35"/>
      <c r="XDB556" s="35"/>
      <c r="XDC556" s="35"/>
      <c r="XDD556" s="35"/>
      <c r="XDE556" s="35"/>
      <c r="XDF556" s="35"/>
      <c r="XDG556" s="35"/>
      <c r="XDH556" s="35"/>
      <c r="XDI556" s="35"/>
      <c r="XDJ556" s="35"/>
      <c r="XDK556" s="35"/>
      <c r="XDL556" s="35"/>
      <c r="XDM556" s="35"/>
      <c r="XDN556" s="35"/>
      <c r="XDO556" s="35"/>
      <c r="XDP556" s="35"/>
      <c r="XDQ556" s="35"/>
      <c r="XDR556" s="35"/>
      <c r="XDS556" s="35"/>
      <c r="XDT556" s="35"/>
      <c r="XDU556" s="35"/>
      <c r="XDV556" s="35"/>
      <c r="XDW556" s="35"/>
      <c r="XDX556" s="35"/>
      <c r="XDY556" s="35"/>
      <c r="XDZ556" s="35"/>
      <c r="XEA556" s="35"/>
      <c r="XEB556" s="35"/>
      <c r="XEC556" s="35"/>
      <c r="XED556" s="35"/>
      <c r="XEE556" s="35"/>
      <c r="XEF556" s="35"/>
      <c r="XEG556" s="35"/>
      <c r="XEH556" s="35"/>
      <c r="XEI556" s="35"/>
      <c r="XEJ556" s="35"/>
      <c r="XEK556" s="35"/>
      <c r="XEL556" s="35"/>
      <c r="XEM556" s="35"/>
      <c r="XEN556" s="35"/>
      <c r="XEO556" s="35"/>
      <c r="XEP556" s="35"/>
      <c r="XEQ556" s="35"/>
      <c r="XER556" s="35"/>
      <c r="XES556" s="35"/>
      <c r="XET556" s="35"/>
      <c r="XEU556" s="35"/>
      <c r="XEV556" s="35"/>
      <c r="XEW556" s="35"/>
      <c r="XEX556" s="35"/>
      <c r="XEY556" s="35"/>
      <c r="XEZ556" s="35"/>
      <c r="XFA556" s="35"/>
      <c r="XFB556" s="35"/>
      <c r="XFC556" s="35"/>
      <c r="XFD556" s="35"/>
    </row>
    <row r="557" spans="1:151 16227:16384" s="12" customFormat="1" ht="20.25" customHeight="1" x14ac:dyDescent="0.25">
      <c r="A557" s="114"/>
      <c r="B557" s="115"/>
      <c r="C557" s="118">
        <v>3</v>
      </c>
      <c r="D557" s="119"/>
      <c r="E557" s="62" t="s">
        <v>208</v>
      </c>
      <c r="F557" s="118">
        <f>(64.4)*10.764</f>
        <v>693.20159999999998</v>
      </c>
      <c r="G557" s="119"/>
      <c r="H557" s="62">
        <v>0</v>
      </c>
      <c r="I557" s="62">
        <f t="shared" si="290"/>
        <v>1109.12256</v>
      </c>
      <c r="J557" s="35"/>
      <c r="K557" s="35"/>
      <c r="L557" s="35"/>
      <c r="M557" s="35"/>
      <c r="N557" s="35"/>
      <c r="O557" s="35"/>
      <c r="P557" s="35"/>
      <c r="Q557" s="35"/>
      <c r="R557" s="35"/>
      <c r="S557" s="35"/>
      <c r="T557" s="35"/>
      <c r="U557" s="42" t="str">
        <f t="shared" ca="1" si="291"/>
        <v>2203,..,3003</v>
      </c>
      <c r="V557" s="42">
        <f t="shared" ref="V557:W557" ca="1" si="292">V556+1</f>
        <v>2203</v>
      </c>
      <c r="W557" s="42">
        <f t="shared" ca="1" si="292"/>
        <v>3003</v>
      </c>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WZC557" s="35"/>
      <c r="WZD557" s="35"/>
      <c r="WZE557" s="35"/>
      <c r="WZF557" s="35"/>
      <c r="WZG557" s="35"/>
      <c r="WZH557" s="35"/>
      <c r="WZI557" s="35"/>
      <c r="WZJ557" s="35"/>
      <c r="WZK557" s="35"/>
      <c r="WZL557" s="35"/>
      <c r="WZM557" s="35"/>
      <c r="WZN557" s="35"/>
      <c r="WZO557" s="35"/>
      <c r="WZP557" s="35"/>
      <c r="WZQ557" s="35"/>
      <c r="WZR557" s="35"/>
      <c r="WZS557" s="35"/>
      <c r="WZT557" s="35"/>
      <c r="WZU557" s="35"/>
      <c r="WZV557" s="35"/>
      <c r="WZW557" s="35"/>
      <c r="WZX557" s="35"/>
      <c r="WZY557" s="35"/>
      <c r="WZZ557" s="35"/>
      <c r="XAA557" s="35"/>
      <c r="XAB557" s="35"/>
      <c r="XAC557" s="35"/>
      <c r="XAD557" s="35"/>
      <c r="XAE557" s="35"/>
      <c r="XAF557" s="35"/>
      <c r="XAG557" s="35"/>
      <c r="XAH557" s="35"/>
      <c r="XAI557" s="35"/>
      <c r="XAJ557" s="35"/>
      <c r="XAK557" s="35"/>
      <c r="XAL557" s="35"/>
      <c r="XAM557" s="35"/>
      <c r="XAN557" s="35"/>
      <c r="XAO557" s="35"/>
      <c r="XAP557" s="35"/>
      <c r="XAQ557" s="35"/>
      <c r="XAR557" s="35"/>
      <c r="XAS557" s="35"/>
      <c r="XAT557" s="35"/>
      <c r="XAU557" s="35"/>
      <c r="XAV557" s="35"/>
      <c r="XAW557" s="35"/>
      <c r="XAX557" s="35"/>
      <c r="XAY557" s="35"/>
      <c r="XAZ557" s="35"/>
      <c r="XBA557" s="35"/>
      <c r="XBB557" s="35"/>
      <c r="XBC557" s="35"/>
      <c r="XBD557" s="35"/>
      <c r="XBE557" s="35"/>
      <c r="XBF557" s="35"/>
      <c r="XBG557" s="35"/>
      <c r="XBH557" s="35"/>
      <c r="XBI557" s="35"/>
      <c r="XBJ557" s="35"/>
      <c r="XBK557" s="35"/>
      <c r="XBL557" s="35"/>
      <c r="XBM557" s="35"/>
      <c r="XBN557" s="35"/>
      <c r="XBO557" s="35"/>
      <c r="XBP557" s="35"/>
      <c r="XBQ557" s="35"/>
      <c r="XBR557" s="35"/>
      <c r="XBS557" s="35"/>
      <c r="XBT557" s="35"/>
      <c r="XBU557" s="35"/>
      <c r="XBV557" s="35"/>
      <c r="XBW557" s="35"/>
      <c r="XBX557" s="35"/>
      <c r="XBY557" s="35"/>
      <c r="XBZ557" s="35"/>
      <c r="XCA557" s="35"/>
      <c r="XCB557" s="35"/>
      <c r="XCC557" s="35"/>
      <c r="XCD557" s="35"/>
      <c r="XCE557" s="35"/>
      <c r="XCF557" s="35"/>
      <c r="XCG557" s="35"/>
      <c r="XCH557" s="35"/>
      <c r="XCI557" s="35"/>
      <c r="XCJ557" s="35"/>
      <c r="XCK557" s="35"/>
      <c r="XCL557" s="35"/>
      <c r="XCM557" s="35"/>
      <c r="XCN557" s="35"/>
      <c r="XCO557" s="35"/>
      <c r="XCP557" s="35"/>
      <c r="XCQ557" s="35"/>
      <c r="XCR557" s="35"/>
      <c r="XCS557" s="35"/>
      <c r="XCT557" s="35"/>
      <c r="XCU557" s="35"/>
      <c r="XCV557" s="35"/>
      <c r="XCW557" s="35"/>
      <c r="XCX557" s="35"/>
      <c r="XCY557" s="35"/>
      <c r="XCZ557" s="35"/>
      <c r="XDA557" s="35"/>
      <c r="XDB557" s="35"/>
      <c r="XDC557" s="35"/>
      <c r="XDD557" s="35"/>
      <c r="XDE557" s="35"/>
      <c r="XDF557" s="35"/>
      <c r="XDG557" s="35"/>
      <c r="XDH557" s="35"/>
      <c r="XDI557" s="35"/>
      <c r="XDJ557" s="35"/>
      <c r="XDK557" s="35"/>
      <c r="XDL557" s="35"/>
      <c r="XDM557" s="35"/>
      <c r="XDN557" s="35"/>
      <c r="XDO557" s="35"/>
      <c r="XDP557" s="35"/>
      <c r="XDQ557" s="35"/>
      <c r="XDR557" s="35"/>
      <c r="XDS557" s="35"/>
      <c r="XDT557" s="35"/>
      <c r="XDU557" s="35"/>
      <c r="XDV557" s="35"/>
      <c r="XDW557" s="35"/>
      <c r="XDX557" s="35"/>
      <c r="XDY557" s="35"/>
      <c r="XDZ557" s="35"/>
      <c r="XEA557" s="35"/>
      <c r="XEB557" s="35"/>
      <c r="XEC557" s="35"/>
      <c r="XED557" s="35"/>
      <c r="XEE557" s="35"/>
      <c r="XEF557" s="35"/>
      <c r="XEG557" s="35"/>
      <c r="XEH557" s="35"/>
      <c r="XEI557" s="35"/>
      <c r="XEJ557" s="35"/>
      <c r="XEK557" s="35"/>
      <c r="XEL557" s="35"/>
      <c r="XEM557" s="35"/>
      <c r="XEN557" s="35"/>
      <c r="XEO557" s="35"/>
      <c r="XEP557" s="35"/>
      <c r="XEQ557" s="35"/>
      <c r="XER557" s="35"/>
      <c r="XES557" s="35"/>
      <c r="XET557" s="35"/>
      <c r="XEU557" s="35"/>
      <c r="XEV557" s="35"/>
      <c r="XEW557" s="35"/>
      <c r="XEX557" s="35"/>
      <c r="XEY557" s="35"/>
      <c r="XEZ557" s="35"/>
      <c r="XFA557" s="35"/>
      <c r="XFB557" s="35"/>
      <c r="XFC557" s="35"/>
      <c r="XFD557" s="35"/>
    </row>
    <row r="558" spans="1:151 16227:16384" s="12" customFormat="1" ht="20.25" customHeight="1" x14ac:dyDescent="0.25">
      <c r="A558" s="114"/>
      <c r="B558" s="115"/>
      <c r="C558" s="118">
        <v>4</v>
      </c>
      <c r="D558" s="119"/>
      <c r="E558" s="62" t="s">
        <v>209</v>
      </c>
      <c r="F558" s="118">
        <f>(91.43)*10.764</f>
        <v>984.15251999999998</v>
      </c>
      <c r="G558" s="119"/>
      <c r="H558" s="62">
        <v>0</v>
      </c>
      <c r="I558" s="62">
        <f t="shared" si="290"/>
        <v>1574.6440320000002</v>
      </c>
      <c r="J558" s="35"/>
      <c r="K558" s="35"/>
      <c r="L558" s="35"/>
      <c r="M558" s="35"/>
      <c r="N558" s="35"/>
      <c r="O558" s="35"/>
      <c r="P558" s="35"/>
      <c r="Q558" s="35"/>
      <c r="R558" s="35"/>
      <c r="S558" s="35"/>
      <c r="T558" s="35"/>
      <c r="U558" s="42" t="str">
        <f t="shared" ca="1" si="291"/>
        <v>2204,..,3004</v>
      </c>
      <c r="V558" s="42">
        <f t="shared" ref="V558:W558" ca="1" si="293">V557+1</f>
        <v>2204</v>
      </c>
      <c r="W558" s="42">
        <f t="shared" ca="1" si="293"/>
        <v>3004</v>
      </c>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WZC558" s="35"/>
      <c r="WZD558" s="35"/>
      <c r="WZE558" s="35"/>
      <c r="WZF558" s="35"/>
      <c r="WZG558" s="35"/>
      <c r="WZH558" s="35"/>
      <c r="WZI558" s="35"/>
      <c r="WZJ558" s="35"/>
      <c r="WZK558" s="35"/>
      <c r="WZL558" s="35"/>
      <c r="WZM558" s="35"/>
      <c r="WZN558" s="35"/>
      <c r="WZO558" s="35"/>
      <c r="WZP558" s="35"/>
      <c r="WZQ558" s="35"/>
      <c r="WZR558" s="35"/>
      <c r="WZS558" s="35"/>
      <c r="WZT558" s="35"/>
      <c r="WZU558" s="35"/>
      <c r="WZV558" s="35"/>
      <c r="WZW558" s="35"/>
      <c r="WZX558" s="35"/>
      <c r="WZY558" s="35"/>
      <c r="WZZ558" s="35"/>
      <c r="XAA558" s="35"/>
      <c r="XAB558" s="35"/>
      <c r="XAC558" s="35"/>
      <c r="XAD558" s="35"/>
      <c r="XAE558" s="35"/>
      <c r="XAF558" s="35"/>
      <c r="XAG558" s="35"/>
      <c r="XAH558" s="35"/>
      <c r="XAI558" s="35"/>
      <c r="XAJ558" s="35"/>
      <c r="XAK558" s="35"/>
      <c r="XAL558" s="35"/>
      <c r="XAM558" s="35"/>
      <c r="XAN558" s="35"/>
      <c r="XAO558" s="35"/>
      <c r="XAP558" s="35"/>
      <c r="XAQ558" s="35"/>
      <c r="XAR558" s="35"/>
      <c r="XAS558" s="35"/>
      <c r="XAT558" s="35"/>
      <c r="XAU558" s="35"/>
      <c r="XAV558" s="35"/>
      <c r="XAW558" s="35"/>
      <c r="XAX558" s="35"/>
      <c r="XAY558" s="35"/>
      <c r="XAZ558" s="35"/>
      <c r="XBA558" s="35"/>
      <c r="XBB558" s="35"/>
      <c r="XBC558" s="35"/>
      <c r="XBD558" s="35"/>
      <c r="XBE558" s="35"/>
      <c r="XBF558" s="35"/>
      <c r="XBG558" s="35"/>
      <c r="XBH558" s="35"/>
      <c r="XBI558" s="35"/>
      <c r="XBJ558" s="35"/>
      <c r="XBK558" s="35"/>
      <c r="XBL558" s="35"/>
      <c r="XBM558" s="35"/>
      <c r="XBN558" s="35"/>
      <c r="XBO558" s="35"/>
      <c r="XBP558" s="35"/>
      <c r="XBQ558" s="35"/>
      <c r="XBR558" s="35"/>
      <c r="XBS558" s="35"/>
      <c r="XBT558" s="35"/>
      <c r="XBU558" s="35"/>
      <c r="XBV558" s="35"/>
      <c r="XBW558" s="35"/>
      <c r="XBX558" s="35"/>
      <c r="XBY558" s="35"/>
      <c r="XBZ558" s="35"/>
      <c r="XCA558" s="35"/>
      <c r="XCB558" s="35"/>
      <c r="XCC558" s="35"/>
      <c r="XCD558" s="35"/>
      <c r="XCE558" s="35"/>
      <c r="XCF558" s="35"/>
      <c r="XCG558" s="35"/>
      <c r="XCH558" s="35"/>
      <c r="XCI558" s="35"/>
      <c r="XCJ558" s="35"/>
      <c r="XCK558" s="35"/>
      <c r="XCL558" s="35"/>
      <c r="XCM558" s="35"/>
      <c r="XCN558" s="35"/>
      <c r="XCO558" s="35"/>
      <c r="XCP558" s="35"/>
      <c r="XCQ558" s="35"/>
      <c r="XCR558" s="35"/>
      <c r="XCS558" s="35"/>
      <c r="XCT558" s="35"/>
      <c r="XCU558" s="35"/>
      <c r="XCV558" s="35"/>
      <c r="XCW558" s="35"/>
      <c r="XCX558" s="35"/>
      <c r="XCY558" s="35"/>
      <c r="XCZ558" s="35"/>
      <c r="XDA558" s="35"/>
      <c r="XDB558" s="35"/>
      <c r="XDC558" s="35"/>
      <c r="XDD558" s="35"/>
      <c r="XDE558" s="35"/>
      <c r="XDF558" s="35"/>
      <c r="XDG558" s="35"/>
      <c r="XDH558" s="35"/>
      <c r="XDI558" s="35"/>
      <c r="XDJ558" s="35"/>
      <c r="XDK558" s="35"/>
      <c r="XDL558" s="35"/>
      <c r="XDM558" s="35"/>
      <c r="XDN558" s="35"/>
      <c r="XDO558" s="35"/>
      <c r="XDP558" s="35"/>
      <c r="XDQ558" s="35"/>
      <c r="XDR558" s="35"/>
      <c r="XDS558" s="35"/>
      <c r="XDT558" s="35"/>
      <c r="XDU558" s="35"/>
      <c r="XDV558" s="35"/>
      <c r="XDW558" s="35"/>
      <c r="XDX558" s="35"/>
      <c r="XDY558" s="35"/>
      <c r="XDZ558" s="35"/>
      <c r="XEA558" s="35"/>
      <c r="XEB558" s="35"/>
      <c r="XEC558" s="35"/>
      <c r="XED558" s="35"/>
      <c r="XEE558" s="35"/>
      <c r="XEF558" s="35"/>
      <c r="XEG558" s="35"/>
      <c r="XEH558" s="35"/>
      <c r="XEI558" s="35"/>
      <c r="XEJ558" s="35"/>
      <c r="XEK558" s="35"/>
      <c r="XEL558" s="35"/>
      <c r="XEM558" s="35"/>
      <c r="XEN558" s="35"/>
      <c r="XEO558" s="35"/>
      <c r="XEP558" s="35"/>
      <c r="XEQ558" s="35"/>
      <c r="XER558" s="35"/>
      <c r="XES558" s="35"/>
      <c r="XET558" s="35"/>
      <c r="XEU558" s="35"/>
      <c r="XEV558" s="35"/>
      <c r="XEW558" s="35"/>
      <c r="XEX558" s="35"/>
      <c r="XEY558" s="35"/>
      <c r="XEZ558" s="35"/>
      <c r="XFA558" s="35"/>
      <c r="XFB558" s="35"/>
      <c r="XFC558" s="35"/>
      <c r="XFD558" s="35"/>
    </row>
    <row r="559" spans="1:151 16227:16384" s="12" customFormat="1" ht="20.25" customHeight="1" x14ac:dyDescent="0.25">
      <c r="A559" s="116"/>
      <c r="B559" s="117"/>
      <c r="C559" s="118">
        <v>5</v>
      </c>
      <c r="D559" s="119"/>
      <c r="E559" s="62" t="s">
        <v>209</v>
      </c>
      <c r="F559" s="118">
        <f>(107.14)*10.764</f>
        <v>1153.25496</v>
      </c>
      <c r="G559" s="119"/>
      <c r="H559" s="62">
        <v>0</v>
      </c>
      <c r="I559" s="62">
        <f t="shared" si="290"/>
        <v>1845.207936</v>
      </c>
      <c r="J559" s="35"/>
      <c r="K559" s="35"/>
      <c r="L559" s="35"/>
      <c r="M559" s="35"/>
      <c r="N559" s="35"/>
      <c r="O559" s="35"/>
      <c r="P559" s="35"/>
      <c r="Q559" s="35"/>
      <c r="R559" s="35"/>
      <c r="S559" s="35"/>
      <c r="T559" s="35"/>
      <c r="U559" s="42" t="str">
        <f t="shared" ca="1" si="291"/>
        <v>2205,..,3005</v>
      </c>
      <c r="V559" s="42">
        <f t="shared" ref="V559:W559" ca="1" si="294">V558+1</f>
        <v>2205</v>
      </c>
      <c r="W559" s="42">
        <f t="shared" ca="1" si="294"/>
        <v>3005</v>
      </c>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WZC559" s="35"/>
      <c r="WZD559" s="35"/>
      <c r="WZE559" s="35"/>
      <c r="WZF559" s="35"/>
      <c r="WZG559" s="35"/>
      <c r="WZH559" s="35"/>
      <c r="WZI559" s="35"/>
      <c r="WZJ559" s="35"/>
      <c r="WZK559" s="35"/>
      <c r="WZL559" s="35"/>
      <c r="WZM559" s="35"/>
      <c r="WZN559" s="35"/>
      <c r="WZO559" s="35"/>
      <c r="WZP559" s="35"/>
      <c r="WZQ559" s="35"/>
      <c r="WZR559" s="35"/>
      <c r="WZS559" s="35"/>
      <c r="WZT559" s="35"/>
      <c r="WZU559" s="35"/>
      <c r="WZV559" s="35"/>
      <c r="WZW559" s="35"/>
      <c r="WZX559" s="35"/>
      <c r="WZY559" s="35"/>
      <c r="WZZ559" s="35"/>
      <c r="XAA559" s="35"/>
      <c r="XAB559" s="35"/>
      <c r="XAC559" s="35"/>
      <c r="XAD559" s="35"/>
      <c r="XAE559" s="35"/>
      <c r="XAF559" s="35"/>
      <c r="XAG559" s="35"/>
      <c r="XAH559" s="35"/>
      <c r="XAI559" s="35"/>
      <c r="XAJ559" s="35"/>
      <c r="XAK559" s="35"/>
      <c r="XAL559" s="35"/>
      <c r="XAM559" s="35"/>
      <c r="XAN559" s="35"/>
      <c r="XAO559" s="35"/>
      <c r="XAP559" s="35"/>
      <c r="XAQ559" s="35"/>
      <c r="XAR559" s="35"/>
      <c r="XAS559" s="35"/>
      <c r="XAT559" s="35"/>
      <c r="XAU559" s="35"/>
      <c r="XAV559" s="35"/>
      <c r="XAW559" s="35"/>
      <c r="XAX559" s="35"/>
      <c r="XAY559" s="35"/>
      <c r="XAZ559" s="35"/>
      <c r="XBA559" s="35"/>
      <c r="XBB559" s="35"/>
      <c r="XBC559" s="35"/>
      <c r="XBD559" s="35"/>
      <c r="XBE559" s="35"/>
      <c r="XBF559" s="35"/>
      <c r="XBG559" s="35"/>
      <c r="XBH559" s="35"/>
      <c r="XBI559" s="35"/>
      <c r="XBJ559" s="35"/>
      <c r="XBK559" s="35"/>
      <c r="XBL559" s="35"/>
      <c r="XBM559" s="35"/>
      <c r="XBN559" s="35"/>
      <c r="XBO559" s="35"/>
      <c r="XBP559" s="35"/>
      <c r="XBQ559" s="35"/>
      <c r="XBR559" s="35"/>
      <c r="XBS559" s="35"/>
      <c r="XBT559" s="35"/>
      <c r="XBU559" s="35"/>
      <c r="XBV559" s="35"/>
      <c r="XBW559" s="35"/>
      <c r="XBX559" s="35"/>
      <c r="XBY559" s="35"/>
      <c r="XBZ559" s="35"/>
      <c r="XCA559" s="35"/>
      <c r="XCB559" s="35"/>
      <c r="XCC559" s="35"/>
      <c r="XCD559" s="35"/>
      <c r="XCE559" s="35"/>
      <c r="XCF559" s="35"/>
      <c r="XCG559" s="35"/>
      <c r="XCH559" s="35"/>
      <c r="XCI559" s="35"/>
      <c r="XCJ559" s="35"/>
      <c r="XCK559" s="35"/>
      <c r="XCL559" s="35"/>
      <c r="XCM559" s="35"/>
      <c r="XCN559" s="35"/>
      <c r="XCO559" s="35"/>
      <c r="XCP559" s="35"/>
      <c r="XCQ559" s="35"/>
      <c r="XCR559" s="35"/>
      <c r="XCS559" s="35"/>
      <c r="XCT559" s="35"/>
      <c r="XCU559" s="35"/>
      <c r="XCV559" s="35"/>
      <c r="XCW559" s="35"/>
      <c r="XCX559" s="35"/>
      <c r="XCY559" s="35"/>
      <c r="XCZ559" s="35"/>
      <c r="XDA559" s="35"/>
      <c r="XDB559" s="35"/>
      <c r="XDC559" s="35"/>
      <c r="XDD559" s="35"/>
      <c r="XDE559" s="35"/>
      <c r="XDF559" s="35"/>
      <c r="XDG559" s="35"/>
      <c r="XDH559" s="35"/>
      <c r="XDI559" s="35"/>
      <c r="XDJ559" s="35"/>
      <c r="XDK559" s="35"/>
      <c r="XDL559" s="35"/>
      <c r="XDM559" s="35"/>
      <c r="XDN559" s="35"/>
      <c r="XDO559" s="35"/>
      <c r="XDP559" s="35"/>
      <c r="XDQ559" s="35"/>
      <c r="XDR559" s="35"/>
      <c r="XDS559" s="35"/>
      <c r="XDT559" s="35"/>
      <c r="XDU559" s="35"/>
      <c r="XDV559" s="35"/>
      <c r="XDW559" s="35"/>
      <c r="XDX559" s="35"/>
      <c r="XDY559" s="35"/>
      <c r="XDZ559" s="35"/>
      <c r="XEA559" s="35"/>
      <c r="XEB559" s="35"/>
      <c r="XEC559" s="35"/>
      <c r="XED559" s="35"/>
      <c r="XEE559" s="35"/>
      <c r="XEF559" s="35"/>
      <c r="XEG559" s="35"/>
      <c r="XEH559" s="35"/>
      <c r="XEI559" s="35"/>
      <c r="XEJ559" s="35"/>
      <c r="XEK559" s="35"/>
      <c r="XEL559" s="35"/>
      <c r="XEM559" s="35"/>
      <c r="XEN559" s="35"/>
      <c r="XEO559" s="35"/>
      <c r="XEP559" s="35"/>
      <c r="XEQ559" s="35"/>
      <c r="XER559" s="35"/>
      <c r="XES559" s="35"/>
      <c r="XET559" s="35"/>
      <c r="XEU559" s="35"/>
      <c r="XEV559" s="35"/>
      <c r="XEW559" s="35"/>
      <c r="XEX559" s="35"/>
      <c r="XEY559" s="35"/>
      <c r="XEZ559" s="35"/>
      <c r="XFA559" s="35"/>
      <c r="XFB559" s="35"/>
      <c r="XFC559" s="35"/>
      <c r="XFD559" s="35"/>
    </row>
    <row r="560" spans="1:151 16227:16384" s="12" customFormat="1" ht="20.25" x14ac:dyDescent="0.25">
      <c r="A560" s="109" t="s">
        <v>220</v>
      </c>
      <c r="B560" s="110"/>
      <c r="C560" s="110"/>
      <c r="D560" s="110"/>
      <c r="E560" s="110"/>
      <c r="F560" s="110"/>
      <c r="G560" s="110"/>
      <c r="H560" s="110"/>
      <c r="I560" s="111"/>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WZC560" s="35"/>
      <c r="WZD560" s="35"/>
      <c r="WZE560" s="35"/>
      <c r="WZF560" s="35"/>
      <c r="WZG560" s="35"/>
      <c r="WZH560" s="35"/>
      <c r="WZI560" s="35"/>
      <c r="WZJ560" s="35"/>
      <c r="WZK560" s="35"/>
      <c r="WZL560" s="35"/>
      <c r="WZM560" s="35"/>
      <c r="WZN560" s="35"/>
      <c r="WZO560" s="35"/>
      <c r="WZP560" s="35"/>
      <c r="WZQ560" s="35"/>
      <c r="WZR560" s="35"/>
      <c r="WZS560" s="35"/>
      <c r="WZT560" s="35"/>
      <c r="WZU560" s="35"/>
      <c r="WZV560" s="35"/>
      <c r="WZW560" s="35"/>
      <c r="WZX560" s="35"/>
      <c r="WZY560" s="35"/>
      <c r="WZZ560" s="35"/>
      <c r="XAA560" s="35"/>
      <c r="XAB560" s="35"/>
      <c r="XAC560" s="35"/>
      <c r="XAD560" s="35"/>
      <c r="XAE560" s="35"/>
      <c r="XAF560" s="35"/>
      <c r="XAG560" s="35"/>
      <c r="XAH560" s="35"/>
      <c r="XAI560" s="35"/>
      <c r="XAJ560" s="35"/>
      <c r="XAK560" s="35"/>
      <c r="XAL560" s="35"/>
      <c r="XAM560" s="35"/>
      <c r="XAN560" s="35"/>
      <c r="XAO560" s="35"/>
      <c r="XAP560" s="35"/>
      <c r="XAQ560" s="35"/>
      <c r="XAR560" s="35"/>
      <c r="XAS560" s="35"/>
      <c r="XAT560" s="35"/>
      <c r="XAU560" s="35"/>
      <c r="XAV560" s="35"/>
      <c r="XAW560" s="35"/>
      <c r="XAX560" s="35"/>
      <c r="XAY560" s="35"/>
      <c r="XAZ560" s="35"/>
      <c r="XBA560" s="35"/>
      <c r="XBB560" s="35"/>
      <c r="XBC560" s="35"/>
      <c r="XBD560" s="35"/>
      <c r="XBE560" s="35"/>
      <c r="XBF560" s="35"/>
      <c r="XBG560" s="35"/>
      <c r="XBH560" s="35"/>
      <c r="XBI560" s="35"/>
      <c r="XBJ560" s="35"/>
      <c r="XBK560" s="35"/>
      <c r="XBL560" s="35"/>
      <c r="XBM560" s="35"/>
      <c r="XBN560" s="35"/>
      <c r="XBO560" s="35"/>
      <c r="XBP560" s="35"/>
      <c r="XBQ560" s="35"/>
      <c r="XBR560" s="35"/>
      <c r="XBS560" s="35"/>
      <c r="XBT560" s="35"/>
      <c r="XBU560" s="35"/>
      <c r="XBV560" s="35"/>
      <c r="XBW560" s="35"/>
      <c r="XBX560" s="35"/>
      <c r="XBY560" s="35"/>
      <c r="XBZ560" s="35"/>
      <c r="XCA560" s="35"/>
      <c r="XCB560" s="35"/>
      <c r="XCC560" s="35"/>
      <c r="XCD560" s="35"/>
      <c r="XCE560" s="35"/>
      <c r="XCF560" s="35"/>
      <c r="XCG560" s="35"/>
      <c r="XCH560" s="35"/>
      <c r="XCI560" s="35"/>
      <c r="XCJ560" s="35"/>
      <c r="XCK560" s="35"/>
      <c r="XCL560" s="35"/>
      <c r="XCM560" s="35"/>
      <c r="XCN560" s="35"/>
      <c r="XCO560" s="35"/>
      <c r="XCP560" s="35"/>
      <c r="XCQ560" s="35"/>
      <c r="XCR560" s="35"/>
      <c r="XCS560" s="35"/>
      <c r="XCT560" s="35"/>
      <c r="XCU560" s="35"/>
      <c r="XCV560" s="35"/>
      <c r="XCW560" s="35"/>
      <c r="XCX560" s="35"/>
      <c r="XCY560" s="35"/>
      <c r="XCZ560" s="35"/>
      <c r="XDA560" s="35"/>
      <c r="XDB560" s="35"/>
      <c r="XDC560" s="35"/>
      <c r="XDD560" s="35"/>
      <c r="XDE560" s="35"/>
      <c r="XDF560" s="35"/>
      <c r="XDG560" s="35"/>
      <c r="XDH560" s="35"/>
      <c r="XDI560" s="35"/>
      <c r="XDJ560" s="35"/>
      <c r="XDK560" s="35"/>
      <c r="XDL560" s="35"/>
      <c r="XDM560" s="35"/>
      <c r="XDN560" s="35"/>
      <c r="XDO560" s="35"/>
      <c r="XDP560" s="35"/>
      <c r="XDQ560" s="35"/>
      <c r="XDR560" s="35"/>
      <c r="XDS560" s="35"/>
      <c r="XDT560" s="35"/>
      <c r="XDU560" s="35"/>
      <c r="XDV560" s="35"/>
      <c r="XDW560" s="35"/>
      <c r="XDX560" s="35"/>
      <c r="XDY560" s="35"/>
      <c r="XDZ560" s="35"/>
      <c r="XEA560" s="35"/>
      <c r="XEB560" s="35"/>
      <c r="XEC560" s="35"/>
      <c r="XED560" s="35"/>
      <c r="XEE560" s="35"/>
      <c r="XEF560" s="35"/>
      <c r="XEG560" s="35"/>
      <c r="XEH560" s="35"/>
      <c r="XEI560" s="35"/>
      <c r="XEJ560" s="35"/>
      <c r="XEK560" s="35"/>
      <c r="XEL560" s="35"/>
      <c r="XEM560" s="35"/>
      <c r="XEN560" s="35"/>
      <c r="XEO560" s="35"/>
      <c r="XEP560" s="35"/>
      <c r="XEQ560" s="35"/>
      <c r="XER560" s="35"/>
      <c r="XES560" s="35"/>
      <c r="XET560" s="35"/>
      <c r="XEU560" s="35"/>
      <c r="XEV560" s="35"/>
      <c r="XEW560" s="35"/>
      <c r="XEX560" s="35"/>
      <c r="XEY560" s="35"/>
      <c r="XEZ560" s="35"/>
      <c r="XFA560" s="35"/>
      <c r="XFB560" s="35"/>
      <c r="XFC560" s="35"/>
      <c r="XFD560" s="35"/>
    </row>
    <row r="561" spans="1:151 16227:16384" s="12" customFormat="1" ht="20.25" customHeight="1" x14ac:dyDescent="0.25">
      <c r="A561" s="112" t="str">
        <f>A560</f>
        <v>21st &amp; 28th Floor (Part Refuge Area)</v>
      </c>
      <c r="B561" s="113"/>
      <c r="C561" s="118">
        <v>1</v>
      </c>
      <c r="D561" s="119"/>
      <c r="E561" s="62" t="s">
        <v>208</v>
      </c>
      <c r="F561" s="118">
        <f>(62.79)*10.764</f>
        <v>675.87155999999993</v>
      </c>
      <c r="G561" s="119"/>
      <c r="H561" s="62">
        <v>0</v>
      </c>
      <c r="I561" s="62">
        <f t="shared" ref="I561:I564" si="295">F561*(($I$151)+1)+H561</f>
        <v>1081.3944959999999</v>
      </c>
      <c r="J561" s="35"/>
      <c r="K561" s="35"/>
      <c r="L561" s="35"/>
      <c r="M561" s="35"/>
      <c r="N561" s="35"/>
      <c r="O561" s="35"/>
      <c r="P561" s="35"/>
      <c r="Q561" s="35"/>
      <c r="R561" s="35"/>
      <c r="S561" s="35"/>
      <c r="T561" s="35"/>
      <c r="U561" s="42" t="str">
        <f t="shared" ref="U561:U565" ca="1" si="296">V561&amp;""&amp;",..,"&amp;""&amp;W561</f>
        <v>2101,..,2801</v>
      </c>
      <c r="V561" s="42">
        <f ca="1">(SUMPRODUCT(MID(0&amp;(LEFT(A560,SUM(LEN(A560)-LEN(SUBSTITUTE(A560,{"0","1","2","3"},""))))), LARGE(INDEX(ISNUMBER(--MID((LEFT(A560,SUM(LEN(A560)-LEN(SUBSTITUTE(A560,{"0","1","2","3"},""))))), ROW(INDIRECT("1:"&amp;LEN((LEFT(A560,SUM(LEN(A560)-LEN(SUBSTITUTE(A560,{"0","1","2","3"},"")))))))), 1)) * ROW(INDIRECT("1:"&amp;LEN((LEFT(A560,SUM(LEN(A560)-LEN(SUBSTITUTE(A560,{"0","1","2","3"},"")))))))), 0), ROW(INDIRECT("1:"&amp;LEN((LEFT(A560,SUM(LEN(A560)-LEN(SUBSTITUTE(A560,{"0","1","2","3"},"")))))))))+1, 1) * 10^ROW(INDIRECT("1:"&amp;LEN((LEFT(A560,SUM(LEN(A560)-LEN(SUBSTITUTE(A560,{"0","1","2","3"},""))))))))/10))*100+1</f>
        <v>2101</v>
      </c>
      <c r="W561" s="42">
        <f ca="1">(SUMPRODUCT(MID(0&amp;(--TRIM(RIGHT(SUBSTITUTE(LEFT(A560,_xlfn.AGGREGATE(16,6,FIND({0,1,2,3,4,5,6,7,8,9},A560,ROW(INDIRECT("1:"&amp;LEN(A560)))),1))," ",REPT(" ",LEN(A560))),LEN(A560)))), LARGE(INDEX(ISNUMBER(--MID((--TRIM(RIGHT(SUBSTITUTE(LEFT(A560,_xlfn.AGGREGATE(16,6,FIND({0,1,2,3,4,5,6,7,8,9},A560,ROW(INDIRECT("1:"&amp;LEN(A560)))),1))," ",REPT(" ",LEN(A560))),LEN(A560)))), ROW(INDIRECT("1:"&amp;LEN((--TRIM(RIGHT(SUBSTITUTE(LEFT(A560,_xlfn.AGGREGATE(16,6,FIND({0,1,2,3,4,5,6,7,8,9},A560,ROW(INDIRECT("1:"&amp;LEN(A560)))),1))," ",REPT(" ",LEN(A560))),LEN(A560))))))), 1)) * ROW(INDIRECT("1:"&amp;LEN((--TRIM(RIGHT(SUBSTITUTE(LEFT(A560,_xlfn.AGGREGATE(16,6,FIND({0,1,2,3,4,5,6,7,8,9},A560,ROW(INDIRECT("1:"&amp;LEN(A560)))),1))," ",REPT(" ",LEN(A560))),LEN(A560))))))), 0), ROW(INDIRECT("1:"&amp;LEN((--TRIM(RIGHT(SUBSTITUTE(LEFT(A560,_xlfn.AGGREGATE(16,6,FIND({0,1,2,3,4,5,6,7,8,9},A560,ROW(INDIRECT("1:"&amp;LEN(A560)))),1))," ",REPT(" ",LEN(A560))),LEN(A560))))))))+1, 1) * 10^ROW(INDIRECT("1:"&amp;LEN((--TRIM(RIGHT(SUBSTITUTE(LEFT(A560,_xlfn.AGGREGATE(16,6,FIND({0,1,2,3,4,5,6,7,8,9},A560,ROW(INDIRECT("1:"&amp;LEN(A560)))),1))," ",REPT(" ",LEN(A560))),LEN(A560)))))))/10))*100+1</f>
        <v>2801</v>
      </c>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WZC561" s="35"/>
      <c r="WZD561" s="35"/>
      <c r="WZE561" s="35"/>
      <c r="WZF561" s="35"/>
      <c r="WZG561" s="35"/>
      <c r="WZH561" s="35"/>
      <c r="WZI561" s="35"/>
      <c r="WZJ561" s="35"/>
      <c r="WZK561" s="35"/>
      <c r="WZL561" s="35"/>
      <c r="WZM561" s="35"/>
      <c r="WZN561" s="35"/>
      <c r="WZO561" s="35"/>
      <c r="WZP561" s="35"/>
      <c r="WZQ561" s="35"/>
      <c r="WZR561" s="35"/>
      <c r="WZS561" s="35"/>
      <c r="WZT561" s="35"/>
      <c r="WZU561" s="35"/>
      <c r="WZV561" s="35"/>
      <c r="WZW561" s="35"/>
      <c r="WZX561" s="35"/>
      <c r="WZY561" s="35"/>
      <c r="WZZ561" s="35"/>
      <c r="XAA561" s="35"/>
      <c r="XAB561" s="35"/>
      <c r="XAC561" s="35"/>
      <c r="XAD561" s="35"/>
      <c r="XAE561" s="35"/>
      <c r="XAF561" s="35"/>
      <c r="XAG561" s="35"/>
      <c r="XAH561" s="35"/>
      <c r="XAI561" s="35"/>
      <c r="XAJ561" s="35"/>
      <c r="XAK561" s="35"/>
      <c r="XAL561" s="35"/>
      <c r="XAM561" s="35"/>
      <c r="XAN561" s="35"/>
      <c r="XAO561" s="35"/>
      <c r="XAP561" s="35"/>
      <c r="XAQ561" s="35"/>
      <c r="XAR561" s="35"/>
      <c r="XAS561" s="35"/>
      <c r="XAT561" s="35"/>
      <c r="XAU561" s="35"/>
      <c r="XAV561" s="35"/>
      <c r="XAW561" s="35"/>
      <c r="XAX561" s="35"/>
      <c r="XAY561" s="35"/>
      <c r="XAZ561" s="35"/>
      <c r="XBA561" s="35"/>
      <c r="XBB561" s="35"/>
      <c r="XBC561" s="35"/>
      <c r="XBD561" s="35"/>
      <c r="XBE561" s="35"/>
      <c r="XBF561" s="35"/>
      <c r="XBG561" s="35"/>
      <c r="XBH561" s="35"/>
      <c r="XBI561" s="35"/>
      <c r="XBJ561" s="35"/>
      <c r="XBK561" s="35"/>
      <c r="XBL561" s="35"/>
      <c r="XBM561" s="35"/>
      <c r="XBN561" s="35"/>
      <c r="XBO561" s="35"/>
      <c r="XBP561" s="35"/>
      <c r="XBQ561" s="35"/>
      <c r="XBR561" s="35"/>
      <c r="XBS561" s="35"/>
      <c r="XBT561" s="35"/>
      <c r="XBU561" s="35"/>
      <c r="XBV561" s="35"/>
      <c r="XBW561" s="35"/>
      <c r="XBX561" s="35"/>
      <c r="XBY561" s="35"/>
      <c r="XBZ561" s="35"/>
      <c r="XCA561" s="35"/>
      <c r="XCB561" s="35"/>
      <c r="XCC561" s="35"/>
      <c r="XCD561" s="35"/>
      <c r="XCE561" s="35"/>
      <c r="XCF561" s="35"/>
      <c r="XCG561" s="35"/>
      <c r="XCH561" s="35"/>
      <c r="XCI561" s="35"/>
      <c r="XCJ561" s="35"/>
      <c r="XCK561" s="35"/>
      <c r="XCL561" s="35"/>
      <c r="XCM561" s="35"/>
      <c r="XCN561" s="35"/>
      <c r="XCO561" s="35"/>
      <c r="XCP561" s="35"/>
      <c r="XCQ561" s="35"/>
      <c r="XCR561" s="35"/>
      <c r="XCS561" s="35"/>
      <c r="XCT561" s="35"/>
      <c r="XCU561" s="35"/>
      <c r="XCV561" s="35"/>
      <c r="XCW561" s="35"/>
      <c r="XCX561" s="35"/>
      <c r="XCY561" s="35"/>
      <c r="XCZ561" s="35"/>
      <c r="XDA561" s="35"/>
      <c r="XDB561" s="35"/>
      <c r="XDC561" s="35"/>
      <c r="XDD561" s="35"/>
      <c r="XDE561" s="35"/>
      <c r="XDF561" s="35"/>
      <c r="XDG561" s="35"/>
      <c r="XDH561" s="35"/>
      <c r="XDI561" s="35"/>
      <c r="XDJ561" s="35"/>
      <c r="XDK561" s="35"/>
      <c r="XDL561" s="35"/>
      <c r="XDM561" s="35"/>
      <c r="XDN561" s="35"/>
      <c r="XDO561" s="35"/>
      <c r="XDP561" s="35"/>
      <c r="XDQ561" s="35"/>
      <c r="XDR561" s="35"/>
      <c r="XDS561" s="35"/>
      <c r="XDT561" s="35"/>
      <c r="XDU561" s="35"/>
      <c r="XDV561" s="35"/>
      <c r="XDW561" s="35"/>
      <c r="XDX561" s="35"/>
      <c r="XDY561" s="35"/>
      <c r="XDZ561" s="35"/>
      <c r="XEA561" s="35"/>
      <c r="XEB561" s="35"/>
      <c r="XEC561" s="35"/>
      <c r="XED561" s="35"/>
      <c r="XEE561" s="35"/>
      <c r="XEF561" s="35"/>
      <c r="XEG561" s="35"/>
      <c r="XEH561" s="35"/>
      <c r="XEI561" s="35"/>
      <c r="XEJ561" s="35"/>
      <c r="XEK561" s="35"/>
      <c r="XEL561" s="35"/>
      <c r="XEM561" s="35"/>
      <c r="XEN561" s="35"/>
      <c r="XEO561" s="35"/>
      <c r="XEP561" s="35"/>
      <c r="XEQ561" s="35"/>
      <c r="XER561" s="35"/>
      <c r="XES561" s="35"/>
      <c r="XET561" s="35"/>
      <c r="XEU561" s="35"/>
      <c r="XEV561" s="35"/>
      <c r="XEW561" s="35"/>
      <c r="XEX561" s="35"/>
      <c r="XEY561" s="35"/>
      <c r="XEZ561" s="35"/>
      <c r="XFA561" s="35"/>
      <c r="XFB561" s="35"/>
      <c r="XFC561" s="35"/>
      <c r="XFD561" s="35"/>
    </row>
    <row r="562" spans="1:151 16227:16384" s="12" customFormat="1" ht="20.25" customHeight="1" x14ac:dyDescent="0.25">
      <c r="A562" s="114"/>
      <c r="B562" s="115"/>
      <c r="C562" s="118">
        <v>2</v>
      </c>
      <c r="D562" s="119"/>
      <c r="E562" s="62" t="s">
        <v>208</v>
      </c>
      <c r="F562" s="118">
        <f>(64.4)*10.764</f>
        <v>693.20159999999998</v>
      </c>
      <c r="G562" s="119"/>
      <c r="H562" s="62">
        <v>0</v>
      </c>
      <c r="I562" s="62">
        <f t="shared" si="295"/>
        <v>1109.12256</v>
      </c>
      <c r="J562" s="35"/>
      <c r="K562" s="35"/>
      <c r="L562" s="35"/>
      <c r="M562" s="35"/>
      <c r="N562" s="35"/>
      <c r="O562" s="35"/>
      <c r="P562" s="35"/>
      <c r="Q562" s="35"/>
      <c r="R562" s="35"/>
      <c r="S562" s="35"/>
      <c r="T562" s="35"/>
      <c r="U562" s="42" t="str">
        <f t="shared" ca="1" si="296"/>
        <v>2102,..,2802</v>
      </c>
      <c r="V562" s="42">
        <f ca="1">V561+1</f>
        <v>2102</v>
      </c>
      <c r="W562" s="42">
        <f ca="1">W561+1</f>
        <v>2802</v>
      </c>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WZC562" s="35"/>
      <c r="WZD562" s="35"/>
      <c r="WZE562" s="35"/>
      <c r="WZF562" s="35"/>
      <c r="WZG562" s="35"/>
      <c r="WZH562" s="35"/>
      <c r="WZI562" s="35"/>
      <c r="WZJ562" s="35"/>
      <c r="WZK562" s="35"/>
      <c r="WZL562" s="35"/>
      <c r="WZM562" s="35"/>
      <c r="WZN562" s="35"/>
      <c r="WZO562" s="35"/>
      <c r="WZP562" s="35"/>
      <c r="WZQ562" s="35"/>
      <c r="WZR562" s="35"/>
      <c r="WZS562" s="35"/>
      <c r="WZT562" s="35"/>
      <c r="WZU562" s="35"/>
      <c r="WZV562" s="35"/>
      <c r="WZW562" s="35"/>
      <c r="WZX562" s="35"/>
      <c r="WZY562" s="35"/>
      <c r="WZZ562" s="35"/>
      <c r="XAA562" s="35"/>
      <c r="XAB562" s="35"/>
      <c r="XAC562" s="35"/>
      <c r="XAD562" s="35"/>
      <c r="XAE562" s="35"/>
      <c r="XAF562" s="35"/>
      <c r="XAG562" s="35"/>
      <c r="XAH562" s="35"/>
      <c r="XAI562" s="35"/>
      <c r="XAJ562" s="35"/>
      <c r="XAK562" s="35"/>
      <c r="XAL562" s="35"/>
      <c r="XAM562" s="35"/>
      <c r="XAN562" s="35"/>
      <c r="XAO562" s="35"/>
      <c r="XAP562" s="35"/>
      <c r="XAQ562" s="35"/>
      <c r="XAR562" s="35"/>
      <c r="XAS562" s="35"/>
      <c r="XAT562" s="35"/>
      <c r="XAU562" s="35"/>
      <c r="XAV562" s="35"/>
      <c r="XAW562" s="35"/>
      <c r="XAX562" s="35"/>
      <c r="XAY562" s="35"/>
      <c r="XAZ562" s="35"/>
      <c r="XBA562" s="35"/>
      <c r="XBB562" s="35"/>
      <c r="XBC562" s="35"/>
      <c r="XBD562" s="35"/>
      <c r="XBE562" s="35"/>
      <c r="XBF562" s="35"/>
      <c r="XBG562" s="35"/>
      <c r="XBH562" s="35"/>
      <c r="XBI562" s="35"/>
      <c r="XBJ562" s="35"/>
      <c r="XBK562" s="35"/>
      <c r="XBL562" s="35"/>
      <c r="XBM562" s="35"/>
      <c r="XBN562" s="35"/>
      <c r="XBO562" s="35"/>
      <c r="XBP562" s="35"/>
      <c r="XBQ562" s="35"/>
      <c r="XBR562" s="35"/>
      <c r="XBS562" s="35"/>
      <c r="XBT562" s="35"/>
      <c r="XBU562" s="35"/>
      <c r="XBV562" s="35"/>
      <c r="XBW562" s="35"/>
      <c r="XBX562" s="35"/>
      <c r="XBY562" s="35"/>
      <c r="XBZ562" s="35"/>
      <c r="XCA562" s="35"/>
      <c r="XCB562" s="35"/>
      <c r="XCC562" s="35"/>
      <c r="XCD562" s="35"/>
      <c r="XCE562" s="35"/>
      <c r="XCF562" s="35"/>
      <c r="XCG562" s="35"/>
      <c r="XCH562" s="35"/>
      <c r="XCI562" s="35"/>
      <c r="XCJ562" s="35"/>
      <c r="XCK562" s="35"/>
      <c r="XCL562" s="35"/>
      <c r="XCM562" s="35"/>
      <c r="XCN562" s="35"/>
      <c r="XCO562" s="35"/>
      <c r="XCP562" s="35"/>
      <c r="XCQ562" s="35"/>
      <c r="XCR562" s="35"/>
      <c r="XCS562" s="35"/>
      <c r="XCT562" s="35"/>
      <c r="XCU562" s="35"/>
      <c r="XCV562" s="35"/>
      <c r="XCW562" s="35"/>
      <c r="XCX562" s="35"/>
      <c r="XCY562" s="35"/>
      <c r="XCZ562" s="35"/>
      <c r="XDA562" s="35"/>
      <c r="XDB562" s="35"/>
      <c r="XDC562" s="35"/>
      <c r="XDD562" s="35"/>
      <c r="XDE562" s="35"/>
      <c r="XDF562" s="35"/>
      <c r="XDG562" s="35"/>
      <c r="XDH562" s="35"/>
      <c r="XDI562" s="35"/>
      <c r="XDJ562" s="35"/>
      <c r="XDK562" s="35"/>
      <c r="XDL562" s="35"/>
      <c r="XDM562" s="35"/>
      <c r="XDN562" s="35"/>
      <c r="XDO562" s="35"/>
      <c r="XDP562" s="35"/>
      <c r="XDQ562" s="35"/>
      <c r="XDR562" s="35"/>
      <c r="XDS562" s="35"/>
      <c r="XDT562" s="35"/>
      <c r="XDU562" s="35"/>
      <c r="XDV562" s="35"/>
      <c r="XDW562" s="35"/>
      <c r="XDX562" s="35"/>
      <c r="XDY562" s="35"/>
      <c r="XDZ562" s="35"/>
      <c r="XEA562" s="35"/>
      <c r="XEB562" s="35"/>
      <c r="XEC562" s="35"/>
      <c r="XED562" s="35"/>
      <c r="XEE562" s="35"/>
      <c r="XEF562" s="35"/>
      <c r="XEG562" s="35"/>
      <c r="XEH562" s="35"/>
      <c r="XEI562" s="35"/>
      <c r="XEJ562" s="35"/>
      <c r="XEK562" s="35"/>
      <c r="XEL562" s="35"/>
      <c r="XEM562" s="35"/>
      <c r="XEN562" s="35"/>
      <c r="XEO562" s="35"/>
      <c r="XEP562" s="35"/>
      <c r="XEQ562" s="35"/>
      <c r="XER562" s="35"/>
      <c r="XES562" s="35"/>
      <c r="XET562" s="35"/>
      <c r="XEU562" s="35"/>
      <c r="XEV562" s="35"/>
      <c r="XEW562" s="35"/>
      <c r="XEX562" s="35"/>
      <c r="XEY562" s="35"/>
      <c r="XEZ562" s="35"/>
      <c r="XFA562" s="35"/>
      <c r="XFB562" s="35"/>
      <c r="XFC562" s="35"/>
      <c r="XFD562" s="35"/>
    </row>
    <row r="563" spans="1:151 16227:16384" s="12" customFormat="1" ht="20.25" customHeight="1" x14ac:dyDescent="0.25">
      <c r="A563" s="114"/>
      <c r="B563" s="115"/>
      <c r="C563" s="118">
        <v>3</v>
      </c>
      <c r="D563" s="119"/>
      <c r="E563" s="62" t="s">
        <v>208</v>
      </c>
      <c r="F563" s="118">
        <f>(64.4)*10.764</f>
        <v>693.20159999999998</v>
      </c>
      <c r="G563" s="119"/>
      <c r="H563" s="62">
        <v>0</v>
      </c>
      <c r="I563" s="62">
        <f t="shared" si="295"/>
        <v>1109.12256</v>
      </c>
      <c r="J563" s="35"/>
      <c r="K563" s="35"/>
      <c r="L563" s="35"/>
      <c r="M563" s="35"/>
      <c r="N563" s="35"/>
      <c r="O563" s="35"/>
      <c r="P563" s="35"/>
      <c r="Q563" s="35"/>
      <c r="R563" s="35"/>
      <c r="S563" s="35"/>
      <c r="T563" s="35"/>
      <c r="U563" s="42" t="str">
        <f t="shared" ca="1" si="296"/>
        <v>2103,..,2803</v>
      </c>
      <c r="V563" s="42">
        <f t="shared" ref="V563:W563" ca="1" si="297">V562+1</f>
        <v>2103</v>
      </c>
      <c r="W563" s="42">
        <f t="shared" ca="1" si="297"/>
        <v>2803</v>
      </c>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WZC563" s="35"/>
      <c r="WZD563" s="35"/>
      <c r="WZE563" s="35"/>
      <c r="WZF563" s="35"/>
      <c r="WZG563" s="35"/>
      <c r="WZH563" s="35"/>
      <c r="WZI563" s="35"/>
      <c r="WZJ563" s="35"/>
      <c r="WZK563" s="35"/>
      <c r="WZL563" s="35"/>
      <c r="WZM563" s="35"/>
      <c r="WZN563" s="35"/>
      <c r="WZO563" s="35"/>
      <c r="WZP563" s="35"/>
      <c r="WZQ563" s="35"/>
      <c r="WZR563" s="35"/>
      <c r="WZS563" s="35"/>
      <c r="WZT563" s="35"/>
      <c r="WZU563" s="35"/>
      <c r="WZV563" s="35"/>
      <c r="WZW563" s="35"/>
      <c r="WZX563" s="35"/>
      <c r="WZY563" s="35"/>
      <c r="WZZ563" s="35"/>
      <c r="XAA563" s="35"/>
      <c r="XAB563" s="35"/>
      <c r="XAC563" s="35"/>
      <c r="XAD563" s="35"/>
      <c r="XAE563" s="35"/>
      <c r="XAF563" s="35"/>
      <c r="XAG563" s="35"/>
      <c r="XAH563" s="35"/>
      <c r="XAI563" s="35"/>
      <c r="XAJ563" s="35"/>
      <c r="XAK563" s="35"/>
      <c r="XAL563" s="35"/>
      <c r="XAM563" s="35"/>
      <c r="XAN563" s="35"/>
      <c r="XAO563" s="35"/>
      <c r="XAP563" s="35"/>
      <c r="XAQ563" s="35"/>
      <c r="XAR563" s="35"/>
      <c r="XAS563" s="35"/>
      <c r="XAT563" s="35"/>
      <c r="XAU563" s="35"/>
      <c r="XAV563" s="35"/>
      <c r="XAW563" s="35"/>
      <c r="XAX563" s="35"/>
      <c r="XAY563" s="35"/>
      <c r="XAZ563" s="35"/>
      <c r="XBA563" s="35"/>
      <c r="XBB563" s="35"/>
      <c r="XBC563" s="35"/>
      <c r="XBD563" s="35"/>
      <c r="XBE563" s="35"/>
      <c r="XBF563" s="35"/>
      <c r="XBG563" s="35"/>
      <c r="XBH563" s="35"/>
      <c r="XBI563" s="35"/>
      <c r="XBJ563" s="35"/>
      <c r="XBK563" s="35"/>
      <c r="XBL563" s="35"/>
      <c r="XBM563" s="35"/>
      <c r="XBN563" s="35"/>
      <c r="XBO563" s="35"/>
      <c r="XBP563" s="35"/>
      <c r="XBQ563" s="35"/>
      <c r="XBR563" s="35"/>
      <c r="XBS563" s="35"/>
      <c r="XBT563" s="35"/>
      <c r="XBU563" s="35"/>
      <c r="XBV563" s="35"/>
      <c r="XBW563" s="35"/>
      <c r="XBX563" s="35"/>
      <c r="XBY563" s="35"/>
      <c r="XBZ563" s="35"/>
      <c r="XCA563" s="35"/>
      <c r="XCB563" s="35"/>
      <c r="XCC563" s="35"/>
      <c r="XCD563" s="35"/>
      <c r="XCE563" s="35"/>
      <c r="XCF563" s="35"/>
      <c r="XCG563" s="35"/>
      <c r="XCH563" s="35"/>
      <c r="XCI563" s="35"/>
      <c r="XCJ563" s="35"/>
      <c r="XCK563" s="35"/>
      <c r="XCL563" s="35"/>
      <c r="XCM563" s="35"/>
      <c r="XCN563" s="35"/>
      <c r="XCO563" s="35"/>
      <c r="XCP563" s="35"/>
      <c r="XCQ563" s="35"/>
      <c r="XCR563" s="35"/>
      <c r="XCS563" s="35"/>
      <c r="XCT563" s="35"/>
      <c r="XCU563" s="35"/>
      <c r="XCV563" s="35"/>
      <c r="XCW563" s="35"/>
      <c r="XCX563" s="35"/>
      <c r="XCY563" s="35"/>
      <c r="XCZ563" s="35"/>
      <c r="XDA563" s="35"/>
      <c r="XDB563" s="35"/>
      <c r="XDC563" s="35"/>
      <c r="XDD563" s="35"/>
      <c r="XDE563" s="35"/>
      <c r="XDF563" s="35"/>
      <c r="XDG563" s="35"/>
      <c r="XDH563" s="35"/>
      <c r="XDI563" s="35"/>
      <c r="XDJ563" s="35"/>
      <c r="XDK563" s="35"/>
      <c r="XDL563" s="35"/>
      <c r="XDM563" s="35"/>
      <c r="XDN563" s="35"/>
      <c r="XDO563" s="35"/>
      <c r="XDP563" s="35"/>
      <c r="XDQ563" s="35"/>
      <c r="XDR563" s="35"/>
      <c r="XDS563" s="35"/>
      <c r="XDT563" s="35"/>
      <c r="XDU563" s="35"/>
      <c r="XDV563" s="35"/>
      <c r="XDW563" s="35"/>
      <c r="XDX563" s="35"/>
      <c r="XDY563" s="35"/>
      <c r="XDZ563" s="35"/>
      <c r="XEA563" s="35"/>
      <c r="XEB563" s="35"/>
      <c r="XEC563" s="35"/>
      <c r="XED563" s="35"/>
      <c r="XEE563" s="35"/>
      <c r="XEF563" s="35"/>
      <c r="XEG563" s="35"/>
      <c r="XEH563" s="35"/>
      <c r="XEI563" s="35"/>
      <c r="XEJ563" s="35"/>
      <c r="XEK563" s="35"/>
      <c r="XEL563" s="35"/>
      <c r="XEM563" s="35"/>
      <c r="XEN563" s="35"/>
      <c r="XEO563" s="35"/>
      <c r="XEP563" s="35"/>
      <c r="XEQ563" s="35"/>
      <c r="XER563" s="35"/>
      <c r="XES563" s="35"/>
      <c r="XET563" s="35"/>
      <c r="XEU563" s="35"/>
      <c r="XEV563" s="35"/>
      <c r="XEW563" s="35"/>
      <c r="XEX563" s="35"/>
      <c r="XEY563" s="35"/>
      <c r="XEZ563" s="35"/>
      <c r="XFA563" s="35"/>
      <c r="XFB563" s="35"/>
      <c r="XFC563" s="35"/>
      <c r="XFD563" s="35"/>
    </row>
    <row r="564" spans="1:151 16227:16384" s="12" customFormat="1" ht="20.25" customHeight="1" x14ac:dyDescent="0.25">
      <c r="A564" s="114"/>
      <c r="B564" s="115"/>
      <c r="C564" s="118">
        <v>4</v>
      </c>
      <c r="D564" s="119"/>
      <c r="E564" s="62" t="s">
        <v>209</v>
      </c>
      <c r="F564" s="118">
        <f>(91.43)*10.764</f>
        <v>984.15251999999998</v>
      </c>
      <c r="G564" s="119"/>
      <c r="H564" s="62">
        <v>0</v>
      </c>
      <c r="I564" s="62">
        <f t="shared" si="295"/>
        <v>1574.6440320000002</v>
      </c>
      <c r="J564" s="35"/>
      <c r="K564" s="35"/>
      <c r="L564" s="35"/>
      <c r="M564" s="35"/>
      <c r="N564" s="35"/>
      <c r="O564" s="35"/>
      <c r="P564" s="35"/>
      <c r="Q564" s="35"/>
      <c r="R564" s="35"/>
      <c r="S564" s="35"/>
      <c r="T564" s="35"/>
      <c r="U564" s="42" t="str">
        <f t="shared" ca="1" si="296"/>
        <v>2104,..,2804</v>
      </c>
      <c r="V564" s="42">
        <f t="shared" ref="V564:W564" ca="1" si="298">V563+1</f>
        <v>2104</v>
      </c>
      <c r="W564" s="42">
        <f t="shared" ca="1" si="298"/>
        <v>2804</v>
      </c>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WZC564" s="35"/>
      <c r="WZD564" s="35"/>
      <c r="WZE564" s="35"/>
      <c r="WZF564" s="35"/>
      <c r="WZG564" s="35"/>
      <c r="WZH564" s="35"/>
      <c r="WZI564" s="35"/>
      <c r="WZJ564" s="35"/>
      <c r="WZK564" s="35"/>
      <c r="WZL564" s="35"/>
      <c r="WZM564" s="35"/>
      <c r="WZN564" s="35"/>
      <c r="WZO564" s="35"/>
      <c r="WZP564" s="35"/>
      <c r="WZQ564" s="35"/>
      <c r="WZR564" s="35"/>
      <c r="WZS564" s="35"/>
      <c r="WZT564" s="35"/>
      <c r="WZU564" s="35"/>
      <c r="WZV564" s="35"/>
      <c r="WZW564" s="35"/>
      <c r="WZX564" s="35"/>
      <c r="WZY564" s="35"/>
      <c r="WZZ564" s="35"/>
      <c r="XAA564" s="35"/>
      <c r="XAB564" s="35"/>
      <c r="XAC564" s="35"/>
      <c r="XAD564" s="35"/>
      <c r="XAE564" s="35"/>
      <c r="XAF564" s="35"/>
      <c r="XAG564" s="35"/>
      <c r="XAH564" s="35"/>
      <c r="XAI564" s="35"/>
      <c r="XAJ564" s="35"/>
      <c r="XAK564" s="35"/>
      <c r="XAL564" s="35"/>
      <c r="XAM564" s="35"/>
      <c r="XAN564" s="35"/>
      <c r="XAO564" s="35"/>
      <c r="XAP564" s="35"/>
      <c r="XAQ564" s="35"/>
      <c r="XAR564" s="35"/>
      <c r="XAS564" s="35"/>
      <c r="XAT564" s="35"/>
      <c r="XAU564" s="35"/>
      <c r="XAV564" s="35"/>
      <c r="XAW564" s="35"/>
      <c r="XAX564" s="35"/>
      <c r="XAY564" s="35"/>
      <c r="XAZ564" s="35"/>
      <c r="XBA564" s="35"/>
      <c r="XBB564" s="35"/>
      <c r="XBC564" s="35"/>
      <c r="XBD564" s="35"/>
      <c r="XBE564" s="35"/>
      <c r="XBF564" s="35"/>
      <c r="XBG564" s="35"/>
      <c r="XBH564" s="35"/>
      <c r="XBI564" s="35"/>
      <c r="XBJ564" s="35"/>
      <c r="XBK564" s="35"/>
      <c r="XBL564" s="35"/>
      <c r="XBM564" s="35"/>
      <c r="XBN564" s="35"/>
      <c r="XBO564" s="35"/>
      <c r="XBP564" s="35"/>
      <c r="XBQ564" s="35"/>
      <c r="XBR564" s="35"/>
      <c r="XBS564" s="35"/>
      <c r="XBT564" s="35"/>
      <c r="XBU564" s="35"/>
      <c r="XBV564" s="35"/>
      <c r="XBW564" s="35"/>
      <c r="XBX564" s="35"/>
      <c r="XBY564" s="35"/>
      <c r="XBZ564" s="35"/>
      <c r="XCA564" s="35"/>
      <c r="XCB564" s="35"/>
      <c r="XCC564" s="35"/>
      <c r="XCD564" s="35"/>
      <c r="XCE564" s="35"/>
      <c r="XCF564" s="35"/>
      <c r="XCG564" s="35"/>
      <c r="XCH564" s="35"/>
      <c r="XCI564" s="35"/>
      <c r="XCJ564" s="35"/>
      <c r="XCK564" s="35"/>
      <c r="XCL564" s="35"/>
      <c r="XCM564" s="35"/>
      <c r="XCN564" s="35"/>
      <c r="XCO564" s="35"/>
      <c r="XCP564" s="35"/>
      <c r="XCQ564" s="35"/>
      <c r="XCR564" s="35"/>
      <c r="XCS564" s="35"/>
      <c r="XCT564" s="35"/>
      <c r="XCU564" s="35"/>
      <c r="XCV564" s="35"/>
      <c r="XCW564" s="35"/>
      <c r="XCX564" s="35"/>
      <c r="XCY564" s="35"/>
      <c r="XCZ564" s="35"/>
      <c r="XDA564" s="35"/>
      <c r="XDB564" s="35"/>
      <c r="XDC564" s="35"/>
      <c r="XDD564" s="35"/>
      <c r="XDE564" s="35"/>
      <c r="XDF564" s="35"/>
      <c r="XDG564" s="35"/>
      <c r="XDH564" s="35"/>
      <c r="XDI564" s="35"/>
      <c r="XDJ564" s="35"/>
      <c r="XDK564" s="35"/>
      <c r="XDL564" s="35"/>
      <c r="XDM564" s="35"/>
      <c r="XDN564" s="35"/>
      <c r="XDO564" s="35"/>
      <c r="XDP564" s="35"/>
      <c r="XDQ564" s="35"/>
      <c r="XDR564" s="35"/>
      <c r="XDS564" s="35"/>
      <c r="XDT564" s="35"/>
      <c r="XDU564" s="35"/>
      <c r="XDV564" s="35"/>
      <c r="XDW564" s="35"/>
      <c r="XDX564" s="35"/>
      <c r="XDY564" s="35"/>
      <c r="XDZ564" s="35"/>
      <c r="XEA564" s="35"/>
      <c r="XEB564" s="35"/>
      <c r="XEC564" s="35"/>
      <c r="XED564" s="35"/>
      <c r="XEE564" s="35"/>
      <c r="XEF564" s="35"/>
      <c r="XEG564" s="35"/>
      <c r="XEH564" s="35"/>
      <c r="XEI564" s="35"/>
      <c r="XEJ564" s="35"/>
      <c r="XEK564" s="35"/>
      <c r="XEL564" s="35"/>
      <c r="XEM564" s="35"/>
      <c r="XEN564" s="35"/>
      <c r="XEO564" s="35"/>
      <c r="XEP564" s="35"/>
      <c r="XEQ564" s="35"/>
      <c r="XER564" s="35"/>
      <c r="XES564" s="35"/>
      <c r="XET564" s="35"/>
      <c r="XEU564" s="35"/>
      <c r="XEV564" s="35"/>
      <c r="XEW564" s="35"/>
      <c r="XEX564" s="35"/>
      <c r="XEY564" s="35"/>
      <c r="XEZ564" s="35"/>
      <c r="XFA564" s="35"/>
      <c r="XFB564" s="35"/>
      <c r="XFC564" s="35"/>
      <c r="XFD564" s="35"/>
    </row>
    <row r="565" spans="1:151 16227:16384" s="12" customFormat="1" ht="20.25" customHeight="1" x14ac:dyDescent="0.25">
      <c r="A565" s="116"/>
      <c r="B565" s="117"/>
      <c r="C565" s="118">
        <v>5</v>
      </c>
      <c r="D565" s="119"/>
      <c r="E565" s="118" t="s">
        <v>221</v>
      </c>
      <c r="F565" s="120"/>
      <c r="G565" s="120"/>
      <c r="H565" s="120"/>
      <c r="I565" s="119"/>
      <c r="J565" s="35"/>
      <c r="K565" s="35"/>
      <c r="L565" s="35"/>
      <c r="M565" s="35"/>
      <c r="N565" s="35"/>
      <c r="O565" s="35"/>
      <c r="P565" s="35"/>
      <c r="Q565" s="35"/>
      <c r="R565" s="35"/>
      <c r="S565" s="35"/>
      <c r="T565" s="35"/>
      <c r="U565" s="42" t="str">
        <f t="shared" ca="1" si="296"/>
        <v>2105,..,2805</v>
      </c>
      <c r="V565" s="42">
        <f t="shared" ref="V565:W565" ca="1" si="299">V564+1</f>
        <v>2105</v>
      </c>
      <c r="W565" s="42">
        <f t="shared" ca="1" si="299"/>
        <v>2805</v>
      </c>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WZC565" s="35"/>
      <c r="WZD565" s="35"/>
      <c r="WZE565" s="35"/>
      <c r="WZF565" s="35"/>
      <c r="WZG565" s="35"/>
      <c r="WZH565" s="35"/>
      <c r="WZI565" s="35"/>
      <c r="WZJ565" s="35"/>
      <c r="WZK565" s="35"/>
      <c r="WZL565" s="35"/>
      <c r="WZM565" s="35"/>
      <c r="WZN565" s="35"/>
      <c r="WZO565" s="35"/>
      <c r="WZP565" s="35"/>
      <c r="WZQ565" s="35"/>
      <c r="WZR565" s="35"/>
      <c r="WZS565" s="35"/>
      <c r="WZT565" s="35"/>
      <c r="WZU565" s="35"/>
      <c r="WZV565" s="35"/>
      <c r="WZW565" s="35"/>
      <c r="WZX565" s="35"/>
      <c r="WZY565" s="35"/>
      <c r="WZZ565" s="35"/>
      <c r="XAA565" s="35"/>
      <c r="XAB565" s="35"/>
      <c r="XAC565" s="35"/>
      <c r="XAD565" s="35"/>
      <c r="XAE565" s="35"/>
      <c r="XAF565" s="35"/>
      <c r="XAG565" s="35"/>
      <c r="XAH565" s="35"/>
      <c r="XAI565" s="35"/>
      <c r="XAJ565" s="35"/>
      <c r="XAK565" s="35"/>
      <c r="XAL565" s="35"/>
      <c r="XAM565" s="35"/>
      <c r="XAN565" s="35"/>
      <c r="XAO565" s="35"/>
      <c r="XAP565" s="35"/>
      <c r="XAQ565" s="35"/>
      <c r="XAR565" s="35"/>
      <c r="XAS565" s="35"/>
      <c r="XAT565" s="35"/>
      <c r="XAU565" s="35"/>
      <c r="XAV565" s="35"/>
      <c r="XAW565" s="35"/>
      <c r="XAX565" s="35"/>
      <c r="XAY565" s="35"/>
      <c r="XAZ565" s="35"/>
      <c r="XBA565" s="35"/>
      <c r="XBB565" s="35"/>
      <c r="XBC565" s="35"/>
      <c r="XBD565" s="35"/>
      <c r="XBE565" s="35"/>
      <c r="XBF565" s="35"/>
      <c r="XBG565" s="35"/>
      <c r="XBH565" s="35"/>
      <c r="XBI565" s="35"/>
      <c r="XBJ565" s="35"/>
      <c r="XBK565" s="35"/>
      <c r="XBL565" s="35"/>
      <c r="XBM565" s="35"/>
      <c r="XBN565" s="35"/>
      <c r="XBO565" s="35"/>
      <c r="XBP565" s="35"/>
      <c r="XBQ565" s="35"/>
      <c r="XBR565" s="35"/>
      <c r="XBS565" s="35"/>
      <c r="XBT565" s="35"/>
      <c r="XBU565" s="35"/>
      <c r="XBV565" s="35"/>
      <c r="XBW565" s="35"/>
      <c r="XBX565" s="35"/>
      <c r="XBY565" s="35"/>
      <c r="XBZ565" s="35"/>
      <c r="XCA565" s="35"/>
      <c r="XCB565" s="35"/>
      <c r="XCC565" s="35"/>
      <c r="XCD565" s="35"/>
      <c r="XCE565" s="35"/>
      <c r="XCF565" s="35"/>
      <c r="XCG565" s="35"/>
      <c r="XCH565" s="35"/>
      <c r="XCI565" s="35"/>
      <c r="XCJ565" s="35"/>
      <c r="XCK565" s="35"/>
      <c r="XCL565" s="35"/>
      <c r="XCM565" s="35"/>
      <c r="XCN565" s="35"/>
      <c r="XCO565" s="35"/>
      <c r="XCP565" s="35"/>
      <c r="XCQ565" s="35"/>
      <c r="XCR565" s="35"/>
      <c r="XCS565" s="35"/>
      <c r="XCT565" s="35"/>
      <c r="XCU565" s="35"/>
      <c r="XCV565" s="35"/>
      <c r="XCW565" s="35"/>
      <c r="XCX565" s="35"/>
      <c r="XCY565" s="35"/>
      <c r="XCZ565" s="35"/>
      <c r="XDA565" s="35"/>
      <c r="XDB565" s="35"/>
      <c r="XDC565" s="35"/>
      <c r="XDD565" s="35"/>
      <c r="XDE565" s="35"/>
      <c r="XDF565" s="35"/>
      <c r="XDG565" s="35"/>
      <c r="XDH565" s="35"/>
      <c r="XDI565" s="35"/>
      <c r="XDJ565" s="35"/>
      <c r="XDK565" s="35"/>
      <c r="XDL565" s="35"/>
      <c r="XDM565" s="35"/>
      <c r="XDN565" s="35"/>
      <c r="XDO565" s="35"/>
      <c r="XDP565" s="35"/>
      <c r="XDQ565" s="35"/>
      <c r="XDR565" s="35"/>
      <c r="XDS565" s="35"/>
      <c r="XDT565" s="35"/>
      <c r="XDU565" s="35"/>
      <c r="XDV565" s="35"/>
      <c r="XDW565" s="35"/>
      <c r="XDX565" s="35"/>
      <c r="XDY565" s="35"/>
      <c r="XDZ565" s="35"/>
      <c r="XEA565" s="35"/>
      <c r="XEB565" s="35"/>
      <c r="XEC565" s="35"/>
      <c r="XED565" s="35"/>
      <c r="XEE565" s="35"/>
      <c r="XEF565" s="35"/>
      <c r="XEG565" s="35"/>
      <c r="XEH565" s="35"/>
      <c r="XEI565" s="35"/>
      <c r="XEJ565" s="35"/>
      <c r="XEK565" s="35"/>
      <c r="XEL565" s="35"/>
      <c r="XEM565" s="35"/>
      <c r="XEN565" s="35"/>
      <c r="XEO565" s="35"/>
      <c r="XEP565" s="35"/>
      <c r="XEQ565" s="35"/>
      <c r="XER565" s="35"/>
      <c r="XES565" s="35"/>
      <c r="XET565" s="35"/>
      <c r="XEU565" s="35"/>
      <c r="XEV565" s="35"/>
      <c r="XEW565" s="35"/>
      <c r="XEX565" s="35"/>
      <c r="XEY565" s="35"/>
      <c r="XEZ565" s="35"/>
      <c r="XFA565" s="35"/>
      <c r="XFB565" s="35"/>
      <c r="XFC565" s="35"/>
      <c r="XFD565" s="35"/>
    </row>
    <row r="566" spans="1:151 16227:16384" s="12" customFormat="1" ht="20.25" x14ac:dyDescent="0.25">
      <c r="A566" s="109" t="s">
        <v>288</v>
      </c>
      <c r="B566" s="110"/>
      <c r="C566" s="110"/>
      <c r="D566" s="110"/>
      <c r="E566" s="110"/>
      <c r="F566" s="110"/>
      <c r="G566" s="110"/>
      <c r="H566" s="110"/>
      <c r="I566" s="111"/>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WZC566" s="35"/>
      <c r="WZD566" s="35"/>
      <c r="WZE566" s="35"/>
      <c r="WZF566" s="35"/>
      <c r="WZG566" s="35"/>
      <c r="WZH566" s="35"/>
      <c r="WZI566" s="35"/>
      <c r="WZJ566" s="35"/>
      <c r="WZK566" s="35"/>
      <c r="WZL566" s="35"/>
      <c r="WZM566" s="35"/>
      <c r="WZN566" s="35"/>
      <c r="WZO566" s="35"/>
      <c r="WZP566" s="35"/>
      <c r="WZQ566" s="35"/>
      <c r="WZR566" s="35"/>
      <c r="WZS566" s="35"/>
      <c r="WZT566" s="35"/>
      <c r="WZU566" s="35"/>
      <c r="WZV566" s="35"/>
      <c r="WZW566" s="35"/>
      <c r="WZX566" s="35"/>
      <c r="WZY566" s="35"/>
      <c r="WZZ566" s="35"/>
      <c r="XAA566" s="35"/>
      <c r="XAB566" s="35"/>
      <c r="XAC566" s="35"/>
      <c r="XAD566" s="35"/>
      <c r="XAE566" s="35"/>
      <c r="XAF566" s="35"/>
      <c r="XAG566" s="35"/>
      <c r="XAH566" s="35"/>
      <c r="XAI566" s="35"/>
      <c r="XAJ566" s="35"/>
      <c r="XAK566" s="35"/>
      <c r="XAL566" s="35"/>
      <c r="XAM566" s="35"/>
      <c r="XAN566" s="35"/>
      <c r="XAO566" s="35"/>
      <c r="XAP566" s="35"/>
      <c r="XAQ566" s="35"/>
      <c r="XAR566" s="35"/>
      <c r="XAS566" s="35"/>
      <c r="XAT566" s="35"/>
      <c r="XAU566" s="35"/>
      <c r="XAV566" s="35"/>
      <c r="XAW566" s="35"/>
      <c r="XAX566" s="35"/>
      <c r="XAY566" s="35"/>
      <c r="XAZ566" s="35"/>
      <c r="XBA566" s="35"/>
      <c r="XBB566" s="35"/>
      <c r="XBC566" s="35"/>
      <c r="XBD566" s="35"/>
      <c r="XBE566" s="35"/>
      <c r="XBF566" s="35"/>
      <c r="XBG566" s="35"/>
      <c r="XBH566" s="35"/>
      <c r="XBI566" s="35"/>
      <c r="XBJ566" s="35"/>
      <c r="XBK566" s="35"/>
      <c r="XBL566" s="35"/>
      <c r="XBM566" s="35"/>
      <c r="XBN566" s="35"/>
      <c r="XBO566" s="35"/>
      <c r="XBP566" s="35"/>
      <c r="XBQ566" s="35"/>
      <c r="XBR566" s="35"/>
      <c r="XBS566" s="35"/>
      <c r="XBT566" s="35"/>
      <c r="XBU566" s="35"/>
      <c r="XBV566" s="35"/>
      <c r="XBW566" s="35"/>
      <c r="XBX566" s="35"/>
      <c r="XBY566" s="35"/>
      <c r="XBZ566" s="35"/>
      <c r="XCA566" s="35"/>
      <c r="XCB566" s="35"/>
      <c r="XCC566" s="35"/>
      <c r="XCD566" s="35"/>
      <c r="XCE566" s="35"/>
      <c r="XCF566" s="35"/>
      <c r="XCG566" s="35"/>
      <c r="XCH566" s="35"/>
      <c r="XCI566" s="35"/>
      <c r="XCJ566" s="35"/>
      <c r="XCK566" s="35"/>
      <c r="XCL566" s="35"/>
      <c r="XCM566" s="35"/>
      <c r="XCN566" s="35"/>
      <c r="XCO566" s="35"/>
      <c r="XCP566" s="35"/>
      <c r="XCQ566" s="35"/>
      <c r="XCR566" s="35"/>
      <c r="XCS566" s="35"/>
      <c r="XCT566" s="35"/>
      <c r="XCU566" s="35"/>
      <c r="XCV566" s="35"/>
      <c r="XCW566" s="35"/>
      <c r="XCX566" s="35"/>
      <c r="XCY566" s="35"/>
      <c r="XCZ566" s="35"/>
      <c r="XDA566" s="35"/>
      <c r="XDB566" s="35"/>
      <c r="XDC566" s="35"/>
      <c r="XDD566" s="35"/>
      <c r="XDE566" s="35"/>
      <c r="XDF566" s="35"/>
      <c r="XDG566" s="35"/>
      <c r="XDH566" s="35"/>
      <c r="XDI566" s="35"/>
      <c r="XDJ566" s="35"/>
      <c r="XDK566" s="35"/>
      <c r="XDL566" s="35"/>
      <c r="XDM566" s="35"/>
      <c r="XDN566" s="35"/>
      <c r="XDO566" s="35"/>
      <c r="XDP566" s="35"/>
      <c r="XDQ566" s="35"/>
      <c r="XDR566" s="35"/>
      <c r="XDS566" s="35"/>
      <c r="XDT566" s="35"/>
      <c r="XDU566" s="35"/>
      <c r="XDV566" s="35"/>
      <c r="XDW566" s="35"/>
      <c r="XDX566" s="35"/>
      <c r="XDY566" s="35"/>
      <c r="XDZ566" s="35"/>
      <c r="XEA566" s="35"/>
      <c r="XEB566" s="35"/>
      <c r="XEC566" s="35"/>
      <c r="XED566" s="35"/>
      <c r="XEE566" s="35"/>
      <c r="XEF566" s="35"/>
      <c r="XEG566" s="35"/>
      <c r="XEH566" s="35"/>
      <c r="XEI566" s="35"/>
      <c r="XEJ566" s="35"/>
      <c r="XEK566" s="35"/>
      <c r="XEL566" s="35"/>
      <c r="XEM566" s="35"/>
      <c r="XEN566" s="35"/>
      <c r="XEO566" s="35"/>
      <c r="XEP566" s="35"/>
      <c r="XEQ566" s="35"/>
      <c r="XER566" s="35"/>
      <c r="XES566" s="35"/>
      <c r="XET566" s="35"/>
      <c r="XEU566" s="35"/>
      <c r="XEV566" s="35"/>
      <c r="XEW566" s="35"/>
      <c r="XEX566" s="35"/>
      <c r="XEY566" s="35"/>
      <c r="XEZ566" s="35"/>
      <c r="XFA566" s="35"/>
      <c r="XFB566" s="35"/>
      <c r="XFC566" s="35"/>
      <c r="XFD566" s="35"/>
    </row>
    <row r="567" spans="1:151 16227:16384" s="12" customFormat="1" ht="20.25" customHeight="1" x14ac:dyDescent="0.25">
      <c r="A567" s="112" t="str">
        <f>A566</f>
        <v>31st to 34th Floor</v>
      </c>
      <c r="B567" s="113"/>
      <c r="C567" s="118">
        <v>1</v>
      </c>
      <c r="D567" s="119"/>
      <c r="E567" s="62" t="s">
        <v>208</v>
      </c>
      <c r="F567" s="118">
        <f>(62.79)*10.764</f>
        <v>675.87155999999993</v>
      </c>
      <c r="G567" s="119"/>
      <c r="H567" s="62">
        <v>0</v>
      </c>
      <c r="I567" s="62">
        <f t="shared" ref="I567:I571" si="300">F567*(($I$151)+1)+H567</f>
        <v>1081.3944959999999</v>
      </c>
      <c r="J567" s="35"/>
      <c r="K567" s="35"/>
      <c r="L567" s="35"/>
      <c r="M567" s="35"/>
      <c r="N567" s="35"/>
      <c r="O567" s="35"/>
      <c r="P567" s="35"/>
      <c r="Q567" s="35"/>
      <c r="R567" s="35"/>
      <c r="S567" s="35"/>
      <c r="T567" s="35"/>
      <c r="U567" s="42" t="str">
        <f t="shared" ref="U567:U571" ca="1" si="301">V567&amp;""&amp;",..,"&amp;""&amp;W567</f>
        <v>3101,..,3401</v>
      </c>
      <c r="V567" s="42">
        <f ca="1">(SUMPRODUCT(MID(0&amp;(LEFT(A566,SUM(LEN(A566)-LEN(SUBSTITUTE(A566,{"0","1","2","3"},""))))), LARGE(INDEX(ISNUMBER(--MID((LEFT(A566,SUM(LEN(A566)-LEN(SUBSTITUTE(A566,{"0","1","2","3"},""))))), ROW(INDIRECT("1:"&amp;LEN((LEFT(A566,SUM(LEN(A566)-LEN(SUBSTITUTE(A566,{"0","1","2","3"},"")))))))), 1)) * ROW(INDIRECT("1:"&amp;LEN((LEFT(A566,SUM(LEN(A566)-LEN(SUBSTITUTE(A566,{"0","1","2","3"},"")))))))), 0), ROW(INDIRECT("1:"&amp;LEN((LEFT(A566,SUM(LEN(A566)-LEN(SUBSTITUTE(A566,{"0","1","2","3"},"")))))))))+1, 1) * 10^ROW(INDIRECT("1:"&amp;LEN((LEFT(A566,SUM(LEN(A566)-LEN(SUBSTITUTE(A566,{"0","1","2","3"},""))))))))/10))*100+1</f>
        <v>3101</v>
      </c>
      <c r="W567" s="42">
        <f ca="1">(SUMPRODUCT(MID(0&amp;(--TRIM(RIGHT(SUBSTITUTE(LEFT(A566,_xlfn.AGGREGATE(16,6,FIND({0,1,2,3,4,5,6,7,8,9},A566,ROW(INDIRECT("1:"&amp;LEN(A566)))),1))," ",REPT(" ",LEN(A566))),LEN(A566)))), LARGE(INDEX(ISNUMBER(--MID((--TRIM(RIGHT(SUBSTITUTE(LEFT(A566,_xlfn.AGGREGATE(16,6,FIND({0,1,2,3,4,5,6,7,8,9},A566,ROW(INDIRECT("1:"&amp;LEN(A566)))),1))," ",REPT(" ",LEN(A566))),LEN(A566)))), ROW(INDIRECT("1:"&amp;LEN((--TRIM(RIGHT(SUBSTITUTE(LEFT(A566,_xlfn.AGGREGATE(16,6,FIND({0,1,2,3,4,5,6,7,8,9},A566,ROW(INDIRECT("1:"&amp;LEN(A566)))),1))," ",REPT(" ",LEN(A566))),LEN(A566))))))), 1)) * ROW(INDIRECT("1:"&amp;LEN((--TRIM(RIGHT(SUBSTITUTE(LEFT(A566,_xlfn.AGGREGATE(16,6,FIND({0,1,2,3,4,5,6,7,8,9},A566,ROW(INDIRECT("1:"&amp;LEN(A566)))),1))," ",REPT(" ",LEN(A566))),LEN(A566))))))), 0), ROW(INDIRECT("1:"&amp;LEN((--TRIM(RIGHT(SUBSTITUTE(LEFT(A566,_xlfn.AGGREGATE(16,6,FIND({0,1,2,3,4,5,6,7,8,9},A566,ROW(INDIRECT("1:"&amp;LEN(A566)))),1))," ",REPT(" ",LEN(A566))),LEN(A566))))))))+1, 1) * 10^ROW(INDIRECT("1:"&amp;LEN((--TRIM(RIGHT(SUBSTITUTE(LEFT(A566,_xlfn.AGGREGATE(16,6,FIND({0,1,2,3,4,5,6,7,8,9},A566,ROW(INDIRECT("1:"&amp;LEN(A566)))),1))," ",REPT(" ",LEN(A566))),LEN(A566)))))))/10))*100+1</f>
        <v>3401</v>
      </c>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WZC567" s="35"/>
      <c r="WZD567" s="35"/>
      <c r="WZE567" s="35"/>
      <c r="WZF567" s="35"/>
      <c r="WZG567" s="35"/>
      <c r="WZH567" s="35"/>
      <c r="WZI567" s="35"/>
      <c r="WZJ567" s="35"/>
      <c r="WZK567" s="35"/>
      <c r="WZL567" s="35"/>
      <c r="WZM567" s="35"/>
      <c r="WZN567" s="35"/>
      <c r="WZO567" s="35"/>
      <c r="WZP567" s="35"/>
      <c r="WZQ567" s="35"/>
      <c r="WZR567" s="35"/>
      <c r="WZS567" s="35"/>
      <c r="WZT567" s="35"/>
      <c r="WZU567" s="35"/>
      <c r="WZV567" s="35"/>
      <c r="WZW567" s="35"/>
      <c r="WZX567" s="35"/>
      <c r="WZY567" s="35"/>
      <c r="WZZ567" s="35"/>
      <c r="XAA567" s="35"/>
      <c r="XAB567" s="35"/>
      <c r="XAC567" s="35"/>
      <c r="XAD567" s="35"/>
      <c r="XAE567" s="35"/>
      <c r="XAF567" s="35"/>
      <c r="XAG567" s="35"/>
      <c r="XAH567" s="35"/>
      <c r="XAI567" s="35"/>
      <c r="XAJ567" s="35"/>
      <c r="XAK567" s="35"/>
      <c r="XAL567" s="35"/>
      <c r="XAM567" s="35"/>
      <c r="XAN567" s="35"/>
      <c r="XAO567" s="35"/>
      <c r="XAP567" s="35"/>
      <c r="XAQ567" s="35"/>
      <c r="XAR567" s="35"/>
      <c r="XAS567" s="35"/>
      <c r="XAT567" s="35"/>
      <c r="XAU567" s="35"/>
      <c r="XAV567" s="35"/>
      <c r="XAW567" s="35"/>
      <c r="XAX567" s="35"/>
      <c r="XAY567" s="35"/>
      <c r="XAZ567" s="35"/>
      <c r="XBA567" s="35"/>
      <c r="XBB567" s="35"/>
      <c r="XBC567" s="35"/>
      <c r="XBD567" s="35"/>
      <c r="XBE567" s="35"/>
      <c r="XBF567" s="35"/>
      <c r="XBG567" s="35"/>
      <c r="XBH567" s="35"/>
      <c r="XBI567" s="35"/>
      <c r="XBJ567" s="35"/>
      <c r="XBK567" s="35"/>
      <c r="XBL567" s="35"/>
      <c r="XBM567" s="35"/>
      <c r="XBN567" s="35"/>
      <c r="XBO567" s="35"/>
      <c r="XBP567" s="35"/>
      <c r="XBQ567" s="35"/>
      <c r="XBR567" s="35"/>
      <c r="XBS567" s="35"/>
      <c r="XBT567" s="35"/>
      <c r="XBU567" s="35"/>
      <c r="XBV567" s="35"/>
      <c r="XBW567" s="35"/>
      <c r="XBX567" s="35"/>
      <c r="XBY567" s="35"/>
      <c r="XBZ567" s="35"/>
      <c r="XCA567" s="35"/>
      <c r="XCB567" s="35"/>
      <c r="XCC567" s="35"/>
      <c r="XCD567" s="35"/>
      <c r="XCE567" s="35"/>
      <c r="XCF567" s="35"/>
      <c r="XCG567" s="35"/>
      <c r="XCH567" s="35"/>
      <c r="XCI567" s="35"/>
      <c r="XCJ567" s="35"/>
      <c r="XCK567" s="35"/>
      <c r="XCL567" s="35"/>
      <c r="XCM567" s="35"/>
      <c r="XCN567" s="35"/>
      <c r="XCO567" s="35"/>
      <c r="XCP567" s="35"/>
      <c r="XCQ567" s="35"/>
      <c r="XCR567" s="35"/>
      <c r="XCS567" s="35"/>
      <c r="XCT567" s="35"/>
      <c r="XCU567" s="35"/>
      <c r="XCV567" s="35"/>
      <c r="XCW567" s="35"/>
      <c r="XCX567" s="35"/>
      <c r="XCY567" s="35"/>
      <c r="XCZ567" s="35"/>
      <c r="XDA567" s="35"/>
      <c r="XDB567" s="35"/>
      <c r="XDC567" s="35"/>
      <c r="XDD567" s="35"/>
      <c r="XDE567" s="35"/>
      <c r="XDF567" s="35"/>
      <c r="XDG567" s="35"/>
      <c r="XDH567" s="35"/>
      <c r="XDI567" s="35"/>
      <c r="XDJ567" s="35"/>
      <c r="XDK567" s="35"/>
      <c r="XDL567" s="35"/>
      <c r="XDM567" s="35"/>
      <c r="XDN567" s="35"/>
      <c r="XDO567" s="35"/>
      <c r="XDP567" s="35"/>
      <c r="XDQ567" s="35"/>
      <c r="XDR567" s="35"/>
      <c r="XDS567" s="35"/>
      <c r="XDT567" s="35"/>
      <c r="XDU567" s="35"/>
      <c r="XDV567" s="35"/>
      <c r="XDW567" s="35"/>
      <c r="XDX567" s="35"/>
      <c r="XDY567" s="35"/>
      <c r="XDZ567" s="35"/>
      <c r="XEA567" s="35"/>
      <c r="XEB567" s="35"/>
      <c r="XEC567" s="35"/>
      <c r="XED567" s="35"/>
      <c r="XEE567" s="35"/>
      <c r="XEF567" s="35"/>
      <c r="XEG567" s="35"/>
      <c r="XEH567" s="35"/>
      <c r="XEI567" s="35"/>
      <c r="XEJ567" s="35"/>
      <c r="XEK567" s="35"/>
      <c r="XEL567" s="35"/>
      <c r="XEM567" s="35"/>
      <c r="XEN567" s="35"/>
      <c r="XEO567" s="35"/>
      <c r="XEP567" s="35"/>
      <c r="XEQ567" s="35"/>
      <c r="XER567" s="35"/>
      <c r="XES567" s="35"/>
      <c r="XET567" s="35"/>
      <c r="XEU567" s="35"/>
      <c r="XEV567" s="35"/>
      <c r="XEW567" s="35"/>
      <c r="XEX567" s="35"/>
      <c r="XEY567" s="35"/>
      <c r="XEZ567" s="35"/>
      <c r="XFA567" s="35"/>
      <c r="XFB567" s="35"/>
      <c r="XFC567" s="35"/>
      <c r="XFD567" s="35"/>
    </row>
    <row r="568" spans="1:151 16227:16384" s="12" customFormat="1" ht="20.25" customHeight="1" x14ac:dyDescent="0.25">
      <c r="A568" s="114"/>
      <c r="B568" s="115"/>
      <c r="C568" s="118">
        <v>2</v>
      </c>
      <c r="D568" s="119"/>
      <c r="E568" s="62" t="s">
        <v>208</v>
      </c>
      <c r="F568" s="118">
        <f>(64.4)*10.764</f>
        <v>693.20159999999998</v>
      </c>
      <c r="G568" s="119"/>
      <c r="H568" s="62">
        <v>0</v>
      </c>
      <c r="I568" s="62">
        <f t="shared" si="300"/>
        <v>1109.12256</v>
      </c>
      <c r="J568" s="35"/>
      <c r="K568" s="35"/>
      <c r="L568" s="35"/>
      <c r="M568" s="35"/>
      <c r="N568" s="35"/>
      <c r="O568" s="35"/>
      <c r="P568" s="35"/>
      <c r="Q568" s="35"/>
      <c r="R568" s="35"/>
      <c r="S568" s="35"/>
      <c r="T568" s="35"/>
      <c r="U568" s="42" t="str">
        <f t="shared" ca="1" si="301"/>
        <v>3102,..,3402</v>
      </c>
      <c r="V568" s="42">
        <f ca="1">V567+1</f>
        <v>3102</v>
      </c>
      <c r="W568" s="42">
        <f ca="1">W567+1</f>
        <v>3402</v>
      </c>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WZC568" s="35"/>
      <c r="WZD568" s="35"/>
      <c r="WZE568" s="35"/>
      <c r="WZF568" s="35"/>
      <c r="WZG568" s="35"/>
      <c r="WZH568" s="35"/>
      <c r="WZI568" s="35"/>
      <c r="WZJ568" s="35"/>
      <c r="WZK568" s="35"/>
      <c r="WZL568" s="35"/>
      <c r="WZM568" s="35"/>
      <c r="WZN568" s="35"/>
      <c r="WZO568" s="35"/>
      <c r="WZP568" s="35"/>
      <c r="WZQ568" s="35"/>
      <c r="WZR568" s="35"/>
      <c r="WZS568" s="35"/>
      <c r="WZT568" s="35"/>
      <c r="WZU568" s="35"/>
      <c r="WZV568" s="35"/>
      <c r="WZW568" s="35"/>
      <c r="WZX568" s="35"/>
      <c r="WZY568" s="35"/>
      <c r="WZZ568" s="35"/>
      <c r="XAA568" s="35"/>
      <c r="XAB568" s="35"/>
      <c r="XAC568" s="35"/>
      <c r="XAD568" s="35"/>
      <c r="XAE568" s="35"/>
      <c r="XAF568" s="35"/>
      <c r="XAG568" s="35"/>
      <c r="XAH568" s="35"/>
      <c r="XAI568" s="35"/>
      <c r="XAJ568" s="35"/>
      <c r="XAK568" s="35"/>
      <c r="XAL568" s="35"/>
      <c r="XAM568" s="35"/>
      <c r="XAN568" s="35"/>
      <c r="XAO568" s="35"/>
      <c r="XAP568" s="35"/>
      <c r="XAQ568" s="35"/>
      <c r="XAR568" s="35"/>
      <c r="XAS568" s="35"/>
      <c r="XAT568" s="35"/>
      <c r="XAU568" s="35"/>
      <c r="XAV568" s="35"/>
      <c r="XAW568" s="35"/>
      <c r="XAX568" s="35"/>
      <c r="XAY568" s="35"/>
      <c r="XAZ568" s="35"/>
      <c r="XBA568" s="35"/>
      <c r="XBB568" s="35"/>
      <c r="XBC568" s="35"/>
      <c r="XBD568" s="35"/>
      <c r="XBE568" s="35"/>
      <c r="XBF568" s="35"/>
      <c r="XBG568" s="35"/>
      <c r="XBH568" s="35"/>
      <c r="XBI568" s="35"/>
      <c r="XBJ568" s="35"/>
      <c r="XBK568" s="35"/>
      <c r="XBL568" s="35"/>
      <c r="XBM568" s="35"/>
      <c r="XBN568" s="35"/>
      <c r="XBO568" s="35"/>
      <c r="XBP568" s="35"/>
      <c r="XBQ568" s="35"/>
      <c r="XBR568" s="35"/>
      <c r="XBS568" s="35"/>
      <c r="XBT568" s="35"/>
      <c r="XBU568" s="35"/>
      <c r="XBV568" s="35"/>
      <c r="XBW568" s="35"/>
      <c r="XBX568" s="35"/>
      <c r="XBY568" s="35"/>
      <c r="XBZ568" s="35"/>
      <c r="XCA568" s="35"/>
      <c r="XCB568" s="35"/>
      <c r="XCC568" s="35"/>
      <c r="XCD568" s="35"/>
      <c r="XCE568" s="35"/>
      <c r="XCF568" s="35"/>
      <c r="XCG568" s="35"/>
      <c r="XCH568" s="35"/>
      <c r="XCI568" s="35"/>
      <c r="XCJ568" s="35"/>
      <c r="XCK568" s="35"/>
      <c r="XCL568" s="35"/>
      <c r="XCM568" s="35"/>
      <c r="XCN568" s="35"/>
      <c r="XCO568" s="35"/>
      <c r="XCP568" s="35"/>
      <c r="XCQ568" s="35"/>
      <c r="XCR568" s="35"/>
      <c r="XCS568" s="35"/>
      <c r="XCT568" s="35"/>
      <c r="XCU568" s="35"/>
      <c r="XCV568" s="35"/>
      <c r="XCW568" s="35"/>
      <c r="XCX568" s="35"/>
      <c r="XCY568" s="35"/>
      <c r="XCZ568" s="35"/>
      <c r="XDA568" s="35"/>
      <c r="XDB568" s="35"/>
      <c r="XDC568" s="35"/>
      <c r="XDD568" s="35"/>
      <c r="XDE568" s="35"/>
      <c r="XDF568" s="35"/>
      <c r="XDG568" s="35"/>
      <c r="XDH568" s="35"/>
      <c r="XDI568" s="35"/>
      <c r="XDJ568" s="35"/>
      <c r="XDK568" s="35"/>
      <c r="XDL568" s="35"/>
      <c r="XDM568" s="35"/>
      <c r="XDN568" s="35"/>
      <c r="XDO568" s="35"/>
      <c r="XDP568" s="35"/>
      <c r="XDQ568" s="35"/>
      <c r="XDR568" s="35"/>
      <c r="XDS568" s="35"/>
      <c r="XDT568" s="35"/>
      <c r="XDU568" s="35"/>
      <c r="XDV568" s="35"/>
      <c r="XDW568" s="35"/>
      <c r="XDX568" s="35"/>
      <c r="XDY568" s="35"/>
      <c r="XDZ568" s="35"/>
      <c r="XEA568" s="35"/>
      <c r="XEB568" s="35"/>
      <c r="XEC568" s="35"/>
      <c r="XED568" s="35"/>
      <c r="XEE568" s="35"/>
      <c r="XEF568" s="35"/>
      <c r="XEG568" s="35"/>
      <c r="XEH568" s="35"/>
      <c r="XEI568" s="35"/>
      <c r="XEJ568" s="35"/>
      <c r="XEK568" s="35"/>
      <c r="XEL568" s="35"/>
      <c r="XEM568" s="35"/>
      <c r="XEN568" s="35"/>
      <c r="XEO568" s="35"/>
      <c r="XEP568" s="35"/>
      <c r="XEQ568" s="35"/>
      <c r="XER568" s="35"/>
      <c r="XES568" s="35"/>
      <c r="XET568" s="35"/>
      <c r="XEU568" s="35"/>
      <c r="XEV568" s="35"/>
      <c r="XEW568" s="35"/>
      <c r="XEX568" s="35"/>
      <c r="XEY568" s="35"/>
      <c r="XEZ568" s="35"/>
      <c r="XFA568" s="35"/>
      <c r="XFB568" s="35"/>
      <c r="XFC568" s="35"/>
      <c r="XFD568" s="35"/>
    </row>
    <row r="569" spans="1:151 16227:16384" s="12" customFormat="1" ht="20.25" customHeight="1" x14ac:dyDescent="0.25">
      <c r="A569" s="114"/>
      <c r="B569" s="115"/>
      <c r="C569" s="118">
        <v>3</v>
      </c>
      <c r="D569" s="119"/>
      <c r="E569" s="62" t="s">
        <v>208</v>
      </c>
      <c r="F569" s="118">
        <f>(64.4)*10.764</f>
        <v>693.20159999999998</v>
      </c>
      <c r="G569" s="119"/>
      <c r="H569" s="62">
        <v>0</v>
      </c>
      <c r="I569" s="62">
        <f t="shared" si="300"/>
        <v>1109.12256</v>
      </c>
      <c r="J569" s="35"/>
      <c r="K569" s="35"/>
      <c r="L569" s="35"/>
      <c r="M569" s="35"/>
      <c r="N569" s="35"/>
      <c r="O569" s="35"/>
      <c r="P569" s="35"/>
      <c r="Q569" s="35"/>
      <c r="R569" s="35"/>
      <c r="S569" s="35"/>
      <c r="T569" s="35"/>
      <c r="U569" s="42" t="str">
        <f t="shared" ca="1" si="301"/>
        <v>3103,..,3403</v>
      </c>
      <c r="V569" s="42">
        <f t="shared" ref="V569:W569" ca="1" si="302">V568+1</f>
        <v>3103</v>
      </c>
      <c r="W569" s="42">
        <f t="shared" ca="1" si="302"/>
        <v>3403</v>
      </c>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WZC569" s="35"/>
      <c r="WZD569" s="35"/>
      <c r="WZE569" s="35"/>
      <c r="WZF569" s="35"/>
      <c r="WZG569" s="35"/>
      <c r="WZH569" s="35"/>
      <c r="WZI569" s="35"/>
      <c r="WZJ569" s="35"/>
      <c r="WZK569" s="35"/>
      <c r="WZL569" s="35"/>
      <c r="WZM569" s="35"/>
      <c r="WZN569" s="35"/>
      <c r="WZO569" s="35"/>
      <c r="WZP569" s="35"/>
      <c r="WZQ569" s="35"/>
      <c r="WZR569" s="35"/>
      <c r="WZS569" s="35"/>
      <c r="WZT569" s="35"/>
      <c r="WZU569" s="35"/>
      <c r="WZV569" s="35"/>
      <c r="WZW569" s="35"/>
      <c r="WZX569" s="35"/>
      <c r="WZY569" s="35"/>
      <c r="WZZ569" s="35"/>
      <c r="XAA569" s="35"/>
      <c r="XAB569" s="35"/>
      <c r="XAC569" s="35"/>
      <c r="XAD569" s="35"/>
      <c r="XAE569" s="35"/>
      <c r="XAF569" s="35"/>
      <c r="XAG569" s="35"/>
      <c r="XAH569" s="35"/>
      <c r="XAI569" s="35"/>
      <c r="XAJ569" s="35"/>
      <c r="XAK569" s="35"/>
      <c r="XAL569" s="35"/>
      <c r="XAM569" s="35"/>
      <c r="XAN569" s="35"/>
      <c r="XAO569" s="35"/>
      <c r="XAP569" s="35"/>
      <c r="XAQ569" s="35"/>
      <c r="XAR569" s="35"/>
      <c r="XAS569" s="35"/>
      <c r="XAT569" s="35"/>
      <c r="XAU569" s="35"/>
      <c r="XAV569" s="35"/>
      <c r="XAW569" s="35"/>
      <c r="XAX569" s="35"/>
      <c r="XAY569" s="35"/>
      <c r="XAZ569" s="35"/>
      <c r="XBA569" s="35"/>
      <c r="XBB569" s="35"/>
      <c r="XBC569" s="35"/>
      <c r="XBD569" s="35"/>
      <c r="XBE569" s="35"/>
      <c r="XBF569" s="35"/>
      <c r="XBG569" s="35"/>
      <c r="XBH569" s="35"/>
      <c r="XBI569" s="35"/>
      <c r="XBJ569" s="35"/>
      <c r="XBK569" s="35"/>
      <c r="XBL569" s="35"/>
      <c r="XBM569" s="35"/>
      <c r="XBN569" s="35"/>
      <c r="XBO569" s="35"/>
      <c r="XBP569" s="35"/>
      <c r="XBQ569" s="35"/>
      <c r="XBR569" s="35"/>
      <c r="XBS569" s="35"/>
      <c r="XBT569" s="35"/>
      <c r="XBU569" s="35"/>
      <c r="XBV569" s="35"/>
      <c r="XBW569" s="35"/>
      <c r="XBX569" s="35"/>
      <c r="XBY569" s="35"/>
      <c r="XBZ569" s="35"/>
      <c r="XCA569" s="35"/>
      <c r="XCB569" s="35"/>
      <c r="XCC569" s="35"/>
      <c r="XCD569" s="35"/>
      <c r="XCE569" s="35"/>
      <c r="XCF569" s="35"/>
      <c r="XCG569" s="35"/>
      <c r="XCH569" s="35"/>
      <c r="XCI569" s="35"/>
      <c r="XCJ569" s="35"/>
      <c r="XCK569" s="35"/>
      <c r="XCL569" s="35"/>
      <c r="XCM569" s="35"/>
      <c r="XCN569" s="35"/>
      <c r="XCO569" s="35"/>
      <c r="XCP569" s="35"/>
      <c r="XCQ569" s="35"/>
      <c r="XCR569" s="35"/>
      <c r="XCS569" s="35"/>
      <c r="XCT569" s="35"/>
      <c r="XCU569" s="35"/>
      <c r="XCV569" s="35"/>
      <c r="XCW569" s="35"/>
      <c r="XCX569" s="35"/>
      <c r="XCY569" s="35"/>
      <c r="XCZ569" s="35"/>
      <c r="XDA569" s="35"/>
      <c r="XDB569" s="35"/>
      <c r="XDC569" s="35"/>
      <c r="XDD569" s="35"/>
      <c r="XDE569" s="35"/>
      <c r="XDF569" s="35"/>
      <c r="XDG569" s="35"/>
      <c r="XDH569" s="35"/>
      <c r="XDI569" s="35"/>
      <c r="XDJ569" s="35"/>
      <c r="XDK569" s="35"/>
      <c r="XDL569" s="35"/>
      <c r="XDM569" s="35"/>
      <c r="XDN569" s="35"/>
      <c r="XDO569" s="35"/>
      <c r="XDP569" s="35"/>
      <c r="XDQ569" s="35"/>
      <c r="XDR569" s="35"/>
      <c r="XDS569" s="35"/>
      <c r="XDT569" s="35"/>
      <c r="XDU569" s="35"/>
      <c r="XDV569" s="35"/>
      <c r="XDW569" s="35"/>
      <c r="XDX569" s="35"/>
      <c r="XDY569" s="35"/>
      <c r="XDZ569" s="35"/>
      <c r="XEA569" s="35"/>
      <c r="XEB569" s="35"/>
      <c r="XEC569" s="35"/>
      <c r="XED569" s="35"/>
      <c r="XEE569" s="35"/>
      <c r="XEF569" s="35"/>
      <c r="XEG569" s="35"/>
      <c r="XEH569" s="35"/>
      <c r="XEI569" s="35"/>
      <c r="XEJ569" s="35"/>
      <c r="XEK569" s="35"/>
      <c r="XEL569" s="35"/>
      <c r="XEM569" s="35"/>
      <c r="XEN569" s="35"/>
      <c r="XEO569" s="35"/>
      <c r="XEP569" s="35"/>
      <c r="XEQ569" s="35"/>
      <c r="XER569" s="35"/>
      <c r="XES569" s="35"/>
      <c r="XET569" s="35"/>
      <c r="XEU569" s="35"/>
      <c r="XEV569" s="35"/>
      <c r="XEW569" s="35"/>
      <c r="XEX569" s="35"/>
      <c r="XEY569" s="35"/>
      <c r="XEZ569" s="35"/>
      <c r="XFA569" s="35"/>
      <c r="XFB569" s="35"/>
      <c r="XFC569" s="35"/>
      <c r="XFD569" s="35"/>
    </row>
    <row r="570" spans="1:151 16227:16384" s="12" customFormat="1" ht="20.25" customHeight="1" x14ac:dyDescent="0.25">
      <c r="A570" s="114"/>
      <c r="B570" s="115"/>
      <c r="C570" s="118">
        <v>4</v>
      </c>
      <c r="D570" s="119"/>
      <c r="E570" s="62" t="s">
        <v>209</v>
      </c>
      <c r="F570" s="118">
        <f>(92.48)*10.764</f>
        <v>995.45471999999995</v>
      </c>
      <c r="G570" s="119"/>
      <c r="H570" s="62">
        <v>0</v>
      </c>
      <c r="I570" s="62">
        <f t="shared" si="300"/>
        <v>1592.7275520000001</v>
      </c>
      <c r="J570" s="35"/>
      <c r="K570" s="35"/>
      <c r="L570" s="35"/>
      <c r="M570" s="35"/>
      <c r="N570" s="35"/>
      <c r="O570" s="35"/>
      <c r="P570" s="35"/>
      <c r="Q570" s="35"/>
      <c r="R570" s="35"/>
      <c r="S570" s="35"/>
      <c r="T570" s="35"/>
      <c r="U570" s="42" t="str">
        <f t="shared" ca="1" si="301"/>
        <v>3104,..,3404</v>
      </c>
      <c r="V570" s="42">
        <f t="shared" ref="V570:W570" ca="1" si="303">V569+1</f>
        <v>3104</v>
      </c>
      <c r="W570" s="42">
        <f t="shared" ca="1" si="303"/>
        <v>3404</v>
      </c>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WZC570" s="35"/>
      <c r="WZD570" s="35"/>
      <c r="WZE570" s="35"/>
      <c r="WZF570" s="35"/>
      <c r="WZG570" s="35"/>
      <c r="WZH570" s="35"/>
      <c r="WZI570" s="35"/>
      <c r="WZJ570" s="35"/>
      <c r="WZK570" s="35"/>
      <c r="WZL570" s="35"/>
      <c r="WZM570" s="35"/>
      <c r="WZN570" s="35"/>
      <c r="WZO570" s="35"/>
      <c r="WZP570" s="35"/>
      <c r="WZQ570" s="35"/>
      <c r="WZR570" s="35"/>
      <c r="WZS570" s="35"/>
      <c r="WZT570" s="35"/>
      <c r="WZU570" s="35"/>
      <c r="WZV570" s="35"/>
      <c r="WZW570" s="35"/>
      <c r="WZX570" s="35"/>
      <c r="WZY570" s="35"/>
      <c r="WZZ570" s="35"/>
      <c r="XAA570" s="35"/>
      <c r="XAB570" s="35"/>
      <c r="XAC570" s="35"/>
      <c r="XAD570" s="35"/>
      <c r="XAE570" s="35"/>
      <c r="XAF570" s="35"/>
      <c r="XAG570" s="35"/>
      <c r="XAH570" s="35"/>
      <c r="XAI570" s="35"/>
      <c r="XAJ570" s="35"/>
      <c r="XAK570" s="35"/>
      <c r="XAL570" s="35"/>
      <c r="XAM570" s="35"/>
      <c r="XAN570" s="35"/>
      <c r="XAO570" s="35"/>
      <c r="XAP570" s="35"/>
      <c r="XAQ570" s="35"/>
      <c r="XAR570" s="35"/>
      <c r="XAS570" s="35"/>
      <c r="XAT570" s="35"/>
      <c r="XAU570" s="35"/>
      <c r="XAV570" s="35"/>
      <c r="XAW570" s="35"/>
      <c r="XAX570" s="35"/>
      <c r="XAY570" s="35"/>
      <c r="XAZ570" s="35"/>
      <c r="XBA570" s="35"/>
      <c r="XBB570" s="35"/>
      <c r="XBC570" s="35"/>
      <c r="XBD570" s="35"/>
      <c r="XBE570" s="35"/>
      <c r="XBF570" s="35"/>
      <c r="XBG570" s="35"/>
      <c r="XBH570" s="35"/>
      <c r="XBI570" s="35"/>
      <c r="XBJ570" s="35"/>
      <c r="XBK570" s="35"/>
      <c r="XBL570" s="35"/>
      <c r="XBM570" s="35"/>
      <c r="XBN570" s="35"/>
      <c r="XBO570" s="35"/>
      <c r="XBP570" s="35"/>
      <c r="XBQ570" s="35"/>
      <c r="XBR570" s="35"/>
      <c r="XBS570" s="35"/>
      <c r="XBT570" s="35"/>
      <c r="XBU570" s="35"/>
      <c r="XBV570" s="35"/>
      <c r="XBW570" s="35"/>
      <c r="XBX570" s="35"/>
      <c r="XBY570" s="35"/>
      <c r="XBZ570" s="35"/>
      <c r="XCA570" s="35"/>
      <c r="XCB570" s="35"/>
      <c r="XCC570" s="35"/>
      <c r="XCD570" s="35"/>
      <c r="XCE570" s="35"/>
      <c r="XCF570" s="35"/>
      <c r="XCG570" s="35"/>
      <c r="XCH570" s="35"/>
      <c r="XCI570" s="35"/>
      <c r="XCJ570" s="35"/>
      <c r="XCK570" s="35"/>
      <c r="XCL570" s="35"/>
      <c r="XCM570" s="35"/>
      <c r="XCN570" s="35"/>
      <c r="XCO570" s="35"/>
      <c r="XCP570" s="35"/>
      <c r="XCQ570" s="35"/>
      <c r="XCR570" s="35"/>
      <c r="XCS570" s="35"/>
      <c r="XCT570" s="35"/>
      <c r="XCU570" s="35"/>
      <c r="XCV570" s="35"/>
      <c r="XCW570" s="35"/>
      <c r="XCX570" s="35"/>
      <c r="XCY570" s="35"/>
      <c r="XCZ570" s="35"/>
      <c r="XDA570" s="35"/>
      <c r="XDB570" s="35"/>
      <c r="XDC570" s="35"/>
      <c r="XDD570" s="35"/>
      <c r="XDE570" s="35"/>
      <c r="XDF570" s="35"/>
      <c r="XDG570" s="35"/>
      <c r="XDH570" s="35"/>
      <c r="XDI570" s="35"/>
      <c r="XDJ570" s="35"/>
      <c r="XDK570" s="35"/>
      <c r="XDL570" s="35"/>
      <c r="XDM570" s="35"/>
      <c r="XDN570" s="35"/>
      <c r="XDO570" s="35"/>
      <c r="XDP570" s="35"/>
      <c r="XDQ570" s="35"/>
      <c r="XDR570" s="35"/>
      <c r="XDS570" s="35"/>
      <c r="XDT570" s="35"/>
      <c r="XDU570" s="35"/>
      <c r="XDV570" s="35"/>
      <c r="XDW570" s="35"/>
      <c r="XDX570" s="35"/>
      <c r="XDY570" s="35"/>
      <c r="XDZ570" s="35"/>
      <c r="XEA570" s="35"/>
      <c r="XEB570" s="35"/>
      <c r="XEC570" s="35"/>
      <c r="XED570" s="35"/>
      <c r="XEE570" s="35"/>
      <c r="XEF570" s="35"/>
      <c r="XEG570" s="35"/>
      <c r="XEH570" s="35"/>
      <c r="XEI570" s="35"/>
      <c r="XEJ570" s="35"/>
      <c r="XEK570" s="35"/>
      <c r="XEL570" s="35"/>
      <c r="XEM570" s="35"/>
      <c r="XEN570" s="35"/>
      <c r="XEO570" s="35"/>
      <c r="XEP570" s="35"/>
      <c r="XEQ570" s="35"/>
      <c r="XER570" s="35"/>
      <c r="XES570" s="35"/>
      <c r="XET570" s="35"/>
      <c r="XEU570" s="35"/>
      <c r="XEV570" s="35"/>
      <c r="XEW570" s="35"/>
      <c r="XEX570" s="35"/>
      <c r="XEY570" s="35"/>
      <c r="XEZ570" s="35"/>
      <c r="XFA570" s="35"/>
      <c r="XFB570" s="35"/>
      <c r="XFC570" s="35"/>
      <c r="XFD570" s="35"/>
    </row>
    <row r="571" spans="1:151 16227:16384" s="12" customFormat="1" ht="20.25" customHeight="1" x14ac:dyDescent="0.25">
      <c r="A571" s="116"/>
      <c r="B571" s="117"/>
      <c r="C571" s="118">
        <v>5</v>
      </c>
      <c r="D571" s="119"/>
      <c r="E571" s="62" t="s">
        <v>209</v>
      </c>
      <c r="F571" s="118">
        <f>(107.14)*10.764</f>
        <v>1153.25496</v>
      </c>
      <c r="G571" s="119"/>
      <c r="H571" s="62">
        <v>0</v>
      </c>
      <c r="I571" s="62">
        <f t="shared" si="300"/>
        <v>1845.207936</v>
      </c>
      <c r="J571" s="35"/>
      <c r="K571" s="35"/>
      <c r="L571" s="35"/>
      <c r="M571" s="35"/>
      <c r="N571" s="35"/>
      <c r="O571" s="35"/>
      <c r="P571" s="35"/>
      <c r="Q571" s="35"/>
      <c r="R571" s="35"/>
      <c r="S571" s="35"/>
      <c r="T571" s="35"/>
      <c r="U571" s="42" t="str">
        <f t="shared" ca="1" si="301"/>
        <v>3105,..,3405</v>
      </c>
      <c r="V571" s="42">
        <f t="shared" ref="V571:W571" ca="1" si="304">V570+1</f>
        <v>3105</v>
      </c>
      <c r="W571" s="42">
        <f t="shared" ca="1" si="304"/>
        <v>3405</v>
      </c>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WZC571" s="35"/>
      <c r="WZD571" s="35"/>
      <c r="WZE571" s="35"/>
      <c r="WZF571" s="35"/>
      <c r="WZG571" s="35"/>
      <c r="WZH571" s="35"/>
      <c r="WZI571" s="35"/>
      <c r="WZJ571" s="35"/>
      <c r="WZK571" s="35"/>
      <c r="WZL571" s="35"/>
      <c r="WZM571" s="35"/>
      <c r="WZN571" s="35"/>
      <c r="WZO571" s="35"/>
      <c r="WZP571" s="35"/>
      <c r="WZQ571" s="35"/>
      <c r="WZR571" s="35"/>
      <c r="WZS571" s="35"/>
      <c r="WZT571" s="35"/>
      <c r="WZU571" s="35"/>
      <c r="WZV571" s="35"/>
      <c r="WZW571" s="35"/>
      <c r="WZX571" s="35"/>
      <c r="WZY571" s="35"/>
      <c r="WZZ571" s="35"/>
      <c r="XAA571" s="35"/>
      <c r="XAB571" s="35"/>
      <c r="XAC571" s="35"/>
      <c r="XAD571" s="35"/>
      <c r="XAE571" s="35"/>
      <c r="XAF571" s="35"/>
      <c r="XAG571" s="35"/>
      <c r="XAH571" s="35"/>
      <c r="XAI571" s="35"/>
      <c r="XAJ571" s="35"/>
      <c r="XAK571" s="35"/>
      <c r="XAL571" s="35"/>
      <c r="XAM571" s="35"/>
      <c r="XAN571" s="35"/>
      <c r="XAO571" s="35"/>
      <c r="XAP571" s="35"/>
      <c r="XAQ571" s="35"/>
      <c r="XAR571" s="35"/>
      <c r="XAS571" s="35"/>
      <c r="XAT571" s="35"/>
      <c r="XAU571" s="35"/>
      <c r="XAV571" s="35"/>
      <c r="XAW571" s="35"/>
      <c r="XAX571" s="35"/>
      <c r="XAY571" s="35"/>
      <c r="XAZ571" s="35"/>
      <c r="XBA571" s="35"/>
      <c r="XBB571" s="35"/>
      <c r="XBC571" s="35"/>
      <c r="XBD571" s="35"/>
      <c r="XBE571" s="35"/>
      <c r="XBF571" s="35"/>
      <c r="XBG571" s="35"/>
      <c r="XBH571" s="35"/>
      <c r="XBI571" s="35"/>
      <c r="XBJ571" s="35"/>
      <c r="XBK571" s="35"/>
      <c r="XBL571" s="35"/>
      <c r="XBM571" s="35"/>
      <c r="XBN571" s="35"/>
      <c r="XBO571" s="35"/>
      <c r="XBP571" s="35"/>
      <c r="XBQ571" s="35"/>
      <c r="XBR571" s="35"/>
      <c r="XBS571" s="35"/>
      <c r="XBT571" s="35"/>
      <c r="XBU571" s="35"/>
      <c r="XBV571" s="35"/>
      <c r="XBW571" s="35"/>
      <c r="XBX571" s="35"/>
      <c r="XBY571" s="35"/>
      <c r="XBZ571" s="35"/>
      <c r="XCA571" s="35"/>
      <c r="XCB571" s="35"/>
      <c r="XCC571" s="35"/>
      <c r="XCD571" s="35"/>
      <c r="XCE571" s="35"/>
      <c r="XCF571" s="35"/>
      <c r="XCG571" s="35"/>
      <c r="XCH571" s="35"/>
      <c r="XCI571" s="35"/>
      <c r="XCJ571" s="35"/>
      <c r="XCK571" s="35"/>
      <c r="XCL571" s="35"/>
      <c r="XCM571" s="35"/>
      <c r="XCN571" s="35"/>
      <c r="XCO571" s="35"/>
      <c r="XCP571" s="35"/>
      <c r="XCQ571" s="35"/>
      <c r="XCR571" s="35"/>
      <c r="XCS571" s="35"/>
      <c r="XCT571" s="35"/>
      <c r="XCU571" s="35"/>
      <c r="XCV571" s="35"/>
      <c r="XCW571" s="35"/>
      <c r="XCX571" s="35"/>
      <c r="XCY571" s="35"/>
      <c r="XCZ571" s="35"/>
      <c r="XDA571" s="35"/>
      <c r="XDB571" s="35"/>
      <c r="XDC571" s="35"/>
      <c r="XDD571" s="35"/>
      <c r="XDE571" s="35"/>
      <c r="XDF571" s="35"/>
      <c r="XDG571" s="35"/>
      <c r="XDH571" s="35"/>
      <c r="XDI571" s="35"/>
      <c r="XDJ571" s="35"/>
      <c r="XDK571" s="35"/>
      <c r="XDL571" s="35"/>
      <c r="XDM571" s="35"/>
      <c r="XDN571" s="35"/>
      <c r="XDO571" s="35"/>
      <c r="XDP571" s="35"/>
      <c r="XDQ571" s="35"/>
      <c r="XDR571" s="35"/>
      <c r="XDS571" s="35"/>
      <c r="XDT571" s="35"/>
      <c r="XDU571" s="35"/>
      <c r="XDV571" s="35"/>
      <c r="XDW571" s="35"/>
      <c r="XDX571" s="35"/>
      <c r="XDY571" s="35"/>
      <c r="XDZ571" s="35"/>
      <c r="XEA571" s="35"/>
      <c r="XEB571" s="35"/>
      <c r="XEC571" s="35"/>
      <c r="XED571" s="35"/>
      <c r="XEE571" s="35"/>
      <c r="XEF571" s="35"/>
      <c r="XEG571" s="35"/>
      <c r="XEH571" s="35"/>
      <c r="XEI571" s="35"/>
      <c r="XEJ571" s="35"/>
      <c r="XEK571" s="35"/>
      <c r="XEL571" s="35"/>
      <c r="XEM571" s="35"/>
      <c r="XEN571" s="35"/>
      <c r="XEO571" s="35"/>
      <c r="XEP571" s="35"/>
      <c r="XEQ571" s="35"/>
      <c r="XER571" s="35"/>
      <c r="XES571" s="35"/>
      <c r="XET571" s="35"/>
      <c r="XEU571" s="35"/>
      <c r="XEV571" s="35"/>
      <c r="XEW571" s="35"/>
      <c r="XEX571" s="35"/>
      <c r="XEY571" s="35"/>
      <c r="XEZ571" s="35"/>
      <c r="XFA571" s="35"/>
      <c r="XFB571" s="35"/>
      <c r="XFC571" s="35"/>
      <c r="XFD571" s="35"/>
    </row>
    <row r="572" spans="1:151 16227:16384" s="12" customFormat="1" ht="20.25" x14ac:dyDescent="0.25">
      <c r="A572" s="109" t="s">
        <v>219</v>
      </c>
      <c r="B572" s="110"/>
      <c r="C572" s="110"/>
      <c r="D572" s="110"/>
      <c r="E572" s="110"/>
      <c r="F572" s="110"/>
      <c r="G572" s="110"/>
      <c r="H572" s="110"/>
      <c r="I572" s="111"/>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WZC572" s="35"/>
      <c r="WZD572" s="35"/>
      <c r="WZE572" s="35"/>
      <c r="WZF572" s="35"/>
      <c r="WZG572" s="35"/>
      <c r="WZH572" s="35"/>
      <c r="WZI572" s="35"/>
      <c r="WZJ572" s="35"/>
      <c r="WZK572" s="35"/>
      <c r="WZL572" s="35"/>
      <c r="WZM572" s="35"/>
      <c r="WZN572" s="35"/>
      <c r="WZO572" s="35"/>
      <c r="WZP572" s="35"/>
      <c r="WZQ572" s="35"/>
      <c r="WZR572" s="35"/>
      <c r="WZS572" s="35"/>
      <c r="WZT572" s="35"/>
      <c r="WZU572" s="35"/>
      <c r="WZV572" s="35"/>
      <c r="WZW572" s="35"/>
      <c r="WZX572" s="35"/>
      <c r="WZY572" s="35"/>
      <c r="WZZ572" s="35"/>
      <c r="XAA572" s="35"/>
      <c r="XAB572" s="35"/>
      <c r="XAC572" s="35"/>
      <c r="XAD572" s="35"/>
      <c r="XAE572" s="35"/>
      <c r="XAF572" s="35"/>
      <c r="XAG572" s="35"/>
      <c r="XAH572" s="35"/>
      <c r="XAI572" s="35"/>
      <c r="XAJ572" s="35"/>
      <c r="XAK572" s="35"/>
      <c r="XAL572" s="35"/>
      <c r="XAM572" s="35"/>
      <c r="XAN572" s="35"/>
      <c r="XAO572" s="35"/>
      <c r="XAP572" s="35"/>
      <c r="XAQ572" s="35"/>
      <c r="XAR572" s="35"/>
      <c r="XAS572" s="35"/>
      <c r="XAT572" s="35"/>
      <c r="XAU572" s="35"/>
      <c r="XAV572" s="35"/>
      <c r="XAW572" s="35"/>
      <c r="XAX572" s="35"/>
      <c r="XAY572" s="35"/>
      <c r="XAZ572" s="35"/>
      <c r="XBA572" s="35"/>
      <c r="XBB572" s="35"/>
      <c r="XBC572" s="35"/>
      <c r="XBD572" s="35"/>
      <c r="XBE572" s="35"/>
      <c r="XBF572" s="35"/>
      <c r="XBG572" s="35"/>
      <c r="XBH572" s="35"/>
      <c r="XBI572" s="35"/>
      <c r="XBJ572" s="35"/>
      <c r="XBK572" s="35"/>
      <c r="XBL572" s="35"/>
      <c r="XBM572" s="35"/>
      <c r="XBN572" s="35"/>
      <c r="XBO572" s="35"/>
      <c r="XBP572" s="35"/>
      <c r="XBQ572" s="35"/>
      <c r="XBR572" s="35"/>
      <c r="XBS572" s="35"/>
      <c r="XBT572" s="35"/>
      <c r="XBU572" s="35"/>
      <c r="XBV572" s="35"/>
      <c r="XBW572" s="35"/>
      <c r="XBX572" s="35"/>
      <c r="XBY572" s="35"/>
      <c r="XBZ572" s="35"/>
      <c r="XCA572" s="35"/>
      <c r="XCB572" s="35"/>
      <c r="XCC572" s="35"/>
      <c r="XCD572" s="35"/>
      <c r="XCE572" s="35"/>
      <c r="XCF572" s="35"/>
      <c r="XCG572" s="35"/>
      <c r="XCH572" s="35"/>
      <c r="XCI572" s="35"/>
      <c r="XCJ572" s="35"/>
      <c r="XCK572" s="35"/>
      <c r="XCL572" s="35"/>
      <c r="XCM572" s="35"/>
      <c r="XCN572" s="35"/>
      <c r="XCO572" s="35"/>
      <c r="XCP572" s="35"/>
      <c r="XCQ572" s="35"/>
      <c r="XCR572" s="35"/>
      <c r="XCS572" s="35"/>
      <c r="XCT572" s="35"/>
      <c r="XCU572" s="35"/>
      <c r="XCV572" s="35"/>
      <c r="XCW572" s="35"/>
      <c r="XCX572" s="35"/>
      <c r="XCY572" s="35"/>
      <c r="XCZ572" s="35"/>
      <c r="XDA572" s="35"/>
      <c r="XDB572" s="35"/>
      <c r="XDC572" s="35"/>
      <c r="XDD572" s="35"/>
      <c r="XDE572" s="35"/>
      <c r="XDF572" s="35"/>
      <c r="XDG572" s="35"/>
      <c r="XDH572" s="35"/>
      <c r="XDI572" s="35"/>
      <c r="XDJ572" s="35"/>
      <c r="XDK572" s="35"/>
      <c r="XDL572" s="35"/>
      <c r="XDM572" s="35"/>
      <c r="XDN572" s="35"/>
      <c r="XDO572" s="35"/>
      <c r="XDP572" s="35"/>
      <c r="XDQ572" s="35"/>
      <c r="XDR572" s="35"/>
      <c r="XDS572" s="35"/>
      <c r="XDT572" s="35"/>
      <c r="XDU572" s="35"/>
      <c r="XDV572" s="35"/>
      <c r="XDW572" s="35"/>
      <c r="XDX572" s="35"/>
      <c r="XDY572" s="35"/>
      <c r="XDZ572" s="35"/>
      <c r="XEA572" s="35"/>
      <c r="XEB572" s="35"/>
      <c r="XEC572" s="35"/>
      <c r="XED572" s="35"/>
      <c r="XEE572" s="35"/>
      <c r="XEF572" s="35"/>
      <c r="XEG572" s="35"/>
      <c r="XEH572" s="35"/>
      <c r="XEI572" s="35"/>
      <c r="XEJ572" s="35"/>
      <c r="XEK572" s="35"/>
      <c r="XEL572" s="35"/>
      <c r="XEM572" s="35"/>
      <c r="XEN572" s="35"/>
      <c r="XEO572" s="35"/>
      <c r="XEP572" s="35"/>
      <c r="XEQ572" s="35"/>
      <c r="XER572" s="35"/>
      <c r="XES572" s="35"/>
      <c r="XET572" s="35"/>
      <c r="XEU572" s="35"/>
      <c r="XEV572" s="35"/>
      <c r="XEW572" s="35"/>
      <c r="XEX572" s="35"/>
      <c r="XEY572" s="35"/>
      <c r="XEZ572" s="35"/>
      <c r="XFA572" s="35"/>
      <c r="XFB572" s="35"/>
      <c r="XFC572" s="35"/>
      <c r="XFD572" s="35"/>
    </row>
    <row r="573" spans="1:151 16227:16384" s="12" customFormat="1" ht="20.25" customHeight="1" x14ac:dyDescent="0.25">
      <c r="A573" s="112" t="str">
        <f>A572</f>
        <v>35th Floor (Part Refuge Area)</v>
      </c>
      <c r="B573" s="113"/>
      <c r="C573" s="118">
        <v>1</v>
      </c>
      <c r="D573" s="119"/>
      <c r="E573" s="62" t="s">
        <v>208</v>
      </c>
      <c r="F573" s="118">
        <f>(62.79)*10.764</f>
        <v>675.87155999999993</v>
      </c>
      <c r="G573" s="119"/>
      <c r="H573" s="62">
        <v>0</v>
      </c>
      <c r="I573" s="62">
        <f t="shared" ref="I573:I576" si="305">F573*(($I$151)+1)+H573</f>
        <v>1081.3944959999999</v>
      </c>
      <c r="J573" s="35"/>
      <c r="K573" s="35"/>
      <c r="L573" s="35"/>
      <c r="M573" s="35"/>
      <c r="N573" s="35"/>
      <c r="O573" s="35"/>
      <c r="P573" s="35"/>
      <c r="Q573" s="35"/>
      <c r="R573" s="35"/>
      <c r="S573" s="35"/>
      <c r="T573" s="35"/>
      <c r="U573" s="42" t="str">
        <f t="shared" ref="U573:U577" ca="1" si="306">V573&amp;""&amp;",..,"&amp;""&amp;W573</f>
        <v>301,..,3501</v>
      </c>
      <c r="V573" s="42">
        <f ca="1">(SUMPRODUCT(MID(0&amp;(LEFT(A572,SUM(LEN(A572)-LEN(SUBSTITUTE(A572,{"0","1","2","3"},""))))), LARGE(INDEX(ISNUMBER(--MID((LEFT(A572,SUM(LEN(A572)-LEN(SUBSTITUTE(A572,{"0","1","2","3"},""))))), ROW(INDIRECT("1:"&amp;LEN((LEFT(A572,SUM(LEN(A572)-LEN(SUBSTITUTE(A572,{"0","1","2","3"},"")))))))), 1)) * ROW(INDIRECT("1:"&amp;LEN((LEFT(A572,SUM(LEN(A572)-LEN(SUBSTITUTE(A572,{"0","1","2","3"},"")))))))), 0), ROW(INDIRECT("1:"&amp;LEN((LEFT(A572,SUM(LEN(A572)-LEN(SUBSTITUTE(A572,{"0","1","2","3"},"")))))))))+1, 1) * 10^ROW(INDIRECT("1:"&amp;LEN((LEFT(A572,SUM(LEN(A572)-LEN(SUBSTITUTE(A572,{"0","1","2","3"},""))))))))/10))*100+1</f>
        <v>301</v>
      </c>
      <c r="W573" s="42">
        <f ca="1">(SUMPRODUCT(MID(0&amp;(--TRIM(RIGHT(SUBSTITUTE(LEFT(A572,_xlfn.AGGREGATE(16,6,FIND({0,1,2,3,4,5,6,7,8,9},A572,ROW(INDIRECT("1:"&amp;LEN(A572)))),1))," ",REPT(" ",LEN(A572))),LEN(A572)))), LARGE(INDEX(ISNUMBER(--MID((--TRIM(RIGHT(SUBSTITUTE(LEFT(A572,_xlfn.AGGREGATE(16,6,FIND({0,1,2,3,4,5,6,7,8,9},A572,ROW(INDIRECT("1:"&amp;LEN(A572)))),1))," ",REPT(" ",LEN(A572))),LEN(A572)))), ROW(INDIRECT("1:"&amp;LEN((--TRIM(RIGHT(SUBSTITUTE(LEFT(A572,_xlfn.AGGREGATE(16,6,FIND({0,1,2,3,4,5,6,7,8,9},A572,ROW(INDIRECT("1:"&amp;LEN(A572)))),1))," ",REPT(" ",LEN(A572))),LEN(A572))))))), 1)) * ROW(INDIRECT("1:"&amp;LEN((--TRIM(RIGHT(SUBSTITUTE(LEFT(A572,_xlfn.AGGREGATE(16,6,FIND({0,1,2,3,4,5,6,7,8,9},A572,ROW(INDIRECT("1:"&amp;LEN(A572)))),1))," ",REPT(" ",LEN(A572))),LEN(A572))))))), 0), ROW(INDIRECT("1:"&amp;LEN((--TRIM(RIGHT(SUBSTITUTE(LEFT(A572,_xlfn.AGGREGATE(16,6,FIND({0,1,2,3,4,5,6,7,8,9},A572,ROW(INDIRECT("1:"&amp;LEN(A572)))),1))," ",REPT(" ",LEN(A572))),LEN(A572))))))))+1, 1) * 10^ROW(INDIRECT("1:"&amp;LEN((--TRIM(RIGHT(SUBSTITUTE(LEFT(A572,_xlfn.AGGREGATE(16,6,FIND({0,1,2,3,4,5,6,7,8,9},A572,ROW(INDIRECT("1:"&amp;LEN(A572)))),1))," ",REPT(" ",LEN(A572))),LEN(A572)))))))/10))*100+1</f>
        <v>3501</v>
      </c>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WZC573" s="35"/>
      <c r="WZD573" s="35"/>
      <c r="WZE573" s="35"/>
      <c r="WZF573" s="35"/>
      <c r="WZG573" s="35"/>
      <c r="WZH573" s="35"/>
      <c r="WZI573" s="35"/>
      <c r="WZJ573" s="35"/>
      <c r="WZK573" s="35"/>
      <c r="WZL573" s="35"/>
      <c r="WZM573" s="35"/>
      <c r="WZN573" s="35"/>
      <c r="WZO573" s="35"/>
      <c r="WZP573" s="35"/>
      <c r="WZQ573" s="35"/>
      <c r="WZR573" s="35"/>
      <c r="WZS573" s="35"/>
      <c r="WZT573" s="35"/>
      <c r="WZU573" s="35"/>
      <c r="WZV573" s="35"/>
      <c r="WZW573" s="35"/>
      <c r="WZX573" s="35"/>
      <c r="WZY573" s="35"/>
      <c r="WZZ573" s="35"/>
      <c r="XAA573" s="35"/>
      <c r="XAB573" s="35"/>
      <c r="XAC573" s="35"/>
      <c r="XAD573" s="35"/>
      <c r="XAE573" s="35"/>
      <c r="XAF573" s="35"/>
      <c r="XAG573" s="35"/>
      <c r="XAH573" s="35"/>
      <c r="XAI573" s="35"/>
      <c r="XAJ573" s="35"/>
      <c r="XAK573" s="35"/>
      <c r="XAL573" s="35"/>
      <c r="XAM573" s="35"/>
      <c r="XAN573" s="35"/>
      <c r="XAO573" s="35"/>
      <c r="XAP573" s="35"/>
      <c r="XAQ573" s="35"/>
      <c r="XAR573" s="35"/>
      <c r="XAS573" s="35"/>
      <c r="XAT573" s="35"/>
      <c r="XAU573" s="35"/>
      <c r="XAV573" s="35"/>
      <c r="XAW573" s="35"/>
      <c r="XAX573" s="35"/>
      <c r="XAY573" s="35"/>
      <c r="XAZ573" s="35"/>
      <c r="XBA573" s="35"/>
      <c r="XBB573" s="35"/>
      <c r="XBC573" s="35"/>
      <c r="XBD573" s="35"/>
      <c r="XBE573" s="35"/>
      <c r="XBF573" s="35"/>
      <c r="XBG573" s="35"/>
      <c r="XBH573" s="35"/>
      <c r="XBI573" s="35"/>
      <c r="XBJ573" s="35"/>
      <c r="XBK573" s="35"/>
      <c r="XBL573" s="35"/>
      <c r="XBM573" s="35"/>
      <c r="XBN573" s="35"/>
      <c r="XBO573" s="35"/>
      <c r="XBP573" s="35"/>
      <c r="XBQ573" s="35"/>
      <c r="XBR573" s="35"/>
      <c r="XBS573" s="35"/>
      <c r="XBT573" s="35"/>
      <c r="XBU573" s="35"/>
      <c r="XBV573" s="35"/>
      <c r="XBW573" s="35"/>
      <c r="XBX573" s="35"/>
      <c r="XBY573" s="35"/>
      <c r="XBZ573" s="35"/>
      <c r="XCA573" s="35"/>
      <c r="XCB573" s="35"/>
      <c r="XCC573" s="35"/>
      <c r="XCD573" s="35"/>
      <c r="XCE573" s="35"/>
      <c r="XCF573" s="35"/>
      <c r="XCG573" s="35"/>
      <c r="XCH573" s="35"/>
      <c r="XCI573" s="35"/>
      <c r="XCJ573" s="35"/>
      <c r="XCK573" s="35"/>
      <c r="XCL573" s="35"/>
      <c r="XCM573" s="35"/>
      <c r="XCN573" s="35"/>
      <c r="XCO573" s="35"/>
      <c r="XCP573" s="35"/>
      <c r="XCQ573" s="35"/>
      <c r="XCR573" s="35"/>
      <c r="XCS573" s="35"/>
      <c r="XCT573" s="35"/>
      <c r="XCU573" s="35"/>
      <c r="XCV573" s="35"/>
      <c r="XCW573" s="35"/>
      <c r="XCX573" s="35"/>
      <c r="XCY573" s="35"/>
      <c r="XCZ573" s="35"/>
      <c r="XDA573" s="35"/>
      <c r="XDB573" s="35"/>
      <c r="XDC573" s="35"/>
      <c r="XDD573" s="35"/>
      <c r="XDE573" s="35"/>
      <c r="XDF573" s="35"/>
      <c r="XDG573" s="35"/>
      <c r="XDH573" s="35"/>
      <c r="XDI573" s="35"/>
      <c r="XDJ573" s="35"/>
      <c r="XDK573" s="35"/>
      <c r="XDL573" s="35"/>
      <c r="XDM573" s="35"/>
      <c r="XDN573" s="35"/>
      <c r="XDO573" s="35"/>
      <c r="XDP573" s="35"/>
      <c r="XDQ573" s="35"/>
      <c r="XDR573" s="35"/>
      <c r="XDS573" s="35"/>
      <c r="XDT573" s="35"/>
      <c r="XDU573" s="35"/>
      <c r="XDV573" s="35"/>
      <c r="XDW573" s="35"/>
      <c r="XDX573" s="35"/>
      <c r="XDY573" s="35"/>
      <c r="XDZ573" s="35"/>
      <c r="XEA573" s="35"/>
      <c r="XEB573" s="35"/>
      <c r="XEC573" s="35"/>
      <c r="XED573" s="35"/>
      <c r="XEE573" s="35"/>
      <c r="XEF573" s="35"/>
      <c r="XEG573" s="35"/>
      <c r="XEH573" s="35"/>
      <c r="XEI573" s="35"/>
      <c r="XEJ573" s="35"/>
      <c r="XEK573" s="35"/>
      <c r="XEL573" s="35"/>
      <c r="XEM573" s="35"/>
      <c r="XEN573" s="35"/>
      <c r="XEO573" s="35"/>
      <c r="XEP573" s="35"/>
      <c r="XEQ573" s="35"/>
      <c r="XER573" s="35"/>
      <c r="XES573" s="35"/>
      <c r="XET573" s="35"/>
      <c r="XEU573" s="35"/>
      <c r="XEV573" s="35"/>
      <c r="XEW573" s="35"/>
      <c r="XEX573" s="35"/>
      <c r="XEY573" s="35"/>
      <c r="XEZ573" s="35"/>
      <c r="XFA573" s="35"/>
      <c r="XFB573" s="35"/>
      <c r="XFC573" s="35"/>
      <c r="XFD573" s="35"/>
    </row>
    <row r="574" spans="1:151 16227:16384" s="12" customFormat="1" ht="20.25" customHeight="1" x14ac:dyDescent="0.25">
      <c r="A574" s="114"/>
      <c r="B574" s="115"/>
      <c r="C574" s="118">
        <v>2</v>
      </c>
      <c r="D574" s="119"/>
      <c r="E574" s="62" t="s">
        <v>208</v>
      </c>
      <c r="F574" s="118">
        <f>(64.4)*10.764</f>
        <v>693.20159999999998</v>
      </c>
      <c r="G574" s="119"/>
      <c r="H574" s="62">
        <v>0</v>
      </c>
      <c r="I574" s="62">
        <f t="shared" si="305"/>
        <v>1109.12256</v>
      </c>
      <c r="J574" s="35"/>
      <c r="K574" s="35"/>
      <c r="L574" s="35"/>
      <c r="M574" s="35"/>
      <c r="N574" s="35"/>
      <c r="O574" s="35"/>
      <c r="P574" s="35"/>
      <c r="Q574" s="35"/>
      <c r="R574" s="35"/>
      <c r="S574" s="35"/>
      <c r="T574" s="35"/>
      <c r="U574" s="42" t="str">
        <f t="shared" ca="1" si="306"/>
        <v>302,..,3502</v>
      </c>
      <c r="V574" s="42">
        <f ca="1">V573+1</f>
        <v>302</v>
      </c>
      <c r="W574" s="42">
        <f ca="1">W573+1</f>
        <v>3502</v>
      </c>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WZC574" s="35"/>
      <c r="WZD574" s="35"/>
      <c r="WZE574" s="35"/>
      <c r="WZF574" s="35"/>
      <c r="WZG574" s="35"/>
      <c r="WZH574" s="35"/>
      <c r="WZI574" s="35"/>
      <c r="WZJ574" s="35"/>
      <c r="WZK574" s="35"/>
      <c r="WZL574" s="35"/>
      <c r="WZM574" s="35"/>
      <c r="WZN574" s="35"/>
      <c r="WZO574" s="35"/>
      <c r="WZP574" s="35"/>
      <c r="WZQ574" s="35"/>
      <c r="WZR574" s="35"/>
      <c r="WZS574" s="35"/>
      <c r="WZT574" s="35"/>
      <c r="WZU574" s="35"/>
      <c r="WZV574" s="35"/>
      <c r="WZW574" s="35"/>
      <c r="WZX574" s="35"/>
      <c r="WZY574" s="35"/>
      <c r="WZZ574" s="35"/>
      <c r="XAA574" s="35"/>
      <c r="XAB574" s="35"/>
      <c r="XAC574" s="35"/>
      <c r="XAD574" s="35"/>
      <c r="XAE574" s="35"/>
      <c r="XAF574" s="35"/>
      <c r="XAG574" s="35"/>
      <c r="XAH574" s="35"/>
      <c r="XAI574" s="35"/>
      <c r="XAJ574" s="35"/>
      <c r="XAK574" s="35"/>
      <c r="XAL574" s="35"/>
      <c r="XAM574" s="35"/>
      <c r="XAN574" s="35"/>
      <c r="XAO574" s="35"/>
      <c r="XAP574" s="35"/>
      <c r="XAQ574" s="35"/>
      <c r="XAR574" s="35"/>
      <c r="XAS574" s="35"/>
      <c r="XAT574" s="35"/>
      <c r="XAU574" s="35"/>
      <c r="XAV574" s="35"/>
      <c r="XAW574" s="35"/>
      <c r="XAX574" s="35"/>
      <c r="XAY574" s="35"/>
      <c r="XAZ574" s="35"/>
      <c r="XBA574" s="35"/>
      <c r="XBB574" s="35"/>
      <c r="XBC574" s="35"/>
      <c r="XBD574" s="35"/>
      <c r="XBE574" s="35"/>
      <c r="XBF574" s="35"/>
      <c r="XBG574" s="35"/>
      <c r="XBH574" s="35"/>
      <c r="XBI574" s="35"/>
      <c r="XBJ574" s="35"/>
      <c r="XBK574" s="35"/>
      <c r="XBL574" s="35"/>
      <c r="XBM574" s="35"/>
      <c r="XBN574" s="35"/>
      <c r="XBO574" s="35"/>
      <c r="XBP574" s="35"/>
      <c r="XBQ574" s="35"/>
      <c r="XBR574" s="35"/>
      <c r="XBS574" s="35"/>
      <c r="XBT574" s="35"/>
      <c r="XBU574" s="35"/>
      <c r="XBV574" s="35"/>
      <c r="XBW574" s="35"/>
      <c r="XBX574" s="35"/>
      <c r="XBY574" s="35"/>
      <c r="XBZ574" s="35"/>
      <c r="XCA574" s="35"/>
      <c r="XCB574" s="35"/>
      <c r="XCC574" s="35"/>
      <c r="XCD574" s="35"/>
      <c r="XCE574" s="35"/>
      <c r="XCF574" s="35"/>
      <c r="XCG574" s="35"/>
      <c r="XCH574" s="35"/>
      <c r="XCI574" s="35"/>
      <c r="XCJ574" s="35"/>
      <c r="XCK574" s="35"/>
      <c r="XCL574" s="35"/>
      <c r="XCM574" s="35"/>
      <c r="XCN574" s="35"/>
      <c r="XCO574" s="35"/>
      <c r="XCP574" s="35"/>
      <c r="XCQ574" s="35"/>
      <c r="XCR574" s="35"/>
      <c r="XCS574" s="35"/>
      <c r="XCT574" s="35"/>
      <c r="XCU574" s="35"/>
      <c r="XCV574" s="35"/>
      <c r="XCW574" s="35"/>
      <c r="XCX574" s="35"/>
      <c r="XCY574" s="35"/>
      <c r="XCZ574" s="35"/>
      <c r="XDA574" s="35"/>
      <c r="XDB574" s="35"/>
      <c r="XDC574" s="35"/>
      <c r="XDD574" s="35"/>
      <c r="XDE574" s="35"/>
      <c r="XDF574" s="35"/>
      <c r="XDG574" s="35"/>
      <c r="XDH574" s="35"/>
      <c r="XDI574" s="35"/>
      <c r="XDJ574" s="35"/>
      <c r="XDK574" s="35"/>
      <c r="XDL574" s="35"/>
      <c r="XDM574" s="35"/>
      <c r="XDN574" s="35"/>
      <c r="XDO574" s="35"/>
      <c r="XDP574" s="35"/>
      <c r="XDQ574" s="35"/>
      <c r="XDR574" s="35"/>
      <c r="XDS574" s="35"/>
      <c r="XDT574" s="35"/>
      <c r="XDU574" s="35"/>
      <c r="XDV574" s="35"/>
      <c r="XDW574" s="35"/>
      <c r="XDX574" s="35"/>
      <c r="XDY574" s="35"/>
      <c r="XDZ574" s="35"/>
      <c r="XEA574" s="35"/>
      <c r="XEB574" s="35"/>
      <c r="XEC574" s="35"/>
      <c r="XED574" s="35"/>
      <c r="XEE574" s="35"/>
      <c r="XEF574" s="35"/>
      <c r="XEG574" s="35"/>
      <c r="XEH574" s="35"/>
      <c r="XEI574" s="35"/>
      <c r="XEJ574" s="35"/>
      <c r="XEK574" s="35"/>
      <c r="XEL574" s="35"/>
      <c r="XEM574" s="35"/>
      <c r="XEN574" s="35"/>
      <c r="XEO574" s="35"/>
      <c r="XEP574" s="35"/>
      <c r="XEQ574" s="35"/>
      <c r="XER574" s="35"/>
      <c r="XES574" s="35"/>
      <c r="XET574" s="35"/>
      <c r="XEU574" s="35"/>
      <c r="XEV574" s="35"/>
      <c r="XEW574" s="35"/>
      <c r="XEX574" s="35"/>
      <c r="XEY574" s="35"/>
      <c r="XEZ574" s="35"/>
      <c r="XFA574" s="35"/>
      <c r="XFB574" s="35"/>
      <c r="XFC574" s="35"/>
      <c r="XFD574" s="35"/>
    </row>
    <row r="575" spans="1:151 16227:16384" s="12" customFormat="1" ht="20.25" customHeight="1" x14ac:dyDescent="0.25">
      <c r="A575" s="114"/>
      <c r="B575" s="115"/>
      <c r="C575" s="118">
        <v>3</v>
      </c>
      <c r="D575" s="119"/>
      <c r="E575" s="62" t="s">
        <v>208</v>
      </c>
      <c r="F575" s="118">
        <f>(64.4)*10.764</f>
        <v>693.20159999999998</v>
      </c>
      <c r="G575" s="119"/>
      <c r="H575" s="62">
        <v>0</v>
      </c>
      <c r="I575" s="62">
        <f t="shared" si="305"/>
        <v>1109.12256</v>
      </c>
      <c r="J575" s="35"/>
      <c r="K575" s="35"/>
      <c r="L575" s="35"/>
      <c r="M575" s="35"/>
      <c r="N575" s="35"/>
      <c r="O575" s="35"/>
      <c r="P575" s="35"/>
      <c r="Q575" s="35"/>
      <c r="R575" s="35"/>
      <c r="S575" s="35"/>
      <c r="T575" s="35"/>
      <c r="U575" s="42" t="str">
        <f t="shared" ca="1" si="306"/>
        <v>303,..,3503</v>
      </c>
      <c r="V575" s="42">
        <f t="shared" ref="V575:W575" ca="1" si="307">V574+1</f>
        <v>303</v>
      </c>
      <c r="W575" s="42">
        <f t="shared" ca="1" si="307"/>
        <v>3503</v>
      </c>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WZC575" s="35"/>
      <c r="WZD575" s="35"/>
      <c r="WZE575" s="35"/>
      <c r="WZF575" s="35"/>
      <c r="WZG575" s="35"/>
      <c r="WZH575" s="35"/>
      <c r="WZI575" s="35"/>
      <c r="WZJ575" s="35"/>
      <c r="WZK575" s="35"/>
      <c r="WZL575" s="35"/>
      <c r="WZM575" s="35"/>
      <c r="WZN575" s="35"/>
      <c r="WZO575" s="35"/>
      <c r="WZP575" s="35"/>
      <c r="WZQ575" s="35"/>
      <c r="WZR575" s="35"/>
      <c r="WZS575" s="35"/>
      <c r="WZT575" s="35"/>
      <c r="WZU575" s="35"/>
      <c r="WZV575" s="35"/>
      <c r="WZW575" s="35"/>
      <c r="WZX575" s="35"/>
      <c r="WZY575" s="35"/>
      <c r="WZZ575" s="35"/>
      <c r="XAA575" s="35"/>
      <c r="XAB575" s="35"/>
      <c r="XAC575" s="35"/>
      <c r="XAD575" s="35"/>
      <c r="XAE575" s="35"/>
      <c r="XAF575" s="35"/>
      <c r="XAG575" s="35"/>
      <c r="XAH575" s="35"/>
      <c r="XAI575" s="35"/>
      <c r="XAJ575" s="35"/>
      <c r="XAK575" s="35"/>
      <c r="XAL575" s="35"/>
      <c r="XAM575" s="35"/>
      <c r="XAN575" s="35"/>
      <c r="XAO575" s="35"/>
      <c r="XAP575" s="35"/>
      <c r="XAQ575" s="35"/>
      <c r="XAR575" s="35"/>
      <c r="XAS575" s="35"/>
      <c r="XAT575" s="35"/>
      <c r="XAU575" s="35"/>
      <c r="XAV575" s="35"/>
      <c r="XAW575" s="35"/>
      <c r="XAX575" s="35"/>
      <c r="XAY575" s="35"/>
      <c r="XAZ575" s="35"/>
      <c r="XBA575" s="35"/>
      <c r="XBB575" s="35"/>
      <c r="XBC575" s="35"/>
      <c r="XBD575" s="35"/>
      <c r="XBE575" s="35"/>
      <c r="XBF575" s="35"/>
      <c r="XBG575" s="35"/>
      <c r="XBH575" s="35"/>
      <c r="XBI575" s="35"/>
      <c r="XBJ575" s="35"/>
      <c r="XBK575" s="35"/>
      <c r="XBL575" s="35"/>
      <c r="XBM575" s="35"/>
      <c r="XBN575" s="35"/>
      <c r="XBO575" s="35"/>
      <c r="XBP575" s="35"/>
      <c r="XBQ575" s="35"/>
      <c r="XBR575" s="35"/>
      <c r="XBS575" s="35"/>
      <c r="XBT575" s="35"/>
      <c r="XBU575" s="35"/>
      <c r="XBV575" s="35"/>
      <c r="XBW575" s="35"/>
      <c r="XBX575" s="35"/>
      <c r="XBY575" s="35"/>
      <c r="XBZ575" s="35"/>
      <c r="XCA575" s="35"/>
      <c r="XCB575" s="35"/>
      <c r="XCC575" s="35"/>
      <c r="XCD575" s="35"/>
      <c r="XCE575" s="35"/>
      <c r="XCF575" s="35"/>
      <c r="XCG575" s="35"/>
      <c r="XCH575" s="35"/>
      <c r="XCI575" s="35"/>
      <c r="XCJ575" s="35"/>
      <c r="XCK575" s="35"/>
      <c r="XCL575" s="35"/>
      <c r="XCM575" s="35"/>
      <c r="XCN575" s="35"/>
      <c r="XCO575" s="35"/>
      <c r="XCP575" s="35"/>
      <c r="XCQ575" s="35"/>
      <c r="XCR575" s="35"/>
      <c r="XCS575" s="35"/>
      <c r="XCT575" s="35"/>
      <c r="XCU575" s="35"/>
      <c r="XCV575" s="35"/>
      <c r="XCW575" s="35"/>
      <c r="XCX575" s="35"/>
      <c r="XCY575" s="35"/>
      <c r="XCZ575" s="35"/>
      <c r="XDA575" s="35"/>
      <c r="XDB575" s="35"/>
      <c r="XDC575" s="35"/>
      <c r="XDD575" s="35"/>
      <c r="XDE575" s="35"/>
      <c r="XDF575" s="35"/>
      <c r="XDG575" s="35"/>
      <c r="XDH575" s="35"/>
      <c r="XDI575" s="35"/>
      <c r="XDJ575" s="35"/>
      <c r="XDK575" s="35"/>
      <c r="XDL575" s="35"/>
      <c r="XDM575" s="35"/>
      <c r="XDN575" s="35"/>
      <c r="XDO575" s="35"/>
      <c r="XDP575" s="35"/>
      <c r="XDQ575" s="35"/>
      <c r="XDR575" s="35"/>
      <c r="XDS575" s="35"/>
      <c r="XDT575" s="35"/>
      <c r="XDU575" s="35"/>
      <c r="XDV575" s="35"/>
      <c r="XDW575" s="35"/>
      <c r="XDX575" s="35"/>
      <c r="XDY575" s="35"/>
      <c r="XDZ575" s="35"/>
      <c r="XEA575" s="35"/>
      <c r="XEB575" s="35"/>
      <c r="XEC575" s="35"/>
      <c r="XED575" s="35"/>
      <c r="XEE575" s="35"/>
      <c r="XEF575" s="35"/>
      <c r="XEG575" s="35"/>
      <c r="XEH575" s="35"/>
      <c r="XEI575" s="35"/>
      <c r="XEJ575" s="35"/>
      <c r="XEK575" s="35"/>
      <c r="XEL575" s="35"/>
      <c r="XEM575" s="35"/>
      <c r="XEN575" s="35"/>
      <c r="XEO575" s="35"/>
      <c r="XEP575" s="35"/>
      <c r="XEQ575" s="35"/>
      <c r="XER575" s="35"/>
      <c r="XES575" s="35"/>
      <c r="XET575" s="35"/>
      <c r="XEU575" s="35"/>
      <c r="XEV575" s="35"/>
      <c r="XEW575" s="35"/>
      <c r="XEX575" s="35"/>
      <c r="XEY575" s="35"/>
      <c r="XEZ575" s="35"/>
      <c r="XFA575" s="35"/>
      <c r="XFB575" s="35"/>
      <c r="XFC575" s="35"/>
      <c r="XFD575" s="35"/>
    </row>
    <row r="576" spans="1:151 16227:16384" s="12" customFormat="1" ht="20.25" customHeight="1" x14ac:dyDescent="0.25">
      <c r="A576" s="114"/>
      <c r="B576" s="115"/>
      <c r="C576" s="118">
        <v>4</v>
      </c>
      <c r="D576" s="119"/>
      <c r="E576" s="62" t="s">
        <v>209</v>
      </c>
      <c r="F576" s="118">
        <f>(92.48)*10.764</f>
        <v>995.45471999999995</v>
      </c>
      <c r="G576" s="119"/>
      <c r="H576" s="62">
        <v>0</v>
      </c>
      <c r="I576" s="62">
        <f t="shared" si="305"/>
        <v>1592.7275520000001</v>
      </c>
      <c r="J576" s="35"/>
      <c r="K576" s="35"/>
      <c r="L576" s="35"/>
      <c r="M576" s="35"/>
      <c r="N576" s="35"/>
      <c r="O576" s="35"/>
      <c r="P576" s="35"/>
      <c r="Q576" s="35"/>
      <c r="R576" s="35"/>
      <c r="S576" s="35"/>
      <c r="T576" s="35"/>
      <c r="U576" s="42" t="str">
        <f t="shared" ca="1" si="306"/>
        <v>304,..,3504</v>
      </c>
      <c r="V576" s="42">
        <f t="shared" ref="V576:W576" ca="1" si="308">V575+1</f>
        <v>304</v>
      </c>
      <c r="W576" s="42">
        <f t="shared" ca="1" si="308"/>
        <v>3504</v>
      </c>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WZC576" s="35"/>
      <c r="WZD576" s="35"/>
      <c r="WZE576" s="35"/>
      <c r="WZF576" s="35"/>
      <c r="WZG576" s="35"/>
      <c r="WZH576" s="35"/>
      <c r="WZI576" s="35"/>
      <c r="WZJ576" s="35"/>
      <c r="WZK576" s="35"/>
      <c r="WZL576" s="35"/>
      <c r="WZM576" s="35"/>
      <c r="WZN576" s="35"/>
      <c r="WZO576" s="35"/>
      <c r="WZP576" s="35"/>
      <c r="WZQ576" s="35"/>
      <c r="WZR576" s="35"/>
      <c r="WZS576" s="35"/>
      <c r="WZT576" s="35"/>
      <c r="WZU576" s="35"/>
      <c r="WZV576" s="35"/>
      <c r="WZW576" s="35"/>
      <c r="WZX576" s="35"/>
      <c r="WZY576" s="35"/>
      <c r="WZZ576" s="35"/>
      <c r="XAA576" s="35"/>
      <c r="XAB576" s="35"/>
      <c r="XAC576" s="35"/>
      <c r="XAD576" s="35"/>
      <c r="XAE576" s="35"/>
      <c r="XAF576" s="35"/>
      <c r="XAG576" s="35"/>
      <c r="XAH576" s="35"/>
      <c r="XAI576" s="35"/>
      <c r="XAJ576" s="35"/>
      <c r="XAK576" s="35"/>
      <c r="XAL576" s="35"/>
      <c r="XAM576" s="35"/>
      <c r="XAN576" s="35"/>
      <c r="XAO576" s="35"/>
      <c r="XAP576" s="35"/>
      <c r="XAQ576" s="35"/>
      <c r="XAR576" s="35"/>
      <c r="XAS576" s="35"/>
      <c r="XAT576" s="35"/>
      <c r="XAU576" s="35"/>
      <c r="XAV576" s="35"/>
      <c r="XAW576" s="35"/>
      <c r="XAX576" s="35"/>
      <c r="XAY576" s="35"/>
      <c r="XAZ576" s="35"/>
      <c r="XBA576" s="35"/>
      <c r="XBB576" s="35"/>
      <c r="XBC576" s="35"/>
      <c r="XBD576" s="35"/>
      <c r="XBE576" s="35"/>
      <c r="XBF576" s="35"/>
      <c r="XBG576" s="35"/>
      <c r="XBH576" s="35"/>
      <c r="XBI576" s="35"/>
      <c r="XBJ576" s="35"/>
      <c r="XBK576" s="35"/>
      <c r="XBL576" s="35"/>
      <c r="XBM576" s="35"/>
      <c r="XBN576" s="35"/>
      <c r="XBO576" s="35"/>
      <c r="XBP576" s="35"/>
      <c r="XBQ576" s="35"/>
      <c r="XBR576" s="35"/>
      <c r="XBS576" s="35"/>
      <c r="XBT576" s="35"/>
      <c r="XBU576" s="35"/>
      <c r="XBV576" s="35"/>
      <c r="XBW576" s="35"/>
      <c r="XBX576" s="35"/>
      <c r="XBY576" s="35"/>
      <c r="XBZ576" s="35"/>
      <c r="XCA576" s="35"/>
      <c r="XCB576" s="35"/>
      <c r="XCC576" s="35"/>
      <c r="XCD576" s="35"/>
      <c r="XCE576" s="35"/>
      <c r="XCF576" s="35"/>
      <c r="XCG576" s="35"/>
      <c r="XCH576" s="35"/>
      <c r="XCI576" s="35"/>
      <c r="XCJ576" s="35"/>
      <c r="XCK576" s="35"/>
      <c r="XCL576" s="35"/>
      <c r="XCM576" s="35"/>
      <c r="XCN576" s="35"/>
      <c r="XCO576" s="35"/>
      <c r="XCP576" s="35"/>
      <c r="XCQ576" s="35"/>
      <c r="XCR576" s="35"/>
      <c r="XCS576" s="35"/>
      <c r="XCT576" s="35"/>
      <c r="XCU576" s="35"/>
      <c r="XCV576" s="35"/>
      <c r="XCW576" s="35"/>
      <c r="XCX576" s="35"/>
      <c r="XCY576" s="35"/>
      <c r="XCZ576" s="35"/>
      <c r="XDA576" s="35"/>
      <c r="XDB576" s="35"/>
      <c r="XDC576" s="35"/>
      <c r="XDD576" s="35"/>
      <c r="XDE576" s="35"/>
      <c r="XDF576" s="35"/>
      <c r="XDG576" s="35"/>
      <c r="XDH576" s="35"/>
      <c r="XDI576" s="35"/>
      <c r="XDJ576" s="35"/>
      <c r="XDK576" s="35"/>
      <c r="XDL576" s="35"/>
      <c r="XDM576" s="35"/>
      <c r="XDN576" s="35"/>
      <c r="XDO576" s="35"/>
      <c r="XDP576" s="35"/>
      <c r="XDQ576" s="35"/>
      <c r="XDR576" s="35"/>
      <c r="XDS576" s="35"/>
      <c r="XDT576" s="35"/>
      <c r="XDU576" s="35"/>
      <c r="XDV576" s="35"/>
      <c r="XDW576" s="35"/>
      <c r="XDX576" s="35"/>
      <c r="XDY576" s="35"/>
      <c r="XDZ576" s="35"/>
      <c r="XEA576" s="35"/>
      <c r="XEB576" s="35"/>
      <c r="XEC576" s="35"/>
      <c r="XED576" s="35"/>
      <c r="XEE576" s="35"/>
      <c r="XEF576" s="35"/>
      <c r="XEG576" s="35"/>
      <c r="XEH576" s="35"/>
      <c r="XEI576" s="35"/>
      <c r="XEJ576" s="35"/>
      <c r="XEK576" s="35"/>
      <c r="XEL576" s="35"/>
      <c r="XEM576" s="35"/>
      <c r="XEN576" s="35"/>
      <c r="XEO576" s="35"/>
      <c r="XEP576" s="35"/>
      <c r="XEQ576" s="35"/>
      <c r="XER576" s="35"/>
      <c r="XES576" s="35"/>
      <c r="XET576" s="35"/>
      <c r="XEU576" s="35"/>
      <c r="XEV576" s="35"/>
      <c r="XEW576" s="35"/>
      <c r="XEX576" s="35"/>
      <c r="XEY576" s="35"/>
      <c r="XEZ576" s="35"/>
      <c r="XFA576" s="35"/>
      <c r="XFB576" s="35"/>
      <c r="XFC576" s="35"/>
      <c r="XFD576" s="35"/>
    </row>
    <row r="577" spans="1:16384" s="12" customFormat="1" ht="20.25" customHeight="1" x14ac:dyDescent="0.25">
      <c r="A577" s="116"/>
      <c r="B577" s="117"/>
      <c r="C577" s="118">
        <v>5</v>
      </c>
      <c r="D577" s="119"/>
      <c r="E577" s="118" t="s">
        <v>221</v>
      </c>
      <c r="F577" s="120"/>
      <c r="G577" s="120"/>
      <c r="H577" s="120"/>
      <c r="I577" s="119"/>
      <c r="J577" s="35"/>
      <c r="K577" s="35"/>
      <c r="L577" s="35"/>
      <c r="M577" s="35"/>
      <c r="N577" s="35"/>
      <c r="O577" s="35"/>
      <c r="P577" s="35"/>
      <c r="Q577" s="35"/>
      <c r="R577" s="35"/>
      <c r="S577" s="35"/>
      <c r="T577" s="35"/>
      <c r="U577" s="42" t="str">
        <f t="shared" ca="1" si="306"/>
        <v>305,..,3505</v>
      </c>
      <c r="V577" s="42">
        <f t="shared" ref="V577:W577" ca="1" si="309">V576+1</f>
        <v>305</v>
      </c>
      <c r="W577" s="42">
        <f t="shared" ca="1" si="309"/>
        <v>3505</v>
      </c>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WZC577" s="35"/>
      <c r="WZD577" s="35"/>
      <c r="WZE577" s="35"/>
      <c r="WZF577" s="35"/>
      <c r="WZG577" s="35"/>
      <c r="WZH577" s="35"/>
      <c r="WZI577" s="35"/>
      <c r="WZJ577" s="35"/>
      <c r="WZK577" s="35"/>
      <c r="WZL577" s="35"/>
      <c r="WZM577" s="35"/>
      <c r="WZN577" s="35"/>
      <c r="WZO577" s="35"/>
      <c r="WZP577" s="35"/>
      <c r="WZQ577" s="35"/>
      <c r="WZR577" s="35"/>
      <c r="WZS577" s="35"/>
      <c r="WZT577" s="35"/>
      <c r="WZU577" s="35"/>
      <c r="WZV577" s="35"/>
      <c r="WZW577" s="35"/>
      <c r="WZX577" s="35"/>
      <c r="WZY577" s="35"/>
      <c r="WZZ577" s="35"/>
      <c r="XAA577" s="35"/>
      <c r="XAB577" s="35"/>
      <c r="XAC577" s="35"/>
      <c r="XAD577" s="35"/>
      <c r="XAE577" s="35"/>
      <c r="XAF577" s="35"/>
      <c r="XAG577" s="35"/>
      <c r="XAH577" s="35"/>
      <c r="XAI577" s="35"/>
      <c r="XAJ577" s="35"/>
      <c r="XAK577" s="35"/>
      <c r="XAL577" s="35"/>
      <c r="XAM577" s="35"/>
      <c r="XAN577" s="35"/>
      <c r="XAO577" s="35"/>
      <c r="XAP577" s="35"/>
      <c r="XAQ577" s="35"/>
      <c r="XAR577" s="35"/>
      <c r="XAS577" s="35"/>
      <c r="XAT577" s="35"/>
      <c r="XAU577" s="35"/>
      <c r="XAV577" s="35"/>
      <c r="XAW577" s="35"/>
      <c r="XAX577" s="35"/>
      <c r="XAY577" s="35"/>
      <c r="XAZ577" s="35"/>
      <c r="XBA577" s="35"/>
      <c r="XBB577" s="35"/>
      <c r="XBC577" s="35"/>
      <c r="XBD577" s="35"/>
      <c r="XBE577" s="35"/>
      <c r="XBF577" s="35"/>
      <c r="XBG577" s="35"/>
      <c r="XBH577" s="35"/>
      <c r="XBI577" s="35"/>
      <c r="XBJ577" s="35"/>
      <c r="XBK577" s="35"/>
      <c r="XBL577" s="35"/>
      <c r="XBM577" s="35"/>
      <c r="XBN577" s="35"/>
      <c r="XBO577" s="35"/>
      <c r="XBP577" s="35"/>
      <c r="XBQ577" s="35"/>
      <c r="XBR577" s="35"/>
      <c r="XBS577" s="35"/>
      <c r="XBT577" s="35"/>
      <c r="XBU577" s="35"/>
      <c r="XBV577" s="35"/>
      <c r="XBW577" s="35"/>
      <c r="XBX577" s="35"/>
      <c r="XBY577" s="35"/>
      <c r="XBZ577" s="35"/>
      <c r="XCA577" s="35"/>
      <c r="XCB577" s="35"/>
      <c r="XCC577" s="35"/>
      <c r="XCD577" s="35"/>
      <c r="XCE577" s="35"/>
      <c r="XCF577" s="35"/>
      <c r="XCG577" s="35"/>
      <c r="XCH577" s="35"/>
      <c r="XCI577" s="35"/>
      <c r="XCJ577" s="35"/>
      <c r="XCK577" s="35"/>
      <c r="XCL577" s="35"/>
      <c r="XCM577" s="35"/>
      <c r="XCN577" s="35"/>
      <c r="XCO577" s="35"/>
      <c r="XCP577" s="35"/>
      <c r="XCQ577" s="35"/>
      <c r="XCR577" s="35"/>
      <c r="XCS577" s="35"/>
      <c r="XCT577" s="35"/>
      <c r="XCU577" s="35"/>
      <c r="XCV577" s="35"/>
      <c r="XCW577" s="35"/>
      <c r="XCX577" s="35"/>
      <c r="XCY577" s="35"/>
      <c r="XCZ577" s="35"/>
      <c r="XDA577" s="35"/>
      <c r="XDB577" s="35"/>
      <c r="XDC577" s="35"/>
      <c r="XDD577" s="35"/>
      <c r="XDE577" s="35"/>
      <c r="XDF577" s="35"/>
      <c r="XDG577" s="35"/>
      <c r="XDH577" s="35"/>
      <c r="XDI577" s="35"/>
      <c r="XDJ577" s="35"/>
      <c r="XDK577" s="35"/>
      <c r="XDL577" s="35"/>
      <c r="XDM577" s="35"/>
      <c r="XDN577" s="35"/>
      <c r="XDO577" s="35"/>
      <c r="XDP577" s="35"/>
      <c r="XDQ577" s="35"/>
      <c r="XDR577" s="35"/>
      <c r="XDS577" s="35"/>
      <c r="XDT577" s="35"/>
      <c r="XDU577" s="35"/>
      <c r="XDV577" s="35"/>
      <c r="XDW577" s="35"/>
      <c r="XDX577" s="35"/>
      <c r="XDY577" s="35"/>
      <c r="XDZ577" s="35"/>
      <c r="XEA577" s="35"/>
      <c r="XEB577" s="35"/>
      <c r="XEC577" s="35"/>
      <c r="XED577" s="35"/>
      <c r="XEE577" s="35"/>
      <c r="XEF577" s="35"/>
      <c r="XEG577" s="35"/>
      <c r="XEH577" s="35"/>
      <c r="XEI577" s="35"/>
      <c r="XEJ577" s="35"/>
      <c r="XEK577" s="35"/>
      <c r="XEL577" s="35"/>
      <c r="XEM577" s="35"/>
      <c r="XEN577" s="35"/>
      <c r="XEO577" s="35"/>
      <c r="XEP577" s="35"/>
      <c r="XEQ577" s="35"/>
      <c r="XER577" s="35"/>
      <c r="XES577" s="35"/>
      <c r="XET577" s="35"/>
      <c r="XEU577" s="35"/>
      <c r="XEV577" s="35"/>
      <c r="XEW577" s="35"/>
      <c r="XEX577" s="35"/>
      <c r="XEY577" s="35"/>
      <c r="XEZ577" s="35"/>
      <c r="XFA577" s="35"/>
      <c r="XFB577" s="35"/>
      <c r="XFC577" s="35"/>
      <c r="XFD577" s="35"/>
    </row>
    <row r="578" spans="1:16384" s="12" customFormat="1" ht="20.25" x14ac:dyDescent="0.25">
      <c r="A578" s="109" t="s">
        <v>289</v>
      </c>
      <c r="B578" s="110"/>
      <c r="C578" s="110"/>
      <c r="D578" s="110"/>
      <c r="E578" s="110"/>
      <c r="F578" s="110"/>
      <c r="G578" s="110"/>
      <c r="H578" s="110"/>
      <c r="I578" s="111"/>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WZC578" s="35"/>
      <c r="WZD578" s="35"/>
      <c r="WZE578" s="35"/>
      <c r="WZF578" s="35"/>
      <c r="WZG578" s="35"/>
      <c r="WZH578" s="35"/>
      <c r="WZI578" s="35"/>
      <c r="WZJ578" s="35"/>
      <c r="WZK578" s="35"/>
      <c r="WZL578" s="35"/>
      <c r="WZM578" s="35"/>
      <c r="WZN578" s="35"/>
      <c r="WZO578" s="35"/>
      <c r="WZP578" s="35"/>
      <c r="WZQ578" s="35"/>
      <c r="WZR578" s="35"/>
      <c r="WZS578" s="35"/>
      <c r="WZT578" s="35"/>
      <c r="WZU578" s="35"/>
      <c r="WZV578" s="35"/>
      <c r="WZW578" s="35"/>
      <c r="WZX578" s="35"/>
      <c r="WZY578" s="35"/>
      <c r="WZZ578" s="35"/>
      <c r="XAA578" s="35"/>
      <c r="XAB578" s="35"/>
      <c r="XAC578" s="35"/>
      <c r="XAD578" s="35"/>
      <c r="XAE578" s="35"/>
      <c r="XAF578" s="35"/>
      <c r="XAG578" s="35"/>
      <c r="XAH578" s="35"/>
      <c r="XAI578" s="35"/>
      <c r="XAJ578" s="35"/>
      <c r="XAK578" s="35"/>
      <c r="XAL578" s="35"/>
      <c r="XAM578" s="35"/>
      <c r="XAN578" s="35"/>
      <c r="XAO578" s="35"/>
      <c r="XAP578" s="35"/>
      <c r="XAQ578" s="35"/>
      <c r="XAR578" s="35"/>
      <c r="XAS578" s="35"/>
      <c r="XAT578" s="35"/>
      <c r="XAU578" s="35"/>
      <c r="XAV578" s="35"/>
      <c r="XAW578" s="35"/>
      <c r="XAX578" s="35"/>
      <c r="XAY578" s="35"/>
      <c r="XAZ578" s="35"/>
      <c r="XBA578" s="35"/>
      <c r="XBB578" s="35"/>
      <c r="XBC578" s="35"/>
      <c r="XBD578" s="35"/>
      <c r="XBE578" s="35"/>
      <c r="XBF578" s="35"/>
      <c r="XBG578" s="35"/>
      <c r="XBH578" s="35"/>
      <c r="XBI578" s="35"/>
      <c r="XBJ578" s="35"/>
      <c r="XBK578" s="35"/>
      <c r="XBL578" s="35"/>
      <c r="XBM578" s="35"/>
      <c r="XBN578" s="35"/>
      <c r="XBO578" s="35"/>
      <c r="XBP578" s="35"/>
      <c r="XBQ578" s="35"/>
      <c r="XBR578" s="35"/>
      <c r="XBS578" s="35"/>
      <c r="XBT578" s="35"/>
      <c r="XBU578" s="35"/>
      <c r="XBV578" s="35"/>
      <c r="XBW578" s="35"/>
      <c r="XBX578" s="35"/>
      <c r="XBY578" s="35"/>
      <c r="XBZ578" s="35"/>
      <c r="XCA578" s="35"/>
      <c r="XCB578" s="35"/>
      <c r="XCC578" s="35"/>
      <c r="XCD578" s="35"/>
      <c r="XCE578" s="35"/>
      <c r="XCF578" s="35"/>
      <c r="XCG578" s="35"/>
      <c r="XCH578" s="35"/>
      <c r="XCI578" s="35"/>
      <c r="XCJ578" s="35"/>
      <c r="XCK578" s="35"/>
      <c r="XCL578" s="35"/>
      <c r="XCM578" s="35"/>
      <c r="XCN578" s="35"/>
      <c r="XCO578" s="35"/>
      <c r="XCP578" s="35"/>
      <c r="XCQ578" s="35"/>
      <c r="XCR578" s="35"/>
      <c r="XCS578" s="35"/>
      <c r="XCT578" s="35"/>
      <c r="XCU578" s="35"/>
      <c r="XCV578" s="35"/>
      <c r="XCW578" s="35"/>
      <c r="XCX578" s="35"/>
      <c r="XCY578" s="35"/>
      <c r="XCZ578" s="35"/>
      <c r="XDA578" s="35"/>
      <c r="XDB578" s="35"/>
      <c r="XDC578" s="35"/>
      <c r="XDD578" s="35"/>
      <c r="XDE578" s="35"/>
      <c r="XDF578" s="35"/>
      <c r="XDG578" s="35"/>
      <c r="XDH578" s="35"/>
      <c r="XDI578" s="35"/>
      <c r="XDJ578" s="35"/>
      <c r="XDK578" s="35"/>
      <c r="XDL578" s="35"/>
      <c r="XDM578" s="35"/>
      <c r="XDN578" s="35"/>
      <c r="XDO578" s="35"/>
      <c r="XDP578" s="35"/>
      <c r="XDQ578" s="35"/>
      <c r="XDR578" s="35"/>
      <c r="XDS578" s="35"/>
      <c r="XDT578" s="35"/>
      <c r="XDU578" s="35"/>
      <c r="XDV578" s="35"/>
      <c r="XDW578" s="35"/>
      <c r="XDX578" s="35"/>
      <c r="XDY578" s="35"/>
      <c r="XDZ578" s="35"/>
      <c r="XEA578" s="35"/>
      <c r="XEB578" s="35"/>
      <c r="XEC578" s="35"/>
      <c r="XED578" s="35"/>
      <c r="XEE578" s="35"/>
      <c r="XEF578" s="35"/>
      <c r="XEG578" s="35"/>
      <c r="XEH578" s="35"/>
      <c r="XEI578" s="35"/>
      <c r="XEJ578" s="35"/>
      <c r="XEK578" s="35"/>
      <c r="XEL578" s="35"/>
      <c r="XEM578" s="35"/>
      <c r="XEN578" s="35"/>
      <c r="XEO578" s="35"/>
      <c r="XEP578" s="35"/>
      <c r="XEQ578" s="35"/>
      <c r="XER578" s="35"/>
      <c r="XES578" s="35"/>
      <c r="XET578" s="35"/>
      <c r="XEU578" s="35"/>
      <c r="XEV578" s="35"/>
      <c r="XEW578" s="35"/>
      <c r="XEX578" s="35"/>
      <c r="XEY578" s="35"/>
      <c r="XEZ578" s="35"/>
      <c r="XFA578" s="35"/>
      <c r="XFB578" s="35"/>
      <c r="XFC578" s="35"/>
      <c r="XFD578" s="35"/>
    </row>
    <row r="579" spans="1:16384" s="12" customFormat="1" ht="20.25" customHeight="1" x14ac:dyDescent="0.25">
      <c r="A579" s="112" t="str">
        <f>A578</f>
        <v>36th to 40th Floor</v>
      </c>
      <c r="B579" s="113"/>
      <c r="C579" s="118">
        <v>1</v>
      </c>
      <c r="D579" s="119"/>
      <c r="E579" s="62" t="s">
        <v>208</v>
      </c>
      <c r="F579" s="118">
        <f>(62.79)*10.764</f>
        <v>675.87155999999993</v>
      </c>
      <c r="G579" s="119"/>
      <c r="H579" s="62">
        <v>0</v>
      </c>
      <c r="I579" s="62">
        <f t="shared" ref="I579:I583" si="310">F579*(($I$151)+1)+H579</f>
        <v>1081.3944959999999</v>
      </c>
      <c r="J579" s="35"/>
      <c r="K579" s="35"/>
      <c r="L579" s="35"/>
      <c r="M579" s="35"/>
      <c r="N579" s="35"/>
      <c r="O579" s="35"/>
      <c r="P579" s="35"/>
      <c r="Q579" s="35"/>
      <c r="R579" s="35"/>
      <c r="S579" s="35"/>
      <c r="T579" s="35"/>
      <c r="U579" s="42" t="str">
        <f t="shared" ref="U579:U583" ca="1" si="311">V579&amp;""&amp;",..,"&amp;""&amp;W579</f>
        <v>3601,..,4001</v>
      </c>
      <c r="V579" s="42">
        <f ca="1">(SUMPRODUCT(MID(0&amp;(LEFT(A578,SUM(LEN(A578)-LEN(SUBSTITUTE(A578,{"0","1","2","3"},""))))), LARGE(INDEX(ISNUMBER(--MID((LEFT(A578,SUM(LEN(A578)-LEN(SUBSTITUTE(A578,{"0","1","2","3"},""))))), ROW(INDIRECT("1:"&amp;LEN((LEFT(A578,SUM(LEN(A578)-LEN(SUBSTITUTE(A578,{"0","1","2","3"},"")))))))), 1)) * ROW(INDIRECT("1:"&amp;LEN((LEFT(A578,SUM(LEN(A578)-LEN(SUBSTITUTE(A578,{"0","1","2","3"},"")))))))), 0), ROW(INDIRECT("1:"&amp;LEN((LEFT(A578,SUM(LEN(A578)-LEN(SUBSTITUTE(A578,{"0","1","2","3"},"")))))))))+1, 1) * 10^ROW(INDIRECT("1:"&amp;LEN((LEFT(A578,SUM(LEN(A578)-LEN(SUBSTITUTE(A578,{"0","1","2","3"},""))))))))/10))*100+1</f>
        <v>3601</v>
      </c>
      <c r="W579" s="42">
        <f ca="1">(SUMPRODUCT(MID(0&amp;(--TRIM(RIGHT(SUBSTITUTE(LEFT(A578,_xlfn.AGGREGATE(16,6,FIND({0,1,2,3,4,5,6,7,8,9},A578,ROW(INDIRECT("1:"&amp;LEN(A578)))),1))," ",REPT(" ",LEN(A578))),LEN(A578)))), LARGE(INDEX(ISNUMBER(--MID((--TRIM(RIGHT(SUBSTITUTE(LEFT(A578,_xlfn.AGGREGATE(16,6,FIND({0,1,2,3,4,5,6,7,8,9},A578,ROW(INDIRECT("1:"&amp;LEN(A578)))),1))," ",REPT(" ",LEN(A578))),LEN(A578)))), ROW(INDIRECT("1:"&amp;LEN((--TRIM(RIGHT(SUBSTITUTE(LEFT(A578,_xlfn.AGGREGATE(16,6,FIND({0,1,2,3,4,5,6,7,8,9},A578,ROW(INDIRECT("1:"&amp;LEN(A578)))),1))," ",REPT(" ",LEN(A578))),LEN(A578))))))), 1)) * ROW(INDIRECT("1:"&amp;LEN((--TRIM(RIGHT(SUBSTITUTE(LEFT(A578,_xlfn.AGGREGATE(16,6,FIND({0,1,2,3,4,5,6,7,8,9},A578,ROW(INDIRECT("1:"&amp;LEN(A578)))),1))," ",REPT(" ",LEN(A578))),LEN(A578))))))), 0), ROW(INDIRECT("1:"&amp;LEN((--TRIM(RIGHT(SUBSTITUTE(LEFT(A578,_xlfn.AGGREGATE(16,6,FIND({0,1,2,3,4,5,6,7,8,9},A578,ROW(INDIRECT("1:"&amp;LEN(A578)))),1))," ",REPT(" ",LEN(A578))),LEN(A578))))))))+1, 1) * 10^ROW(INDIRECT("1:"&amp;LEN((--TRIM(RIGHT(SUBSTITUTE(LEFT(A578,_xlfn.AGGREGATE(16,6,FIND({0,1,2,3,4,5,6,7,8,9},A578,ROW(INDIRECT("1:"&amp;LEN(A578)))),1))," ",REPT(" ",LEN(A578))),LEN(A578)))))))/10))*100+1</f>
        <v>4001</v>
      </c>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WZC579" s="35"/>
      <c r="WZD579" s="35"/>
      <c r="WZE579" s="35"/>
      <c r="WZF579" s="35"/>
      <c r="WZG579" s="35"/>
      <c r="WZH579" s="35"/>
      <c r="WZI579" s="35"/>
      <c r="WZJ579" s="35"/>
      <c r="WZK579" s="35"/>
      <c r="WZL579" s="35"/>
      <c r="WZM579" s="35"/>
      <c r="WZN579" s="35"/>
      <c r="WZO579" s="35"/>
      <c r="WZP579" s="35"/>
      <c r="WZQ579" s="35"/>
      <c r="WZR579" s="35"/>
      <c r="WZS579" s="35"/>
      <c r="WZT579" s="35"/>
      <c r="WZU579" s="35"/>
      <c r="WZV579" s="35"/>
      <c r="WZW579" s="35"/>
      <c r="WZX579" s="35"/>
      <c r="WZY579" s="35"/>
      <c r="WZZ579" s="35"/>
      <c r="XAA579" s="35"/>
      <c r="XAB579" s="35"/>
      <c r="XAC579" s="35"/>
      <c r="XAD579" s="35"/>
      <c r="XAE579" s="35"/>
      <c r="XAF579" s="35"/>
      <c r="XAG579" s="35"/>
      <c r="XAH579" s="35"/>
      <c r="XAI579" s="35"/>
      <c r="XAJ579" s="35"/>
      <c r="XAK579" s="35"/>
      <c r="XAL579" s="35"/>
      <c r="XAM579" s="35"/>
      <c r="XAN579" s="35"/>
      <c r="XAO579" s="35"/>
      <c r="XAP579" s="35"/>
      <c r="XAQ579" s="35"/>
      <c r="XAR579" s="35"/>
      <c r="XAS579" s="35"/>
      <c r="XAT579" s="35"/>
      <c r="XAU579" s="35"/>
      <c r="XAV579" s="35"/>
      <c r="XAW579" s="35"/>
      <c r="XAX579" s="35"/>
      <c r="XAY579" s="35"/>
      <c r="XAZ579" s="35"/>
      <c r="XBA579" s="35"/>
      <c r="XBB579" s="35"/>
      <c r="XBC579" s="35"/>
      <c r="XBD579" s="35"/>
      <c r="XBE579" s="35"/>
      <c r="XBF579" s="35"/>
      <c r="XBG579" s="35"/>
      <c r="XBH579" s="35"/>
      <c r="XBI579" s="35"/>
      <c r="XBJ579" s="35"/>
      <c r="XBK579" s="35"/>
      <c r="XBL579" s="35"/>
      <c r="XBM579" s="35"/>
      <c r="XBN579" s="35"/>
      <c r="XBO579" s="35"/>
      <c r="XBP579" s="35"/>
      <c r="XBQ579" s="35"/>
      <c r="XBR579" s="35"/>
      <c r="XBS579" s="35"/>
      <c r="XBT579" s="35"/>
      <c r="XBU579" s="35"/>
      <c r="XBV579" s="35"/>
      <c r="XBW579" s="35"/>
      <c r="XBX579" s="35"/>
      <c r="XBY579" s="35"/>
      <c r="XBZ579" s="35"/>
      <c r="XCA579" s="35"/>
      <c r="XCB579" s="35"/>
      <c r="XCC579" s="35"/>
      <c r="XCD579" s="35"/>
      <c r="XCE579" s="35"/>
      <c r="XCF579" s="35"/>
      <c r="XCG579" s="35"/>
      <c r="XCH579" s="35"/>
      <c r="XCI579" s="35"/>
      <c r="XCJ579" s="35"/>
      <c r="XCK579" s="35"/>
      <c r="XCL579" s="35"/>
      <c r="XCM579" s="35"/>
      <c r="XCN579" s="35"/>
      <c r="XCO579" s="35"/>
      <c r="XCP579" s="35"/>
      <c r="XCQ579" s="35"/>
      <c r="XCR579" s="35"/>
      <c r="XCS579" s="35"/>
      <c r="XCT579" s="35"/>
      <c r="XCU579" s="35"/>
      <c r="XCV579" s="35"/>
      <c r="XCW579" s="35"/>
      <c r="XCX579" s="35"/>
      <c r="XCY579" s="35"/>
      <c r="XCZ579" s="35"/>
      <c r="XDA579" s="35"/>
      <c r="XDB579" s="35"/>
      <c r="XDC579" s="35"/>
      <c r="XDD579" s="35"/>
      <c r="XDE579" s="35"/>
      <c r="XDF579" s="35"/>
      <c r="XDG579" s="35"/>
      <c r="XDH579" s="35"/>
      <c r="XDI579" s="35"/>
      <c r="XDJ579" s="35"/>
      <c r="XDK579" s="35"/>
      <c r="XDL579" s="35"/>
      <c r="XDM579" s="35"/>
      <c r="XDN579" s="35"/>
      <c r="XDO579" s="35"/>
      <c r="XDP579" s="35"/>
      <c r="XDQ579" s="35"/>
      <c r="XDR579" s="35"/>
      <c r="XDS579" s="35"/>
      <c r="XDT579" s="35"/>
      <c r="XDU579" s="35"/>
      <c r="XDV579" s="35"/>
      <c r="XDW579" s="35"/>
      <c r="XDX579" s="35"/>
      <c r="XDY579" s="35"/>
      <c r="XDZ579" s="35"/>
      <c r="XEA579" s="35"/>
      <c r="XEB579" s="35"/>
      <c r="XEC579" s="35"/>
      <c r="XED579" s="35"/>
      <c r="XEE579" s="35"/>
      <c r="XEF579" s="35"/>
      <c r="XEG579" s="35"/>
      <c r="XEH579" s="35"/>
      <c r="XEI579" s="35"/>
      <c r="XEJ579" s="35"/>
      <c r="XEK579" s="35"/>
      <c r="XEL579" s="35"/>
      <c r="XEM579" s="35"/>
      <c r="XEN579" s="35"/>
      <c r="XEO579" s="35"/>
      <c r="XEP579" s="35"/>
      <c r="XEQ579" s="35"/>
      <c r="XER579" s="35"/>
      <c r="XES579" s="35"/>
      <c r="XET579" s="35"/>
      <c r="XEU579" s="35"/>
      <c r="XEV579" s="35"/>
      <c r="XEW579" s="35"/>
      <c r="XEX579" s="35"/>
      <c r="XEY579" s="35"/>
      <c r="XEZ579" s="35"/>
      <c r="XFA579" s="35"/>
      <c r="XFB579" s="35"/>
      <c r="XFC579" s="35"/>
      <c r="XFD579" s="35"/>
    </row>
    <row r="580" spans="1:16384" s="12" customFormat="1" ht="20.25" customHeight="1" x14ac:dyDescent="0.25">
      <c r="A580" s="114"/>
      <c r="B580" s="115"/>
      <c r="C580" s="118">
        <v>2</v>
      </c>
      <c r="D580" s="119"/>
      <c r="E580" s="62" t="s">
        <v>208</v>
      </c>
      <c r="F580" s="118">
        <f>(64.4)*10.764</f>
        <v>693.20159999999998</v>
      </c>
      <c r="G580" s="119"/>
      <c r="H580" s="62">
        <v>0</v>
      </c>
      <c r="I580" s="62">
        <f t="shared" si="310"/>
        <v>1109.12256</v>
      </c>
      <c r="J580" s="35"/>
      <c r="K580" s="35"/>
      <c r="L580" s="35"/>
      <c r="M580" s="35"/>
      <c r="N580" s="35"/>
      <c r="O580" s="35"/>
      <c r="P580" s="35"/>
      <c r="Q580" s="35"/>
      <c r="R580" s="35"/>
      <c r="S580" s="35"/>
      <c r="T580" s="35"/>
      <c r="U580" s="42" t="str">
        <f t="shared" ca="1" si="311"/>
        <v>3602,..,4002</v>
      </c>
      <c r="V580" s="42">
        <f ca="1">V579+1</f>
        <v>3602</v>
      </c>
      <c r="W580" s="42">
        <f ca="1">W579+1</f>
        <v>4002</v>
      </c>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WZC580" s="35"/>
      <c r="WZD580" s="35"/>
      <c r="WZE580" s="35"/>
      <c r="WZF580" s="35"/>
      <c r="WZG580" s="35"/>
      <c r="WZH580" s="35"/>
      <c r="WZI580" s="35"/>
      <c r="WZJ580" s="35"/>
      <c r="WZK580" s="35"/>
      <c r="WZL580" s="35"/>
      <c r="WZM580" s="35"/>
      <c r="WZN580" s="35"/>
      <c r="WZO580" s="35"/>
      <c r="WZP580" s="35"/>
      <c r="WZQ580" s="35"/>
      <c r="WZR580" s="35"/>
      <c r="WZS580" s="35"/>
      <c r="WZT580" s="35"/>
      <c r="WZU580" s="35"/>
      <c r="WZV580" s="35"/>
      <c r="WZW580" s="35"/>
      <c r="WZX580" s="35"/>
      <c r="WZY580" s="35"/>
      <c r="WZZ580" s="35"/>
      <c r="XAA580" s="35"/>
      <c r="XAB580" s="35"/>
      <c r="XAC580" s="35"/>
      <c r="XAD580" s="35"/>
      <c r="XAE580" s="35"/>
      <c r="XAF580" s="35"/>
      <c r="XAG580" s="35"/>
      <c r="XAH580" s="35"/>
      <c r="XAI580" s="35"/>
      <c r="XAJ580" s="35"/>
      <c r="XAK580" s="35"/>
      <c r="XAL580" s="35"/>
      <c r="XAM580" s="35"/>
      <c r="XAN580" s="35"/>
      <c r="XAO580" s="35"/>
      <c r="XAP580" s="35"/>
      <c r="XAQ580" s="35"/>
      <c r="XAR580" s="35"/>
      <c r="XAS580" s="35"/>
      <c r="XAT580" s="35"/>
      <c r="XAU580" s="35"/>
      <c r="XAV580" s="35"/>
      <c r="XAW580" s="35"/>
      <c r="XAX580" s="35"/>
      <c r="XAY580" s="35"/>
      <c r="XAZ580" s="35"/>
      <c r="XBA580" s="35"/>
      <c r="XBB580" s="35"/>
      <c r="XBC580" s="35"/>
      <c r="XBD580" s="35"/>
      <c r="XBE580" s="35"/>
      <c r="XBF580" s="35"/>
      <c r="XBG580" s="35"/>
      <c r="XBH580" s="35"/>
      <c r="XBI580" s="35"/>
      <c r="XBJ580" s="35"/>
      <c r="XBK580" s="35"/>
      <c r="XBL580" s="35"/>
      <c r="XBM580" s="35"/>
      <c r="XBN580" s="35"/>
      <c r="XBO580" s="35"/>
      <c r="XBP580" s="35"/>
      <c r="XBQ580" s="35"/>
      <c r="XBR580" s="35"/>
      <c r="XBS580" s="35"/>
      <c r="XBT580" s="35"/>
      <c r="XBU580" s="35"/>
      <c r="XBV580" s="35"/>
      <c r="XBW580" s="35"/>
      <c r="XBX580" s="35"/>
      <c r="XBY580" s="35"/>
      <c r="XBZ580" s="35"/>
      <c r="XCA580" s="35"/>
      <c r="XCB580" s="35"/>
      <c r="XCC580" s="35"/>
      <c r="XCD580" s="35"/>
      <c r="XCE580" s="35"/>
      <c r="XCF580" s="35"/>
      <c r="XCG580" s="35"/>
      <c r="XCH580" s="35"/>
      <c r="XCI580" s="35"/>
      <c r="XCJ580" s="35"/>
      <c r="XCK580" s="35"/>
      <c r="XCL580" s="35"/>
      <c r="XCM580" s="35"/>
      <c r="XCN580" s="35"/>
      <c r="XCO580" s="35"/>
      <c r="XCP580" s="35"/>
      <c r="XCQ580" s="35"/>
      <c r="XCR580" s="35"/>
      <c r="XCS580" s="35"/>
      <c r="XCT580" s="35"/>
      <c r="XCU580" s="35"/>
      <c r="XCV580" s="35"/>
      <c r="XCW580" s="35"/>
      <c r="XCX580" s="35"/>
      <c r="XCY580" s="35"/>
      <c r="XCZ580" s="35"/>
      <c r="XDA580" s="35"/>
      <c r="XDB580" s="35"/>
      <c r="XDC580" s="35"/>
      <c r="XDD580" s="35"/>
      <c r="XDE580" s="35"/>
      <c r="XDF580" s="35"/>
      <c r="XDG580" s="35"/>
      <c r="XDH580" s="35"/>
      <c r="XDI580" s="35"/>
      <c r="XDJ580" s="35"/>
      <c r="XDK580" s="35"/>
      <c r="XDL580" s="35"/>
      <c r="XDM580" s="35"/>
      <c r="XDN580" s="35"/>
      <c r="XDO580" s="35"/>
      <c r="XDP580" s="35"/>
      <c r="XDQ580" s="35"/>
      <c r="XDR580" s="35"/>
      <c r="XDS580" s="35"/>
      <c r="XDT580" s="35"/>
      <c r="XDU580" s="35"/>
      <c r="XDV580" s="35"/>
      <c r="XDW580" s="35"/>
      <c r="XDX580" s="35"/>
      <c r="XDY580" s="35"/>
      <c r="XDZ580" s="35"/>
      <c r="XEA580" s="35"/>
      <c r="XEB580" s="35"/>
      <c r="XEC580" s="35"/>
      <c r="XED580" s="35"/>
      <c r="XEE580" s="35"/>
      <c r="XEF580" s="35"/>
      <c r="XEG580" s="35"/>
      <c r="XEH580" s="35"/>
      <c r="XEI580" s="35"/>
      <c r="XEJ580" s="35"/>
      <c r="XEK580" s="35"/>
      <c r="XEL580" s="35"/>
      <c r="XEM580" s="35"/>
      <c r="XEN580" s="35"/>
      <c r="XEO580" s="35"/>
      <c r="XEP580" s="35"/>
      <c r="XEQ580" s="35"/>
      <c r="XER580" s="35"/>
      <c r="XES580" s="35"/>
      <c r="XET580" s="35"/>
      <c r="XEU580" s="35"/>
      <c r="XEV580" s="35"/>
      <c r="XEW580" s="35"/>
      <c r="XEX580" s="35"/>
      <c r="XEY580" s="35"/>
      <c r="XEZ580" s="35"/>
      <c r="XFA580" s="35"/>
      <c r="XFB580" s="35"/>
      <c r="XFC580" s="35"/>
      <c r="XFD580" s="35"/>
    </row>
    <row r="581" spans="1:16384" s="12" customFormat="1" ht="20.25" customHeight="1" x14ac:dyDescent="0.25">
      <c r="A581" s="114"/>
      <c r="B581" s="115"/>
      <c r="C581" s="118">
        <v>3</v>
      </c>
      <c r="D581" s="119"/>
      <c r="E581" s="62" t="s">
        <v>208</v>
      </c>
      <c r="F581" s="118">
        <f>(64.4)*10.764</f>
        <v>693.20159999999998</v>
      </c>
      <c r="G581" s="119"/>
      <c r="H581" s="62">
        <v>0</v>
      </c>
      <c r="I581" s="62">
        <f t="shared" si="310"/>
        <v>1109.12256</v>
      </c>
      <c r="J581" s="35"/>
      <c r="K581" s="35"/>
      <c r="L581" s="35"/>
      <c r="M581" s="35"/>
      <c r="N581" s="35"/>
      <c r="O581" s="35"/>
      <c r="P581" s="35"/>
      <c r="Q581" s="35"/>
      <c r="R581" s="35"/>
      <c r="S581" s="35"/>
      <c r="T581" s="35"/>
      <c r="U581" s="42" t="str">
        <f t="shared" ca="1" si="311"/>
        <v>3603,..,4003</v>
      </c>
      <c r="V581" s="42">
        <f t="shared" ref="V581:W581" ca="1" si="312">V580+1</f>
        <v>3603</v>
      </c>
      <c r="W581" s="42">
        <f t="shared" ca="1" si="312"/>
        <v>4003</v>
      </c>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WZC581" s="35"/>
      <c r="WZD581" s="35"/>
      <c r="WZE581" s="35"/>
      <c r="WZF581" s="35"/>
      <c r="WZG581" s="35"/>
      <c r="WZH581" s="35"/>
      <c r="WZI581" s="35"/>
      <c r="WZJ581" s="35"/>
      <c r="WZK581" s="35"/>
      <c r="WZL581" s="35"/>
      <c r="WZM581" s="35"/>
      <c r="WZN581" s="35"/>
      <c r="WZO581" s="35"/>
      <c r="WZP581" s="35"/>
      <c r="WZQ581" s="35"/>
      <c r="WZR581" s="35"/>
      <c r="WZS581" s="35"/>
      <c r="WZT581" s="35"/>
      <c r="WZU581" s="35"/>
      <c r="WZV581" s="35"/>
      <c r="WZW581" s="35"/>
      <c r="WZX581" s="35"/>
      <c r="WZY581" s="35"/>
      <c r="WZZ581" s="35"/>
      <c r="XAA581" s="35"/>
      <c r="XAB581" s="35"/>
      <c r="XAC581" s="35"/>
      <c r="XAD581" s="35"/>
      <c r="XAE581" s="35"/>
      <c r="XAF581" s="35"/>
      <c r="XAG581" s="35"/>
      <c r="XAH581" s="35"/>
      <c r="XAI581" s="35"/>
      <c r="XAJ581" s="35"/>
      <c r="XAK581" s="35"/>
      <c r="XAL581" s="35"/>
      <c r="XAM581" s="35"/>
      <c r="XAN581" s="35"/>
      <c r="XAO581" s="35"/>
      <c r="XAP581" s="35"/>
      <c r="XAQ581" s="35"/>
      <c r="XAR581" s="35"/>
      <c r="XAS581" s="35"/>
      <c r="XAT581" s="35"/>
      <c r="XAU581" s="35"/>
      <c r="XAV581" s="35"/>
      <c r="XAW581" s="35"/>
      <c r="XAX581" s="35"/>
      <c r="XAY581" s="35"/>
      <c r="XAZ581" s="35"/>
      <c r="XBA581" s="35"/>
      <c r="XBB581" s="35"/>
      <c r="XBC581" s="35"/>
      <c r="XBD581" s="35"/>
      <c r="XBE581" s="35"/>
      <c r="XBF581" s="35"/>
      <c r="XBG581" s="35"/>
      <c r="XBH581" s="35"/>
      <c r="XBI581" s="35"/>
      <c r="XBJ581" s="35"/>
      <c r="XBK581" s="35"/>
      <c r="XBL581" s="35"/>
      <c r="XBM581" s="35"/>
      <c r="XBN581" s="35"/>
      <c r="XBO581" s="35"/>
      <c r="XBP581" s="35"/>
      <c r="XBQ581" s="35"/>
      <c r="XBR581" s="35"/>
      <c r="XBS581" s="35"/>
      <c r="XBT581" s="35"/>
      <c r="XBU581" s="35"/>
      <c r="XBV581" s="35"/>
      <c r="XBW581" s="35"/>
      <c r="XBX581" s="35"/>
      <c r="XBY581" s="35"/>
      <c r="XBZ581" s="35"/>
      <c r="XCA581" s="35"/>
      <c r="XCB581" s="35"/>
      <c r="XCC581" s="35"/>
      <c r="XCD581" s="35"/>
      <c r="XCE581" s="35"/>
      <c r="XCF581" s="35"/>
      <c r="XCG581" s="35"/>
      <c r="XCH581" s="35"/>
      <c r="XCI581" s="35"/>
      <c r="XCJ581" s="35"/>
      <c r="XCK581" s="35"/>
      <c r="XCL581" s="35"/>
      <c r="XCM581" s="35"/>
      <c r="XCN581" s="35"/>
      <c r="XCO581" s="35"/>
      <c r="XCP581" s="35"/>
      <c r="XCQ581" s="35"/>
      <c r="XCR581" s="35"/>
      <c r="XCS581" s="35"/>
      <c r="XCT581" s="35"/>
      <c r="XCU581" s="35"/>
      <c r="XCV581" s="35"/>
      <c r="XCW581" s="35"/>
      <c r="XCX581" s="35"/>
      <c r="XCY581" s="35"/>
      <c r="XCZ581" s="35"/>
      <c r="XDA581" s="35"/>
      <c r="XDB581" s="35"/>
      <c r="XDC581" s="35"/>
      <c r="XDD581" s="35"/>
      <c r="XDE581" s="35"/>
      <c r="XDF581" s="35"/>
      <c r="XDG581" s="35"/>
      <c r="XDH581" s="35"/>
      <c r="XDI581" s="35"/>
      <c r="XDJ581" s="35"/>
      <c r="XDK581" s="35"/>
      <c r="XDL581" s="35"/>
      <c r="XDM581" s="35"/>
      <c r="XDN581" s="35"/>
      <c r="XDO581" s="35"/>
      <c r="XDP581" s="35"/>
      <c r="XDQ581" s="35"/>
      <c r="XDR581" s="35"/>
      <c r="XDS581" s="35"/>
      <c r="XDT581" s="35"/>
      <c r="XDU581" s="35"/>
      <c r="XDV581" s="35"/>
      <c r="XDW581" s="35"/>
      <c r="XDX581" s="35"/>
      <c r="XDY581" s="35"/>
      <c r="XDZ581" s="35"/>
      <c r="XEA581" s="35"/>
      <c r="XEB581" s="35"/>
      <c r="XEC581" s="35"/>
      <c r="XED581" s="35"/>
      <c r="XEE581" s="35"/>
      <c r="XEF581" s="35"/>
      <c r="XEG581" s="35"/>
      <c r="XEH581" s="35"/>
      <c r="XEI581" s="35"/>
      <c r="XEJ581" s="35"/>
      <c r="XEK581" s="35"/>
      <c r="XEL581" s="35"/>
      <c r="XEM581" s="35"/>
      <c r="XEN581" s="35"/>
      <c r="XEO581" s="35"/>
      <c r="XEP581" s="35"/>
      <c r="XEQ581" s="35"/>
      <c r="XER581" s="35"/>
      <c r="XES581" s="35"/>
      <c r="XET581" s="35"/>
      <c r="XEU581" s="35"/>
      <c r="XEV581" s="35"/>
      <c r="XEW581" s="35"/>
      <c r="XEX581" s="35"/>
      <c r="XEY581" s="35"/>
      <c r="XEZ581" s="35"/>
      <c r="XFA581" s="35"/>
      <c r="XFB581" s="35"/>
      <c r="XFC581" s="35"/>
      <c r="XFD581" s="35"/>
    </row>
    <row r="582" spans="1:16384" s="12" customFormat="1" ht="20.25" customHeight="1" x14ac:dyDescent="0.25">
      <c r="A582" s="114"/>
      <c r="B582" s="115"/>
      <c r="C582" s="118">
        <v>4</v>
      </c>
      <c r="D582" s="119"/>
      <c r="E582" s="62" t="s">
        <v>209</v>
      </c>
      <c r="F582" s="118">
        <f>(92.48)*10.764</f>
        <v>995.45471999999995</v>
      </c>
      <c r="G582" s="119"/>
      <c r="H582" s="62">
        <v>0</v>
      </c>
      <c r="I582" s="62">
        <f t="shared" si="310"/>
        <v>1592.7275520000001</v>
      </c>
      <c r="J582" s="35"/>
      <c r="K582" s="35"/>
      <c r="L582" s="35"/>
      <c r="M582" s="35"/>
      <c r="N582" s="35"/>
      <c r="O582" s="35"/>
      <c r="P582" s="35"/>
      <c r="Q582" s="35"/>
      <c r="R582" s="35"/>
      <c r="S582" s="35"/>
      <c r="T582" s="35"/>
      <c r="U582" s="42" t="str">
        <f t="shared" ca="1" si="311"/>
        <v>3604,..,4004</v>
      </c>
      <c r="V582" s="42">
        <f t="shared" ref="V582:W582" ca="1" si="313">V581+1</f>
        <v>3604</v>
      </c>
      <c r="W582" s="42">
        <f t="shared" ca="1" si="313"/>
        <v>4004</v>
      </c>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WZC582" s="35"/>
      <c r="WZD582" s="35"/>
      <c r="WZE582" s="35"/>
      <c r="WZF582" s="35"/>
      <c r="WZG582" s="35"/>
      <c r="WZH582" s="35"/>
      <c r="WZI582" s="35"/>
      <c r="WZJ582" s="35"/>
      <c r="WZK582" s="35"/>
      <c r="WZL582" s="35"/>
      <c r="WZM582" s="35"/>
      <c r="WZN582" s="35"/>
      <c r="WZO582" s="35"/>
      <c r="WZP582" s="35"/>
      <c r="WZQ582" s="35"/>
      <c r="WZR582" s="35"/>
      <c r="WZS582" s="35"/>
      <c r="WZT582" s="35"/>
      <c r="WZU582" s="35"/>
      <c r="WZV582" s="35"/>
      <c r="WZW582" s="35"/>
      <c r="WZX582" s="35"/>
      <c r="WZY582" s="35"/>
      <c r="WZZ582" s="35"/>
      <c r="XAA582" s="35"/>
      <c r="XAB582" s="35"/>
      <c r="XAC582" s="35"/>
      <c r="XAD582" s="35"/>
      <c r="XAE582" s="35"/>
      <c r="XAF582" s="35"/>
      <c r="XAG582" s="35"/>
      <c r="XAH582" s="35"/>
      <c r="XAI582" s="35"/>
      <c r="XAJ582" s="35"/>
      <c r="XAK582" s="35"/>
      <c r="XAL582" s="35"/>
      <c r="XAM582" s="35"/>
      <c r="XAN582" s="35"/>
      <c r="XAO582" s="35"/>
      <c r="XAP582" s="35"/>
      <c r="XAQ582" s="35"/>
      <c r="XAR582" s="35"/>
      <c r="XAS582" s="35"/>
      <c r="XAT582" s="35"/>
      <c r="XAU582" s="35"/>
      <c r="XAV582" s="35"/>
      <c r="XAW582" s="35"/>
      <c r="XAX582" s="35"/>
      <c r="XAY582" s="35"/>
      <c r="XAZ582" s="35"/>
      <c r="XBA582" s="35"/>
      <c r="XBB582" s="35"/>
      <c r="XBC582" s="35"/>
      <c r="XBD582" s="35"/>
      <c r="XBE582" s="35"/>
      <c r="XBF582" s="35"/>
      <c r="XBG582" s="35"/>
      <c r="XBH582" s="35"/>
      <c r="XBI582" s="35"/>
      <c r="XBJ582" s="35"/>
      <c r="XBK582" s="35"/>
      <c r="XBL582" s="35"/>
      <c r="XBM582" s="35"/>
      <c r="XBN582" s="35"/>
      <c r="XBO582" s="35"/>
      <c r="XBP582" s="35"/>
      <c r="XBQ582" s="35"/>
      <c r="XBR582" s="35"/>
      <c r="XBS582" s="35"/>
      <c r="XBT582" s="35"/>
      <c r="XBU582" s="35"/>
      <c r="XBV582" s="35"/>
      <c r="XBW582" s="35"/>
      <c r="XBX582" s="35"/>
      <c r="XBY582" s="35"/>
      <c r="XBZ582" s="35"/>
      <c r="XCA582" s="35"/>
      <c r="XCB582" s="35"/>
      <c r="XCC582" s="35"/>
      <c r="XCD582" s="35"/>
      <c r="XCE582" s="35"/>
      <c r="XCF582" s="35"/>
      <c r="XCG582" s="35"/>
      <c r="XCH582" s="35"/>
      <c r="XCI582" s="35"/>
      <c r="XCJ582" s="35"/>
      <c r="XCK582" s="35"/>
      <c r="XCL582" s="35"/>
      <c r="XCM582" s="35"/>
      <c r="XCN582" s="35"/>
      <c r="XCO582" s="35"/>
      <c r="XCP582" s="35"/>
      <c r="XCQ582" s="35"/>
      <c r="XCR582" s="35"/>
      <c r="XCS582" s="35"/>
      <c r="XCT582" s="35"/>
      <c r="XCU582" s="35"/>
      <c r="XCV582" s="35"/>
      <c r="XCW582" s="35"/>
      <c r="XCX582" s="35"/>
      <c r="XCY582" s="35"/>
      <c r="XCZ582" s="35"/>
      <c r="XDA582" s="35"/>
      <c r="XDB582" s="35"/>
      <c r="XDC582" s="35"/>
      <c r="XDD582" s="35"/>
      <c r="XDE582" s="35"/>
      <c r="XDF582" s="35"/>
      <c r="XDG582" s="35"/>
      <c r="XDH582" s="35"/>
      <c r="XDI582" s="35"/>
      <c r="XDJ582" s="35"/>
      <c r="XDK582" s="35"/>
      <c r="XDL582" s="35"/>
      <c r="XDM582" s="35"/>
      <c r="XDN582" s="35"/>
      <c r="XDO582" s="35"/>
      <c r="XDP582" s="35"/>
      <c r="XDQ582" s="35"/>
      <c r="XDR582" s="35"/>
      <c r="XDS582" s="35"/>
      <c r="XDT582" s="35"/>
      <c r="XDU582" s="35"/>
      <c r="XDV582" s="35"/>
      <c r="XDW582" s="35"/>
      <c r="XDX582" s="35"/>
      <c r="XDY582" s="35"/>
      <c r="XDZ582" s="35"/>
      <c r="XEA582" s="35"/>
      <c r="XEB582" s="35"/>
      <c r="XEC582" s="35"/>
      <c r="XED582" s="35"/>
      <c r="XEE582" s="35"/>
      <c r="XEF582" s="35"/>
      <c r="XEG582" s="35"/>
      <c r="XEH582" s="35"/>
      <c r="XEI582" s="35"/>
      <c r="XEJ582" s="35"/>
      <c r="XEK582" s="35"/>
      <c r="XEL582" s="35"/>
      <c r="XEM582" s="35"/>
      <c r="XEN582" s="35"/>
      <c r="XEO582" s="35"/>
      <c r="XEP582" s="35"/>
      <c r="XEQ582" s="35"/>
      <c r="XER582" s="35"/>
      <c r="XES582" s="35"/>
      <c r="XET582" s="35"/>
      <c r="XEU582" s="35"/>
      <c r="XEV582" s="35"/>
      <c r="XEW582" s="35"/>
      <c r="XEX582" s="35"/>
      <c r="XEY582" s="35"/>
      <c r="XEZ582" s="35"/>
      <c r="XFA582" s="35"/>
      <c r="XFB582" s="35"/>
      <c r="XFC582" s="35"/>
      <c r="XFD582" s="35"/>
    </row>
    <row r="583" spans="1:16384" s="12" customFormat="1" ht="20.25" customHeight="1" x14ac:dyDescent="0.25">
      <c r="A583" s="116"/>
      <c r="B583" s="117"/>
      <c r="C583" s="118">
        <v>5</v>
      </c>
      <c r="D583" s="119"/>
      <c r="E583" s="62" t="s">
        <v>209</v>
      </c>
      <c r="F583" s="118">
        <f>(107.14)*10.764</f>
        <v>1153.25496</v>
      </c>
      <c r="G583" s="119"/>
      <c r="H583" s="62">
        <v>0</v>
      </c>
      <c r="I583" s="62">
        <f t="shared" si="310"/>
        <v>1845.207936</v>
      </c>
      <c r="J583" s="35"/>
      <c r="K583" s="35"/>
      <c r="L583" s="35"/>
      <c r="M583" s="35"/>
      <c r="N583" s="35"/>
      <c r="O583" s="35"/>
      <c r="P583" s="35"/>
      <c r="Q583" s="35"/>
      <c r="R583" s="35"/>
      <c r="S583" s="35"/>
      <c r="T583" s="35"/>
      <c r="U583" s="42" t="str">
        <f t="shared" ca="1" si="311"/>
        <v>3605,..,4005</v>
      </c>
      <c r="V583" s="42">
        <f t="shared" ref="V583:W583" ca="1" si="314">V582+1</f>
        <v>3605</v>
      </c>
      <c r="W583" s="42">
        <f t="shared" ca="1" si="314"/>
        <v>4005</v>
      </c>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WZC583" s="35"/>
      <c r="WZD583" s="35"/>
      <c r="WZE583" s="35"/>
      <c r="WZF583" s="35"/>
      <c r="WZG583" s="35"/>
      <c r="WZH583" s="35"/>
      <c r="WZI583" s="35"/>
      <c r="WZJ583" s="35"/>
      <c r="WZK583" s="35"/>
      <c r="WZL583" s="35"/>
      <c r="WZM583" s="35"/>
      <c r="WZN583" s="35"/>
      <c r="WZO583" s="35"/>
      <c r="WZP583" s="35"/>
      <c r="WZQ583" s="35"/>
      <c r="WZR583" s="35"/>
      <c r="WZS583" s="35"/>
      <c r="WZT583" s="35"/>
      <c r="WZU583" s="35"/>
      <c r="WZV583" s="35"/>
      <c r="WZW583" s="35"/>
      <c r="WZX583" s="35"/>
      <c r="WZY583" s="35"/>
      <c r="WZZ583" s="35"/>
      <c r="XAA583" s="35"/>
      <c r="XAB583" s="35"/>
      <c r="XAC583" s="35"/>
      <c r="XAD583" s="35"/>
      <c r="XAE583" s="35"/>
      <c r="XAF583" s="35"/>
      <c r="XAG583" s="35"/>
      <c r="XAH583" s="35"/>
      <c r="XAI583" s="35"/>
      <c r="XAJ583" s="35"/>
      <c r="XAK583" s="35"/>
      <c r="XAL583" s="35"/>
      <c r="XAM583" s="35"/>
      <c r="XAN583" s="35"/>
      <c r="XAO583" s="35"/>
      <c r="XAP583" s="35"/>
      <c r="XAQ583" s="35"/>
      <c r="XAR583" s="35"/>
      <c r="XAS583" s="35"/>
      <c r="XAT583" s="35"/>
      <c r="XAU583" s="35"/>
      <c r="XAV583" s="35"/>
      <c r="XAW583" s="35"/>
      <c r="XAX583" s="35"/>
      <c r="XAY583" s="35"/>
      <c r="XAZ583" s="35"/>
      <c r="XBA583" s="35"/>
      <c r="XBB583" s="35"/>
      <c r="XBC583" s="35"/>
      <c r="XBD583" s="35"/>
      <c r="XBE583" s="35"/>
      <c r="XBF583" s="35"/>
      <c r="XBG583" s="35"/>
      <c r="XBH583" s="35"/>
      <c r="XBI583" s="35"/>
      <c r="XBJ583" s="35"/>
      <c r="XBK583" s="35"/>
      <c r="XBL583" s="35"/>
      <c r="XBM583" s="35"/>
      <c r="XBN583" s="35"/>
      <c r="XBO583" s="35"/>
      <c r="XBP583" s="35"/>
      <c r="XBQ583" s="35"/>
      <c r="XBR583" s="35"/>
      <c r="XBS583" s="35"/>
      <c r="XBT583" s="35"/>
      <c r="XBU583" s="35"/>
      <c r="XBV583" s="35"/>
      <c r="XBW583" s="35"/>
      <c r="XBX583" s="35"/>
      <c r="XBY583" s="35"/>
      <c r="XBZ583" s="35"/>
      <c r="XCA583" s="35"/>
      <c r="XCB583" s="35"/>
      <c r="XCC583" s="35"/>
      <c r="XCD583" s="35"/>
      <c r="XCE583" s="35"/>
      <c r="XCF583" s="35"/>
      <c r="XCG583" s="35"/>
      <c r="XCH583" s="35"/>
      <c r="XCI583" s="35"/>
      <c r="XCJ583" s="35"/>
      <c r="XCK583" s="35"/>
      <c r="XCL583" s="35"/>
      <c r="XCM583" s="35"/>
      <c r="XCN583" s="35"/>
      <c r="XCO583" s="35"/>
      <c r="XCP583" s="35"/>
      <c r="XCQ583" s="35"/>
      <c r="XCR583" s="35"/>
      <c r="XCS583" s="35"/>
      <c r="XCT583" s="35"/>
      <c r="XCU583" s="35"/>
      <c r="XCV583" s="35"/>
      <c r="XCW583" s="35"/>
      <c r="XCX583" s="35"/>
      <c r="XCY583" s="35"/>
      <c r="XCZ583" s="35"/>
      <c r="XDA583" s="35"/>
      <c r="XDB583" s="35"/>
      <c r="XDC583" s="35"/>
      <c r="XDD583" s="35"/>
      <c r="XDE583" s="35"/>
      <c r="XDF583" s="35"/>
      <c r="XDG583" s="35"/>
      <c r="XDH583" s="35"/>
      <c r="XDI583" s="35"/>
      <c r="XDJ583" s="35"/>
      <c r="XDK583" s="35"/>
      <c r="XDL583" s="35"/>
      <c r="XDM583" s="35"/>
      <c r="XDN583" s="35"/>
      <c r="XDO583" s="35"/>
      <c r="XDP583" s="35"/>
      <c r="XDQ583" s="35"/>
      <c r="XDR583" s="35"/>
      <c r="XDS583" s="35"/>
      <c r="XDT583" s="35"/>
      <c r="XDU583" s="35"/>
      <c r="XDV583" s="35"/>
      <c r="XDW583" s="35"/>
      <c r="XDX583" s="35"/>
      <c r="XDY583" s="35"/>
      <c r="XDZ583" s="35"/>
      <c r="XEA583" s="35"/>
      <c r="XEB583" s="35"/>
      <c r="XEC583" s="35"/>
      <c r="XED583" s="35"/>
      <c r="XEE583" s="35"/>
      <c r="XEF583" s="35"/>
      <c r="XEG583" s="35"/>
      <c r="XEH583" s="35"/>
      <c r="XEI583" s="35"/>
      <c r="XEJ583" s="35"/>
      <c r="XEK583" s="35"/>
      <c r="XEL583" s="35"/>
      <c r="XEM583" s="35"/>
      <c r="XEN583" s="35"/>
      <c r="XEO583" s="35"/>
      <c r="XEP583" s="35"/>
      <c r="XEQ583" s="35"/>
      <c r="XER583" s="35"/>
      <c r="XES583" s="35"/>
      <c r="XET583" s="35"/>
      <c r="XEU583" s="35"/>
      <c r="XEV583" s="35"/>
      <c r="XEW583" s="35"/>
      <c r="XEX583" s="35"/>
      <c r="XEY583" s="35"/>
      <c r="XEZ583" s="35"/>
      <c r="XFA583" s="35"/>
      <c r="XFB583" s="35"/>
      <c r="XFC583" s="35"/>
      <c r="XFD583" s="35"/>
    </row>
    <row r="584" spans="1:16384" s="12" customFormat="1" ht="20.25" hidden="1" x14ac:dyDescent="0.25">
      <c r="A584" s="109" t="s">
        <v>236</v>
      </c>
      <c r="B584" s="110"/>
      <c r="C584" s="110"/>
      <c r="D584" s="110"/>
      <c r="E584" s="110"/>
      <c r="F584" s="110"/>
      <c r="G584" s="110"/>
      <c r="H584" s="110"/>
      <c r="I584" s="111"/>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WZC584" s="35"/>
      <c r="WZD584" s="35"/>
      <c r="WZE584" s="35"/>
      <c r="WZF584" s="35"/>
      <c r="WZG584" s="35"/>
      <c r="WZH584" s="35"/>
      <c r="WZI584" s="35"/>
      <c r="WZJ584" s="35"/>
      <c r="WZK584" s="35"/>
      <c r="WZL584" s="35"/>
      <c r="WZM584" s="35"/>
      <c r="WZN584" s="35"/>
      <c r="WZO584" s="35"/>
      <c r="WZP584" s="35"/>
      <c r="WZQ584" s="35"/>
      <c r="WZR584" s="35"/>
      <c r="WZS584" s="35"/>
      <c r="WZT584" s="35"/>
      <c r="WZU584" s="35"/>
      <c r="WZV584" s="35"/>
      <c r="WZW584" s="35"/>
      <c r="WZX584" s="35"/>
      <c r="WZY584" s="35"/>
      <c r="WZZ584" s="35"/>
      <c r="XAA584" s="35"/>
      <c r="XAB584" s="35"/>
      <c r="XAC584" s="35"/>
      <c r="XAD584" s="35"/>
      <c r="XAE584" s="35"/>
      <c r="XAF584" s="35"/>
      <c r="XAG584" s="35"/>
      <c r="XAH584" s="35"/>
      <c r="XAI584" s="35"/>
      <c r="XAJ584" s="35"/>
      <c r="XAK584" s="35"/>
      <c r="XAL584" s="35"/>
      <c r="XAM584" s="35"/>
      <c r="XAN584" s="35"/>
      <c r="XAO584" s="35"/>
      <c r="XAP584" s="35"/>
      <c r="XAQ584" s="35"/>
      <c r="XAR584" s="35"/>
      <c r="XAS584" s="35"/>
      <c r="XAT584" s="35"/>
      <c r="XAU584" s="35"/>
      <c r="XAV584" s="35"/>
      <c r="XAW584" s="35"/>
      <c r="XAX584" s="35"/>
      <c r="XAY584" s="35"/>
      <c r="XAZ584" s="35"/>
      <c r="XBA584" s="35"/>
      <c r="XBB584" s="35"/>
      <c r="XBC584" s="35"/>
      <c r="XBD584" s="35"/>
      <c r="XBE584" s="35"/>
      <c r="XBF584" s="35"/>
      <c r="XBG584" s="35"/>
      <c r="XBH584" s="35"/>
      <c r="XBI584" s="35"/>
      <c r="XBJ584" s="35"/>
      <c r="XBK584" s="35"/>
      <c r="XBL584" s="35"/>
      <c r="XBM584" s="35"/>
      <c r="XBN584" s="35"/>
      <c r="XBO584" s="35"/>
      <c r="XBP584" s="35"/>
      <c r="XBQ584" s="35"/>
      <c r="XBR584" s="35"/>
      <c r="XBS584" s="35"/>
      <c r="XBT584" s="35"/>
      <c r="XBU584" s="35"/>
      <c r="XBV584" s="35"/>
      <c r="XBW584" s="35"/>
      <c r="XBX584" s="35"/>
      <c r="XBY584" s="35"/>
      <c r="XBZ584" s="35"/>
      <c r="XCA584" s="35"/>
      <c r="XCB584" s="35"/>
      <c r="XCC584" s="35"/>
      <c r="XCD584" s="35"/>
      <c r="XCE584" s="35"/>
      <c r="XCF584" s="35"/>
      <c r="XCG584" s="35"/>
      <c r="XCH584" s="35"/>
      <c r="XCI584" s="35"/>
      <c r="XCJ584" s="35"/>
      <c r="XCK584" s="35"/>
      <c r="XCL584" s="35"/>
      <c r="XCM584" s="35"/>
      <c r="XCN584" s="35"/>
      <c r="XCO584" s="35"/>
      <c r="XCP584" s="35"/>
      <c r="XCQ584" s="35"/>
      <c r="XCR584" s="35"/>
      <c r="XCS584" s="35"/>
      <c r="XCT584" s="35"/>
      <c r="XCU584" s="35"/>
      <c r="XCV584" s="35"/>
      <c r="XCW584" s="35"/>
      <c r="XCX584" s="35"/>
      <c r="XCY584" s="35"/>
      <c r="XCZ584" s="35"/>
      <c r="XDA584" s="35"/>
      <c r="XDB584" s="35"/>
      <c r="XDC584" s="35"/>
      <c r="XDD584" s="35"/>
      <c r="XDE584" s="35"/>
      <c r="XDF584" s="35"/>
      <c r="XDG584" s="35"/>
      <c r="XDH584" s="35"/>
      <c r="XDI584" s="35"/>
      <c r="XDJ584" s="35"/>
      <c r="XDK584" s="35"/>
      <c r="XDL584" s="35"/>
      <c r="XDM584" s="35"/>
      <c r="XDN584" s="35"/>
      <c r="XDO584" s="35"/>
      <c r="XDP584" s="35"/>
      <c r="XDQ584" s="35"/>
      <c r="XDR584" s="35"/>
      <c r="XDS584" s="35"/>
      <c r="XDT584" s="35"/>
      <c r="XDU584" s="35"/>
      <c r="XDV584" s="35"/>
      <c r="XDW584" s="35"/>
      <c r="XDX584" s="35"/>
      <c r="XDY584" s="35"/>
      <c r="XDZ584" s="35"/>
      <c r="XEA584" s="35"/>
      <c r="XEB584" s="35"/>
      <c r="XEC584" s="35"/>
      <c r="XED584" s="35"/>
      <c r="XEE584" s="35"/>
      <c r="XEF584" s="35"/>
      <c r="XEG584" s="35"/>
      <c r="XEH584" s="35"/>
      <c r="XEI584" s="35"/>
      <c r="XEJ584" s="35"/>
      <c r="XEK584" s="35"/>
      <c r="XEL584" s="35"/>
      <c r="XEM584" s="35"/>
      <c r="XEN584" s="35"/>
      <c r="XEO584" s="35"/>
      <c r="XEP584" s="35"/>
      <c r="XEQ584" s="35"/>
      <c r="XER584" s="35"/>
      <c r="XES584" s="35"/>
      <c r="XET584" s="35"/>
      <c r="XEU584" s="35"/>
      <c r="XEV584" s="35"/>
      <c r="XEW584" s="35"/>
      <c r="XEX584" s="35"/>
      <c r="XEY584" s="35"/>
      <c r="XEZ584" s="35"/>
      <c r="XFA584" s="35"/>
      <c r="XFB584" s="35"/>
      <c r="XFC584" s="35"/>
      <c r="XFD584" s="35"/>
    </row>
    <row r="585" spans="1:16384" s="12" customFormat="1" ht="20.25" hidden="1" customHeight="1" x14ac:dyDescent="0.25">
      <c r="A585" s="112" t="str">
        <f>A584</f>
        <v>1st Floor For Residential</v>
      </c>
      <c r="B585" s="113"/>
      <c r="C585" s="118">
        <v>1</v>
      </c>
      <c r="D585" s="119"/>
      <c r="E585" s="62"/>
      <c r="F585" s="118"/>
      <c r="G585" s="119"/>
      <c r="H585" s="62">
        <v>0</v>
      </c>
      <c r="I585" s="62">
        <f t="shared" ref="I585:I589" si="315">F585*(($I$151)+1)+H585</f>
        <v>0</v>
      </c>
      <c r="J585" s="35"/>
      <c r="K585" s="35"/>
      <c r="L585" s="35"/>
      <c r="M585" s="35"/>
      <c r="N585" s="35"/>
      <c r="O585" s="35"/>
      <c r="P585" s="35"/>
      <c r="Q585" s="35"/>
      <c r="R585" s="35"/>
      <c r="S585" s="35"/>
      <c r="T585" s="35"/>
      <c r="U585" s="42" t="str">
        <f t="shared" ref="U585:U589" ca="1" si="316">V585&amp;""&amp;",..,"&amp;""&amp;W585</f>
        <v>101,..,101</v>
      </c>
      <c r="V585" s="42">
        <f ca="1">(SUMPRODUCT(MID(0&amp;(LEFT(A584,SUM(LEN(A584)-LEN(SUBSTITUTE(A584,{"0","1","2","3"},""))))), LARGE(INDEX(ISNUMBER(--MID((LEFT(A584,SUM(LEN(A584)-LEN(SUBSTITUTE(A584,{"0","1","2","3"},""))))), ROW(INDIRECT("1:"&amp;LEN((LEFT(A584,SUM(LEN(A584)-LEN(SUBSTITUTE(A584,{"0","1","2","3"},"")))))))), 1)) * ROW(INDIRECT("1:"&amp;LEN((LEFT(A584,SUM(LEN(A584)-LEN(SUBSTITUTE(A584,{"0","1","2","3"},"")))))))), 0), ROW(INDIRECT("1:"&amp;LEN((LEFT(A584,SUM(LEN(A584)-LEN(SUBSTITUTE(A584,{"0","1","2","3"},"")))))))))+1, 1) * 10^ROW(INDIRECT("1:"&amp;LEN((LEFT(A584,SUM(LEN(A584)-LEN(SUBSTITUTE(A584,{"0","1","2","3"},""))))))))/10))*100+1</f>
        <v>101</v>
      </c>
      <c r="W585" s="42">
        <f ca="1">(SUMPRODUCT(MID(0&amp;(--TRIM(RIGHT(SUBSTITUTE(LEFT(A584,_xlfn.AGGREGATE(16,6,FIND({0,1,2,3,4,5,6,7,8,9},A584,ROW(INDIRECT("1:"&amp;LEN(A584)))),1))," ",REPT(" ",LEN(A584))),LEN(A584)))), LARGE(INDEX(ISNUMBER(--MID((--TRIM(RIGHT(SUBSTITUTE(LEFT(A584,_xlfn.AGGREGATE(16,6,FIND({0,1,2,3,4,5,6,7,8,9},A584,ROW(INDIRECT("1:"&amp;LEN(A584)))),1))," ",REPT(" ",LEN(A584))),LEN(A584)))), ROW(INDIRECT("1:"&amp;LEN((--TRIM(RIGHT(SUBSTITUTE(LEFT(A584,_xlfn.AGGREGATE(16,6,FIND({0,1,2,3,4,5,6,7,8,9},A584,ROW(INDIRECT("1:"&amp;LEN(A584)))),1))," ",REPT(" ",LEN(A584))),LEN(A584))))))), 1)) * ROW(INDIRECT("1:"&amp;LEN((--TRIM(RIGHT(SUBSTITUTE(LEFT(A584,_xlfn.AGGREGATE(16,6,FIND({0,1,2,3,4,5,6,7,8,9},A584,ROW(INDIRECT("1:"&amp;LEN(A584)))),1))," ",REPT(" ",LEN(A584))),LEN(A584))))))), 0), ROW(INDIRECT("1:"&amp;LEN((--TRIM(RIGHT(SUBSTITUTE(LEFT(A584,_xlfn.AGGREGATE(16,6,FIND({0,1,2,3,4,5,6,7,8,9},A584,ROW(INDIRECT("1:"&amp;LEN(A584)))),1))," ",REPT(" ",LEN(A584))),LEN(A584))))))))+1, 1) * 10^ROW(INDIRECT("1:"&amp;LEN((--TRIM(RIGHT(SUBSTITUTE(LEFT(A584,_xlfn.AGGREGATE(16,6,FIND({0,1,2,3,4,5,6,7,8,9},A584,ROW(INDIRECT("1:"&amp;LEN(A584)))),1))," ",REPT(" ",LEN(A584))),LEN(A584)))))))/10))*100+1</f>
        <v>101</v>
      </c>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WZC585" s="35"/>
      <c r="WZD585" s="35"/>
      <c r="WZE585" s="35"/>
      <c r="WZF585" s="35"/>
      <c r="WZG585" s="35"/>
      <c r="WZH585" s="35"/>
      <c r="WZI585" s="35"/>
      <c r="WZJ585" s="35"/>
      <c r="WZK585" s="35"/>
      <c r="WZL585" s="35"/>
      <c r="WZM585" s="35"/>
      <c r="WZN585" s="35"/>
      <c r="WZO585" s="35"/>
      <c r="WZP585" s="35"/>
      <c r="WZQ585" s="35"/>
      <c r="WZR585" s="35"/>
      <c r="WZS585" s="35"/>
      <c r="WZT585" s="35"/>
      <c r="WZU585" s="35"/>
      <c r="WZV585" s="35"/>
      <c r="WZW585" s="35"/>
      <c r="WZX585" s="35"/>
      <c r="WZY585" s="35"/>
      <c r="WZZ585" s="35"/>
      <c r="XAA585" s="35"/>
      <c r="XAB585" s="35"/>
      <c r="XAC585" s="35"/>
      <c r="XAD585" s="35"/>
      <c r="XAE585" s="35"/>
      <c r="XAF585" s="35"/>
      <c r="XAG585" s="35"/>
      <c r="XAH585" s="35"/>
      <c r="XAI585" s="35"/>
      <c r="XAJ585" s="35"/>
      <c r="XAK585" s="35"/>
      <c r="XAL585" s="35"/>
      <c r="XAM585" s="35"/>
      <c r="XAN585" s="35"/>
      <c r="XAO585" s="35"/>
      <c r="XAP585" s="35"/>
      <c r="XAQ585" s="35"/>
      <c r="XAR585" s="35"/>
      <c r="XAS585" s="35"/>
      <c r="XAT585" s="35"/>
      <c r="XAU585" s="35"/>
      <c r="XAV585" s="35"/>
      <c r="XAW585" s="35"/>
      <c r="XAX585" s="35"/>
      <c r="XAY585" s="35"/>
      <c r="XAZ585" s="35"/>
      <c r="XBA585" s="35"/>
      <c r="XBB585" s="35"/>
      <c r="XBC585" s="35"/>
      <c r="XBD585" s="35"/>
      <c r="XBE585" s="35"/>
      <c r="XBF585" s="35"/>
      <c r="XBG585" s="35"/>
      <c r="XBH585" s="35"/>
      <c r="XBI585" s="35"/>
      <c r="XBJ585" s="35"/>
      <c r="XBK585" s="35"/>
      <c r="XBL585" s="35"/>
      <c r="XBM585" s="35"/>
      <c r="XBN585" s="35"/>
      <c r="XBO585" s="35"/>
      <c r="XBP585" s="35"/>
      <c r="XBQ585" s="35"/>
      <c r="XBR585" s="35"/>
      <c r="XBS585" s="35"/>
      <c r="XBT585" s="35"/>
      <c r="XBU585" s="35"/>
      <c r="XBV585" s="35"/>
      <c r="XBW585" s="35"/>
      <c r="XBX585" s="35"/>
      <c r="XBY585" s="35"/>
      <c r="XBZ585" s="35"/>
      <c r="XCA585" s="35"/>
      <c r="XCB585" s="35"/>
      <c r="XCC585" s="35"/>
      <c r="XCD585" s="35"/>
      <c r="XCE585" s="35"/>
      <c r="XCF585" s="35"/>
      <c r="XCG585" s="35"/>
      <c r="XCH585" s="35"/>
      <c r="XCI585" s="35"/>
      <c r="XCJ585" s="35"/>
      <c r="XCK585" s="35"/>
      <c r="XCL585" s="35"/>
      <c r="XCM585" s="35"/>
      <c r="XCN585" s="35"/>
      <c r="XCO585" s="35"/>
      <c r="XCP585" s="35"/>
      <c r="XCQ585" s="35"/>
      <c r="XCR585" s="35"/>
      <c r="XCS585" s="35"/>
      <c r="XCT585" s="35"/>
      <c r="XCU585" s="35"/>
      <c r="XCV585" s="35"/>
      <c r="XCW585" s="35"/>
      <c r="XCX585" s="35"/>
      <c r="XCY585" s="35"/>
      <c r="XCZ585" s="35"/>
      <c r="XDA585" s="35"/>
      <c r="XDB585" s="35"/>
      <c r="XDC585" s="35"/>
      <c r="XDD585" s="35"/>
      <c r="XDE585" s="35"/>
      <c r="XDF585" s="35"/>
      <c r="XDG585" s="35"/>
      <c r="XDH585" s="35"/>
      <c r="XDI585" s="35"/>
      <c r="XDJ585" s="35"/>
      <c r="XDK585" s="35"/>
      <c r="XDL585" s="35"/>
      <c r="XDM585" s="35"/>
      <c r="XDN585" s="35"/>
      <c r="XDO585" s="35"/>
      <c r="XDP585" s="35"/>
      <c r="XDQ585" s="35"/>
      <c r="XDR585" s="35"/>
      <c r="XDS585" s="35"/>
      <c r="XDT585" s="35"/>
      <c r="XDU585" s="35"/>
      <c r="XDV585" s="35"/>
      <c r="XDW585" s="35"/>
      <c r="XDX585" s="35"/>
      <c r="XDY585" s="35"/>
      <c r="XDZ585" s="35"/>
      <c r="XEA585" s="35"/>
      <c r="XEB585" s="35"/>
      <c r="XEC585" s="35"/>
      <c r="XED585" s="35"/>
      <c r="XEE585" s="35"/>
      <c r="XEF585" s="35"/>
      <c r="XEG585" s="35"/>
      <c r="XEH585" s="35"/>
      <c r="XEI585" s="35"/>
      <c r="XEJ585" s="35"/>
      <c r="XEK585" s="35"/>
      <c r="XEL585" s="35"/>
      <c r="XEM585" s="35"/>
      <c r="XEN585" s="35"/>
      <c r="XEO585" s="35"/>
      <c r="XEP585" s="35"/>
      <c r="XEQ585" s="35"/>
      <c r="XER585" s="35"/>
      <c r="XES585" s="35"/>
      <c r="XET585" s="35"/>
      <c r="XEU585" s="35"/>
      <c r="XEV585" s="35"/>
      <c r="XEW585" s="35"/>
      <c r="XEX585" s="35"/>
      <c r="XEY585" s="35"/>
      <c r="XEZ585" s="35"/>
      <c r="XFA585" s="35"/>
      <c r="XFB585" s="35"/>
      <c r="XFC585" s="35"/>
      <c r="XFD585" s="35"/>
    </row>
    <row r="586" spans="1:16384" s="12" customFormat="1" ht="20.25" hidden="1" customHeight="1" x14ac:dyDescent="0.25">
      <c r="A586" s="114"/>
      <c r="B586" s="115"/>
      <c r="C586" s="118">
        <v>2</v>
      </c>
      <c r="D586" s="119"/>
      <c r="E586" s="62"/>
      <c r="F586" s="118"/>
      <c r="G586" s="119"/>
      <c r="H586" s="62">
        <v>0</v>
      </c>
      <c r="I586" s="62">
        <f t="shared" si="315"/>
        <v>0</v>
      </c>
      <c r="J586" s="35"/>
      <c r="K586" s="35"/>
      <c r="L586" s="35"/>
      <c r="M586" s="35"/>
      <c r="N586" s="35"/>
      <c r="O586" s="35"/>
      <c r="P586" s="35"/>
      <c r="Q586" s="35"/>
      <c r="R586" s="35"/>
      <c r="S586" s="35"/>
      <c r="T586" s="35"/>
      <c r="U586" s="42" t="str">
        <f t="shared" ca="1" si="316"/>
        <v>102,..,102</v>
      </c>
      <c r="V586" s="42">
        <f ca="1">V585+1</f>
        <v>102</v>
      </c>
      <c r="W586" s="42">
        <f ca="1">W585+1</f>
        <v>102</v>
      </c>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WZC586" s="35"/>
      <c r="WZD586" s="35"/>
      <c r="WZE586" s="35"/>
      <c r="WZF586" s="35"/>
      <c r="WZG586" s="35"/>
      <c r="WZH586" s="35"/>
      <c r="WZI586" s="35"/>
      <c r="WZJ586" s="35"/>
      <c r="WZK586" s="35"/>
      <c r="WZL586" s="35"/>
      <c r="WZM586" s="35"/>
      <c r="WZN586" s="35"/>
      <c r="WZO586" s="35"/>
      <c r="WZP586" s="35"/>
      <c r="WZQ586" s="35"/>
      <c r="WZR586" s="35"/>
      <c r="WZS586" s="35"/>
      <c r="WZT586" s="35"/>
      <c r="WZU586" s="35"/>
      <c r="WZV586" s="35"/>
      <c r="WZW586" s="35"/>
      <c r="WZX586" s="35"/>
      <c r="WZY586" s="35"/>
      <c r="WZZ586" s="35"/>
      <c r="XAA586" s="35"/>
      <c r="XAB586" s="35"/>
      <c r="XAC586" s="35"/>
      <c r="XAD586" s="35"/>
      <c r="XAE586" s="35"/>
      <c r="XAF586" s="35"/>
      <c r="XAG586" s="35"/>
      <c r="XAH586" s="35"/>
      <c r="XAI586" s="35"/>
      <c r="XAJ586" s="35"/>
      <c r="XAK586" s="35"/>
      <c r="XAL586" s="35"/>
      <c r="XAM586" s="35"/>
      <c r="XAN586" s="35"/>
      <c r="XAO586" s="35"/>
      <c r="XAP586" s="35"/>
      <c r="XAQ586" s="35"/>
      <c r="XAR586" s="35"/>
      <c r="XAS586" s="35"/>
      <c r="XAT586" s="35"/>
      <c r="XAU586" s="35"/>
      <c r="XAV586" s="35"/>
      <c r="XAW586" s="35"/>
      <c r="XAX586" s="35"/>
      <c r="XAY586" s="35"/>
      <c r="XAZ586" s="35"/>
      <c r="XBA586" s="35"/>
      <c r="XBB586" s="35"/>
      <c r="XBC586" s="35"/>
      <c r="XBD586" s="35"/>
      <c r="XBE586" s="35"/>
      <c r="XBF586" s="35"/>
      <c r="XBG586" s="35"/>
      <c r="XBH586" s="35"/>
      <c r="XBI586" s="35"/>
      <c r="XBJ586" s="35"/>
      <c r="XBK586" s="35"/>
      <c r="XBL586" s="35"/>
      <c r="XBM586" s="35"/>
      <c r="XBN586" s="35"/>
      <c r="XBO586" s="35"/>
      <c r="XBP586" s="35"/>
      <c r="XBQ586" s="35"/>
      <c r="XBR586" s="35"/>
      <c r="XBS586" s="35"/>
      <c r="XBT586" s="35"/>
      <c r="XBU586" s="35"/>
      <c r="XBV586" s="35"/>
      <c r="XBW586" s="35"/>
      <c r="XBX586" s="35"/>
      <c r="XBY586" s="35"/>
      <c r="XBZ586" s="35"/>
      <c r="XCA586" s="35"/>
      <c r="XCB586" s="35"/>
      <c r="XCC586" s="35"/>
      <c r="XCD586" s="35"/>
      <c r="XCE586" s="35"/>
      <c r="XCF586" s="35"/>
      <c r="XCG586" s="35"/>
      <c r="XCH586" s="35"/>
      <c r="XCI586" s="35"/>
      <c r="XCJ586" s="35"/>
      <c r="XCK586" s="35"/>
      <c r="XCL586" s="35"/>
      <c r="XCM586" s="35"/>
      <c r="XCN586" s="35"/>
      <c r="XCO586" s="35"/>
      <c r="XCP586" s="35"/>
      <c r="XCQ586" s="35"/>
      <c r="XCR586" s="35"/>
      <c r="XCS586" s="35"/>
      <c r="XCT586" s="35"/>
      <c r="XCU586" s="35"/>
      <c r="XCV586" s="35"/>
      <c r="XCW586" s="35"/>
      <c r="XCX586" s="35"/>
      <c r="XCY586" s="35"/>
      <c r="XCZ586" s="35"/>
      <c r="XDA586" s="35"/>
      <c r="XDB586" s="35"/>
      <c r="XDC586" s="35"/>
      <c r="XDD586" s="35"/>
      <c r="XDE586" s="35"/>
      <c r="XDF586" s="35"/>
      <c r="XDG586" s="35"/>
      <c r="XDH586" s="35"/>
      <c r="XDI586" s="35"/>
      <c r="XDJ586" s="35"/>
      <c r="XDK586" s="35"/>
      <c r="XDL586" s="35"/>
      <c r="XDM586" s="35"/>
      <c r="XDN586" s="35"/>
      <c r="XDO586" s="35"/>
      <c r="XDP586" s="35"/>
      <c r="XDQ586" s="35"/>
      <c r="XDR586" s="35"/>
      <c r="XDS586" s="35"/>
      <c r="XDT586" s="35"/>
      <c r="XDU586" s="35"/>
      <c r="XDV586" s="35"/>
      <c r="XDW586" s="35"/>
      <c r="XDX586" s="35"/>
      <c r="XDY586" s="35"/>
      <c r="XDZ586" s="35"/>
      <c r="XEA586" s="35"/>
      <c r="XEB586" s="35"/>
      <c r="XEC586" s="35"/>
      <c r="XED586" s="35"/>
      <c r="XEE586" s="35"/>
      <c r="XEF586" s="35"/>
      <c r="XEG586" s="35"/>
      <c r="XEH586" s="35"/>
      <c r="XEI586" s="35"/>
      <c r="XEJ586" s="35"/>
      <c r="XEK586" s="35"/>
      <c r="XEL586" s="35"/>
      <c r="XEM586" s="35"/>
      <c r="XEN586" s="35"/>
      <c r="XEO586" s="35"/>
      <c r="XEP586" s="35"/>
      <c r="XEQ586" s="35"/>
      <c r="XER586" s="35"/>
      <c r="XES586" s="35"/>
      <c r="XET586" s="35"/>
      <c r="XEU586" s="35"/>
      <c r="XEV586" s="35"/>
      <c r="XEW586" s="35"/>
      <c r="XEX586" s="35"/>
      <c r="XEY586" s="35"/>
      <c r="XEZ586" s="35"/>
      <c r="XFA586" s="35"/>
      <c r="XFB586" s="35"/>
      <c r="XFC586" s="35"/>
      <c r="XFD586" s="35"/>
    </row>
    <row r="587" spans="1:16384" s="12" customFormat="1" ht="20.25" hidden="1" customHeight="1" x14ac:dyDescent="0.25">
      <c r="A587" s="114"/>
      <c r="B587" s="115"/>
      <c r="C587" s="118">
        <v>3</v>
      </c>
      <c r="D587" s="119"/>
      <c r="E587" s="62"/>
      <c r="F587" s="118"/>
      <c r="G587" s="119"/>
      <c r="H587" s="62">
        <v>0</v>
      </c>
      <c r="I587" s="62">
        <f t="shared" si="315"/>
        <v>0</v>
      </c>
      <c r="J587" s="35"/>
      <c r="K587" s="35"/>
      <c r="L587" s="35"/>
      <c r="M587" s="35"/>
      <c r="N587" s="35"/>
      <c r="O587" s="35"/>
      <c r="P587" s="35"/>
      <c r="Q587" s="35"/>
      <c r="R587" s="35"/>
      <c r="S587" s="35"/>
      <c r="T587" s="35"/>
      <c r="U587" s="42" t="str">
        <f t="shared" ca="1" si="316"/>
        <v>103,..,103</v>
      </c>
      <c r="V587" s="42">
        <f t="shared" ref="V587:W587" ca="1" si="317">V586+1</f>
        <v>103</v>
      </c>
      <c r="W587" s="42">
        <f t="shared" ca="1" si="317"/>
        <v>103</v>
      </c>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WZC587" s="35"/>
      <c r="WZD587" s="35"/>
      <c r="WZE587" s="35"/>
      <c r="WZF587" s="35"/>
      <c r="WZG587" s="35"/>
      <c r="WZH587" s="35"/>
      <c r="WZI587" s="35"/>
      <c r="WZJ587" s="35"/>
      <c r="WZK587" s="35"/>
      <c r="WZL587" s="35"/>
      <c r="WZM587" s="35"/>
      <c r="WZN587" s="35"/>
      <c r="WZO587" s="35"/>
      <c r="WZP587" s="35"/>
      <c r="WZQ587" s="35"/>
      <c r="WZR587" s="35"/>
      <c r="WZS587" s="35"/>
      <c r="WZT587" s="35"/>
      <c r="WZU587" s="35"/>
      <c r="WZV587" s="35"/>
      <c r="WZW587" s="35"/>
      <c r="WZX587" s="35"/>
      <c r="WZY587" s="35"/>
      <c r="WZZ587" s="35"/>
      <c r="XAA587" s="35"/>
      <c r="XAB587" s="35"/>
      <c r="XAC587" s="35"/>
      <c r="XAD587" s="35"/>
      <c r="XAE587" s="35"/>
      <c r="XAF587" s="35"/>
      <c r="XAG587" s="35"/>
      <c r="XAH587" s="35"/>
      <c r="XAI587" s="35"/>
      <c r="XAJ587" s="35"/>
      <c r="XAK587" s="35"/>
      <c r="XAL587" s="35"/>
      <c r="XAM587" s="35"/>
      <c r="XAN587" s="35"/>
      <c r="XAO587" s="35"/>
      <c r="XAP587" s="35"/>
      <c r="XAQ587" s="35"/>
      <c r="XAR587" s="35"/>
      <c r="XAS587" s="35"/>
      <c r="XAT587" s="35"/>
      <c r="XAU587" s="35"/>
      <c r="XAV587" s="35"/>
      <c r="XAW587" s="35"/>
      <c r="XAX587" s="35"/>
      <c r="XAY587" s="35"/>
      <c r="XAZ587" s="35"/>
      <c r="XBA587" s="35"/>
      <c r="XBB587" s="35"/>
      <c r="XBC587" s="35"/>
      <c r="XBD587" s="35"/>
      <c r="XBE587" s="35"/>
      <c r="XBF587" s="35"/>
      <c r="XBG587" s="35"/>
      <c r="XBH587" s="35"/>
      <c r="XBI587" s="35"/>
      <c r="XBJ587" s="35"/>
      <c r="XBK587" s="35"/>
      <c r="XBL587" s="35"/>
      <c r="XBM587" s="35"/>
      <c r="XBN587" s="35"/>
      <c r="XBO587" s="35"/>
      <c r="XBP587" s="35"/>
      <c r="XBQ587" s="35"/>
      <c r="XBR587" s="35"/>
      <c r="XBS587" s="35"/>
      <c r="XBT587" s="35"/>
      <c r="XBU587" s="35"/>
      <c r="XBV587" s="35"/>
      <c r="XBW587" s="35"/>
      <c r="XBX587" s="35"/>
      <c r="XBY587" s="35"/>
      <c r="XBZ587" s="35"/>
      <c r="XCA587" s="35"/>
      <c r="XCB587" s="35"/>
      <c r="XCC587" s="35"/>
      <c r="XCD587" s="35"/>
      <c r="XCE587" s="35"/>
      <c r="XCF587" s="35"/>
      <c r="XCG587" s="35"/>
      <c r="XCH587" s="35"/>
      <c r="XCI587" s="35"/>
      <c r="XCJ587" s="35"/>
      <c r="XCK587" s="35"/>
      <c r="XCL587" s="35"/>
      <c r="XCM587" s="35"/>
      <c r="XCN587" s="35"/>
      <c r="XCO587" s="35"/>
      <c r="XCP587" s="35"/>
      <c r="XCQ587" s="35"/>
      <c r="XCR587" s="35"/>
      <c r="XCS587" s="35"/>
      <c r="XCT587" s="35"/>
      <c r="XCU587" s="35"/>
      <c r="XCV587" s="35"/>
      <c r="XCW587" s="35"/>
      <c r="XCX587" s="35"/>
      <c r="XCY587" s="35"/>
      <c r="XCZ587" s="35"/>
      <c r="XDA587" s="35"/>
      <c r="XDB587" s="35"/>
      <c r="XDC587" s="35"/>
      <c r="XDD587" s="35"/>
      <c r="XDE587" s="35"/>
      <c r="XDF587" s="35"/>
      <c r="XDG587" s="35"/>
      <c r="XDH587" s="35"/>
      <c r="XDI587" s="35"/>
      <c r="XDJ587" s="35"/>
      <c r="XDK587" s="35"/>
      <c r="XDL587" s="35"/>
      <c r="XDM587" s="35"/>
      <c r="XDN587" s="35"/>
      <c r="XDO587" s="35"/>
      <c r="XDP587" s="35"/>
      <c r="XDQ587" s="35"/>
      <c r="XDR587" s="35"/>
      <c r="XDS587" s="35"/>
      <c r="XDT587" s="35"/>
      <c r="XDU587" s="35"/>
      <c r="XDV587" s="35"/>
      <c r="XDW587" s="35"/>
      <c r="XDX587" s="35"/>
      <c r="XDY587" s="35"/>
      <c r="XDZ587" s="35"/>
      <c r="XEA587" s="35"/>
      <c r="XEB587" s="35"/>
      <c r="XEC587" s="35"/>
      <c r="XED587" s="35"/>
      <c r="XEE587" s="35"/>
      <c r="XEF587" s="35"/>
      <c r="XEG587" s="35"/>
      <c r="XEH587" s="35"/>
      <c r="XEI587" s="35"/>
      <c r="XEJ587" s="35"/>
      <c r="XEK587" s="35"/>
      <c r="XEL587" s="35"/>
      <c r="XEM587" s="35"/>
      <c r="XEN587" s="35"/>
      <c r="XEO587" s="35"/>
      <c r="XEP587" s="35"/>
      <c r="XEQ587" s="35"/>
      <c r="XER587" s="35"/>
      <c r="XES587" s="35"/>
      <c r="XET587" s="35"/>
      <c r="XEU587" s="35"/>
      <c r="XEV587" s="35"/>
      <c r="XEW587" s="35"/>
      <c r="XEX587" s="35"/>
      <c r="XEY587" s="35"/>
      <c r="XEZ587" s="35"/>
      <c r="XFA587" s="35"/>
      <c r="XFB587" s="35"/>
      <c r="XFC587" s="35"/>
      <c r="XFD587" s="35"/>
    </row>
    <row r="588" spans="1:16384" s="12" customFormat="1" ht="20.25" hidden="1" customHeight="1" x14ac:dyDescent="0.25">
      <c r="A588" s="114"/>
      <c r="B588" s="115"/>
      <c r="C588" s="118">
        <v>4</v>
      </c>
      <c r="D588" s="119"/>
      <c r="E588" s="62"/>
      <c r="F588" s="118"/>
      <c r="G588" s="119"/>
      <c r="H588" s="62">
        <v>0</v>
      </c>
      <c r="I588" s="62">
        <f t="shared" si="315"/>
        <v>0</v>
      </c>
      <c r="J588" s="35"/>
      <c r="K588" s="35"/>
      <c r="L588" s="35"/>
      <c r="M588" s="35"/>
      <c r="N588" s="35"/>
      <c r="O588" s="35"/>
      <c r="P588" s="35"/>
      <c r="Q588" s="35"/>
      <c r="R588" s="35"/>
      <c r="S588" s="35"/>
      <c r="T588" s="35"/>
      <c r="U588" s="42" t="str">
        <f t="shared" ca="1" si="316"/>
        <v>104,..,104</v>
      </c>
      <c r="V588" s="42">
        <f t="shared" ref="V588:W588" ca="1" si="318">V587+1</f>
        <v>104</v>
      </c>
      <c r="W588" s="42">
        <f t="shared" ca="1" si="318"/>
        <v>104</v>
      </c>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WZC588" s="35"/>
      <c r="WZD588" s="35"/>
      <c r="WZE588" s="35"/>
      <c r="WZF588" s="35"/>
      <c r="WZG588" s="35"/>
      <c r="WZH588" s="35"/>
      <c r="WZI588" s="35"/>
      <c r="WZJ588" s="35"/>
      <c r="WZK588" s="35"/>
      <c r="WZL588" s="35"/>
      <c r="WZM588" s="35"/>
      <c r="WZN588" s="35"/>
      <c r="WZO588" s="35"/>
      <c r="WZP588" s="35"/>
      <c r="WZQ588" s="35"/>
      <c r="WZR588" s="35"/>
      <c r="WZS588" s="35"/>
      <c r="WZT588" s="35"/>
      <c r="WZU588" s="35"/>
      <c r="WZV588" s="35"/>
      <c r="WZW588" s="35"/>
      <c r="WZX588" s="35"/>
      <c r="WZY588" s="35"/>
      <c r="WZZ588" s="35"/>
      <c r="XAA588" s="35"/>
      <c r="XAB588" s="35"/>
      <c r="XAC588" s="35"/>
      <c r="XAD588" s="35"/>
      <c r="XAE588" s="35"/>
      <c r="XAF588" s="35"/>
      <c r="XAG588" s="35"/>
      <c r="XAH588" s="35"/>
      <c r="XAI588" s="35"/>
      <c r="XAJ588" s="35"/>
      <c r="XAK588" s="35"/>
      <c r="XAL588" s="35"/>
      <c r="XAM588" s="35"/>
      <c r="XAN588" s="35"/>
      <c r="XAO588" s="35"/>
      <c r="XAP588" s="35"/>
      <c r="XAQ588" s="35"/>
      <c r="XAR588" s="35"/>
      <c r="XAS588" s="35"/>
      <c r="XAT588" s="35"/>
      <c r="XAU588" s="35"/>
      <c r="XAV588" s="35"/>
      <c r="XAW588" s="35"/>
      <c r="XAX588" s="35"/>
      <c r="XAY588" s="35"/>
      <c r="XAZ588" s="35"/>
      <c r="XBA588" s="35"/>
      <c r="XBB588" s="35"/>
      <c r="XBC588" s="35"/>
      <c r="XBD588" s="35"/>
      <c r="XBE588" s="35"/>
      <c r="XBF588" s="35"/>
      <c r="XBG588" s="35"/>
      <c r="XBH588" s="35"/>
      <c r="XBI588" s="35"/>
      <c r="XBJ588" s="35"/>
      <c r="XBK588" s="35"/>
      <c r="XBL588" s="35"/>
      <c r="XBM588" s="35"/>
      <c r="XBN588" s="35"/>
      <c r="XBO588" s="35"/>
      <c r="XBP588" s="35"/>
      <c r="XBQ588" s="35"/>
      <c r="XBR588" s="35"/>
      <c r="XBS588" s="35"/>
      <c r="XBT588" s="35"/>
      <c r="XBU588" s="35"/>
      <c r="XBV588" s="35"/>
      <c r="XBW588" s="35"/>
      <c r="XBX588" s="35"/>
      <c r="XBY588" s="35"/>
      <c r="XBZ588" s="35"/>
      <c r="XCA588" s="35"/>
      <c r="XCB588" s="35"/>
      <c r="XCC588" s="35"/>
      <c r="XCD588" s="35"/>
      <c r="XCE588" s="35"/>
      <c r="XCF588" s="35"/>
      <c r="XCG588" s="35"/>
      <c r="XCH588" s="35"/>
      <c r="XCI588" s="35"/>
      <c r="XCJ588" s="35"/>
      <c r="XCK588" s="35"/>
      <c r="XCL588" s="35"/>
      <c r="XCM588" s="35"/>
      <c r="XCN588" s="35"/>
      <c r="XCO588" s="35"/>
      <c r="XCP588" s="35"/>
      <c r="XCQ588" s="35"/>
      <c r="XCR588" s="35"/>
      <c r="XCS588" s="35"/>
      <c r="XCT588" s="35"/>
      <c r="XCU588" s="35"/>
      <c r="XCV588" s="35"/>
      <c r="XCW588" s="35"/>
      <c r="XCX588" s="35"/>
      <c r="XCY588" s="35"/>
      <c r="XCZ588" s="35"/>
      <c r="XDA588" s="35"/>
      <c r="XDB588" s="35"/>
      <c r="XDC588" s="35"/>
      <c r="XDD588" s="35"/>
      <c r="XDE588" s="35"/>
      <c r="XDF588" s="35"/>
      <c r="XDG588" s="35"/>
      <c r="XDH588" s="35"/>
      <c r="XDI588" s="35"/>
      <c r="XDJ588" s="35"/>
      <c r="XDK588" s="35"/>
      <c r="XDL588" s="35"/>
      <c r="XDM588" s="35"/>
      <c r="XDN588" s="35"/>
      <c r="XDO588" s="35"/>
      <c r="XDP588" s="35"/>
      <c r="XDQ588" s="35"/>
      <c r="XDR588" s="35"/>
      <c r="XDS588" s="35"/>
      <c r="XDT588" s="35"/>
      <c r="XDU588" s="35"/>
      <c r="XDV588" s="35"/>
      <c r="XDW588" s="35"/>
      <c r="XDX588" s="35"/>
      <c r="XDY588" s="35"/>
      <c r="XDZ588" s="35"/>
      <c r="XEA588" s="35"/>
      <c r="XEB588" s="35"/>
      <c r="XEC588" s="35"/>
      <c r="XED588" s="35"/>
      <c r="XEE588" s="35"/>
      <c r="XEF588" s="35"/>
      <c r="XEG588" s="35"/>
      <c r="XEH588" s="35"/>
      <c r="XEI588" s="35"/>
      <c r="XEJ588" s="35"/>
      <c r="XEK588" s="35"/>
      <c r="XEL588" s="35"/>
      <c r="XEM588" s="35"/>
      <c r="XEN588" s="35"/>
      <c r="XEO588" s="35"/>
      <c r="XEP588" s="35"/>
      <c r="XEQ588" s="35"/>
      <c r="XER588" s="35"/>
      <c r="XES588" s="35"/>
      <c r="XET588" s="35"/>
      <c r="XEU588" s="35"/>
      <c r="XEV588" s="35"/>
      <c r="XEW588" s="35"/>
      <c r="XEX588" s="35"/>
      <c r="XEY588" s="35"/>
      <c r="XEZ588" s="35"/>
      <c r="XFA588" s="35"/>
      <c r="XFB588" s="35"/>
      <c r="XFC588" s="35"/>
      <c r="XFD588" s="35"/>
    </row>
    <row r="589" spans="1:16384" s="12" customFormat="1" ht="20.25" hidden="1" customHeight="1" x14ac:dyDescent="0.25">
      <c r="A589" s="116"/>
      <c r="B589" s="117"/>
      <c r="C589" s="118">
        <v>5</v>
      </c>
      <c r="D589" s="119"/>
      <c r="E589" s="62"/>
      <c r="F589" s="118"/>
      <c r="G589" s="119"/>
      <c r="H589" s="62">
        <v>0</v>
      </c>
      <c r="I589" s="62">
        <f t="shared" si="315"/>
        <v>0</v>
      </c>
      <c r="J589" s="35"/>
      <c r="K589" s="35"/>
      <c r="L589" s="35"/>
      <c r="M589" s="35"/>
      <c r="N589" s="35"/>
      <c r="O589" s="35"/>
      <c r="P589" s="35"/>
      <c r="Q589" s="35"/>
      <c r="R589" s="35"/>
      <c r="S589" s="35"/>
      <c r="T589" s="35"/>
      <c r="U589" s="42" t="str">
        <f t="shared" ca="1" si="316"/>
        <v>105,..,105</v>
      </c>
      <c r="V589" s="42">
        <f t="shared" ref="V589:W589" ca="1" si="319">V588+1</f>
        <v>105</v>
      </c>
      <c r="W589" s="42">
        <f t="shared" ca="1" si="319"/>
        <v>105</v>
      </c>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WZC589" s="35"/>
      <c r="WZD589" s="35"/>
      <c r="WZE589" s="35"/>
      <c r="WZF589" s="35"/>
      <c r="WZG589" s="35"/>
      <c r="WZH589" s="35"/>
      <c r="WZI589" s="35"/>
      <c r="WZJ589" s="35"/>
      <c r="WZK589" s="35"/>
      <c r="WZL589" s="35"/>
      <c r="WZM589" s="35"/>
      <c r="WZN589" s="35"/>
      <c r="WZO589" s="35"/>
      <c r="WZP589" s="35"/>
      <c r="WZQ589" s="35"/>
      <c r="WZR589" s="35"/>
      <c r="WZS589" s="35"/>
      <c r="WZT589" s="35"/>
      <c r="WZU589" s="35"/>
      <c r="WZV589" s="35"/>
      <c r="WZW589" s="35"/>
      <c r="WZX589" s="35"/>
      <c r="WZY589" s="35"/>
      <c r="WZZ589" s="35"/>
      <c r="XAA589" s="35"/>
      <c r="XAB589" s="35"/>
      <c r="XAC589" s="35"/>
      <c r="XAD589" s="35"/>
      <c r="XAE589" s="35"/>
      <c r="XAF589" s="35"/>
      <c r="XAG589" s="35"/>
      <c r="XAH589" s="35"/>
      <c r="XAI589" s="35"/>
      <c r="XAJ589" s="35"/>
      <c r="XAK589" s="35"/>
      <c r="XAL589" s="35"/>
      <c r="XAM589" s="35"/>
      <c r="XAN589" s="35"/>
      <c r="XAO589" s="35"/>
      <c r="XAP589" s="35"/>
      <c r="XAQ589" s="35"/>
      <c r="XAR589" s="35"/>
      <c r="XAS589" s="35"/>
      <c r="XAT589" s="35"/>
      <c r="XAU589" s="35"/>
      <c r="XAV589" s="35"/>
      <c r="XAW589" s="35"/>
      <c r="XAX589" s="35"/>
      <c r="XAY589" s="35"/>
      <c r="XAZ589" s="35"/>
      <c r="XBA589" s="35"/>
      <c r="XBB589" s="35"/>
      <c r="XBC589" s="35"/>
      <c r="XBD589" s="35"/>
      <c r="XBE589" s="35"/>
      <c r="XBF589" s="35"/>
      <c r="XBG589" s="35"/>
      <c r="XBH589" s="35"/>
      <c r="XBI589" s="35"/>
      <c r="XBJ589" s="35"/>
      <c r="XBK589" s="35"/>
      <c r="XBL589" s="35"/>
      <c r="XBM589" s="35"/>
      <c r="XBN589" s="35"/>
      <c r="XBO589" s="35"/>
      <c r="XBP589" s="35"/>
      <c r="XBQ589" s="35"/>
      <c r="XBR589" s="35"/>
      <c r="XBS589" s="35"/>
      <c r="XBT589" s="35"/>
      <c r="XBU589" s="35"/>
      <c r="XBV589" s="35"/>
      <c r="XBW589" s="35"/>
      <c r="XBX589" s="35"/>
      <c r="XBY589" s="35"/>
      <c r="XBZ589" s="35"/>
      <c r="XCA589" s="35"/>
      <c r="XCB589" s="35"/>
      <c r="XCC589" s="35"/>
      <c r="XCD589" s="35"/>
      <c r="XCE589" s="35"/>
      <c r="XCF589" s="35"/>
      <c r="XCG589" s="35"/>
      <c r="XCH589" s="35"/>
      <c r="XCI589" s="35"/>
      <c r="XCJ589" s="35"/>
      <c r="XCK589" s="35"/>
      <c r="XCL589" s="35"/>
      <c r="XCM589" s="35"/>
      <c r="XCN589" s="35"/>
      <c r="XCO589" s="35"/>
      <c r="XCP589" s="35"/>
      <c r="XCQ589" s="35"/>
      <c r="XCR589" s="35"/>
      <c r="XCS589" s="35"/>
      <c r="XCT589" s="35"/>
      <c r="XCU589" s="35"/>
      <c r="XCV589" s="35"/>
      <c r="XCW589" s="35"/>
      <c r="XCX589" s="35"/>
      <c r="XCY589" s="35"/>
      <c r="XCZ589" s="35"/>
      <c r="XDA589" s="35"/>
      <c r="XDB589" s="35"/>
      <c r="XDC589" s="35"/>
      <c r="XDD589" s="35"/>
      <c r="XDE589" s="35"/>
      <c r="XDF589" s="35"/>
      <c r="XDG589" s="35"/>
      <c r="XDH589" s="35"/>
      <c r="XDI589" s="35"/>
      <c r="XDJ589" s="35"/>
      <c r="XDK589" s="35"/>
      <c r="XDL589" s="35"/>
      <c r="XDM589" s="35"/>
      <c r="XDN589" s="35"/>
      <c r="XDO589" s="35"/>
      <c r="XDP589" s="35"/>
      <c r="XDQ589" s="35"/>
      <c r="XDR589" s="35"/>
      <c r="XDS589" s="35"/>
      <c r="XDT589" s="35"/>
      <c r="XDU589" s="35"/>
      <c r="XDV589" s="35"/>
      <c r="XDW589" s="35"/>
      <c r="XDX589" s="35"/>
      <c r="XDY589" s="35"/>
      <c r="XDZ589" s="35"/>
      <c r="XEA589" s="35"/>
      <c r="XEB589" s="35"/>
      <c r="XEC589" s="35"/>
      <c r="XED589" s="35"/>
      <c r="XEE589" s="35"/>
      <c r="XEF589" s="35"/>
      <c r="XEG589" s="35"/>
      <c r="XEH589" s="35"/>
      <c r="XEI589" s="35"/>
      <c r="XEJ589" s="35"/>
      <c r="XEK589" s="35"/>
      <c r="XEL589" s="35"/>
      <c r="XEM589" s="35"/>
      <c r="XEN589" s="35"/>
      <c r="XEO589" s="35"/>
      <c r="XEP589" s="35"/>
      <c r="XEQ589" s="35"/>
      <c r="XER589" s="35"/>
      <c r="XES589" s="35"/>
      <c r="XET589" s="35"/>
      <c r="XEU589" s="35"/>
      <c r="XEV589" s="35"/>
      <c r="XEW589" s="35"/>
      <c r="XEX589" s="35"/>
      <c r="XEY589" s="35"/>
      <c r="XEZ589" s="35"/>
      <c r="XFA589" s="35"/>
      <c r="XFB589" s="35"/>
      <c r="XFC589" s="35"/>
      <c r="XFD589" s="35"/>
    </row>
    <row r="590" spans="1:16384" s="12" customFormat="1" ht="20.25" x14ac:dyDescent="0.25">
      <c r="A590" s="109"/>
      <c r="B590" s="110"/>
      <c r="C590" s="110"/>
      <c r="D590" s="110"/>
      <c r="E590" s="110"/>
      <c r="F590" s="110"/>
      <c r="G590" s="110"/>
      <c r="H590" s="110"/>
      <c r="I590" s="121"/>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WZC590" s="35"/>
      <c r="WZD590" s="35"/>
      <c r="WZE590" s="35"/>
      <c r="WZF590" s="35"/>
      <c r="WZG590" s="35"/>
      <c r="WZH590" s="35"/>
      <c r="WZI590" s="35"/>
      <c r="WZJ590" s="35"/>
      <c r="WZK590" s="35"/>
      <c r="WZL590" s="35"/>
      <c r="WZM590" s="35"/>
      <c r="WZN590" s="35"/>
      <c r="WZO590" s="35"/>
      <c r="WZP590" s="35"/>
      <c r="WZQ590" s="35"/>
      <c r="WZR590" s="35"/>
      <c r="WZS590" s="35"/>
      <c r="WZT590" s="35"/>
      <c r="WZU590" s="35"/>
      <c r="WZV590" s="35"/>
      <c r="WZW590" s="35"/>
      <c r="WZX590" s="35"/>
      <c r="WZY590" s="35"/>
      <c r="WZZ590" s="35"/>
      <c r="XAA590" s="35"/>
      <c r="XAB590" s="35"/>
      <c r="XAC590" s="35"/>
      <c r="XAD590" s="35"/>
      <c r="XAE590" s="35"/>
      <c r="XAF590" s="35"/>
      <c r="XAG590" s="35"/>
      <c r="XAH590" s="35"/>
      <c r="XAI590" s="35"/>
      <c r="XAJ590" s="35"/>
      <c r="XAK590" s="35"/>
      <c r="XAL590" s="35"/>
      <c r="XAM590" s="35"/>
      <c r="XAN590" s="35"/>
      <c r="XAO590" s="35"/>
      <c r="XAP590" s="35"/>
      <c r="XAQ590" s="35"/>
      <c r="XAR590" s="35"/>
      <c r="XAS590" s="35"/>
      <c r="XAT590" s="35"/>
      <c r="XAU590" s="35"/>
      <c r="XAV590" s="35"/>
      <c r="XAW590" s="35"/>
      <c r="XAX590" s="35"/>
      <c r="XAY590" s="35"/>
      <c r="XAZ590" s="35"/>
      <c r="XBA590" s="35"/>
      <c r="XBB590" s="35"/>
      <c r="XBC590" s="35"/>
      <c r="XBD590" s="35"/>
      <c r="XBE590" s="35"/>
      <c r="XBF590" s="35"/>
      <c r="XBG590" s="35"/>
      <c r="XBH590" s="35"/>
      <c r="XBI590" s="35"/>
      <c r="XBJ590" s="35"/>
      <c r="XBK590" s="35"/>
      <c r="XBL590" s="35"/>
      <c r="XBM590" s="35"/>
      <c r="XBN590" s="35"/>
      <c r="XBO590" s="35"/>
      <c r="XBP590" s="35"/>
      <c r="XBQ590" s="35"/>
      <c r="XBR590" s="35"/>
      <c r="XBS590" s="35"/>
      <c r="XBT590" s="35"/>
      <c r="XBU590" s="35"/>
      <c r="XBV590" s="35"/>
      <c r="XBW590" s="35"/>
      <c r="XBX590" s="35"/>
      <c r="XBY590" s="35"/>
      <c r="XBZ590" s="35"/>
      <c r="XCA590" s="35"/>
      <c r="XCB590" s="35"/>
      <c r="XCC590" s="35"/>
      <c r="XCD590" s="35"/>
      <c r="XCE590" s="35"/>
      <c r="XCF590" s="35"/>
      <c r="XCG590" s="35"/>
      <c r="XCH590" s="35"/>
      <c r="XCI590" s="35"/>
      <c r="XCJ590" s="35"/>
      <c r="XCK590" s="35"/>
      <c r="XCL590" s="35"/>
      <c r="XCM590" s="35"/>
      <c r="XCN590" s="35"/>
      <c r="XCO590" s="35"/>
      <c r="XCP590" s="35"/>
      <c r="XCQ590" s="35"/>
      <c r="XCR590" s="35"/>
      <c r="XCS590" s="35"/>
      <c r="XCT590" s="35"/>
      <c r="XCU590" s="35"/>
      <c r="XCV590" s="35"/>
      <c r="XCW590" s="35"/>
      <c r="XCX590" s="35"/>
      <c r="XCY590" s="35"/>
      <c r="XCZ590" s="35"/>
      <c r="XDA590" s="35"/>
      <c r="XDB590" s="35"/>
      <c r="XDC590" s="35"/>
      <c r="XDD590" s="35"/>
      <c r="XDE590" s="35"/>
      <c r="XDF590" s="35"/>
      <c r="XDG590" s="35"/>
      <c r="XDH590" s="35"/>
      <c r="XDI590" s="35"/>
      <c r="XDJ590" s="35"/>
      <c r="XDK590" s="35"/>
      <c r="XDL590" s="35"/>
      <c r="XDM590" s="35"/>
      <c r="XDN590" s="35"/>
      <c r="XDO590" s="35"/>
      <c r="XDP590" s="35"/>
      <c r="XDQ590" s="35"/>
      <c r="XDR590" s="35"/>
      <c r="XDS590" s="35"/>
      <c r="XDT590" s="35"/>
      <c r="XDU590" s="35"/>
      <c r="XDV590" s="35"/>
      <c r="XDW590" s="35"/>
      <c r="XDX590" s="35"/>
      <c r="XDY590" s="35"/>
      <c r="XDZ590" s="35"/>
      <c r="XEA590" s="35"/>
      <c r="XEB590" s="35"/>
      <c r="XEC590" s="35"/>
      <c r="XED590" s="35"/>
      <c r="XEE590" s="35"/>
      <c r="XEF590" s="35"/>
      <c r="XEG590" s="35"/>
      <c r="XEH590" s="35"/>
      <c r="XEI590" s="35"/>
      <c r="XEJ590" s="35"/>
      <c r="XEK590" s="35"/>
      <c r="XEL590" s="35"/>
      <c r="XEM590" s="35"/>
      <c r="XEN590" s="35"/>
      <c r="XEO590" s="35"/>
      <c r="XEP590" s="35"/>
      <c r="XEQ590" s="35"/>
      <c r="XER590" s="35"/>
      <c r="XES590" s="35"/>
      <c r="XET590" s="35"/>
      <c r="XEU590" s="35"/>
      <c r="XEV590" s="35"/>
      <c r="XEW590" s="35"/>
      <c r="XEX590" s="35"/>
      <c r="XEY590" s="35"/>
      <c r="XEZ590" s="35"/>
      <c r="XFA590" s="35"/>
      <c r="XFB590" s="35"/>
      <c r="XFC590" s="35"/>
      <c r="XFD590" s="35"/>
    </row>
    <row r="591" spans="1:16384" ht="20.25" x14ac:dyDescent="0.25">
      <c r="A591" s="96" t="s">
        <v>73</v>
      </c>
      <c r="B591" s="96"/>
      <c r="C591" s="96"/>
      <c r="D591" s="96"/>
      <c r="E591" s="96"/>
      <c r="F591" s="96"/>
      <c r="G591" s="96"/>
      <c r="H591" s="96"/>
      <c r="I591" s="96"/>
      <c r="J591" s="35"/>
      <c r="K591" s="35"/>
      <c r="L591" s="35"/>
      <c r="M591" s="35"/>
      <c r="N591" s="35"/>
      <c r="O591" s="35"/>
      <c r="P591" s="35"/>
      <c r="Q591" s="35"/>
      <c r="R591" s="35"/>
      <c r="S591" s="35"/>
      <c r="T591" s="35"/>
      <c r="U591" s="35"/>
      <c r="V591" s="35"/>
      <c r="W591" s="35"/>
      <c r="X591" s="35"/>
      <c r="Y591" s="35"/>
      <c r="Z591" s="35"/>
      <c r="AA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c r="HB591" s="35"/>
      <c r="HC591" s="35"/>
      <c r="HD591" s="35"/>
      <c r="HE591" s="35"/>
      <c r="HF591" s="35"/>
      <c r="HG591" s="35"/>
      <c r="HH591" s="35"/>
      <c r="HI591" s="35"/>
      <c r="HJ591" s="35"/>
      <c r="HK591" s="35"/>
      <c r="HL591" s="35"/>
      <c r="HM591" s="35"/>
      <c r="HN591" s="35"/>
      <c r="HO591" s="35"/>
      <c r="HP591" s="35"/>
      <c r="HQ591" s="35"/>
      <c r="HR591" s="35"/>
      <c r="HS591" s="35"/>
      <c r="HT591" s="35"/>
      <c r="HU591" s="35"/>
      <c r="HV591" s="35"/>
      <c r="HW591" s="35"/>
      <c r="HX591" s="35"/>
      <c r="HY591" s="35"/>
      <c r="HZ591" s="35"/>
      <c r="IA591" s="35"/>
      <c r="IB591" s="35"/>
      <c r="IC591" s="35"/>
      <c r="ID591" s="35"/>
      <c r="IE591" s="35"/>
      <c r="IF591" s="35"/>
      <c r="IG591" s="35"/>
      <c r="IH591" s="35"/>
      <c r="II591" s="35"/>
      <c r="IJ591" s="35"/>
      <c r="IK591" s="35"/>
      <c r="IL591" s="35"/>
      <c r="IM591" s="35"/>
      <c r="IN591" s="35"/>
      <c r="IO591" s="35"/>
      <c r="IP591" s="35"/>
      <c r="IQ591" s="35"/>
      <c r="IR591" s="35"/>
      <c r="IS591" s="35"/>
      <c r="IT591" s="35"/>
      <c r="IU591" s="35"/>
      <c r="IV591" s="35"/>
      <c r="IW591" s="35"/>
      <c r="IX591" s="35"/>
      <c r="IY591" s="35"/>
      <c r="IZ591" s="35"/>
      <c r="JA591" s="35"/>
      <c r="JB591" s="35"/>
      <c r="JC591" s="35"/>
      <c r="JD591" s="35"/>
      <c r="JE591" s="35"/>
      <c r="JF591" s="35"/>
      <c r="JG591" s="35"/>
      <c r="JH591" s="35"/>
      <c r="JI591" s="35"/>
      <c r="JJ591" s="35"/>
      <c r="JK591" s="35"/>
      <c r="JL591" s="35"/>
      <c r="JM591" s="35"/>
      <c r="JN591" s="35"/>
      <c r="JO591" s="35"/>
      <c r="JP591" s="35"/>
      <c r="JQ591" s="35"/>
      <c r="JR591" s="35"/>
      <c r="JS591" s="35"/>
      <c r="JT591" s="35"/>
      <c r="JU591" s="35"/>
      <c r="JV591" s="35"/>
      <c r="JW591" s="35"/>
      <c r="JX591" s="35"/>
      <c r="JY591" s="35"/>
      <c r="JZ591" s="35"/>
      <c r="KA591" s="35"/>
      <c r="KB591" s="35"/>
      <c r="KC591" s="35"/>
      <c r="KD591" s="35"/>
      <c r="KE591" s="35"/>
      <c r="KF591" s="35"/>
      <c r="KG591" s="35"/>
      <c r="KH591" s="35"/>
      <c r="KI591" s="35"/>
      <c r="KJ591" s="35"/>
      <c r="KK591" s="35"/>
      <c r="KL591" s="35"/>
      <c r="KM591" s="35"/>
      <c r="KN591" s="35"/>
      <c r="KO591" s="35"/>
      <c r="KP591" s="35"/>
      <c r="KQ591" s="35"/>
      <c r="KR591" s="35"/>
      <c r="KS591" s="35"/>
      <c r="KT591" s="35"/>
      <c r="KU591" s="35"/>
      <c r="KV591" s="35"/>
      <c r="KW591" s="35"/>
      <c r="KX591" s="35"/>
      <c r="KY591" s="35"/>
      <c r="KZ591" s="35"/>
      <c r="LA591" s="35"/>
      <c r="LB591" s="35"/>
      <c r="LC591" s="35"/>
      <c r="LD591" s="35"/>
      <c r="LE591" s="35"/>
      <c r="LF591" s="35"/>
      <c r="LG591" s="35"/>
      <c r="LH591" s="35"/>
      <c r="LI591" s="35"/>
      <c r="LJ591" s="35"/>
      <c r="LK591" s="35"/>
      <c r="LL591" s="35"/>
      <c r="LM591" s="35"/>
      <c r="LN591" s="35"/>
      <c r="LO591" s="35"/>
      <c r="LP591" s="35"/>
      <c r="LQ591" s="35"/>
      <c r="LR591" s="35"/>
      <c r="LS591" s="35"/>
      <c r="LT591" s="35"/>
      <c r="LU591" s="35"/>
      <c r="LV591" s="35"/>
      <c r="LW591" s="35"/>
      <c r="LX591" s="35"/>
      <c r="LY591" s="35"/>
      <c r="LZ591" s="35"/>
      <c r="MA591" s="35"/>
      <c r="MB591" s="35"/>
      <c r="MC591" s="35"/>
      <c r="MD591" s="35"/>
      <c r="ME591" s="35"/>
      <c r="MF591" s="35"/>
      <c r="MG591" s="35"/>
      <c r="MH591" s="35"/>
      <c r="MI591" s="35"/>
      <c r="MJ591" s="35"/>
      <c r="MK591" s="35"/>
      <c r="ML591" s="35"/>
      <c r="MM591" s="35"/>
      <c r="MN591" s="35"/>
      <c r="MO591" s="35"/>
      <c r="MP591" s="35"/>
      <c r="MQ591" s="35"/>
      <c r="MR591" s="35"/>
      <c r="MS591" s="35"/>
      <c r="MT591" s="35"/>
      <c r="MU591" s="35"/>
      <c r="MV591" s="35"/>
      <c r="MW591" s="35"/>
      <c r="MX591" s="35"/>
      <c r="MY591" s="35"/>
      <c r="MZ591" s="35"/>
      <c r="NA591" s="35"/>
      <c r="NB591" s="35"/>
      <c r="NC591" s="35"/>
      <c r="ND591" s="35"/>
      <c r="NE591" s="35"/>
      <c r="NF591" s="35"/>
      <c r="NG591" s="35"/>
      <c r="NH591" s="35"/>
      <c r="NI591" s="35"/>
      <c r="NJ591" s="35"/>
      <c r="NK591" s="35"/>
      <c r="NL591" s="35"/>
      <c r="NM591" s="35"/>
      <c r="NN591" s="35"/>
      <c r="NO591" s="35"/>
      <c r="NP591" s="35"/>
      <c r="NQ591" s="35"/>
      <c r="NR591" s="35"/>
      <c r="NS591" s="35"/>
      <c r="NT591" s="35"/>
      <c r="NU591" s="35"/>
      <c r="NV591" s="35"/>
      <c r="NW591" s="35"/>
      <c r="NX591" s="35"/>
      <c r="NY591" s="35"/>
      <c r="NZ591" s="35"/>
      <c r="OA591" s="35"/>
      <c r="OB591" s="35"/>
      <c r="OC591" s="35"/>
      <c r="OD591" s="35"/>
      <c r="OE591" s="35"/>
      <c r="OF591" s="35"/>
      <c r="OG591" s="35"/>
      <c r="OH591" s="35"/>
      <c r="OI591" s="35"/>
      <c r="OJ591" s="35"/>
      <c r="OK591" s="35"/>
      <c r="OL591" s="35"/>
      <c r="OM591" s="35"/>
      <c r="ON591" s="35"/>
      <c r="OO591" s="35"/>
      <c r="OP591" s="35"/>
      <c r="OQ591" s="35"/>
      <c r="OR591" s="35"/>
      <c r="OS591" s="35"/>
      <c r="OT591" s="35"/>
      <c r="OU591" s="35"/>
      <c r="OV591" s="35"/>
      <c r="OW591" s="35"/>
      <c r="OX591" s="35"/>
      <c r="OY591" s="35"/>
      <c r="OZ591" s="35"/>
      <c r="PA591" s="35"/>
      <c r="PB591" s="35"/>
      <c r="PC591" s="35"/>
      <c r="PD591" s="35"/>
      <c r="PE591" s="35"/>
      <c r="PF591" s="35"/>
      <c r="PG591" s="35"/>
      <c r="PH591" s="35"/>
      <c r="PI591" s="35"/>
      <c r="PJ591" s="35"/>
      <c r="PK591" s="35"/>
      <c r="PL591" s="35"/>
      <c r="PM591" s="35"/>
      <c r="PN591" s="35"/>
      <c r="PO591" s="35"/>
      <c r="PP591" s="35"/>
      <c r="PQ591" s="35"/>
      <c r="PR591" s="35"/>
      <c r="PS591" s="35"/>
      <c r="PT591" s="35"/>
      <c r="PU591" s="35"/>
      <c r="PV591" s="35"/>
      <c r="PW591" s="35"/>
      <c r="PX591" s="35"/>
      <c r="PY591" s="35"/>
      <c r="PZ591" s="35"/>
      <c r="QA591" s="35"/>
      <c r="QB591" s="35"/>
      <c r="QC591" s="35"/>
      <c r="QD591" s="35"/>
      <c r="QE591" s="35"/>
      <c r="QF591" s="35"/>
      <c r="QG591" s="35"/>
      <c r="QH591" s="35"/>
      <c r="QI591" s="35"/>
      <c r="QJ591" s="35"/>
      <c r="QK591" s="35"/>
      <c r="QL591" s="35"/>
      <c r="QM591" s="35"/>
      <c r="QN591" s="35"/>
      <c r="QO591" s="35"/>
      <c r="QP591" s="35"/>
      <c r="QQ591" s="35"/>
      <c r="QR591" s="35"/>
      <c r="QS591" s="35"/>
      <c r="QT591" s="35"/>
      <c r="QU591" s="35"/>
      <c r="QV591" s="35"/>
      <c r="QW591" s="35"/>
      <c r="QX591" s="35"/>
      <c r="QY591" s="35"/>
      <c r="QZ591" s="35"/>
      <c r="RA591" s="35"/>
      <c r="RB591" s="35"/>
      <c r="RC591" s="35"/>
      <c r="RD591" s="35"/>
      <c r="RE591" s="35"/>
      <c r="RF591" s="35"/>
      <c r="RG591" s="35"/>
      <c r="RH591" s="35"/>
      <c r="RI591" s="35"/>
      <c r="RJ591" s="35"/>
      <c r="RK591" s="35"/>
      <c r="RL591" s="35"/>
      <c r="RM591" s="35"/>
      <c r="RN591" s="35"/>
      <c r="RO591" s="35"/>
      <c r="RP591" s="35"/>
      <c r="RQ591" s="35"/>
      <c r="RR591" s="35"/>
      <c r="RS591" s="35"/>
      <c r="RT591" s="35"/>
      <c r="RU591" s="35"/>
      <c r="RV591" s="35"/>
      <c r="RW591" s="35"/>
      <c r="RX591" s="35"/>
      <c r="RY591" s="35"/>
      <c r="RZ591" s="35"/>
      <c r="SA591" s="35"/>
      <c r="SB591" s="35"/>
      <c r="SC591" s="35"/>
      <c r="SD591" s="35"/>
      <c r="SE591" s="35"/>
      <c r="SF591" s="35"/>
      <c r="SG591" s="35"/>
      <c r="SH591" s="35"/>
      <c r="SI591" s="35"/>
      <c r="SJ591" s="35"/>
      <c r="SK591" s="35"/>
      <c r="SL591" s="35"/>
      <c r="SM591" s="35"/>
      <c r="SN591" s="35"/>
      <c r="SO591" s="35"/>
      <c r="SP591" s="35"/>
      <c r="SQ591" s="35"/>
      <c r="SR591" s="35"/>
      <c r="SS591" s="35"/>
      <c r="ST591" s="35"/>
      <c r="SU591" s="35"/>
      <c r="SV591" s="35"/>
      <c r="SW591" s="35"/>
      <c r="SX591" s="35"/>
      <c r="SY591" s="35"/>
      <c r="SZ591" s="35"/>
      <c r="TA591" s="35"/>
      <c r="TB591" s="35"/>
      <c r="TC591" s="35"/>
      <c r="TD591" s="35"/>
      <c r="TE591" s="35"/>
      <c r="TF591" s="35"/>
      <c r="TG591" s="35"/>
      <c r="TH591" s="35"/>
      <c r="TI591" s="35"/>
      <c r="TJ591" s="35"/>
      <c r="TK591" s="35"/>
      <c r="TL591" s="35"/>
      <c r="TM591" s="35"/>
      <c r="TN591" s="35"/>
      <c r="TO591" s="35"/>
      <c r="TP591" s="35"/>
      <c r="TQ591" s="35"/>
      <c r="TR591" s="35"/>
      <c r="TS591" s="35"/>
      <c r="TT591" s="35"/>
      <c r="TU591" s="35"/>
      <c r="TV591" s="35"/>
      <c r="TW591" s="35"/>
      <c r="TX591" s="35"/>
      <c r="TY591" s="35"/>
      <c r="TZ591" s="35"/>
      <c r="UA591" s="35"/>
      <c r="UB591" s="35"/>
      <c r="UC591" s="35"/>
      <c r="UD591" s="35"/>
      <c r="UE591" s="35"/>
      <c r="UF591" s="35"/>
      <c r="UG591" s="35"/>
      <c r="UH591" s="35"/>
      <c r="UI591" s="35"/>
      <c r="UJ591" s="35"/>
      <c r="UK591" s="35"/>
      <c r="UL591" s="35"/>
      <c r="UM591" s="35"/>
      <c r="UN591" s="35"/>
      <c r="UO591" s="35"/>
      <c r="UP591" s="35"/>
      <c r="UQ591" s="35"/>
      <c r="UR591" s="35"/>
      <c r="US591" s="35"/>
      <c r="UT591" s="35"/>
      <c r="UU591" s="35"/>
      <c r="UV591" s="35"/>
      <c r="UW591" s="35"/>
      <c r="UX591" s="35"/>
      <c r="UY591" s="35"/>
      <c r="UZ591" s="35"/>
      <c r="VA591" s="35"/>
      <c r="VB591" s="35"/>
      <c r="VC591" s="35"/>
      <c r="VD591" s="35"/>
      <c r="VE591" s="35"/>
      <c r="VF591" s="35"/>
      <c r="VG591" s="35"/>
      <c r="VH591" s="35"/>
      <c r="VI591" s="35"/>
      <c r="VJ591" s="35"/>
      <c r="VK591" s="35"/>
      <c r="VL591" s="35"/>
      <c r="VM591" s="35"/>
      <c r="VN591" s="35"/>
      <c r="VO591" s="35"/>
      <c r="VP591" s="35"/>
      <c r="VQ591" s="35"/>
      <c r="VR591" s="35"/>
      <c r="VS591" s="35"/>
      <c r="VT591" s="35"/>
      <c r="VU591" s="35"/>
      <c r="VV591" s="35"/>
      <c r="VW591" s="35"/>
      <c r="VX591" s="35"/>
      <c r="VY591" s="35"/>
      <c r="VZ591" s="35"/>
      <c r="WA591" s="35"/>
      <c r="WB591" s="35"/>
      <c r="WC591" s="35"/>
      <c r="WD591" s="35"/>
      <c r="WE591" s="35"/>
      <c r="WF591" s="35"/>
      <c r="WG591" s="35"/>
      <c r="WH591" s="35"/>
      <c r="WI591" s="35"/>
      <c r="WJ591" s="35"/>
      <c r="WK591" s="35"/>
      <c r="WL591" s="35"/>
      <c r="WM591" s="35"/>
      <c r="WN591" s="35"/>
      <c r="WO591" s="35"/>
      <c r="WP591" s="35"/>
      <c r="WQ591" s="35"/>
      <c r="WR591" s="35"/>
      <c r="WS591" s="35"/>
      <c r="WT591" s="35"/>
      <c r="WU591" s="35"/>
      <c r="WV591" s="35"/>
      <c r="WW591" s="35"/>
      <c r="WX591" s="35"/>
      <c r="WY591" s="35"/>
      <c r="WZ591" s="35"/>
      <c r="XA591" s="35"/>
      <c r="XB591" s="35"/>
      <c r="XC591" s="35"/>
      <c r="XD591" s="35"/>
      <c r="XE591" s="35"/>
      <c r="XF591" s="35"/>
      <c r="XG591" s="35"/>
      <c r="XH591" s="35"/>
      <c r="XI591" s="35"/>
      <c r="XJ591" s="35"/>
      <c r="XK591" s="35"/>
      <c r="XL591" s="35"/>
      <c r="XM591" s="35"/>
      <c r="XN591" s="35"/>
      <c r="XO591" s="35"/>
      <c r="XP591" s="35"/>
      <c r="XQ591" s="35"/>
      <c r="XR591" s="35"/>
      <c r="XS591" s="35"/>
      <c r="XT591" s="35"/>
      <c r="XU591" s="35"/>
      <c r="XV591" s="35"/>
      <c r="XW591" s="35"/>
      <c r="XX591" s="35"/>
      <c r="XY591" s="35"/>
      <c r="XZ591" s="35"/>
      <c r="YA591" s="35"/>
      <c r="YB591" s="35"/>
      <c r="YC591" s="35"/>
      <c r="YD591" s="35"/>
      <c r="YE591" s="35"/>
      <c r="YF591" s="35"/>
      <c r="YG591" s="35"/>
      <c r="YH591" s="35"/>
      <c r="YI591" s="35"/>
      <c r="YJ591" s="35"/>
      <c r="YK591" s="35"/>
      <c r="YL591" s="35"/>
      <c r="YM591" s="35"/>
      <c r="YN591" s="35"/>
      <c r="YO591" s="35"/>
      <c r="YP591" s="35"/>
      <c r="YQ591" s="35"/>
      <c r="YR591" s="35"/>
      <c r="YS591" s="35"/>
      <c r="YT591" s="35"/>
      <c r="YU591" s="35"/>
      <c r="YV591" s="35"/>
      <c r="YW591" s="35"/>
      <c r="YX591" s="35"/>
      <c r="YY591" s="35"/>
      <c r="YZ591" s="35"/>
      <c r="ZA591" s="35"/>
      <c r="ZB591" s="35"/>
      <c r="ZC591" s="35"/>
      <c r="ZD591" s="35"/>
      <c r="ZE591" s="35"/>
      <c r="ZF591" s="35"/>
      <c r="ZG591" s="35"/>
      <c r="ZH591" s="35"/>
      <c r="ZI591" s="35"/>
      <c r="ZJ591" s="35"/>
      <c r="ZK591" s="35"/>
      <c r="ZL591" s="35"/>
      <c r="ZM591" s="35"/>
      <c r="ZN591" s="35"/>
      <c r="ZO591" s="35"/>
      <c r="ZP591" s="35"/>
      <c r="ZQ591" s="35"/>
      <c r="ZR591" s="35"/>
      <c r="ZS591" s="35"/>
      <c r="ZT591" s="35"/>
      <c r="ZU591" s="35"/>
      <c r="ZV591" s="35"/>
      <c r="ZW591" s="35"/>
      <c r="ZX591" s="35"/>
      <c r="ZY591" s="35"/>
      <c r="ZZ591" s="35"/>
      <c r="AAA591" s="35"/>
      <c r="AAB591" s="35"/>
      <c r="AAC591" s="35"/>
      <c r="AAD591" s="35"/>
      <c r="AAE591" s="35"/>
      <c r="AAF591" s="35"/>
      <c r="AAG591" s="35"/>
      <c r="AAH591" s="35"/>
      <c r="AAI591" s="35"/>
      <c r="AAJ591" s="35"/>
      <c r="AAK591" s="35"/>
      <c r="AAL591" s="35"/>
      <c r="AAM591" s="35"/>
      <c r="AAN591" s="35"/>
      <c r="AAO591" s="35"/>
      <c r="AAP591" s="35"/>
      <c r="AAQ591" s="35"/>
      <c r="AAR591" s="35"/>
      <c r="AAS591" s="35"/>
      <c r="AAT591" s="35"/>
      <c r="AAU591" s="35"/>
      <c r="AAV591" s="35"/>
      <c r="AAW591" s="35"/>
      <c r="AAX591" s="35"/>
      <c r="AAY591" s="35"/>
      <c r="AAZ591" s="35"/>
      <c r="ABA591" s="35"/>
      <c r="ABB591" s="35"/>
      <c r="ABC591" s="35"/>
      <c r="ABD591" s="35"/>
      <c r="ABE591" s="35"/>
      <c r="ABF591" s="35"/>
      <c r="ABG591" s="35"/>
      <c r="ABH591" s="35"/>
      <c r="ABI591" s="35"/>
      <c r="ABJ591" s="35"/>
      <c r="ABK591" s="35"/>
      <c r="ABL591" s="35"/>
      <c r="ABM591" s="35"/>
      <c r="ABN591" s="35"/>
      <c r="ABO591" s="35"/>
      <c r="ABP591" s="35"/>
      <c r="ABQ591" s="35"/>
      <c r="ABR591" s="35"/>
      <c r="ABS591" s="35"/>
      <c r="ABT591" s="35"/>
      <c r="ABU591" s="35"/>
      <c r="ABV591" s="35"/>
      <c r="ABW591" s="35"/>
      <c r="ABX591" s="35"/>
      <c r="ABY591" s="35"/>
      <c r="ABZ591" s="35"/>
      <c r="ACA591" s="35"/>
      <c r="ACB591" s="35"/>
      <c r="ACC591" s="35"/>
      <c r="ACD591" s="35"/>
      <c r="ACE591" s="35"/>
      <c r="ACF591" s="35"/>
      <c r="ACG591" s="35"/>
      <c r="ACH591" s="35"/>
      <c r="ACI591" s="35"/>
      <c r="ACJ591" s="35"/>
      <c r="ACK591" s="35"/>
      <c r="ACL591" s="35"/>
      <c r="ACM591" s="35"/>
      <c r="ACN591" s="35"/>
      <c r="ACO591" s="35"/>
      <c r="ACP591" s="35"/>
      <c r="ACQ591" s="35"/>
      <c r="ACR591" s="35"/>
      <c r="ACS591" s="35"/>
      <c r="ACT591" s="35"/>
      <c r="ACU591" s="35"/>
      <c r="ACV591" s="35"/>
      <c r="ACW591" s="35"/>
      <c r="ACX591" s="35"/>
      <c r="ACY591" s="35"/>
      <c r="ACZ591" s="35"/>
      <c r="ADA591" s="35"/>
      <c r="ADB591" s="35"/>
      <c r="ADC591" s="35"/>
      <c r="ADD591" s="35"/>
      <c r="ADE591" s="35"/>
      <c r="ADF591" s="35"/>
      <c r="ADG591" s="35"/>
      <c r="ADH591" s="35"/>
      <c r="ADI591" s="35"/>
      <c r="ADJ591" s="35"/>
      <c r="ADK591" s="35"/>
      <c r="ADL591" s="35"/>
      <c r="ADM591" s="35"/>
      <c r="ADN591" s="35"/>
      <c r="ADO591" s="35"/>
      <c r="ADP591" s="35"/>
      <c r="ADQ591" s="35"/>
      <c r="ADR591" s="35"/>
      <c r="ADS591" s="35"/>
      <c r="ADT591" s="35"/>
      <c r="ADU591" s="35"/>
      <c r="ADV591" s="35"/>
      <c r="ADW591" s="35"/>
      <c r="ADX591" s="35"/>
      <c r="ADY591" s="35"/>
      <c r="ADZ591" s="35"/>
      <c r="AEA591" s="35"/>
      <c r="AEB591" s="35"/>
      <c r="AEC591" s="35"/>
      <c r="AED591" s="35"/>
      <c r="AEE591" s="35"/>
      <c r="AEF591" s="35"/>
      <c r="AEG591" s="35"/>
      <c r="AEH591" s="35"/>
      <c r="AEI591" s="35"/>
      <c r="AEJ591" s="35"/>
      <c r="AEK591" s="35"/>
      <c r="AEL591" s="35"/>
      <c r="AEM591" s="35"/>
      <c r="AEN591" s="35"/>
      <c r="AEO591" s="35"/>
      <c r="AEP591" s="35"/>
      <c r="AEQ591" s="35"/>
      <c r="AER591" s="35"/>
      <c r="AES591" s="35"/>
      <c r="AET591" s="35"/>
      <c r="AEU591" s="35"/>
      <c r="AEV591" s="35"/>
      <c r="AEW591" s="35"/>
      <c r="AEX591" s="35"/>
      <c r="AEY591" s="35"/>
      <c r="AEZ591" s="35"/>
      <c r="AFA591" s="35"/>
      <c r="AFB591" s="35"/>
      <c r="AFC591" s="35"/>
      <c r="AFD591" s="35"/>
      <c r="AFE591" s="35"/>
      <c r="AFF591" s="35"/>
      <c r="AFG591" s="35"/>
      <c r="AFH591" s="35"/>
      <c r="AFI591" s="35"/>
      <c r="AFJ591" s="35"/>
      <c r="AFK591" s="35"/>
      <c r="AFL591" s="35"/>
      <c r="AFM591" s="35"/>
      <c r="AFN591" s="35"/>
      <c r="AFO591" s="35"/>
      <c r="AFP591" s="35"/>
      <c r="AFQ591" s="35"/>
      <c r="AFR591" s="35"/>
      <c r="AFS591" s="35"/>
      <c r="AFT591" s="35"/>
      <c r="AFU591" s="35"/>
      <c r="AFV591" s="35"/>
      <c r="AFW591" s="35"/>
      <c r="AFX591" s="35"/>
      <c r="AFY591" s="35"/>
      <c r="AFZ591" s="35"/>
      <c r="AGA591" s="35"/>
      <c r="AGB591" s="35"/>
      <c r="AGC591" s="35"/>
      <c r="AGD591" s="35"/>
      <c r="AGE591" s="35"/>
      <c r="AGF591" s="35"/>
      <c r="AGG591" s="35"/>
      <c r="AGH591" s="35"/>
      <c r="AGI591" s="35"/>
      <c r="AGJ591" s="35"/>
      <c r="AGK591" s="35"/>
      <c r="AGL591" s="35"/>
      <c r="AGM591" s="35"/>
      <c r="AGN591" s="35"/>
      <c r="AGO591" s="35"/>
      <c r="AGP591" s="35"/>
      <c r="AGQ591" s="35"/>
      <c r="AGR591" s="35"/>
      <c r="AGS591" s="35"/>
      <c r="AGT591" s="35"/>
      <c r="AGU591" s="35"/>
      <c r="AGV591" s="35"/>
      <c r="AGW591" s="35"/>
      <c r="AGX591" s="35"/>
      <c r="AGY591" s="35"/>
      <c r="AGZ591" s="35"/>
      <c r="AHA591" s="35"/>
      <c r="AHB591" s="35"/>
      <c r="AHC591" s="35"/>
      <c r="AHD591" s="35"/>
      <c r="AHE591" s="35"/>
      <c r="AHF591" s="35"/>
      <c r="AHG591" s="35"/>
      <c r="AHH591" s="35"/>
      <c r="AHI591" s="35"/>
      <c r="AHJ591" s="35"/>
      <c r="AHK591" s="35"/>
      <c r="AHL591" s="35"/>
      <c r="AHM591" s="35"/>
      <c r="AHN591" s="35"/>
      <c r="AHO591" s="35"/>
      <c r="AHP591" s="35"/>
      <c r="AHQ591" s="35"/>
      <c r="AHR591" s="35"/>
      <c r="AHS591" s="35"/>
      <c r="AHT591" s="35"/>
      <c r="AHU591" s="35"/>
      <c r="AHV591" s="35"/>
      <c r="AHW591" s="35"/>
      <c r="AHX591" s="35"/>
      <c r="AHY591" s="35"/>
      <c r="AHZ591" s="35"/>
      <c r="AIA591" s="35"/>
      <c r="AIB591" s="35"/>
      <c r="AIC591" s="35"/>
      <c r="AID591" s="35"/>
      <c r="AIE591" s="35"/>
      <c r="AIF591" s="35"/>
      <c r="AIG591" s="35"/>
      <c r="AIH591" s="35"/>
      <c r="AII591" s="35"/>
      <c r="AIJ591" s="35"/>
      <c r="AIK591" s="35"/>
      <c r="AIL591" s="35"/>
      <c r="AIM591" s="35"/>
      <c r="AIN591" s="35"/>
      <c r="AIO591" s="35"/>
      <c r="AIP591" s="35"/>
      <c r="AIQ591" s="35"/>
      <c r="AIR591" s="35"/>
      <c r="AIS591" s="35"/>
      <c r="AIT591" s="35"/>
      <c r="AIU591" s="35"/>
      <c r="AIV591" s="35"/>
      <c r="AIW591" s="35"/>
      <c r="AIX591" s="35"/>
      <c r="AIY591" s="35"/>
      <c r="AIZ591" s="35"/>
      <c r="AJA591" s="35"/>
      <c r="AJB591" s="35"/>
      <c r="AJC591" s="35"/>
      <c r="AJD591" s="35"/>
      <c r="AJE591" s="35"/>
      <c r="AJF591" s="35"/>
      <c r="AJG591" s="35"/>
      <c r="AJH591" s="35"/>
      <c r="AJI591" s="35"/>
      <c r="AJJ591" s="35"/>
      <c r="AJK591" s="35"/>
      <c r="AJL591" s="35"/>
      <c r="AJM591" s="35"/>
      <c r="AJN591" s="35"/>
      <c r="AJO591" s="35"/>
      <c r="AJP591" s="35"/>
      <c r="AJQ591" s="35"/>
      <c r="AJR591" s="35"/>
      <c r="AJS591" s="35"/>
      <c r="AJT591" s="35"/>
      <c r="AJU591" s="35"/>
      <c r="AJV591" s="35"/>
      <c r="AJW591" s="35"/>
      <c r="AJX591" s="35"/>
      <c r="AJY591" s="35"/>
      <c r="AJZ591" s="35"/>
      <c r="AKA591" s="35"/>
      <c r="AKB591" s="35"/>
      <c r="AKC591" s="35"/>
      <c r="AKD591" s="35"/>
      <c r="AKE591" s="35"/>
      <c r="AKF591" s="35"/>
      <c r="AKG591" s="35"/>
      <c r="AKH591" s="35"/>
      <c r="AKI591" s="35"/>
      <c r="AKJ591" s="35"/>
      <c r="AKK591" s="35"/>
      <c r="AKL591" s="35"/>
      <c r="AKM591" s="35"/>
      <c r="AKN591" s="35"/>
      <c r="AKO591" s="35"/>
      <c r="AKP591" s="35"/>
      <c r="AKQ591" s="35"/>
      <c r="AKR591" s="35"/>
      <c r="AKS591" s="35"/>
      <c r="AKT591" s="35"/>
      <c r="AKU591" s="35"/>
      <c r="AKV591" s="35"/>
      <c r="AKW591" s="35"/>
      <c r="AKX591" s="35"/>
      <c r="AKY591" s="35"/>
      <c r="AKZ591" s="35"/>
      <c r="ALA591" s="35"/>
      <c r="ALB591" s="35"/>
      <c r="ALC591" s="35"/>
      <c r="ALD591" s="35"/>
      <c r="ALE591" s="35"/>
      <c r="ALF591" s="35"/>
      <c r="ALG591" s="35"/>
      <c r="ALH591" s="35"/>
      <c r="ALI591" s="35"/>
      <c r="ALJ591" s="35"/>
      <c r="ALK591" s="35"/>
      <c r="ALL591" s="35"/>
      <c r="ALM591" s="35"/>
      <c r="ALN591" s="35"/>
      <c r="ALO591" s="35"/>
      <c r="ALP591" s="35"/>
      <c r="ALQ591" s="35"/>
      <c r="ALR591" s="35"/>
      <c r="ALS591" s="35"/>
      <c r="ALT591" s="35"/>
      <c r="ALU591" s="35"/>
      <c r="ALV591" s="35"/>
      <c r="ALW591" s="35"/>
      <c r="ALX591" s="35"/>
      <c r="ALY591" s="35"/>
      <c r="ALZ591" s="35"/>
      <c r="AMA591" s="35"/>
      <c r="AMB591" s="35"/>
      <c r="AMC591" s="35"/>
      <c r="AMD591" s="35"/>
      <c r="AME591" s="35"/>
      <c r="AMF591" s="35"/>
      <c r="AMG591" s="35"/>
      <c r="AMH591" s="35"/>
      <c r="AMI591" s="35"/>
      <c r="AMJ591" s="35"/>
      <c r="AMK591" s="35"/>
      <c r="AML591" s="35"/>
      <c r="AMM591" s="35"/>
      <c r="AMN591" s="35"/>
      <c r="AMO591" s="35"/>
      <c r="AMP591" s="35"/>
      <c r="AMQ591" s="35"/>
      <c r="AMR591" s="35"/>
      <c r="AMS591" s="35"/>
      <c r="AMT591" s="35"/>
      <c r="AMU591" s="35"/>
      <c r="AMV591" s="35"/>
      <c r="AMW591" s="35"/>
      <c r="AMX591" s="35"/>
      <c r="AMY591" s="35"/>
      <c r="AMZ591" s="35"/>
      <c r="ANA591" s="35"/>
      <c r="ANB591" s="35"/>
      <c r="ANC591" s="35"/>
      <c r="AND591" s="35"/>
      <c r="ANE591" s="35"/>
      <c r="ANF591" s="35"/>
      <c r="ANG591" s="35"/>
      <c r="ANH591" s="35"/>
      <c r="ANI591" s="35"/>
      <c r="ANJ591" s="35"/>
      <c r="ANK591" s="35"/>
      <c r="ANL591" s="35"/>
      <c r="ANM591" s="35"/>
      <c r="ANN591" s="35"/>
      <c r="ANO591" s="35"/>
      <c r="ANP591" s="35"/>
      <c r="ANQ591" s="35"/>
      <c r="ANR591" s="35"/>
      <c r="ANS591" s="35"/>
      <c r="ANT591" s="35"/>
      <c r="ANU591" s="35"/>
      <c r="ANV591" s="35"/>
      <c r="ANW591" s="35"/>
      <c r="ANX591" s="35"/>
      <c r="ANY591" s="35"/>
      <c r="ANZ591" s="35"/>
      <c r="AOA591" s="35"/>
      <c r="AOB591" s="35"/>
      <c r="AOC591" s="35"/>
      <c r="AOD591" s="35"/>
      <c r="AOE591" s="35"/>
      <c r="AOF591" s="35"/>
      <c r="AOG591" s="35"/>
      <c r="AOH591" s="35"/>
      <c r="AOI591" s="35"/>
      <c r="AOJ591" s="35"/>
      <c r="AOK591" s="35"/>
      <c r="AOL591" s="35"/>
      <c r="AOM591" s="35"/>
      <c r="AON591" s="35"/>
      <c r="AOO591" s="35"/>
      <c r="AOP591" s="35"/>
      <c r="AOQ591" s="35"/>
      <c r="AOR591" s="35"/>
      <c r="AOS591" s="35"/>
      <c r="AOT591" s="35"/>
      <c r="AOU591" s="35"/>
      <c r="AOV591" s="35"/>
      <c r="AOW591" s="35"/>
      <c r="AOX591" s="35"/>
      <c r="AOY591" s="35"/>
      <c r="AOZ591" s="35"/>
      <c r="APA591" s="35"/>
      <c r="APB591" s="35"/>
      <c r="APC591" s="35"/>
      <c r="APD591" s="35"/>
      <c r="APE591" s="35"/>
      <c r="APF591" s="35"/>
      <c r="APG591" s="35"/>
      <c r="APH591" s="35"/>
      <c r="API591" s="35"/>
      <c r="APJ591" s="35"/>
      <c r="APK591" s="35"/>
      <c r="APL591" s="35"/>
      <c r="APM591" s="35"/>
      <c r="APN591" s="35"/>
      <c r="APO591" s="35"/>
      <c r="APP591" s="35"/>
      <c r="APQ591" s="35"/>
      <c r="APR591" s="35"/>
      <c r="APS591" s="35"/>
      <c r="APT591" s="35"/>
      <c r="APU591" s="35"/>
      <c r="APV591" s="35"/>
      <c r="APW591" s="35"/>
      <c r="APX591" s="35"/>
      <c r="APY591" s="35"/>
      <c r="APZ591" s="35"/>
      <c r="AQA591" s="35"/>
      <c r="AQB591" s="35"/>
      <c r="AQC591" s="35"/>
      <c r="AQD591" s="35"/>
      <c r="AQE591" s="35"/>
      <c r="AQF591" s="35"/>
      <c r="AQG591" s="35"/>
      <c r="AQH591" s="35"/>
      <c r="AQI591" s="35"/>
      <c r="AQJ591" s="35"/>
      <c r="AQK591" s="35"/>
      <c r="AQL591" s="35"/>
      <c r="AQM591" s="35"/>
      <c r="AQN591" s="35"/>
      <c r="AQO591" s="35"/>
      <c r="AQP591" s="35"/>
      <c r="AQQ591" s="35"/>
      <c r="AQR591" s="35"/>
      <c r="AQS591" s="35"/>
      <c r="AQT591" s="35"/>
      <c r="AQU591" s="35"/>
      <c r="AQV591" s="35"/>
      <c r="AQW591" s="35"/>
      <c r="AQX591" s="35"/>
      <c r="AQY591" s="35"/>
      <c r="AQZ591" s="35"/>
      <c r="ARA591" s="35"/>
      <c r="ARB591" s="35"/>
      <c r="ARC591" s="35"/>
      <c r="ARD591" s="35"/>
      <c r="ARE591" s="35"/>
      <c r="ARF591" s="35"/>
      <c r="ARG591" s="35"/>
      <c r="ARH591" s="35"/>
      <c r="ARI591" s="35"/>
      <c r="ARJ591" s="35"/>
      <c r="ARK591" s="35"/>
      <c r="ARL591" s="35"/>
      <c r="ARM591" s="35"/>
      <c r="ARN591" s="35"/>
      <c r="ARO591" s="35"/>
      <c r="ARP591" s="35"/>
      <c r="ARQ591" s="35"/>
      <c r="ARR591" s="35"/>
      <c r="ARS591" s="35"/>
      <c r="ART591" s="35"/>
      <c r="ARU591" s="35"/>
      <c r="ARV591" s="35"/>
      <c r="ARW591" s="35"/>
      <c r="ARX591" s="35"/>
      <c r="ARY591" s="35"/>
      <c r="ARZ591" s="35"/>
      <c r="ASA591" s="35"/>
      <c r="ASB591" s="35"/>
      <c r="ASC591" s="35"/>
      <c r="ASD591" s="35"/>
      <c r="ASE591" s="35"/>
      <c r="ASF591" s="35"/>
      <c r="ASG591" s="35"/>
      <c r="ASH591" s="35"/>
      <c r="ASI591" s="35"/>
      <c r="ASJ591" s="35"/>
      <c r="ASK591" s="35"/>
      <c r="ASL591" s="35"/>
      <c r="ASM591" s="35"/>
      <c r="ASN591" s="35"/>
      <c r="ASO591" s="35"/>
      <c r="ASP591" s="35"/>
      <c r="ASQ591" s="35"/>
      <c r="ASR591" s="35"/>
      <c r="ASS591" s="35"/>
      <c r="AST591" s="35"/>
      <c r="ASU591" s="35"/>
      <c r="ASV591" s="35"/>
      <c r="ASW591" s="35"/>
      <c r="ASX591" s="35"/>
      <c r="ASY591" s="35"/>
      <c r="ASZ591" s="35"/>
      <c r="ATA591" s="35"/>
      <c r="ATB591" s="35"/>
      <c r="ATC591" s="35"/>
      <c r="ATD591" s="35"/>
      <c r="ATE591" s="35"/>
      <c r="ATF591" s="35"/>
      <c r="ATG591" s="35"/>
      <c r="ATH591" s="35"/>
      <c r="ATI591" s="35"/>
      <c r="ATJ591" s="35"/>
      <c r="ATK591" s="35"/>
      <c r="ATL591" s="35"/>
      <c r="ATM591" s="35"/>
      <c r="ATN591" s="35"/>
      <c r="ATO591" s="35"/>
      <c r="ATP591" s="35"/>
      <c r="ATQ591" s="35"/>
      <c r="ATR591" s="35"/>
      <c r="ATS591" s="35"/>
      <c r="ATT591" s="35"/>
      <c r="ATU591" s="35"/>
      <c r="ATV591" s="35"/>
      <c r="ATW591" s="35"/>
      <c r="ATX591" s="35"/>
      <c r="ATY591" s="35"/>
      <c r="ATZ591" s="35"/>
      <c r="AUA591" s="35"/>
      <c r="AUB591" s="35"/>
      <c r="AUC591" s="35"/>
      <c r="AUD591" s="35"/>
      <c r="AUE591" s="35"/>
      <c r="AUF591" s="35"/>
      <c r="AUG591" s="35"/>
      <c r="AUH591" s="35"/>
      <c r="AUI591" s="35"/>
      <c r="AUJ591" s="35"/>
      <c r="AUK591" s="35"/>
      <c r="AUL591" s="35"/>
      <c r="AUM591" s="35"/>
      <c r="AUN591" s="35"/>
      <c r="AUO591" s="35"/>
      <c r="AUP591" s="35"/>
      <c r="AUQ591" s="35"/>
      <c r="AUR591" s="35"/>
      <c r="AUS591" s="35"/>
      <c r="AUT591" s="35"/>
      <c r="AUU591" s="35"/>
      <c r="AUV591" s="35"/>
      <c r="AUW591" s="35"/>
      <c r="AUX591" s="35"/>
      <c r="AUY591" s="35"/>
      <c r="AUZ591" s="35"/>
      <c r="AVA591" s="35"/>
      <c r="AVB591" s="35"/>
      <c r="AVC591" s="35"/>
      <c r="AVD591" s="35"/>
      <c r="AVE591" s="35"/>
      <c r="AVF591" s="35"/>
      <c r="AVG591" s="35"/>
      <c r="AVH591" s="35"/>
      <c r="AVI591" s="35"/>
      <c r="AVJ591" s="35"/>
      <c r="AVK591" s="35"/>
      <c r="AVL591" s="35"/>
      <c r="AVM591" s="35"/>
      <c r="AVN591" s="35"/>
      <c r="AVO591" s="35"/>
      <c r="AVP591" s="35"/>
      <c r="AVQ591" s="35"/>
      <c r="AVR591" s="35"/>
      <c r="AVS591" s="35"/>
      <c r="AVT591" s="35"/>
      <c r="AVU591" s="35"/>
      <c r="AVV591" s="35"/>
      <c r="AVW591" s="35"/>
      <c r="AVX591" s="35"/>
      <c r="AVY591" s="35"/>
      <c r="AVZ591" s="35"/>
      <c r="AWA591" s="35"/>
      <c r="AWB591" s="35"/>
      <c r="AWC591" s="35"/>
      <c r="AWD591" s="35"/>
      <c r="AWE591" s="35"/>
      <c r="AWF591" s="35"/>
      <c r="AWG591" s="35"/>
      <c r="AWH591" s="35"/>
      <c r="AWI591" s="35"/>
      <c r="AWJ591" s="35"/>
      <c r="AWK591" s="35"/>
      <c r="AWL591" s="35"/>
      <c r="AWM591" s="35"/>
      <c r="AWN591" s="35"/>
      <c r="AWO591" s="35"/>
      <c r="AWP591" s="35"/>
      <c r="AWQ591" s="35"/>
      <c r="AWR591" s="35"/>
      <c r="AWS591" s="35"/>
      <c r="AWT591" s="35"/>
      <c r="AWU591" s="35"/>
      <c r="AWV591" s="35"/>
      <c r="AWW591" s="35"/>
      <c r="AWX591" s="35"/>
      <c r="AWY591" s="35"/>
      <c r="AWZ591" s="35"/>
      <c r="AXA591" s="35"/>
      <c r="AXB591" s="35"/>
      <c r="AXC591" s="35"/>
      <c r="AXD591" s="35"/>
      <c r="AXE591" s="35"/>
      <c r="AXF591" s="35"/>
      <c r="AXG591" s="35"/>
      <c r="AXH591" s="35"/>
      <c r="AXI591" s="35"/>
      <c r="AXJ591" s="35"/>
      <c r="AXK591" s="35"/>
      <c r="AXL591" s="35"/>
      <c r="AXM591" s="35"/>
      <c r="AXN591" s="35"/>
      <c r="AXO591" s="35"/>
      <c r="AXP591" s="35"/>
      <c r="AXQ591" s="35"/>
      <c r="AXR591" s="35"/>
      <c r="AXS591" s="35"/>
      <c r="AXT591" s="35"/>
      <c r="AXU591" s="35"/>
      <c r="AXV591" s="35"/>
      <c r="AXW591" s="35"/>
      <c r="AXX591" s="35"/>
      <c r="AXY591" s="35"/>
      <c r="AXZ591" s="35"/>
      <c r="AYA591" s="35"/>
      <c r="AYB591" s="35"/>
      <c r="AYC591" s="35"/>
      <c r="AYD591" s="35"/>
      <c r="AYE591" s="35"/>
      <c r="AYF591" s="35"/>
      <c r="AYG591" s="35"/>
      <c r="AYH591" s="35"/>
      <c r="AYI591" s="35"/>
      <c r="AYJ591" s="35"/>
      <c r="AYK591" s="35"/>
      <c r="AYL591" s="35"/>
      <c r="AYM591" s="35"/>
      <c r="AYN591" s="35"/>
      <c r="AYO591" s="35"/>
      <c r="AYP591" s="35"/>
      <c r="AYQ591" s="35"/>
      <c r="AYR591" s="35"/>
      <c r="AYS591" s="35"/>
      <c r="AYT591" s="35"/>
      <c r="AYU591" s="35"/>
      <c r="AYV591" s="35"/>
      <c r="AYW591" s="35"/>
      <c r="AYX591" s="35"/>
      <c r="AYY591" s="35"/>
      <c r="AYZ591" s="35"/>
      <c r="AZA591" s="35"/>
      <c r="AZB591" s="35"/>
      <c r="AZC591" s="35"/>
      <c r="AZD591" s="35"/>
      <c r="AZE591" s="35"/>
      <c r="AZF591" s="35"/>
      <c r="AZG591" s="35"/>
      <c r="AZH591" s="35"/>
      <c r="AZI591" s="35"/>
      <c r="AZJ591" s="35"/>
      <c r="AZK591" s="35"/>
      <c r="AZL591" s="35"/>
      <c r="AZM591" s="35"/>
      <c r="AZN591" s="35"/>
      <c r="AZO591" s="35"/>
      <c r="AZP591" s="35"/>
      <c r="AZQ591" s="35"/>
      <c r="AZR591" s="35"/>
      <c r="AZS591" s="35"/>
      <c r="AZT591" s="35"/>
      <c r="AZU591" s="35"/>
      <c r="AZV591" s="35"/>
      <c r="AZW591" s="35"/>
      <c r="AZX591" s="35"/>
      <c r="AZY591" s="35"/>
      <c r="AZZ591" s="35"/>
      <c r="BAA591" s="35"/>
      <c r="BAB591" s="35"/>
      <c r="BAC591" s="35"/>
      <c r="BAD591" s="35"/>
      <c r="BAE591" s="35"/>
      <c r="BAF591" s="35"/>
      <c r="BAG591" s="35"/>
      <c r="BAH591" s="35"/>
      <c r="BAI591" s="35"/>
      <c r="BAJ591" s="35"/>
      <c r="BAK591" s="35"/>
      <c r="BAL591" s="35"/>
      <c r="BAM591" s="35"/>
      <c r="BAN591" s="35"/>
      <c r="BAO591" s="35"/>
      <c r="BAP591" s="35"/>
      <c r="BAQ591" s="35"/>
      <c r="BAR591" s="35"/>
      <c r="BAS591" s="35"/>
      <c r="BAT591" s="35"/>
      <c r="BAU591" s="35"/>
      <c r="BAV591" s="35"/>
      <c r="BAW591" s="35"/>
      <c r="BAX591" s="35"/>
      <c r="BAY591" s="35"/>
      <c r="BAZ591" s="35"/>
      <c r="BBA591" s="35"/>
      <c r="BBB591" s="35"/>
      <c r="BBC591" s="35"/>
      <c r="BBD591" s="35"/>
      <c r="BBE591" s="35"/>
      <c r="BBF591" s="35"/>
      <c r="BBG591" s="35"/>
      <c r="BBH591" s="35"/>
      <c r="BBI591" s="35"/>
      <c r="BBJ591" s="35"/>
      <c r="BBK591" s="35"/>
      <c r="BBL591" s="35"/>
      <c r="BBM591" s="35"/>
      <c r="BBN591" s="35"/>
      <c r="BBO591" s="35"/>
      <c r="BBP591" s="35"/>
      <c r="BBQ591" s="35"/>
      <c r="BBR591" s="35"/>
      <c r="BBS591" s="35"/>
      <c r="BBT591" s="35"/>
      <c r="BBU591" s="35"/>
      <c r="BBV591" s="35"/>
      <c r="BBW591" s="35"/>
      <c r="BBX591" s="35"/>
      <c r="BBY591" s="35"/>
      <c r="BBZ591" s="35"/>
      <c r="BCA591" s="35"/>
      <c r="BCB591" s="35"/>
      <c r="BCC591" s="35"/>
      <c r="BCD591" s="35"/>
      <c r="BCE591" s="35"/>
      <c r="BCF591" s="35"/>
      <c r="BCG591" s="35"/>
      <c r="BCH591" s="35"/>
      <c r="BCI591" s="35"/>
      <c r="BCJ591" s="35"/>
      <c r="BCK591" s="35"/>
      <c r="BCL591" s="35"/>
      <c r="BCM591" s="35"/>
      <c r="BCN591" s="35"/>
      <c r="BCO591" s="35"/>
      <c r="BCP591" s="35"/>
      <c r="BCQ591" s="35"/>
      <c r="BCR591" s="35"/>
      <c r="BCS591" s="35"/>
      <c r="BCT591" s="35"/>
      <c r="BCU591" s="35"/>
      <c r="BCV591" s="35"/>
      <c r="BCW591" s="35"/>
      <c r="BCX591" s="35"/>
      <c r="BCY591" s="35"/>
      <c r="BCZ591" s="35"/>
      <c r="BDA591" s="35"/>
      <c r="BDB591" s="35"/>
      <c r="BDC591" s="35"/>
      <c r="BDD591" s="35"/>
      <c r="BDE591" s="35"/>
      <c r="BDF591" s="35"/>
      <c r="BDG591" s="35"/>
      <c r="BDH591" s="35"/>
      <c r="BDI591" s="35"/>
      <c r="BDJ591" s="35"/>
      <c r="BDK591" s="35"/>
      <c r="BDL591" s="35"/>
      <c r="BDM591" s="35"/>
      <c r="BDN591" s="35"/>
      <c r="BDO591" s="35"/>
      <c r="BDP591" s="35"/>
      <c r="BDQ591" s="35"/>
      <c r="BDR591" s="35"/>
      <c r="BDS591" s="35"/>
      <c r="BDT591" s="35"/>
      <c r="BDU591" s="35"/>
      <c r="BDV591" s="35"/>
      <c r="BDW591" s="35"/>
      <c r="BDX591" s="35"/>
      <c r="BDY591" s="35"/>
      <c r="BDZ591" s="35"/>
      <c r="BEA591" s="35"/>
      <c r="BEB591" s="35"/>
      <c r="BEC591" s="35"/>
      <c r="BED591" s="35"/>
      <c r="BEE591" s="35"/>
      <c r="BEF591" s="35"/>
      <c r="BEG591" s="35"/>
      <c r="BEH591" s="35"/>
      <c r="BEI591" s="35"/>
      <c r="BEJ591" s="35"/>
      <c r="BEK591" s="35"/>
      <c r="BEL591" s="35"/>
      <c r="BEM591" s="35"/>
      <c r="BEN591" s="35"/>
      <c r="BEO591" s="35"/>
      <c r="BEP591" s="35"/>
      <c r="BEQ591" s="35"/>
      <c r="BER591" s="35"/>
      <c r="BES591" s="35"/>
      <c r="BET591" s="35"/>
      <c r="BEU591" s="35"/>
      <c r="BEV591" s="35"/>
      <c r="BEW591" s="35"/>
      <c r="BEX591" s="35"/>
      <c r="BEY591" s="35"/>
      <c r="BEZ591" s="35"/>
      <c r="BFA591" s="35"/>
      <c r="BFB591" s="35"/>
      <c r="BFC591" s="35"/>
      <c r="BFD591" s="35"/>
      <c r="BFE591" s="35"/>
      <c r="BFF591" s="35"/>
      <c r="BFG591" s="35"/>
      <c r="BFH591" s="35"/>
      <c r="BFI591" s="35"/>
      <c r="BFJ591" s="35"/>
      <c r="BFK591" s="35"/>
      <c r="BFL591" s="35"/>
      <c r="BFM591" s="35"/>
      <c r="BFN591" s="35"/>
      <c r="BFO591" s="35"/>
      <c r="BFP591" s="35"/>
      <c r="BFQ591" s="35"/>
      <c r="BFR591" s="35"/>
      <c r="BFS591" s="35"/>
      <c r="BFT591" s="35"/>
      <c r="BFU591" s="35"/>
      <c r="BFV591" s="35"/>
      <c r="BFW591" s="35"/>
      <c r="BFX591" s="35"/>
      <c r="BFY591" s="35"/>
      <c r="BFZ591" s="35"/>
      <c r="BGA591" s="35"/>
      <c r="BGB591" s="35"/>
      <c r="BGC591" s="35"/>
      <c r="BGD591" s="35"/>
      <c r="BGE591" s="35"/>
      <c r="BGF591" s="35"/>
      <c r="BGG591" s="35"/>
      <c r="BGH591" s="35"/>
      <c r="BGI591" s="35"/>
      <c r="BGJ591" s="35"/>
      <c r="BGK591" s="35"/>
      <c r="BGL591" s="35"/>
      <c r="BGM591" s="35"/>
      <c r="BGN591" s="35"/>
      <c r="BGO591" s="35"/>
      <c r="BGP591" s="35"/>
      <c r="BGQ591" s="35"/>
      <c r="BGR591" s="35"/>
      <c r="BGS591" s="35"/>
      <c r="BGT591" s="35"/>
      <c r="BGU591" s="35"/>
      <c r="BGV591" s="35"/>
      <c r="BGW591" s="35"/>
      <c r="BGX591" s="35"/>
      <c r="BGY591" s="35"/>
      <c r="BGZ591" s="35"/>
      <c r="BHA591" s="35"/>
      <c r="BHB591" s="35"/>
      <c r="BHC591" s="35"/>
      <c r="BHD591" s="35"/>
      <c r="BHE591" s="35"/>
      <c r="BHF591" s="35"/>
      <c r="BHG591" s="35"/>
      <c r="BHH591" s="35"/>
      <c r="BHI591" s="35"/>
      <c r="BHJ591" s="35"/>
      <c r="BHK591" s="35"/>
      <c r="BHL591" s="35"/>
      <c r="BHM591" s="35"/>
      <c r="BHN591" s="35"/>
      <c r="BHO591" s="35"/>
      <c r="BHP591" s="35"/>
      <c r="BHQ591" s="35"/>
      <c r="BHR591" s="35"/>
      <c r="BHS591" s="35"/>
      <c r="BHT591" s="35"/>
      <c r="BHU591" s="35"/>
      <c r="BHV591" s="35"/>
      <c r="BHW591" s="35"/>
      <c r="BHX591" s="35"/>
      <c r="BHY591" s="35"/>
      <c r="BHZ591" s="35"/>
      <c r="BIA591" s="35"/>
      <c r="BIB591" s="35"/>
      <c r="BIC591" s="35"/>
      <c r="BID591" s="35"/>
      <c r="BIE591" s="35"/>
      <c r="BIF591" s="35"/>
      <c r="BIG591" s="35"/>
      <c r="BIH591" s="35"/>
      <c r="BII591" s="35"/>
      <c r="BIJ591" s="35"/>
      <c r="BIK591" s="35"/>
      <c r="BIL591" s="35"/>
      <c r="BIM591" s="35"/>
      <c r="BIN591" s="35"/>
      <c r="BIO591" s="35"/>
      <c r="BIP591" s="35"/>
      <c r="BIQ591" s="35"/>
      <c r="BIR591" s="35"/>
      <c r="BIS591" s="35"/>
      <c r="BIT591" s="35"/>
      <c r="BIU591" s="35"/>
      <c r="BIV591" s="35"/>
      <c r="BIW591" s="35"/>
      <c r="BIX591" s="35"/>
      <c r="BIY591" s="35"/>
      <c r="BIZ591" s="35"/>
      <c r="BJA591" s="35"/>
      <c r="BJB591" s="35"/>
      <c r="BJC591" s="35"/>
      <c r="BJD591" s="35"/>
      <c r="BJE591" s="35"/>
      <c r="BJF591" s="35"/>
      <c r="BJG591" s="35"/>
      <c r="BJH591" s="35"/>
      <c r="BJI591" s="35"/>
      <c r="BJJ591" s="35"/>
      <c r="BJK591" s="35"/>
      <c r="BJL591" s="35"/>
      <c r="BJM591" s="35"/>
      <c r="BJN591" s="35"/>
      <c r="BJO591" s="35"/>
      <c r="BJP591" s="35"/>
      <c r="BJQ591" s="35"/>
      <c r="BJR591" s="35"/>
      <c r="BJS591" s="35"/>
      <c r="BJT591" s="35"/>
      <c r="BJU591" s="35"/>
      <c r="BJV591" s="35"/>
      <c r="BJW591" s="35"/>
      <c r="BJX591" s="35"/>
      <c r="BJY591" s="35"/>
      <c r="BJZ591" s="35"/>
      <c r="BKA591" s="35"/>
      <c r="BKB591" s="35"/>
      <c r="BKC591" s="35"/>
      <c r="BKD591" s="35"/>
      <c r="BKE591" s="35"/>
      <c r="BKF591" s="35"/>
      <c r="BKG591" s="35"/>
      <c r="BKH591" s="35"/>
      <c r="BKI591" s="35"/>
      <c r="BKJ591" s="35"/>
      <c r="BKK591" s="35"/>
      <c r="BKL591" s="35"/>
      <c r="BKM591" s="35"/>
      <c r="BKN591" s="35"/>
      <c r="BKO591" s="35"/>
      <c r="BKP591" s="35"/>
      <c r="BKQ591" s="35"/>
      <c r="BKR591" s="35"/>
      <c r="BKS591" s="35"/>
      <c r="BKT591" s="35"/>
      <c r="BKU591" s="35"/>
      <c r="BKV591" s="35"/>
      <c r="BKW591" s="35"/>
      <c r="BKX591" s="35"/>
      <c r="BKY591" s="35"/>
      <c r="BKZ591" s="35"/>
      <c r="BLA591" s="35"/>
      <c r="BLB591" s="35"/>
      <c r="BLC591" s="35"/>
      <c r="BLD591" s="35"/>
      <c r="BLE591" s="35"/>
      <c r="BLF591" s="35"/>
      <c r="BLG591" s="35"/>
      <c r="BLH591" s="35"/>
      <c r="BLI591" s="35"/>
      <c r="BLJ591" s="35"/>
      <c r="BLK591" s="35"/>
      <c r="BLL591" s="35"/>
      <c r="BLM591" s="35"/>
      <c r="BLN591" s="35"/>
      <c r="BLO591" s="35"/>
      <c r="BLP591" s="35"/>
      <c r="BLQ591" s="35"/>
      <c r="BLR591" s="35"/>
      <c r="BLS591" s="35"/>
      <c r="BLT591" s="35"/>
      <c r="BLU591" s="35"/>
      <c r="BLV591" s="35"/>
      <c r="BLW591" s="35"/>
      <c r="BLX591" s="35"/>
      <c r="BLY591" s="35"/>
      <c r="BLZ591" s="35"/>
      <c r="BMA591" s="35"/>
      <c r="BMB591" s="35"/>
      <c r="BMC591" s="35"/>
      <c r="BMD591" s="35"/>
      <c r="BME591" s="35"/>
      <c r="BMF591" s="35"/>
      <c r="BMG591" s="35"/>
      <c r="BMH591" s="35"/>
      <c r="BMI591" s="35"/>
      <c r="BMJ591" s="35"/>
      <c r="BMK591" s="35"/>
      <c r="BML591" s="35"/>
      <c r="BMM591" s="35"/>
      <c r="BMN591" s="35"/>
      <c r="BMO591" s="35"/>
      <c r="BMP591" s="35"/>
      <c r="BMQ591" s="35"/>
      <c r="BMR591" s="35"/>
      <c r="BMS591" s="35"/>
      <c r="BMT591" s="35"/>
      <c r="BMU591" s="35"/>
      <c r="BMV591" s="35"/>
      <c r="BMW591" s="35"/>
      <c r="BMX591" s="35"/>
      <c r="BMY591" s="35"/>
      <c r="BMZ591" s="35"/>
      <c r="BNA591" s="35"/>
      <c r="BNB591" s="35"/>
      <c r="BNC591" s="35"/>
      <c r="BND591" s="35"/>
      <c r="BNE591" s="35"/>
      <c r="BNF591" s="35"/>
      <c r="BNG591" s="35"/>
      <c r="BNH591" s="35"/>
      <c r="BNI591" s="35"/>
      <c r="BNJ591" s="35"/>
      <c r="BNK591" s="35"/>
      <c r="BNL591" s="35"/>
      <c r="BNM591" s="35"/>
      <c r="BNN591" s="35"/>
      <c r="BNO591" s="35"/>
      <c r="BNP591" s="35"/>
      <c r="BNQ591" s="35"/>
      <c r="BNR591" s="35"/>
      <c r="BNS591" s="35"/>
      <c r="BNT591" s="35"/>
      <c r="BNU591" s="35"/>
      <c r="BNV591" s="35"/>
      <c r="BNW591" s="35"/>
      <c r="BNX591" s="35"/>
      <c r="BNY591" s="35"/>
      <c r="BNZ591" s="35"/>
      <c r="BOA591" s="35"/>
      <c r="BOB591" s="35"/>
      <c r="BOC591" s="35"/>
      <c r="BOD591" s="35"/>
      <c r="BOE591" s="35"/>
      <c r="BOF591" s="35"/>
      <c r="BOG591" s="35"/>
      <c r="BOH591" s="35"/>
      <c r="BOI591" s="35"/>
      <c r="BOJ591" s="35"/>
      <c r="BOK591" s="35"/>
      <c r="BOL591" s="35"/>
      <c r="BOM591" s="35"/>
      <c r="BON591" s="35"/>
      <c r="BOO591" s="35"/>
      <c r="BOP591" s="35"/>
      <c r="BOQ591" s="35"/>
      <c r="BOR591" s="35"/>
      <c r="BOS591" s="35"/>
      <c r="BOT591" s="35"/>
      <c r="BOU591" s="35"/>
      <c r="BOV591" s="35"/>
      <c r="BOW591" s="35"/>
      <c r="BOX591" s="35"/>
      <c r="BOY591" s="35"/>
      <c r="BOZ591" s="35"/>
      <c r="BPA591" s="35"/>
      <c r="BPB591" s="35"/>
      <c r="BPC591" s="35"/>
      <c r="BPD591" s="35"/>
      <c r="BPE591" s="35"/>
      <c r="BPF591" s="35"/>
      <c r="BPG591" s="35"/>
      <c r="BPH591" s="35"/>
      <c r="BPI591" s="35"/>
      <c r="BPJ591" s="35"/>
      <c r="BPK591" s="35"/>
      <c r="BPL591" s="35"/>
      <c r="BPM591" s="35"/>
      <c r="BPN591" s="35"/>
      <c r="BPO591" s="35"/>
      <c r="BPP591" s="35"/>
      <c r="BPQ591" s="35"/>
      <c r="BPR591" s="35"/>
      <c r="BPS591" s="35"/>
      <c r="BPT591" s="35"/>
      <c r="BPU591" s="35"/>
      <c r="BPV591" s="35"/>
      <c r="BPW591" s="35"/>
      <c r="BPX591" s="35"/>
      <c r="BPY591" s="35"/>
      <c r="BPZ591" s="35"/>
      <c r="BQA591" s="35"/>
      <c r="BQB591" s="35"/>
      <c r="BQC591" s="35"/>
      <c r="BQD591" s="35"/>
      <c r="BQE591" s="35"/>
      <c r="BQF591" s="35"/>
      <c r="BQG591" s="35"/>
      <c r="BQH591" s="35"/>
      <c r="BQI591" s="35"/>
      <c r="BQJ591" s="35"/>
      <c r="BQK591" s="35"/>
      <c r="BQL591" s="35"/>
      <c r="BQM591" s="35"/>
      <c r="BQN591" s="35"/>
      <c r="BQO591" s="35"/>
      <c r="BQP591" s="35"/>
      <c r="BQQ591" s="35"/>
      <c r="BQR591" s="35"/>
      <c r="BQS591" s="35"/>
      <c r="BQT591" s="35"/>
      <c r="BQU591" s="35"/>
      <c r="BQV591" s="35"/>
      <c r="BQW591" s="35"/>
      <c r="BQX591" s="35"/>
      <c r="BQY591" s="35"/>
      <c r="BQZ591" s="35"/>
      <c r="BRA591" s="35"/>
      <c r="BRB591" s="35"/>
      <c r="BRC591" s="35"/>
      <c r="BRD591" s="35"/>
      <c r="BRE591" s="35"/>
      <c r="BRF591" s="35"/>
      <c r="BRG591" s="35"/>
      <c r="BRH591" s="35"/>
      <c r="BRI591" s="35"/>
      <c r="BRJ591" s="35"/>
      <c r="BRK591" s="35"/>
      <c r="BRL591" s="35"/>
      <c r="BRM591" s="35"/>
      <c r="BRN591" s="35"/>
      <c r="BRO591" s="35"/>
      <c r="BRP591" s="35"/>
      <c r="BRQ591" s="35"/>
      <c r="BRR591" s="35"/>
      <c r="BRS591" s="35"/>
      <c r="BRT591" s="35"/>
      <c r="BRU591" s="35"/>
      <c r="BRV591" s="35"/>
      <c r="BRW591" s="35"/>
      <c r="BRX591" s="35"/>
      <c r="BRY591" s="35"/>
      <c r="BRZ591" s="35"/>
      <c r="BSA591" s="35"/>
      <c r="BSB591" s="35"/>
      <c r="BSC591" s="35"/>
      <c r="BSD591" s="35"/>
      <c r="BSE591" s="35"/>
      <c r="BSF591" s="35"/>
      <c r="BSG591" s="35"/>
      <c r="BSH591" s="35"/>
      <c r="BSI591" s="35"/>
      <c r="BSJ591" s="35"/>
      <c r="BSK591" s="35"/>
      <c r="BSL591" s="35"/>
      <c r="BSM591" s="35"/>
      <c r="BSN591" s="35"/>
      <c r="BSO591" s="35"/>
      <c r="BSP591" s="35"/>
      <c r="BSQ591" s="35"/>
      <c r="BSR591" s="35"/>
      <c r="BSS591" s="35"/>
      <c r="BST591" s="35"/>
      <c r="BSU591" s="35"/>
      <c r="BSV591" s="35"/>
      <c r="BSW591" s="35"/>
      <c r="BSX591" s="35"/>
      <c r="BSY591" s="35"/>
      <c r="BSZ591" s="35"/>
      <c r="BTA591" s="35"/>
      <c r="BTB591" s="35"/>
      <c r="BTC591" s="35"/>
      <c r="BTD591" s="35"/>
      <c r="BTE591" s="35"/>
      <c r="BTF591" s="35"/>
      <c r="BTG591" s="35"/>
      <c r="BTH591" s="35"/>
      <c r="BTI591" s="35"/>
      <c r="BTJ591" s="35"/>
      <c r="BTK591" s="35"/>
      <c r="BTL591" s="35"/>
      <c r="BTM591" s="35"/>
      <c r="BTN591" s="35"/>
      <c r="BTO591" s="35"/>
      <c r="BTP591" s="35"/>
      <c r="BTQ591" s="35"/>
      <c r="BTR591" s="35"/>
      <c r="BTS591" s="35"/>
      <c r="BTT591" s="35"/>
      <c r="BTU591" s="35"/>
      <c r="BTV591" s="35"/>
      <c r="BTW591" s="35"/>
      <c r="BTX591" s="35"/>
      <c r="BTY591" s="35"/>
      <c r="BTZ591" s="35"/>
      <c r="BUA591" s="35"/>
      <c r="BUB591" s="35"/>
      <c r="BUC591" s="35"/>
      <c r="BUD591" s="35"/>
      <c r="BUE591" s="35"/>
      <c r="BUF591" s="35"/>
      <c r="BUG591" s="35"/>
      <c r="BUH591" s="35"/>
      <c r="BUI591" s="35"/>
      <c r="BUJ591" s="35"/>
      <c r="BUK591" s="35"/>
      <c r="BUL591" s="35"/>
      <c r="BUM591" s="35"/>
      <c r="BUN591" s="35"/>
      <c r="BUO591" s="35"/>
      <c r="BUP591" s="35"/>
      <c r="BUQ591" s="35"/>
      <c r="BUR591" s="35"/>
      <c r="BUS591" s="35"/>
      <c r="BUT591" s="35"/>
      <c r="BUU591" s="35"/>
      <c r="BUV591" s="35"/>
      <c r="BUW591" s="35"/>
      <c r="BUX591" s="35"/>
      <c r="BUY591" s="35"/>
      <c r="BUZ591" s="35"/>
      <c r="BVA591" s="35"/>
      <c r="BVB591" s="35"/>
      <c r="BVC591" s="35"/>
      <c r="BVD591" s="35"/>
      <c r="BVE591" s="35"/>
      <c r="BVF591" s="35"/>
      <c r="BVG591" s="35"/>
      <c r="BVH591" s="35"/>
      <c r="BVI591" s="35"/>
      <c r="BVJ591" s="35"/>
      <c r="BVK591" s="35"/>
      <c r="BVL591" s="35"/>
      <c r="BVM591" s="35"/>
      <c r="BVN591" s="35"/>
      <c r="BVO591" s="35"/>
      <c r="BVP591" s="35"/>
      <c r="BVQ591" s="35"/>
      <c r="BVR591" s="35"/>
      <c r="BVS591" s="35"/>
      <c r="BVT591" s="35"/>
      <c r="BVU591" s="35"/>
      <c r="BVV591" s="35"/>
      <c r="BVW591" s="35"/>
      <c r="BVX591" s="35"/>
      <c r="BVY591" s="35"/>
      <c r="BVZ591" s="35"/>
      <c r="BWA591" s="35"/>
      <c r="BWB591" s="35"/>
      <c r="BWC591" s="35"/>
      <c r="BWD591" s="35"/>
      <c r="BWE591" s="35"/>
      <c r="BWF591" s="35"/>
      <c r="BWG591" s="35"/>
      <c r="BWH591" s="35"/>
      <c r="BWI591" s="35"/>
      <c r="BWJ591" s="35"/>
      <c r="BWK591" s="35"/>
      <c r="BWL591" s="35"/>
      <c r="BWM591" s="35"/>
      <c r="BWN591" s="35"/>
      <c r="BWO591" s="35"/>
      <c r="BWP591" s="35"/>
      <c r="BWQ591" s="35"/>
      <c r="BWR591" s="35"/>
      <c r="BWS591" s="35"/>
      <c r="BWT591" s="35"/>
      <c r="BWU591" s="35"/>
      <c r="BWV591" s="35"/>
      <c r="BWW591" s="35"/>
      <c r="BWX591" s="35"/>
      <c r="BWY591" s="35"/>
      <c r="BWZ591" s="35"/>
      <c r="BXA591" s="35"/>
      <c r="BXB591" s="35"/>
      <c r="BXC591" s="35"/>
      <c r="BXD591" s="35"/>
      <c r="BXE591" s="35"/>
      <c r="BXF591" s="35"/>
      <c r="BXG591" s="35"/>
      <c r="BXH591" s="35"/>
      <c r="BXI591" s="35"/>
      <c r="BXJ591" s="35"/>
      <c r="BXK591" s="35"/>
      <c r="BXL591" s="35"/>
      <c r="BXM591" s="35"/>
      <c r="BXN591" s="35"/>
      <c r="BXO591" s="35"/>
      <c r="BXP591" s="35"/>
      <c r="BXQ591" s="35"/>
      <c r="BXR591" s="35"/>
      <c r="BXS591" s="35"/>
      <c r="BXT591" s="35"/>
      <c r="BXU591" s="35"/>
      <c r="BXV591" s="35"/>
      <c r="BXW591" s="35"/>
      <c r="BXX591" s="35"/>
      <c r="BXY591" s="35"/>
      <c r="BXZ591" s="35"/>
      <c r="BYA591" s="35"/>
      <c r="BYB591" s="35"/>
      <c r="BYC591" s="35"/>
      <c r="BYD591" s="35"/>
      <c r="BYE591" s="35"/>
      <c r="BYF591" s="35"/>
      <c r="BYG591" s="35"/>
      <c r="BYH591" s="35"/>
      <c r="BYI591" s="35"/>
      <c r="BYJ591" s="35"/>
      <c r="BYK591" s="35"/>
      <c r="BYL591" s="35"/>
      <c r="BYM591" s="35"/>
      <c r="BYN591" s="35"/>
      <c r="BYO591" s="35"/>
      <c r="BYP591" s="35"/>
      <c r="BYQ591" s="35"/>
      <c r="BYR591" s="35"/>
      <c r="BYS591" s="35"/>
      <c r="BYT591" s="35"/>
      <c r="BYU591" s="35"/>
      <c r="BYV591" s="35"/>
      <c r="BYW591" s="35"/>
      <c r="BYX591" s="35"/>
      <c r="BYY591" s="35"/>
      <c r="BYZ591" s="35"/>
      <c r="BZA591" s="35"/>
      <c r="BZB591" s="35"/>
      <c r="BZC591" s="35"/>
      <c r="BZD591" s="35"/>
      <c r="BZE591" s="35"/>
      <c r="BZF591" s="35"/>
      <c r="BZG591" s="35"/>
      <c r="BZH591" s="35"/>
      <c r="BZI591" s="35"/>
      <c r="BZJ591" s="35"/>
      <c r="BZK591" s="35"/>
      <c r="BZL591" s="35"/>
      <c r="BZM591" s="35"/>
      <c r="BZN591" s="35"/>
      <c r="BZO591" s="35"/>
      <c r="BZP591" s="35"/>
      <c r="BZQ591" s="35"/>
      <c r="BZR591" s="35"/>
      <c r="BZS591" s="35"/>
      <c r="BZT591" s="35"/>
      <c r="BZU591" s="35"/>
      <c r="BZV591" s="35"/>
      <c r="BZW591" s="35"/>
      <c r="BZX591" s="35"/>
      <c r="BZY591" s="35"/>
      <c r="BZZ591" s="35"/>
      <c r="CAA591" s="35"/>
      <c r="CAB591" s="35"/>
      <c r="CAC591" s="35"/>
      <c r="CAD591" s="35"/>
      <c r="CAE591" s="35"/>
      <c r="CAF591" s="35"/>
      <c r="CAG591" s="35"/>
      <c r="CAH591" s="35"/>
      <c r="CAI591" s="35"/>
      <c r="CAJ591" s="35"/>
      <c r="CAK591" s="35"/>
      <c r="CAL591" s="35"/>
      <c r="CAM591" s="35"/>
      <c r="CAN591" s="35"/>
      <c r="CAO591" s="35"/>
      <c r="CAP591" s="35"/>
      <c r="CAQ591" s="35"/>
      <c r="CAR591" s="35"/>
      <c r="CAS591" s="35"/>
      <c r="CAT591" s="35"/>
      <c r="CAU591" s="35"/>
      <c r="CAV591" s="35"/>
      <c r="CAW591" s="35"/>
      <c r="CAX591" s="35"/>
      <c r="CAY591" s="35"/>
      <c r="CAZ591" s="35"/>
      <c r="CBA591" s="35"/>
      <c r="CBB591" s="35"/>
      <c r="CBC591" s="35"/>
      <c r="CBD591" s="35"/>
      <c r="CBE591" s="35"/>
      <c r="CBF591" s="35"/>
      <c r="CBG591" s="35"/>
      <c r="CBH591" s="35"/>
      <c r="CBI591" s="35"/>
      <c r="CBJ591" s="35"/>
      <c r="CBK591" s="35"/>
      <c r="CBL591" s="35"/>
      <c r="CBM591" s="35"/>
      <c r="CBN591" s="35"/>
      <c r="CBO591" s="35"/>
      <c r="CBP591" s="35"/>
      <c r="CBQ591" s="35"/>
      <c r="CBR591" s="35"/>
      <c r="CBS591" s="35"/>
      <c r="CBT591" s="35"/>
      <c r="CBU591" s="35"/>
      <c r="CBV591" s="35"/>
      <c r="CBW591" s="35"/>
      <c r="CBX591" s="35"/>
      <c r="CBY591" s="35"/>
      <c r="CBZ591" s="35"/>
      <c r="CCA591" s="35"/>
      <c r="CCB591" s="35"/>
      <c r="CCC591" s="35"/>
      <c r="CCD591" s="35"/>
      <c r="CCE591" s="35"/>
      <c r="CCF591" s="35"/>
      <c r="CCG591" s="35"/>
      <c r="CCH591" s="35"/>
      <c r="CCI591" s="35"/>
      <c r="CCJ591" s="35"/>
      <c r="CCK591" s="35"/>
      <c r="CCL591" s="35"/>
      <c r="CCM591" s="35"/>
      <c r="CCN591" s="35"/>
      <c r="CCO591" s="35"/>
      <c r="CCP591" s="35"/>
      <c r="CCQ591" s="35"/>
      <c r="CCR591" s="35"/>
      <c r="CCS591" s="35"/>
      <c r="CCT591" s="35"/>
      <c r="CCU591" s="35"/>
      <c r="CCV591" s="35"/>
      <c r="CCW591" s="35"/>
      <c r="CCX591" s="35"/>
      <c r="CCY591" s="35"/>
      <c r="CCZ591" s="35"/>
      <c r="CDA591" s="35"/>
      <c r="CDB591" s="35"/>
      <c r="CDC591" s="35"/>
      <c r="CDD591" s="35"/>
      <c r="CDE591" s="35"/>
      <c r="CDF591" s="35"/>
      <c r="CDG591" s="35"/>
      <c r="CDH591" s="35"/>
      <c r="CDI591" s="35"/>
      <c r="CDJ591" s="35"/>
      <c r="CDK591" s="35"/>
      <c r="CDL591" s="35"/>
      <c r="CDM591" s="35"/>
      <c r="CDN591" s="35"/>
      <c r="CDO591" s="35"/>
      <c r="CDP591" s="35"/>
      <c r="CDQ591" s="35"/>
      <c r="CDR591" s="35"/>
      <c r="CDS591" s="35"/>
      <c r="CDT591" s="35"/>
      <c r="CDU591" s="35"/>
      <c r="CDV591" s="35"/>
      <c r="CDW591" s="35"/>
      <c r="CDX591" s="35"/>
      <c r="CDY591" s="35"/>
      <c r="CDZ591" s="35"/>
      <c r="CEA591" s="35"/>
      <c r="CEB591" s="35"/>
      <c r="CEC591" s="35"/>
      <c r="CED591" s="35"/>
      <c r="CEE591" s="35"/>
      <c r="CEF591" s="35"/>
      <c r="CEG591" s="35"/>
      <c r="CEH591" s="35"/>
      <c r="CEI591" s="35"/>
      <c r="CEJ591" s="35"/>
      <c r="CEK591" s="35"/>
      <c r="CEL591" s="35"/>
      <c r="CEM591" s="35"/>
      <c r="CEN591" s="35"/>
      <c r="CEO591" s="35"/>
      <c r="CEP591" s="35"/>
      <c r="CEQ591" s="35"/>
      <c r="CER591" s="35"/>
      <c r="CES591" s="35"/>
      <c r="CET591" s="35"/>
      <c r="CEU591" s="35"/>
      <c r="CEV591" s="35"/>
      <c r="CEW591" s="35"/>
      <c r="CEX591" s="35"/>
      <c r="CEY591" s="35"/>
      <c r="CEZ591" s="35"/>
      <c r="CFA591" s="35"/>
      <c r="CFB591" s="35"/>
      <c r="CFC591" s="35"/>
      <c r="CFD591" s="35"/>
      <c r="CFE591" s="35"/>
      <c r="CFF591" s="35"/>
      <c r="CFG591" s="35"/>
      <c r="CFH591" s="35"/>
      <c r="CFI591" s="35"/>
      <c r="CFJ591" s="35"/>
      <c r="CFK591" s="35"/>
      <c r="CFL591" s="35"/>
      <c r="CFM591" s="35"/>
      <c r="CFN591" s="35"/>
      <c r="CFO591" s="35"/>
      <c r="CFP591" s="35"/>
      <c r="CFQ591" s="35"/>
      <c r="CFR591" s="35"/>
      <c r="CFS591" s="35"/>
      <c r="CFT591" s="35"/>
      <c r="CFU591" s="35"/>
      <c r="CFV591" s="35"/>
      <c r="CFW591" s="35"/>
      <c r="CFX591" s="35"/>
      <c r="CFY591" s="35"/>
      <c r="CFZ591" s="35"/>
      <c r="CGA591" s="35"/>
      <c r="CGB591" s="35"/>
      <c r="CGC591" s="35"/>
      <c r="CGD591" s="35"/>
      <c r="CGE591" s="35"/>
      <c r="CGF591" s="35"/>
      <c r="CGG591" s="35"/>
      <c r="CGH591" s="35"/>
      <c r="CGI591" s="35"/>
      <c r="CGJ591" s="35"/>
      <c r="CGK591" s="35"/>
      <c r="CGL591" s="35"/>
      <c r="CGM591" s="35"/>
      <c r="CGN591" s="35"/>
      <c r="CGO591" s="35"/>
      <c r="CGP591" s="35"/>
      <c r="CGQ591" s="35"/>
      <c r="CGR591" s="35"/>
      <c r="CGS591" s="35"/>
      <c r="CGT591" s="35"/>
      <c r="CGU591" s="35"/>
      <c r="CGV591" s="35"/>
      <c r="CGW591" s="35"/>
      <c r="CGX591" s="35"/>
      <c r="CGY591" s="35"/>
      <c r="CGZ591" s="35"/>
      <c r="CHA591" s="35"/>
      <c r="CHB591" s="35"/>
      <c r="CHC591" s="35"/>
      <c r="CHD591" s="35"/>
      <c r="CHE591" s="35"/>
      <c r="CHF591" s="35"/>
      <c r="CHG591" s="35"/>
      <c r="CHH591" s="35"/>
      <c r="CHI591" s="35"/>
      <c r="CHJ591" s="35"/>
      <c r="CHK591" s="35"/>
      <c r="CHL591" s="35"/>
      <c r="CHM591" s="35"/>
      <c r="CHN591" s="35"/>
      <c r="CHO591" s="35"/>
      <c r="CHP591" s="35"/>
      <c r="CHQ591" s="35"/>
      <c r="CHR591" s="35"/>
      <c r="CHS591" s="35"/>
      <c r="CHT591" s="35"/>
      <c r="CHU591" s="35"/>
      <c r="CHV591" s="35"/>
      <c r="CHW591" s="35"/>
      <c r="CHX591" s="35"/>
      <c r="CHY591" s="35"/>
      <c r="CHZ591" s="35"/>
      <c r="CIA591" s="35"/>
      <c r="CIB591" s="35"/>
      <c r="CIC591" s="35"/>
      <c r="CID591" s="35"/>
      <c r="CIE591" s="35"/>
      <c r="CIF591" s="35"/>
      <c r="CIG591" s="35"/>
      <c r="CIH591" s="35"/>
      <c r="CII591" s="35"/>
      <c r="CIJ591" s="35"/>
      <c r="CIK591" s="35"/>
      <c r="CIL591" s="35"/>
      <c r="CIM591" s="35"/>
      <c r="CIN591" s="35"/>
      <c r="CIO591" s="35"/>
      <c r="CIP591" s="35"/>
      <c r="CIQ591" s="35"/>
      <c r="CIR591" s="35"/>
      <c r="CIS591" s="35"/>
      <c r="CIT591" s="35"/>
      <c r="CIU591" s="35"/>
      <c r="CIV591" s="35"/>
      <c r="CIW591" s="35"/>
      <c r="CIX591" s="35"/>
      <c r="CIY591" s="35"/>
      <c r="CIZ591" s="35"/>
      <c r="CJA591" s="35"/>
      <c r="CJB591" s="35"/>
      <c r="CJC591" s="35"/>
      <c r="CJD591" s="35"/>
      <c r="CJE591" s="35"/>
      <c r="CJF591" s="35"/>
      <c r="CJG591" s="35"/>
      <c r="CJH591" s="35"/>
      <c r="CJI591" s="35"/>
      <c r="CJJ591" s="35"/>
      <c r="CJK591" s="35"/>
      <c r="CJL591" s="35"/>
      <c r="CJM591" s="35"/>
      <c r="CJN591" s="35"/>
      <c r="CJO591" s="35"/>
      <c r="CJP591" s="35"/>
      <c r="CJQ591" s="35"/>
      <c r="CJR591" s="35"/>
      <c r="CJS591" s="35"/>
      <c r="CJT591" s="35"/>
      <c r="CJU591" s="35"/>
      <c r="CJV591" s="35"/>
      <c r="CJW591" s="35"/>
      <c r="CJX591" s="35"/>
      <c r="CJY591" s="35"/>
      <c r="CJZ591" s="35"/>
      <c r="CKA591" s="35"/>
      <c r="CKB591" s="35"/>
      <c r="CKC591" s="35"/>
      <c r="CKD591" s="35"/>
      <c r="CKE591" s="35"/>
      <c r="CKF591" s="35"/>
      <c r="CKG591" s="35"/>
      <c r="CKH591" s="35"/>
      <c r="CKI591" s="35"/>
      <c r="CKJ591" s="35"/>
      <c r="CKK591" s="35"/>
      <c r="CKL591" s="35"/>
      <c r="CKM591" s="35"/>
      <c r="CKN591" s="35"/>
      <c r="CKO591" s="35"/>
      <c r="CKP591" s="35"/>
      <c r="CKQ591" s="35"/>
      <c r="CKR591" s="35"/>
      <c r="CKS591" s="35"/>
      <c r="CKT591" s="35"/>
      <c r="CKU591" s="35"/>
      <c r="CKV591" s="35"/>
      <c r="CKW591" s="35"/>
      <c r="CKX591" s="35"/>
      <c r="CKY591" s="35"/>
      <c r="CKZ591" s="35"/>
      <c r="CLA591" s="35"/>
      <c r="CLB591" s="35"/>
      <c r="CLC591" s="35"/>
      <c r="CLD591" s="35"/>
      <c r="CLE591" s="35"/>
      <c r="CLF591" s="35"/>
      <c r="CLG591" s="35"/>
      <c r="CLH591" s="35"/>
      <c r="CLI591" s="35"/>
      <c r="CLJ591" s="35"/>
      <c r="CLK591" s="35"/>
      <c r="CLL591" s="35"/>
      <c r="CLM591" s="35"/>
      <c r="CLN591" s="35"/>
      <c r="CLO591" s="35"/>
      <c r="CLP591" s="35"/>
      <c r="CLQ591" s="35"/>
      <c r="CLR591" s="35"/>
      <c r="CLS591" s="35"/>
      <c r="CLT591" s="35"/>
      <c r="CLU591" s="35"/>
      <c r="CLV591" s="35"/>
      <c r="CLW591" s="35"/>
      <c r="CLX591" s="35"/>
      <c r="CLY591" s="35"/>
      <c r="CLZ591" s="35"/>
      <c r="CMA591" s="35"/>
      <c r="CMB591" s="35"/>
      <c r="CMC591" s="35"/>
      <c r="CMD591" s="35"/>
      <c r="CME591" s="35"/>
      <c r="CMF591" s="35"/>
      <c r="CMG591" s="35"/>
      <c r="CMH591" s="35"/>
      <c r="CMI591" s="35"/>
      <c r="CMJ591" s="35"/>
      <c r="CMK591" s="35"/>
      <c r="CML591" s="35"/>
      <c r="CMM591" s="35"/>
      <c r="CMN591" s="35"/>
      <c r="CMO591" s="35"/>
      <c r="CMP591" s="35"/>
      <c r="CMQ591" s="35"/>
      <c r="CMR591" s="35"/>
      <c r="CMS591" s="35"/>
      <c r="CMT591" s="35"/>
      <c r="CMU591" s="35"/>
      <c r="CMV591" s="35"/>
      <c r="CMW591" s="35"/>
      <c r="CMX591" s="35"/>
      <c r="CMY591" s="35"/>
      <c r="CMZ591" s="35"/>
      <c r="CNA591" s="35"/>
      <c r="CNB591" s="35"/>
      <c r="CNC591" s="35"/>
      <c r="CND591" s="35"/>
      <c r="CNE591" s="35"/>
      <c r="CNF591" s="35"/>
      <c r="CNG591" s="35"/>
      <c r="CNH591" s="35"/>
      <c r="CNI591" s="35"/>
      <c r="CNJ591" s="35"/>
      <c r="CNK591" s="35"/>
      <c r="CNL591" s="35"/>
      <c r="CNM591" s="35"/>
      <c r="CNN591" s="35"/>
      <c r="CNO591" s="35"/>
      <c r="CNP591" s="35"/>
      <c r="CNQ591" s="35"/>
      <c r="CNR591" s="35"/>
      <c r="CNS591" s="35"/>
      <c r="CNT591" s="35"/>
      <c r="CNU591" s="35"/>
      <c r="CNV591" s="35"/>
      <c r="CNW591" s="35"/>
      <c r="CNX591" s="35"/>
      <c r="CNY591" s="35"/>
      <c r="CNZ591" s="35"/>
      <c r="COA591" s="35"/>
      <c r="COB591" s="35"/>
      <c r="COC591" s="35"/>
      <c r="COD591" s="35"/>
      <c r="COE591" s="35"/>
      <c r="COF591" s="35"/>
      <c r="COG591" s="35"/>
      <c r="COH591" s="35"/>
      <c r="COI591" s="35"/>
      <c r="COJ591" s="35"/>
      <c r="COK591" s="35"/>
      <c r="COL591" s="35"/>
      <c r="COM591" s="35"/>
      <c r="CON591" s="35"/>
      <c r="COO591" s="35"/>
      <c r="COP591" s="35"/>
      <c r="COQ591" s="35"/>
      <c r="COR591" s="35"/>
      <c r="COS591" s="35"/>
      <c r="COT591" s="35"/>
      <c r="COU591" s="35"/>
      <c r="COV591" s="35"/>
      <c r="COW591" s="35"/>
      <c r="COX591" s="35"/>
      <c r="COY591" s="35"/>
      <c r="COZ591" s="35"/>
      <c r="CPA591" s="35"/>
      <c r="CPB591" s="35"/>
      <c r="CPC591" s="35"/>
      <c r="CPD591" s="35"/>
      <c r="CPE591" s="35"/>
      <c r="CPF591" s="35"/>
      <c r="CPG591" s="35"/>
      <c r="CPH591" s="35"/>
      <c r="CPI591" s="35"/>
      <c r="CPJ591" s="35"/>
      <c r="CPK591" s="35"/>
      <c r="CPL591" s="35"/>
      <c r="CPM591" s="35"/>
      <c r="CPN591" s="35"/>
      <c r="CPO591" s="35"/>
      <c r="CPP591" s="35"/>
      <c r="CPQ591" s="35"/>
      <c r="CPR591" s="35"/>
      <c r="CPS591" s="35"/>
      <c r="CPT591" s="35"/>
      <c r="CPU591" s="35"/>
      <c r="CPV591" s="35"/>
      <c r="CPW591" s="35"/>
      <c r="CPX591" s="35"/>
      <c r="CPY591" s="35"/>
      <c r="CPZ591" s="35"/>
      <c r="CQA591" s="35"/>
      <c r="CQB591" s="35"/>
      <c r="CQC591" s="35"/>
      <c r="CQD591" s="35"/>
      <c r="CQE591" s="35"/>
      <c r="CQF591" s="35"/>
      <c r="CQG591" s="35"/>
      <c r="CQH591" s="35"/>
      <c r="CQI591" s="35"/>
      <c r="CQJ591" s="35"/>
      <c r="CQK591" s="35"/>
      <c r="CQL591" s="35"/>
      <c r="CQM591" s="35"/>
      <c r="CQN591" s="35"/>
      <c r="CQO591" s="35"/>
      <c r="CQP591" s="35"/>
      <c r="CQQ591" s="35"/>
      <c r="CQR591" s="35"/>
      <c r="CQS591" s="35"/>
      <c r="CQT591" s="35"/>
      <c r="CQU591" s="35"/>
      <c r="CQV591" s="35"/>
      <c r="CQW591" s="35"/>
      <c r="CQX591" s="35"/>
      <c r="CQY591" s="35"/>
      <c r="CQZ591" s="35"/>
      <c r="CRA591" s="35"/>
      <c r="CRB591" s="35"/>
      <c r="CRC591" s="35"/>
      <c r="CRD591" s="35"/>
      <c r="CRE591" s="35"/>
      <c r="CRF591" s="35"/>
      <c r="CRG591" s="35"/>
      <c r="CRH591" s="35"/>
      <c r="CRI591" s="35"/>
      <c r="CRJ591" s="35"/>
      <c r="CRK591" s="35"/>
      <c r="CRL591" s="35"/>
      <c r="CRM591" s="35"/>
      <c r="CRN591" s="35"/>
      <c r="CRO591" s="35"/>
      <c r="CRP591" s="35"/>
      <c r="CRQ591" s="35"/>
      <c r="CRR591" s="35"/>
      <c r="CRS591" s="35"/>
      <c r="CRT591" s="35"/>
      <c r="CRU591" s="35"/>
      <c r="CRV591" s="35"/>
      <c r="CRW591" s="35"/>
      <c r="CRX591" s="35"/>
      <c r="CRY591" s="35"/>
      <c r="CRZ591" s="35"/>
      <c r="CSA591" s="35"/>
      <c r="CSB591" s="35"/>
      <c r="CSC591" s="35"/>
      <c r="CSD591" s="35"/>
      <c r="CSE591" s="35"/>
      <c r="CSF591" s="35"/>
      <c r="CSG591" s="35"/>
      <c r="CSH591" s="35"/>
      <c r="CSI591" s="35"/>
      <c r="CSJ591" s="35"/>
      <c r="CSK591" s="35"/>
      <c r="CSL591" s="35"/>
      <c r="CSM591" s="35"/>
      <c r="CSN591" s="35"/>
      <c r="CSO591" s="35"/>
      <c r="CSP591" s="35"/>
      <c r="CSQ591" s="35"/>
      <c r="CSR591" s="35"/>
      <c r="CSS591" s="35"/>
      <c r="CST591" s="35"/>
      <c r="CSU591" s="35"/>
      <c r="CSV591" s="35"/>
      <c r="CSW591" s="35"/>
      <c r="CSX591" s="35"/>
      <c r="CSY591" s="35"/>
      <c r="CSZ591" s="35"/>
      <c r="CTA591" s="35"/>
      <c r="CTB591" s="35"/>
      <c r="CTC591" s="35"/>
      <c r="CTD591" s="35"/>
      <c r="CTE591" s="35"/>
      <c r="CTF591" s="35"/>
      <c r="CTG591" s="35"/>
      <c r="CTH591" s="35"/>
      <c r="CTI591" s="35"/>
      <c r="CTJ591" s="35"/>
      <c r="CTK591" s="35"/>
      <c r="CTL591" s="35"/>
      <c r="CTM591" s="35"/>
      <c r="CTN591" s="35"/>
      <c r="CTO591" s="35"/>
      <c r="CTP591" s="35"/>
      <c r="CTQ591" s="35"/>
      <c r="CTR591" s="35"/>
      <c r="CTS591" s="35"/>
      <c r="CTT591" s="35"/>
      <c r="CTU591" s="35"/>
      <c r="CTV591" s="35"/>
      <c r="CTW591" s="35"/>
      <c r="CTX591" s="35"/>
      <c r="CTY591" s="35"/>
      <c r="CTZ591" s="35"/>
      <c r="CUA591" s="35"/>
      <c r="CUB591" s="35"/>
      <c r="CUC591" s="35"/>
      <c r="CUD591" s="35"/>
      <c r="CUE591" s="35"/>
      <c r="CUF591" s="35"/>
      <c r="CUG591" s="35"/>
      <c r="CUH591" s="35"/>
      <c r="CUI591" s="35"/>
      <c r="CUJ591" s="35"/>
      <c r="CUK591" s="35"/>
      <c r="CUL591" s="35"/>
      <c r="CUM591" s="35"/>
      <c r="CUN591" s="35"/>
      <c r="CUO591" s="35"/>
      <c r="CUP591" s="35"/>
      <c r="CUQ591" s="35"/>
      <c r="CUR591" s="35"/>
      <c r="CUS591" s="35"/>
      <c r="CUT591" s="35"/>
      <c r="CUU591" s="35"/>
      <c r="CUV591" s="35"/>
      <c r="CUW591" s="35"/>
      <c r="CUX591" s="35"/>
      <c r="CUY591" s="35"/>
      <c r="CUZ591" s="35"/>
      <c r="CVA591" s="35"/>
      <c r="CVB591" s="35"/>
      <c r="CVC591" s="35"/>
      <c r="CVD591" s="35"/>
      <c r="CVE591" s="35"/>
      <c r="CVF591" s="35"/>
      <c r="CVG591" s="35"/>
      <c r="CVH591" s="35"/>
      <c r="CVI591" s="35"/>
      <c r="CVJ591" s="35"/>
      <c r="CVK591" s="35"/>
      <c r="CVL591" s="35"/>
      <c r="CVM591" s="35"/>
      <c r="CVN591" s="35"/>
      <c r="CVO591" s="35"/>
      <c r="CVP591" s="35"/>
      <c r="CVQ591" s="35"/>
      <c r="CVR591" s="35"/>
      <c r="CVS591" s="35"/>
      <c r="CVT591" s="35"/>
      <c r="CVU591" s="35"/>
      <c r="CVV591" s="35"/>
      <c r="CVW591" s="35"/>
      <c r="CVX591" s="35"/>
      <c r="CVY591" s="35"/>
      <c r="CVZ591" s="35"/>
      <c r="CWA591" s="35"/>
      <c r="CWB591" s="35"/>
      <c r="CWC591" s="35"/>
      <c r="CWD591" s="35"/>
      <c r="CWE591" s="35"/>
      <c r="CWF591" s="35"/>
      <c r="CWG591" s="35"/>
      <c r="CWH591" s="35"/>
      <c r="CWI591" s="35"/>
      <c r="CWJ591" s="35"/>
      <c r="CWK591" s="35"/>
      <c r="CWL591" s="35"/>
      <c r="CWM591" s="35"/>
      <c r="CWN591" s="35"/>
      <c r="CWO591" s="35"/>
      <c r="CWP591" s="35"/>
      <c r="CWQ591" s="35"/>
      <c r="CWR591" s="35"/>
      <c r="CWS591" s="35"/>
      <c r="CWT591" s="35"/>
      <c r="CWU591" s="35"/>
      <c r="CWV591" s="35"/>
      <c r="CWW591" s="35"/>
      <c r="CWX591" s="35"/>
      <c r="CWY591" s="35"/>
      <c r="CWZ591" s="35"/>
      <c r="CXA591" s="35"/>
      <c r="CXB591" s="35"/>
      <c r="CXC591" s="35"/>
      <c r="CXD591" s="35"/>
      <c r="CXE591" s="35"/>
      <c r="CXF591" s="35"/>
      <c r="CXG591" s="35"/>
      <c r="CXH591" s="35"/>
      <c r="CXI591" s="35"/>
      <c r="CXJ591" s="35"/>
      <c r="CXK591" s="35"/>
      <c r="CXL591" s="35"/>
      <c r="CXM591" s="35"/>
      <c r="CXN591" s="35"/>
      <c r="CXO591" s="35"/>
      <c r="CXP591" s="35"/>
      <c r="CXQ591" s="35"/>
      <c r="CXR591" s="35"/>
      <c r="CXS591" s="35"/>
      <c r="CXT591" s="35"/>
      <c r="CXU591" s="35"/>
      <c r="CXV591" s="35"/>
      <c r="CXW591" s="35"/>
      <c r="CXX591" s="35"/>
      <c r="CXY591" s="35"/>
      <c r="CXZ591" s="35"/>
      <c r="CYA591" s="35"/>
      <c r="CYB591" s="35"/>
      <c r="CYC591" s="35"/>
      <c r="CYD591" s="35"/>
      <c r="CYE591" s="35"/>
      <c r="CYF591" s="35"/>
      <c r="CYG591" s="35"/>
      <c r="CYH591" s="35"/>
      <c r="CYI591" s="35"/>
      <c r="CYJ591" s="35"/>
      <c r="CYK591" s="35"/>
      <c r="CYL591" s="35"/>
      <c r="CYM591" s="35"/>
      <c r="CYN591" s="35"/>
      <c r="CYO591" s="35"/>
      <c r="CYP591" s="35"/>
      <c r="CYQ591" s="35"/>
      <c r="CYR591" s="35"/>
      <c r="CYS591" s="35"/>
      <c r="CYT591" s="35"/>
      <c r="CYU591" s="35"/>
      <c r="CYV591" s="35"/>
      <c r="CYW591" s="35"/>
      <c r="CYX591" s="35"/>
      <c r="CYY591" s="35"/>
      <c r="CYZ591" s="35"/>
      <c r="CZA591" s="35"/>
      <c r="CZB591" s="35"/>
      <c r="CZC591" s="35"/>
      <c r="CZD591" s="35"/>
      <c r="CZE591" s="35"/>
      <c r="CZF591" s="35"/>
      <c r="CZG591" s="35"/>
      <c r="CZH591" s="35"/>
      <c r="CZI591" s="35"/>
      <c r="CZJ591" s="35"/>
      <c r="CZK591" s="35"/>
      <c r="CZL591" s="35"/>
      <c r="CZM591" s="35"/>
      <c r="CZN591" s="35"/>
      <c r="CZO591" s="35"/>
      <c r="CZP591" s="35"/>
      <c r="CZQ591" s="35"/>
      <c r="CZR591" s="35"/>
      <c r="CZS591" s="35"/>
      <c r="CZT591" s="35"/>
      <c r="CZU591" s="35"/>
      <c r="CZV591" s="35"/>
      <c r="CZW591" s="35"/>
      <c r="CZX591" s="35"/>
      <c r="CZY591" s="35"/>
      <c r="CZZ591" s="35"/>
      <c r="DAA591" s="35"/>
      <c r="DAB591" s="35"/>
      <c r="DAC591" s="35"/>
      <c r="DAD591" s="35"/>
      <c r="DAE591" s="35"/>
      <c r="DAF591" s="35"/>
      <c r="DAG591" s="35"/>
      <c r="DAH591" s="35"/>
      <c r="DAI591" s="35"/>
      <c r="DAJ591" s="35"/>
      <c r="DAK591" s="35"/>
      <c r="DAL591" s="35"/>
      <c r="DAM591" s="35"/>
      <c r="DAN591" s="35"/>
      <c r="DAO591" s="35"/>
      <c r="DAP591" s="35"/>
      <c r="DAQ591" s="35"/>
      <c r="DAR591" s="35"/>
      <c r="DAS591" s="35"/>
      <c r="DAT591" s="35"/>
      <c r="DAU591" s="35"/>
      <c r="DAV591" s="35"/>
      <c r="DAW591" s="35"/>
      <c r="DAX591" s="35"/>
      <c r="DAY591" s="35"/>
      <c r="DAZ591" s="35"/>
      <c r="DBA591" s="35"/>
      <c r="DBB591" s="35"/>
      <c r="DBC591" s="35"/>
      <c r="DBD591" s="35"/>
      <c r="DBE591" s="35"/>
      <c r="DBF591" s="35"/>
      <c r="DBG591" s="35"/>
      <c r="DBH591" s="35"/>
      <c r="DBI591" s="35"/>
      <c r="DBJ591" s="35"/>
      <c r="DBK591" s="35"/>
      <c r="DBL591" s="35"/>
      <c r="DBM591" s="35"/>
      <c r="DBN591" s="35"/>
      <c r="DBO591" s="35"/>
      <c r="DBP591" s="35"/>
      <c r="DBQ591" s="35"/>
      <c r="DBR591" s="35"/>
      <c r="DBS591" s="35"/>
      <c r="DBT591" s="35"/>
      <c r="DBU591" s="35"/>
      <c r="DBV591" s="35"/>
      <c r="DBW591" s="35"/>
      <c r="DBX591" s="35"/>
      <c r="DBY591" s="35"/>
      <c r="DBZ591" s="35"/>
      <c r="DCA591" s="35"/>
      <c r="DCB591" s="35"/>
      <c r="DCC591" s="35"/>
      <c r="DCD591" s="35"/>
      <c r="DCE591" s="35"/>
      <c r="DCF591" s="35"/>
      <c r="DCG591" s="35"/>
      <c r="DCH591" s="35"/>
      <c r="DCI591" s="35"/>
      <c r="DCJ591" s="35"/>
      <c r="DCK591" s="35"/>
      <c r="DCL591" s="35"/>
      <c r="DCM591" s="35"/>
      <c r="DCN591" s="35"/>
      <c r="DCO591" s="35"/>
      <c r="DCP591" s="35"/>
      <c r="DCQ591" s="35"/>
      <c r="DCR591" s="35"/>
      <c r="DCS591" s="35"/>
      <c r="DCT591" s="35"/>
      <c r="DCU591" s="35"/>
      <c r="DCV591" s="35"/>
      <c r="DCW591" s="35"/>
      <c r="DCX591" s="35"/>
      <c r="DCY591" s="35"/>
      <c r="DCZ591" s="35"/>
      <c r="DDA591" s="35"/>
      <c r="DDB591" s="35"/>
      <c r="DDC591" s="35"/>
      <c r="DDD591" s="35"/>
      <c r="DDE591" s="35"/>
      <c r="DDF591" s="35"/>
      <c r="DDG591" s="35"/>
      <c r="DDH591" s="35"/>
      <c r="DDI591" s="35"/>
      <c r="DDJ591" s="35"/>
      <c r="DDK591" s="35"/>
      <c r="DDL591" s="35"/>
      <c r="DDM591" s="35"/>
      <c r="DDN591" s="35"/>
      <c r="DDO591" s="35"/>
      <c r="DDP591" s="35"/>
      <c r="DDQ591" s="35"/>
      <c r="DDR591" s="35"/>
      <c r="DDS591" s="35"/>
      <c r="DDT591" s="35"/>
      <c r="DDU591" s="35"/>
      <c r="DDV591" s="35"/>
      <c r="DDW591" s="35"/>
      <c r="DDX591" s="35"/>
      <c r="DDY591" s="35"/>
      <c r="DDZ591" s="35"/>
      <c r="DEA591" s="35"/>
      <c r="DEB591" s="35"/>
      <c r="DEC591" s="35"/>
      <c r="DED591" s="35"/>
      <c r="DEE591" s="35"/>
      <c r="DEF591" s="35"/>
      <c r="DEG591" s="35"/>
      <c r="DEH591" s="35"/>
      <c r="DEI591" s="35"/>
      <c r="DEJ591" s="35"/>
      <c r="DEK591" s="35"/>
      <c r="DEL591" s="35"/>
      <c r="DEM591" s="35"/>
      <c r="DEN591" s="35"/>
      <c r="DEO591" s="35"/>
      <c r="DEP591" s="35"/>
      <c r="DEQ591" s="35"/>
      <c r="DER591" s="35"/>
      <c r="DES591" s="35"/>
      <c r="DET591" s="35"/>
      <c r="DEU591" s="35"/>
      <c r="DEV591" s="35"/>
      <c r="DEW591" s="35"/>
      <c r="DEX591" s="35"/>
      <c r="DEY591" s="35"/>
      <c r="DEZ591" s="35"/>
      <c r="DFA591" s="35"/>
      <c r="DFB591" s="35"/>
      <c r="DFC591" s="35"/>
      <c r="DFD591" s="35"/>
      <c r="DFE591" s="35"/>
      <c r="DFF591" s="35"/>
      <c r="DFG591" s="35"/>
      <c r="DFH591" s="35"/>
      <c r="DFI591" s="35"/>
      <c r="DFJ591" s="35"/>
      <c r="DFK591" s="35"/>
      <c r="DFL591" s="35"/>
      <c r="DFM591" s="35"/>
      <c r="DFN591" s="35"/>
      <c r="DFO591" s="35"/>
      <c r="DFP591" s="35"/>
      <c r="DFQ591" s="35"/>
      <c r="DFR591" s="35"/>
      <c r="DFS591" s="35"/>
      <c r="DFT591" s="35"/>
      <c r="DFU591" s="35"/>
      <c r="DFV591" s="35"/>
      <c r="DFW591" s="35"/>
      <c r="DFX591" s="35"/>
      <c r="DFY591" s="35"/>
      <c r="DFZ591" s="35"/>
      <c r="DGA591" s="35"/>
      <c r="DGB591" s="35"/>
      <c r="DGC591" s="35"/>
      <c r="DGD591" s="35"/>
      <c r="DGE591" s="35"/>
      <c r="DGF591" s="35"/>
      <c r="DGG591" s="35"/>
      <c r="DGH591" s="35"/>
      <c r="DGI591" s="35"/>
      <c r="DGJ591" s="35"/>
      <c r="DGK591" s="35"/>
      <c r="DGL591" s="35"/>
      <c r="DGM591" s="35"/>
      <c r="DGN591" s="35"/>
      <c r="DGO591" s="35"/>
      <c r="DGP591" s="35"/>
      <c r="DGQ591" s="35"/>
      <c r="DGR591" s="35"/>
      <c r="DGS591" s="35"/>
      <c r="DGT591" s="35"/>
      <c r="DGU591" s="35"/>
      <c r="DGV591" s="35"/>
      <c r="DGW591" s="35"/>
      <c r="DGX591" s="35"/>
      <c r="DGY591" s="35"/>
      <c r="DGZ591" s="35"/>
      <c r="DHA591" s="35"/>
      <c r="DHB591" s="35"/>
      <c r="DHC591" s="35"/>
      <c r="DHD591" s="35"/>
      <c r="DHE591" s="35"/>
      <c r="DHF591" s="35"/>
      <c r="DHG591" s="35"/>
      <c r="DHH591" s="35"/>
      <c r="DHI591" s="35"/>
      <c r="DHJ591" s="35"/>
      <c r="DHK591" s="35"/>
      <c r="DHL591" s="35"/>
      <c r="DHM591" s="35"/>
      <c r="DHN591" s="35"/>
      <c r="DHO591" s="35"/>
      <c r="DHP591" s="35"/>
      <c r="DHQ591" s="35"/>
      <c r="DHR591" s="35"/>
      <c r="DHS591" s="35"/>
      <c r="DHT591" s="35"/>
      <c r="DHU591" s="35"/>
      <c r="DHV591" s="35"/>
      <c r="DHW591" s="35"/>
      <c r="DHX591" s="35"/>
      <c r="DHY591" s="35"/>
      <c r="DHZ591" s="35"/>
      <c r="DIA591" s="35"/>
      <c r="DIB591" s="35"/>
      <c r="DIC591" s="35"/>
      <c r="DID591" s="35"/>
      <c r="DIE591" s="35"/>
      <c r="DIF591" s="35"/>
      <c r="DIG591" s="35"/>
      <c r="DIH591" s="35"/>
      <c r="DII591" s="35"/>
      <c r="DIJ591" s="35"/>
      <c r="DIK591" s="35"/>
      <c r="DIL591" s="35"/>
      <c r="DIM591" s="35"/>
      <c r="DIN591" s="35"/>
      <c r="DIO591" s="35"/>
      <c r="DIP591" s="35"/>
      <c r="DIQ591" s="35"/>
      <c r="DIR591" s="35"/>
      <c r="DIS591" s="35"/>
      <c r="DIT591" s="35"/>
      <c r="DIU591" s="35"/>
      <c r="DIV591" s="35"/>
      <c r="DIW591" s="35"/>
      <c r="DIX591" s="35"/>
      <c r="DIY591" s="35"/>
      <c r="DIZ591" s="35"/>
      <c r="DJA591" s="35"/>
      <c r="DJB591" s="35"/>
      <c r="DJC591" s="35"/>
      <c r="DJD591" s="35"/>
      <c r="DJE591" s="35"/>
      <c r="DJF591" s="35"/>
      <c r="DJG591" s="35"/>
      <c r="DJH591" s="35"/>
      <c r="DJI591" s="35"/>
      <c r="DJJ591" s="35"/>
      <c r="DJK591" s="35"/>
      <c r="DJL591" s="35"/>
      <c r="DJM591" s="35"/>
      <c r="DJN591" s="35"/>
      <c r="DJO591" s="35"/>
      <c r="DJP591" s="35"/>
      <c r="DJQ591" s="35"/>
      <c r="DJR591" s="35"/>
      <c r="DJS591" s="35"/>
      <c r="DJT591" s="35"/>
      <c r="DJU591" s="35"/>
      <c r="DJV591" s="35"/>
      <c r="DJW591" s="35"/>
      <c r="DJX591" s="35"/>
      <c r="DJY591" s="35"/>
      <c r="DJZ591" s="35"/>
      <c r="DKA591" s="35"/>
      <c r="DKB591" s="35"/>
      <c r="DKC591" s="35"/>
      <c r="DKD591" s="35"/>
      <c r="DKE591" s="35"/>
      <c r="DKF591" s="35"/>
      <c r="DKG591" s="35"/>
      <c r="DKH591" s="35"/>
      <c r="DKI591" s="35"/>
      <c r="DKJ591" s="35"/>
      <c r="DKK591" s="35"/>
      <c r="DKL591" s="35"/>
      <c r="DKM591" s="35"/>
      <c r="DKN591" s="35"/>
      <c r="DKO591" s="35"/>
      <c r="DKP591" s="35"/>
      <c r="DKQ591" s="35"/>
      <c r="DKR591" s="35"/>
      <c r="DKS591" s="35"/>
      <c r="DKT591" s="35"/>
      <c r="DKU591" s="35"/>
      <c r="DKV591" s="35"/>
      <c r="DKW591" s="35"/>
      <c r="DKX591" s="35"/>
      <c r="DKY591" s="35"/>
      <c r="DKZ591" s="35"/>
      <c r="DLA591" s="35"/>
      <c r="DLB591" s="35"/>
      <c r="DLC591" s="35"/>
      <c r="DLD591" s="35"/>
      <c r="DLE591" s="35"/>
      <c r="DLF591" s="35"/>
      <c r="DLG591" s="35"/>
      <c r="DLH591" s="35"/>
      <c r="DLI591" s="35"/>
      <c r="DLJ591" s="35"/>
      <c r="DLK591" s="35"/>
      <c r="DLL591" s="35"/>
      <c r="DLM591" s="35"/>
      <c r="DLN591" s="35"/>
      <c r="DLO591" s="35"/>
      <c r="DLP591" s="35"/>
      <c r="DLQ591" s="35"/>
      <c r="DLR591" s="35"/>
      <c r="DLS591" s="35"/>
      <c r="DLT591" s="35"/>
      <c r="DLU591" s="35"/>
      <c r="DLV591" s="35"/>
      <c r="DLW591" s="35"/>
      <c r="DLX591" s="35"/>
      <c r="DLY591" s="35"/>
      <c r="DLZ591" s="35"/>
      <c r="DMA591" s="35"/>
      <c r="DMB591" s="35"/>
      <c r="DMC591" s="35"/>
      <c r="DMD591" s="35"/>
      <c r="DME591" s="35"/>
      <c r="DMF591" s="35"/>
      <c r="DMG591" s="35"/>
      <c r="DMH591" s="35"/>
      <c r="DMI591" s="35"/>
      <c r="DMJ591" s="35"/>
      <c r="DMK591" s="35"/>
      <c r="DML591" s="35"/>
      <c r="DMM591" s="35"/>
      <c r="DMN591" s="35"/>
      <c r="DMO591" s="35"/>
      <c r="DMP591" s="35"/>
      <c r="DMQ591" s="35"/>
      <c r="DMR591" s="35"/>
      <c r="DMS591" s="35"/>
      <c r="DMT591" s="35"/>
      <c r="DMU591" s="35"/>
      <c r="DMV591" s="35"/>
      <c r="DMW591" s="35"/>
      <c r="DMX591" s="35"/>
      <c r="DMY591" s="35"/>
      <c r="DMZ591" s="35"/>
      <c r="DNA591" s="35"/>
      <c r="DNB591" s="35"/>
      <c r="DNC591" s="35"/>
      <c r="DND591" s="35"/>
      <c r="DNE591" s="35"/>
      <c r="DNF591" s="35"/>
      <c r="DNG591" s="35"/>
      <c r="DNH591" s="35"/>
      <c r="DNI591" s="35"/>
      <c r="DNJ591" s="35"/>
      <c r="DNK591" s="35"/>
      <c r="DNL591" s="35"/>
      <c r="DNM591" s="35"/>
      <c r="DNN591" s="35"/>
      <c r="DNO591" s="35"/>
      <c r="DNP591" s="35"/>
      <c r="DNQ591" s="35"/>
      <c r="DNR591" s="35"/>
      <c r="DNS591" s="35"/>
      <c r="DNT591" s="35"/>
      <c r="DNU591" s="35"/>
      <c r="DNV591" s="35"/>
      <c r="DNW591" s="35"/>
      <c r="DNX591" s="35"/>
      <c r="DNY591" s="35"/>
      <c r="DNZ591" s="35"/>
      <c r="DOA591" s="35"/>
      <c r="DOB591" s="35"/>
      <c r="DOC591" s="35"/>
      <c r="DOD591" s="35"/>
      <c r="DOE591" s="35"/>
      <c r="DOF591" s="35"/>
      <c r="DOG591" s="35"/>
      <c r="DOH591" s="35"/>
      <c r="DOI591" s="35"/>
      <c r="DOJ591" s="35"/>
      <c r="DOK591" s="35"/>
      <c r="DOL591" s="35"/>
      <c r="DOM591" s="35"/>
      <c r="DON591" s="35"/>
      <c r="DOO591" s="35"/>
      <c r="DOP591" s="35"/>
      <c r="DOQ591" s="35"/>
      <c r="DOR591" s="35"/>
      <c r="DOS591" s="35"/>
      <c r="DOT591" s="35"/>
      <c r="DOU591" s="35"/>
      <c r="DOV591" s="35"/>
      <c r="DOW591" s="35"/>
      <c r="DOX591" s="35"/>
      <c r="DOY591" s="35"/>
      <c r="DOZ591" s="35"/>
      <c r="DPA591" s="35"/>
      <c r="DPB591" s="35"/>
      <c r="DPC591" s="35"/>
      <c r="DPD591" s="35"/>
      <c r="DPE591" s="35"/>
      <c r="DPF591" s="35"/>
      <c r="DPG591" s="35"/>
      <c r="DPH591" s="35"/>
      <c r="DPI591" s="35"/>
      <c r="DPJ591" s="35"/>
      <c r="DPK591" s="35"/>
      <c r="DPL591" s="35"/>
      <c r="DPM591" s="35"/>
      <c r="DPN591" s="35"/>
      <c r="DPO591" s="35"/>
      <c r="DPP591" s="35"/>
      <c r="DPQ591" s="35"/>
      <c r="DPR591" s="35"/>
      <c r="DPS591" s="35"/>
      <c r="DPT591" s="35"/>
      <c r="DPU591" s="35"/>
      <c r="DPV591" s="35"/>
      <c r="DPW591" s="35"/>
      <c r="DPX591" s="35"/>
      <c r="DPY591" s="35"/>
      <c r="DPZ591" s="35"/>
      <c r="DQA591" s="35"/>
      <c r="DQB591" s="35"/>
      <c r="DQC591" s="35"/>
      <c r="DQD591" s="35"/>
      <c r="DQE591" s="35"/>
      <c r="DQF591" s="35"/>
      <c r="DQG591" s="35"/>
      <c r="DQH591" s="35"/>
      <c r="DQI591" s="35"/>
      <c r="DQJ591" s="35"/>
      <c r="DQK591" s="35"/>
      <c r="DQL591" s="35"/>
      <c r="DQM591" s="35"/>
      <c r="DQN591" s="35"/>
      <c r="DQO591" s="35"/>
      <c r="DQP591" s="35"/>
      <c r="DQQ591" s="35"/>
      <c r="DQR591" s="35"/>
      <c r="DQS591" s="35"/>
      <c r="DQT591" s="35"/>
      <c r="DQU591" s="35"/>
      <c r="DQV591" s="35"/>
      <c r="DQW591" s="35"/>
      <c r="DQX591" s="35"/>
      <c r="DQY591" s="35"/>
      <c r="DQZ591" s="35"/>
      <c r="DRA591" s="35"/>
      <c r="DRB591" s="35"/>
      <c r="DRC591" s="35"/>
      <c r="DRD591" s="35"/>
      <c r="DRE591" s="35"/>
      <c r="DRF591" s="35"/>
      <c r="DRG591" s="35"/>
      <c r="DRH591" s="35"/>
      <c r="DRI591" s="35"/>
      <c r="DRJ591" s="35"/>
      <c r="DRK591" s="35"/>
      <c r="DRL591" s="35"/>
      <c r="DRM591" s="35"/>
      <c r="DRN591" s="35"/>
      <c r="DRO591" s="35"/>
      <c r="DRP591" s="35"/>
      <c r="DRQ591" s="35"/>
      <c r="DRR591" s="35"/>
      <c r="DRS591" s="35"/>
      <c r="DRT591" s="35"/>
      <c r="DRU591" s="35"/>
      <c r="DRV591" s="35"/>
      <c r="DRW591" s="35"/>
      <c r="DRX591" s="35"/>
      <c r="DRY591" s="35"/>
      <c r="DRZ591" s="35"/>
      <c r="DSA591" s="35"/>
      <c r="DSB591" s="35"/>
      <c r="DSC591" s="35"/>
      <c r="DSD591" s="35"/>
      <c r="DSE591" s="35"/>
      <c r="DSF591" s="35"/>
      <c r="DSG591" s="35"/>
      <c r="DSH591" s="35"/>
      <c r="DSI591" s="35"/>
      <c r="DSJ591" s="35"/>
      <c r="DSK591" s="35"/>
      <c r="DSL591" s="35"/>
      <c r="DSM591" s="35"/>
      <c r="DSN591" s="35"/>
      <c r="DSO591" s="35"/>
      <c r="DSP591" s="35"/>
      <c r="DSQ591" s="35"/>
      <c r="DSR591" s="35"/>
      <c r="DSS591" s="35"/>
      <c r="DST591" s="35"/>
      <c r="DSU591" s="35"/>
      <c r="DSV591" s="35"/>
      <c r="DSW591" s="35"/>
      <c r="DSX591" s="35"/>
      <c r="DSY591" s="35"/>
      <c r="DSZ591" s="35"/>
      <c r="DTA591" s="35"/>
      <c r="DTB591" s="35"/>
      <c r="DTC591" s="35"/>
      <c r="DTD591" s="35"/>
      <c r="DTE591" s="35"/>
      <c r="DTF591" s="35"/>
      <c r="DTG591" s="35"/>
      <c r="DTH591" s="35"/>
      <c r="DTI591" s="35"/>
      <c r="DTJ591" s="35"/>
      <c r="DTK591" s="35"/>
      <c r="DTL591" s="35"/>
      <c r="DTM591" s="35"/>
      <c r="DTN591" s="35"/>
      <c r="DTO591" s="35"/>
      <c r="DTP591" s="35"/>
      <c r="DTQ591" s="35"/>
      <c r="DTR591" s="35"/>
      <c r="DTS591" s="35"/>
      <c r="DTT591" s="35"/>
      <c r="DTU591" s="35"/>
      <c r="DTV591" s="35"/>
      <c r="DTW591" s="35"/>
      <c r="DTX591" s="35"/>
      <c r="DTY591" s="35"/>
      <c r="DTZ591" s="35"/>
      <c r="DUA591" s="35"/>
      <c r="DUB591" s="35"/>
      <c r="DUC591" s="35"/>
      <c r="DUD591" s="35"/>
      <c r="DUE591" s="35"/>
      <c r="DUF591" s="35"/>
      <c r="DUG591" s="35"/>
      <c r="DUH591" s="35"/>
      <c r="DUI591" s="35"/>
      <c r="DUJ591" s="35"/>
      <c r="DUK591" s="35"/>
      <c r="DUL591" s="35"/>
      <c r="DUM591" s="35"/>
      <c r="DUN591" s="35"/>
      <c r="DUO591" s="35"/>
      <c r="DUP591" s="35"/>
      <c r="DUQ591" s="35"/>
      <c r="DUR591" s="35"/>
      <c r="DUS591" s="35"/>
      <c r="DUT591" s="35"/>
      <c r="DUU591" s="35"/>
      <c r="DUV591" s="35"/>
      <c r="DUW591" s="35"/>
      <c r="DUX591" s="35"/>
      <c r="DUY591" s="35"/>
      <c r="DUZ591" s="35"/>
      <c r="DVA591" s="35"/>
      <c r="DVB591" s="35"/>
      <c r="DVC591" s="35"/>
      <c r="DVD591" s="35"/>
      <c r="DVE591" s="35"/>
      <c r="DVF591" s="35"/>
      <c r="DVG591" s="35"/>
      <c r="DVH591" s="35"/>
      <c r="DVI591" s="35"/>
      <c r="DVJ591" s="35"/>
      <c r="DVK591" s="35"/>
      <c r="DVL591" s="35"/>
      <c r="DVM591" s="35"/>
      <c r="DVN591" s="35"/>
      <c r="DVO591" s="35"/>
      <c r="DVP591" s="35"/>
      <c r="DVQ591" s="35"/>
      <c r="DVR591" s="35"/>
      <c r="DVS591" s="35"/>
      <c r="DVT591" s="35"/>
      <c r="DVU591" s="35"/>
      <c r="DVV591" s="35"/>
      <c r="DVW591" s="35"/>
      <c r="DVX591" s="35"/>
      <c r="DVY591" s="35"/>
      <c r="DVZ591" s="35"/>
      <c r="DWA591" s="35"/>
      <c r="DWB591" s="35"/>
      <c r="DWC591" s="35"/>
      <c r="DWD591" s="35"/>
      <c r="DWE591" s="35"/>
      <c r="DWF591" s="35"/>
      <c r="DWG591" s="35"/>
      <c r="DWH591" s="35"/>
      <c r="DWI591" s="35"/>
      <c r="DWJ591" s="35"/>
      <c r="DWK591" s="35"/>
      <c r="DWL591" s="35"/>
      <c r="DWM591" s="35"/>
      <c r="DWN591" s="35"/>
      <c r="DWO591" s="35"/>
      <c r="DWP591" s="35"/>
      <c r="DWQ591" s="35"/>
      <c r="DWR591" s="35"/>
      <c r="DWS591" s="35"/>
      <c r="DWT591" s="35"/>
      <c r="DWU591" s="35"/>
      <c r="DWV591" s="35"/>
      <c r="DWW591" s="35"/>
      <c r="DWX591" s="35"/>
      <c r="DWY591" s="35"/>
      <c r="DWZ591" s="35"/>
      <c r="DXA591" s="35"/>
      <c r="DXB591" s="35"/>
      <c r="DXC591" s="35"/>
      <c r="DXD591" s="35"/>
      <c r="DXE591" s="35"/>
      <c r="DXF591" s="35"/>
      <c r="DXG591" s="35"/>
      <c r="DXH591" s="35"/>
      <c r="DXI591" s="35"/>
      <c r="DXJ591" s="35"/>
      <c r="DXK591" s="35"/>
      <c r="DXL591" s="35"/>
      <c r="DXM591" s="35"/>
      <c r="DXN591" s="35"/>
      <c r="DXO591" s="35"/>
      <c r="DXP591" s="35"/>
      <c r="DXQ591" s="35"/>
      <c r="DXR591" s="35"/>
      <c r="DXS591" s="35"/>
      <c r="DXT591" s="35"/>
      <c r="DXU591" s="35"/>
      <c r="DXV591" s="35"/>
      <c r="DXW591" s="35"/>
      <c r="DXX591" s="35"/>
      <c r="DXY591" s="35"/>
      <c r="DXZ591" s="35"/>
      <c r="DYA591" s="35"/>
      <c r="DYB591" s="35"/>
      <c r="DYC591" s="35"/>
      <c r="DYD591" s="35"/>
      <c r="DYE591" s="35"/>
      <c r="DYF591" s="35"/>
      <c r="DYG591" s="35"/>
      <c r="DYH591" s="35"/>
      <c r="DYI591" s="35"/>
      <c r="DYJ591" s="35"/>
      <c r="DYK591" s="35"/>
      <c r="DYL591" s="35"/>
      <c r="DYM591" s="35"/>
      <c r="DYN591" s="35"/>
      <c r="DYO591" s="35"/>
      <c r="DYP591" s="35"/>
      <c r="DYQ591" s="35"/>
      <c r="DYR591" s="35"/>
      <c r="DYS591" s="35"/>
      <c r="DYT591" s="35"/>
      <c r="DYU591" s="35"/>
      <c r="DYV591" s="35"/>
      <c r="DYW591" s="35"/>
      <c r="DYX591" s="35"/>
      <c r="DYY591" s="35"/>
      <c r="DYZ591" s="35"/>
      <c r="DZA591" s="35"/>
      <c r="DZB591" s="35"/>
      <c r="DZC591" s="35"/>
      <c r="DZD591" s="35"/>
      <c r="DZE591" s="35"/>
      <c r="DZF591" s="35"/>
      <c r="DZG591" s="35"/>
      <c r="DZH591" s="35"/>
      <c r="DZI591" s="35"/>
      <c r="DZJ591" s="35"/>
      <c r="DZK591" s="35"/>
      <c r="DZL591" s="35"/>
      <c r="DZM591" s="35"/>
      <c r="DZN591" s="35"/>
      <c r="DZO591" s="35"/>
      <c r="DZP591" s="35"/>
      <c r="DZQ591" s="35"/>
      <c r="DZR591" s="35"/>
      <c r="DZS591" s="35"/>
      <c r="DZT591" s="35"/>
      <c r="DZU591" s="35"/>
      <c r="DZV591" s="35"/>
      <c r="DZW591" s="35"/>
      <c r="DZX591" s="35"/>
      <c r="DZY591" s="35"/>
      <c r="DZZ591" s="35"/>
      <c r="EAA591" s="35"/>
      <c r="EAB591" s="35"/>
      <c r="EAC591" s="35"/>
      <c r="EAD591" s="35"/>
      <c r="EAE591" s="35"/>
      <c r="EAF591" s="35"/>
      <c r="EAG591" s="35"/>
      <c r="EAH591" s="35"/>
      <c r="EAI591" s="35"/>
      <c r="EAJ591" s="35"/>
      <c r="EAK591" s="35"/>
      <c r="EAL591" s="35"/>
      <c r="EAM591" s="35"/>
      <c r="EAN591" s="35"/>
      <c r="EAO591" s="35"/>
      <c r="EAP591" s="35"/>
      <c r="EAQ591" s="35"/>
      <c r="EAR591" s="35"/>
      <c r="EAS591" s="35"/>
      <c r="EAT591" s="35"/>
      <c r="EAU591" s="35"/>
      <c r="EAV591" s="35"/>
      <c r="EAW591" s="35"/>
      <c r="EAX591" s="35"/>
      <c r="EAY591" s="35"/>
      <c r="EAZ591" s="35"/>
      <c r="EBA591" s="35"/>
      <c r="EBB591" s="35"/>
      <c r="EBC591" s="35"/>
      <c r="EBD591" s="35"/>
      <c r="EBE591" s="35"/>
      <c r="EBF591" s="35"/>
      <c r="EBG591" s="35"/>
      <c r="EBH591" s="35"/>
      <c r="EBI591" s="35"/>
      <c r="EBJ591" s="35"/>
      <c r="EBK591" s="35"/>
      <c r="EBL591" s="35"/>
      <c r="EBM591" s="35"/>
      <c r="EBN591" s="35"/>
      <c r="EBO591" s="35"/>
      <c r="EBP591" s="35"/>
      <c r="EBQ591" s="35"/>
      <c r="EBR591" s="35"/>
      <c r="EBS591" s="35"/>
      <c r="EBT591" s="35"/>
      <c r="EBU591" s="35"/>
      <c r="EBV591" s="35"/>
      <c r="EBW591" s="35"/>
      <c r="EBX591" s="35"/>
      <c r="EBY591" s="35"/>
      <c r="EBZ591" s="35"/>
      <c r="ECA591" s="35"/>
      <c r="ECB591" s="35"/>
      <c r="ECC591" s="35"/>
      <c r="ECD591" s="35"/>
      <c r="ECE591" s="35"/>
      <c r="ECF591" s="35"/>
      <c r="ECG591" s="35"/>
      <c r="ECH591" s="35"/>
      <c r="ECI591" s="35"/>
      <c r="ECJ591" s="35"/>
      <c r="ECK591" s="35"/>
      <c r="ECL591" s="35"/>
      <c r="ECM591" s="35"/>
      <c r="ECN591" s="35"/>
      <c r="ECO591" s="35"/>
      <c r="ECP591" s="35"/>
      <c r="ECQ591" s="35"/>
      <c r="ECR591" s="35"/>
      <c r="ECS591" s="35"/>
      <c r="ECT591" s="35"/>
      <c r="ECU591" s="35"/>
      <c r="ECV591" s="35"/>
      <c r="ECW591" s="35"/>
      <c r="ECX591" s="35"/>
      <c r="ECY591" s="35"/>
      <c r="ECZ591" s="35"/>
      <c r="EDA591" s="35"/>
      <c r="EDB591" s="35"/>
      <c r="EDC591" s="35"/>
      <c r="EDD591" s="35"/>
      <c r="EDE591" s="35"/>
      <c r="EDF591" s="35"/>
      <c r="EDG591" s="35"/>
      <c r="EDH591" s="35"/>
      <c r="EDI591" s="35"/>
      <c r="EDJ591" s="35"/>
      <c r="EDK591" s="35"/>
      <c r="EDL591" s="35"/>
      <c r="EDM591" s="35"/>
      <c r="EDN591" s="35"/>
      <c r="EDO591" s="35"/>
      <c r="EDP591" s="35"/>
      <c r="EDQ591" s="35"/>
      <c r="EDR591" s="35"/>
      <c r="EDS591" s="35"/>
      <c r="EDT591" s="35"/>
      <c r="EDU591" s="35"/>
      <c r="EDV591" s="35"/>
      <c r="EDW591" s="35"/>
      <c r="EDX591" s="35"/>
      <c r="EDY591" s="35"/>
      <c r="EDZ591" s="35"/>
      <c r="EEA591" s="35"/>
      <c r="EEB591" s="35"/>
      <c r="EEC591" s="35"/>
      <c r="EED591" s="35"/>
      <c r="EEE591" s="35"/>
      <c r="EEF591" s="35"/>
      <c r="EEG591" s="35"/>
      <c r="EEH591" s="35"/>
      <c r="EEI591" s="35"/>
      <c r="EEJ591" s="35"/>
      <c r="EEK591" s="35"/>
      <c r="EEL591" s="35"/>
      <c r="EEM591" s="35"/>
      <c r="EEN591" s="35"/>
      <c r="EEO591" s="35"/>
      <c r="EEP591" s="35"/>
      <c r="EEQ591" s="35"/>
      <c r="EER591" s="35"/>
      <c r="EES591" s="35"/>
      <c r="EET591" s="35"/>
      <c r="EEU591" s="35"/>
      <c r="EEV591" s="35"/>
      <c r="EEW591" s="35"/>
      <c r="EEX591" s="35"/>
      <c r="EEY591" s="35"/>
      <c r="EEZ591" s="35"/>
      <c r="EFA591" s="35"/>
      <c r="EFB591" s="35"/>
      <c r="EFC591" s="35"/>
      <c r="EFD591" s="35"/>
      <c r="EFE591" s="35"/>
      <c r="EFF591" s="35"/>
      <c r="EFG591" s="35"/>
      <c r="EFH591" s="35"/>
      <c r="EFI591" s="35"/>
      <c r="EFJ591" s="35"/>
      <c r="EFK591" s="35"/>
      <c r="EFL591" s="35"/>
      <c r="EFM591" s="35"/>
      <c r="EFN591" s="35"/>
      <c r="EFO591" s="35"/>
      <c r="EFP591" s="35"/>
      <c r="EFQ591" s="35"/>
      <c r="EFR591" s="35"/>
      <c r="EFS591" s="35"/>
      <c r="EFT591" s="35"/>
      <c r="EFU591" s="35"/>
      <c r="EFV591" s="35"/>
      <c r="EFW591" s="35"/>
      <c r="EFX591" s="35"/>
      <c r="EFY591" s="35"/>
      <c r="EFZ591" s="35"/>
      <c r="EGA591" s="35"/>
      <c r="EGB591" s="35"/>
      <c r="EGC591" s="35"/>
      <c r="EGD591" s="35"/>
      <c r="EGE591" s="35"/>
      <c r="EGF591" s="35"/>
      <c r="EGG591" s="35"/>
      <c r="EGH591" s="35"/>
      <c r="EGI591" s="35"/>
      <c r="EGJ591" s="35"/>
      <c r="EGK591" s="35"/>
      <c r="EGL591" s="35"/>
      <c r="EGM591" s="35"/>
      <c r="EGN591" s="35"/>
      <c r="EGO591" s="35"/>
      <c r="EGP591" s="35"/>
      <c r="EGQ591" s="35"/>
      <c r="EGR591" s="35"/>
      <c r="EGS591" s="35"/>
      <c r="EGT591" s="35"/>
      <c r="EGU591" s="35"/>
      <c r="EGV591" s="35"/>
      <c r="EGW591" s="35"/>
      <c r="EGX591" s="35"/>
      <c r="EGY591" s="35"/>
      <c r="EGZ591" s="35"/>
      <c r="EHA591" s="35"/>
      <c r="EHB591" s="35"/>
      <c r="EHC591" s="35"/>
      <c r="EHD591" s="35"/>
      <c r="EHE591" s="35"/>
      <c r="EHF591" s="35"/>
      <c r="EHG591" s="35"/>
      <c r="EHH591" s="35"/>
      <c r="EHI591" s="35"/>
      <c r="EHJ591" s="35"/>
      <c r="EHK591" s="35"/>
      <c r="EHL591" s="35"/>
      <c r="EHM591" s="35"/>
      <c r="EHN591" s="35"/>
      <c r="EHO591" s="35"/>
      <c r="EHP591" s="35"/>
      <c r="EHQ591" s="35"/>
      <c r="EHR591" s="35"/>
      <c r="EHS591" s="35"/>
      <c r="EHT591" s="35"/>
      <c r="EHU591" s="35"/>
      <c r="EHV591" s="35"/>
      <c r="EHW591" s="35"/>
      <c r="EHX591" s="35"/>
      <c r="EHY591" s="35"/>
      <c r="EHZ591" s="35"/>
      <c r="EIA591" s="35"/>
      <c r="EIB591" s="35"/>
      <c r="EIC591" s="35"/>
      <c r="EID591" s="35"/>
      <c r="EIE591" s="35"/>
      <c r="EIF591" s="35"/>
      <c r="EIG591" s="35"/>
      <c r="EIH591" s="35"/>
      <c r="EII591" s="35"/>
      <c r="EIJ591" s="35"/>
      <c r="EIK591" s="35"/>
      <c r="EIL591" s="35"/>
      <c r="EIM591" s="35"/>
      <c r="EIN591" s="35"/>
      <c r="EIO591" s="35"/>
      <c r="EIP591" s="35"/>
      <c r="EIQ591" s="35"/>
      <c r="EIR591" s="35"/>
      <c r="EIS591" s="35"/>
      <c r="EIT591" s="35"/>
      <c r="EIU591" s="35"/>
      <c r="EIV591" s="35"/>
      <c r="EIW591" s="35"/>
      <c r="EIX591" s="35"/>
      <c r="EIY591" s="35"/>
      <c r="EIZ591" s="35"/>
      <c r="EJA591" s="35"/>
      <c r="EJB591" s="35"/>
      <c r="EJC591" s="35"/>
      <c r="EJD591" s="35"/>
      <c r="EJE591" s="35"/>
      <c r="EJF591" s="35"/>
      <c r="EJG591" s="35"/>
      <c r="EJH591" s="35"/>
      <c r="EJI591" s="35"/>
      <c r="EJJ591" s="35"/>
      <c r="EJK591" s="35"/>
      <c r="EJL591" s="35"/>
      <c r="EJM591" s="35"/>
      <c r="EJN591" s="35"/>
      <c r="EJO591" s="35"/>
      <c r="EJP591" s="35"/>
      <c r="EJQ591" s="35"/>
      <c r="EJR591" s="35"/>
      <c r="EJS591" s="35"/>
      <c r="EJT591" s="35"/>
      <c r="EJU591" s="35"/>
      <c r="EJV591" s="35"/>
      <c r="EJW591" s="35"/>
      <c r="EJX591" s="35"/>
      <c r="EJY591" s="35"/>
      <c r="EJZ591" s="35"/>
      <c r="EKA591" s="35"/>
      <c r="EKB591" s="35"/>
      <c r="EKC591" s="35"/>
      <c r="EKD591" s="35"/>
      <c r="EKE591" s="35"/>
      <c r="EKF591" s="35"/>
      <c r="EKG591" s="35"/>
      <c r="EKH591" s="35"/>
      <c r="EKI591" s="35"/>
      <c r="EKJ591" s="35"/>
      <c r="EKK591" s="35"/>
      <c r="EKL591" s="35"/>
      <c r="EKM591" s="35"/>
      <c r="EKN591" s="35"/>
      <c r="EKO591" s="35"/>
      <c r="EKP591" s="35"/>
      <c r="EKQ591" s="35"/>
      <c r="EKR591" s="35"/>
      <c r="EKS591" s="35"/>
      <c r="EKT591" s="35"/>
      <c r="EKU591" s="35"/>
      <c r="EKV591" s="35"/>
      <c r="EKW591" s="35"/>
      <c r="EKX591" s="35"/>
      <c r="EKY591" s="35"/>
      <c r="EKZ591" s="35"/>
      <c r="ELA591" s="35"/>
      <c r="ELB591" s="35"/>
      <c r="ELC591" s="35"/>
      <c r="ELD591" s="35"/>
      <c r="ELE591" s="35"/>
      <c r="ELF591" s="35"/>
      <c r="ELG591" s="35"/>
      <c r="ELH591" s="35"/>
      <c r="ELI591" s="35"/>
      <c r="ELJ591" s="35"/>
      <c r="ELK591" s="35"/>
      <c r="ELL591" s="35"/>
      <c r="ELM591" s="35"/>
      <c r="ELN591" s="35"/>
      <c r="ELO591" s="35"/>
      <c r="ELP591" s="35"/>
      <c r="ELQ591" s="35"/>
      <c r="ELR591" s="35"/>
      <c r="ELS591" s="35"/>
      <c r="ELT591" s="35"/>
      <c r="ELU591" s="35"/>
      <c r="ELV591" s="35"/>
      <c r="ELW591" s="35"/>
      <c r="ELX591" s="35"/>
      <c r="ELY591" s="35"/>
      <c r="ELZ591" s="35"/>
      <c r="EMA591" s="35"/>
      <c r="EMB591" s="35"/>
      <c r="EMC591" s="35"/>
      <c r="EMD591" s="35"/>
      <c r="EME591" s="35"/>
      <c r="EMF591" s="35"/>
      <c r="EMG591" s="35"/>
      <c r="EMH591" s="35"/>
      <c r="EMI591" s="35"/>
      <c r="EMJ591" s="35"/>
      <c r="EMK591" s="35"/>
      <c r="EML591" s="35"/>
      <c r="EMM591" s="35"/>
      <c r="EMN591" s="35"/>
      <c r="EMO591" s="35"/>
      <c r="EMP591" s="35"/>
      <c r="EMQ591" s="35"/>
      <c r="EMR591" s="35"/>
      <c r="EMS591" s="35"/>
      <c r="EMT591" s="35"/>
      <c r="EMU591" s="35"/>
      <c r="EMV591" s="35"/>
      <c r="EMW591" s="35"/>
      <c r="EMX591" s="35"/>
      <c r="EMY591" s="35"/>
      <c r="EMZ591" s="35"/>
      <c r="ENA591" s="35"/>
      <c r="ENB591" s="35"/>
      <c r="ENC591" s="35"/>
      <c r="END591" s="35"/>
      <c r="ENE591" s="35"/>
      <c r="ENF591" s="35"/>
      <c r="ENG591" s="35"/>
      <c r="ENH591" s="35"/>
      <c r="ENI591" s="35"/>
      <c r="ENJ591" s="35"/>
      <c r="ENK591" s="35"/>
      <c r="ENL591" s="35"/>
      <c r="ENM591" s="35"/>
      <c r="ENN591" s="35"/>
      <c r="ENO591" s="35"/>
      <c r="ENP591" s="35"/>
      <c r="ENQ591" s="35"/>
      <c r="ENR591" s="35"/>
      <c r="ENS591" s="35"/>
      <c r="ENT591" s="35"/>
      <c r="ENU591" s="35"/>
      <c r="ENV591" s="35"/>
      <c r="ENW591" s="35"/>
      <c r="ENX591" s="35"/>
      <c r="ENY591" s="35"/>
      <c r="ENZ591" s="35"/>
      <c r="EOA591" s="35"/>
      <c r="EOB591" s="35"/>
      <c r="EOC591" s="35"/>
      <c r="EOD591" s="35"/>
      <c r="EOE591" s="35"/>
      <c r="EOF591" s="35"/>
      <c r="EOG591" s="35"/>
      <c r="EOH591" s="35"/>
      <c r="EOI591" s="35"/>
      <c r="EOJ591" s="35"/>
      <c r="EOK591" s="35"/>
      <c r="EOL591" s="35"/>
      <c r="EOM591" s="35"/>
      <c r="EON591" s="35"/>
      <c r="EOO591" s="35"/>
      <c r="EOP591" s="35"/>
      <c r="EOQ591" s="35"/>
      <c r="EOR591" s="35"/>
      <c r="EOS591" s="35"/>
      <c r="EOT591" s="35"/>
      <c r="EOU591" s="35"/>
      <c r="EOV591" s="35"/>
      <c r="EOW591" s="35"/>
      <c r="EOX591" s="35"/>
      <c r="EOY591" s="35"/>
      <c r="EOZ591" s="35"/>
      <c r="EPA591" s="35"/>
      <c r="EPB591" s="35"/>
      <c r="EPC591" s="35"/>
      <c r="EPD591" s="35"/>
      <c r="EPE591" s="35"/>
      <c r="EPF591" s="35"/>
      <c r="EPG591" s="35"/>
      <c r="EPH591" s="35"/>
      <c r="EPI591" s="35"/>
      <c r="EPJ591" s="35"/>
      <c r="EPK591" s="35"/>
      <c r="EPL591" s="35"/>
      <c r="EPM591" s="35"/>
      <c r="EPN591" s="35"/>
      <c r="EPO591" s="35"/>
      <c r="EPP591" s="35"/>
      <c r="EPQ591" s="35"/>
      <c r="EPR591" s="35"/>
      <c r="EPS591" s="35"/>
      <c r="EPT591" s="35"/>
      <c r="EPU591" s="35"/>
      <c r="EPV591" s="35"/>
      <c r="EPW591" s="35"/>
      <c r="EPX591" s="35"/>
      <c r="EPY591" s="35"/>
      <c r="EPZ591" s="35"/>
      <c r="EQA591" s="35"/>
      <c r="EQB591" s="35"/>
      <c r="EQC591" s="35"/>
      <c r="EQD591" s="35"/>
      <c r="EQE591" s="35"/>
      <c r="EQF591" s="35"/>
      <c r="EQG591" s="35"/>
      <c r="EQH591" s="35"/>
      <c r="EQI591" s="35"/>
      <c r="EQJ591" s="35"/>
      <c r="EQK591" s="35"/>
      <c r="EQL591" s="35"/>
      <c r="EQM591" s="35"/>
      <c r="EQN591" s="35"/>
      <c r="EQO591" s="35"/>
      <c r="EQP591" s="35"/>
      <c r="EQQ591" s="35"/>
      <c r="EQR591" s="35"/>
      <c r="EQS591" s="35"/>
      <c r="EQT591" s="35"/>
      <c r="EQU591" s="35"/>
      <c r="EQV591" s="35"/>
      <c r="EQW591" s="35"/>
      <c r="EQX591" s="35"/>
      <c r="EQY591" s="35"/>
      <c r="EQZ591" s="35"/>
      <c r="ERA591" s="35"/>
      <c r="ERB591" s="35"/>
      <c r="ERC591" s="35"/>
      <c r="ERD591" s="35"/>
      <c r="ERE591" s="35"/>
      <c r="ERF591" s="35"/>
      <c r="ERG591" s="35"/>
      <c r="ERH591" s="35"/>
      <c r="ERI591" s="35"/>
      <c r="ERJ591" s="35"/>
      <c r="ERK591" s="35"/>
      <c r="ERL591" s="35"/>
      <c r="ERM591" s="35"/>
      <c r="ERN591" s="35"/>
      <c r="ERO591" s="35"/>
      <c r="ERP591" s="35"/>
      <c r="ERQ591" s="35"/>
      <c r="ERR591" s="35"/>
      <c r="ERS591" s="35"/>
      <c r="ERT591" s="35"/>
      <c r="ERU591" s="35"/>
      <c r="ERV591" s="35"/>
      <c r="ERW591" s="35"/>
      <c r="ERX591" s="35"/>
      <c r="ERY591" s="35"/>
      <c r="ERZ591" s="35"/>
      <c r="ESA591" s="35"/>
      <c r="ESB591" s="35"/>
      <c r="ESC591" s="35"/>
      <c r="ESD591" s="35"/>
      <c r="ESE591" s="35"/>
      <c r="ESF591" s="35"/>
      <c r="ESG591" s="35"/>
      <c r="ESH591" s="35"/>
      <c r="ESI591" s="35"/>
      <c r="ESJ591" s="35"/>
      <c r="ESK591" s="35"/>
      <c r="ESL591" s="35"/>
      <c r="ESM591" s="35"/>
      <c r="ESN591" s="35"/>
      <c r="ESO591" s="35"/>
      <c r="ESP591" s="35"/>
      <c r="ESQ591" s="35"/>
      <c r="ESR591" s="35"/>
      <c r="ESS591" s="35"/>
      <c r="EST591" s="35"/>
      <c r="ESU591" s="35"/>
      <c r="ESV591" s="35"/>
      <c r="ESW591" s="35"/>
      <c r="ESX591" s="35"/>
      <c r="ESY591" s="35"/>
      <c r="ESZ591" s="35"/>
      <c r="ETA591" s="35"/>
      <c r="ETB591" s="35"/>
      <c r="ETC591" s="35"/>
      <c r="ETD591" s="35"/>
      <c r="ETE591" s="35"/>
      <c r="ETF591" s="35"/>
      <c r="ETG591" s="35"/>
      <c r="ETH591" s="35"/>
      <c r="ETI591" s="35"/>
      <c r="ETJ591" s="35"/>
      <c r="ETK591" s="35"/>
      <c r="ETL591" s="35"/>
      <c r="ETM591" s="35"/>
      <c r="ETN591" s="35"/>
      <c r="ETO591" s="35"/>
      <c r="ETP591" s="35"/>
      <c r="ETQ591" s="35"/>
      <c r="ETR591" s="35"/>
      <c r="ETS591" s="35"/>
      <c r="ETT591" s="35"/>
      <c r="ETU591" s="35"/>
      <c r="ETV591" s="35"/>
      <c r="ETW591" s="35"/>
      <c r="ETX591" s="35"/>
      <c r="ETY591" s="35"/>
      <c r="ETZ591" s="35"/>
      <c r="EUA591" s="35"/>
      <c r="EUB591" s="35"/>
      <c r="EUC591" s="35"/>
      <c r="EUD591" s="35"/>
      <c r="EUE591" s="35"/>
      <c r="EUF591" s="35"/>
      <c r="EUG591" s="35"/>
      <c r="EUH591" s="35"/>
      <c r="EUI591" s="35"/>
      <c r="EUJ591" s="35"/>
      <c r="EUK591" s="35"/>
      <c r="EUL591" s="35"/>
      <c r="EUM591" s="35"/>
      <c r="EUN591" s="35"/>
      <c r="EUO591" s="35"/>
      <c r="EUP591" s="35"/>
      <c r="EUQ591" s="35"/>
      <c r="EUR591" s="35"/>
      <c r="EUS591" s="35"/>
      <c r="EUT591" s="35"/>
      <c r="EUU591" s="35"/>
      <c r="EUV591" s="35"/>
      <c r="EUW591" s="35"/>
      <c r="EUX591" s="35"/>
      <c r="EUY591" s="35"/>
      <c r="EUZ591" s="35"/>
      <c r="EVA591" s="35"/>
      <c r="EVB591" s="35"/>
      <c r="EVC591" s="35"/>
      <c r="EVD591" s="35"/>
      <c r="EVE591" s="35"/>
      <c r="EVF591" s="35"/>
      <c r="EVG591" s="35"/>
      <c r="EVH591" s="35"/>
      <c r="EVI591" s="35"/>
      <c r="EVJ591" s="35"/>
      <c r="EVK591" s="35"/>
      <c r="EVL591" s="35"/>
      <c r="EVM591" s="35"/>
      <c r="EVN591" s="35"/>
      <c r="EVO591" s="35"/>
      <c r="EVP591" s="35"/>
      <c r="EVQ591" s="35"/>
      <c r="EVR591" s="35"/>
      <c r="EVS591" s="35"/>
      <c r="EVT591" s="35"/>
      <c r="EVU591" s="35"/>
      <c r="EVV591" s="35"/>
      <c r="EVW591" s="35"/>
      <c r="EVX591" s="35"/>
      <c r="EVY591" s="35"/>
      <c r="EVZ591" s="35"/>
      <c r="EWA591" s="35"/>
      <c r="EWB591" s="35"/>
      <c r="EWC591" s="35"/>
      <c r="EWD591" s="35"/>
      <c r="EWE591" s="35"/>
      <c r="EWF591" s="35"/>
      <c r="EWG591" s="35"/>
      <c r="EWH591" s="35"/>
      <c r="EWI591" s="35"/>
      <c r="EWJ591" s="35"/>
      <c r="EWK591" s="35"/>
      <c r="EWL591" s="35"/>
      <c r="EWM591" s="35"/>
      <c r="EWN591" s="35"/>
      <c r="EWO591" s="35"/>
      <c r="EWP591" s="35"/>
      <c r="EWQ591" s="35"/>
      <c r="EWR591" s="35"/>
      <c r="EWS591" s="35"/>
      <c r="EWT591" s="35"/>
      <c r="EWU591" s="35"/>
      <c r="EWV591" s="35"/>
      <c r="EWW591" s="35"/>
      <c r="EWX591" s="35"/>
      <c r="EWY591" s="35"/>
      <c r="EWZ591" s="35"/>
      <c r="EXA591" s="35"/>
      <c r="EXB591" s="35"/>
      <c r="EXC591" s="35"/>
      <c r="EXD591" s="35"/>
      <c r="EXE591" s="35"/>
      <c r="EXF591" s="35"/>
      <c r="EXG591" s="35"/>
      <c r="EXH591" s="35"/>
      <c r="EXI591" s="35"/>
      <c r="EXJ591" s="35"/>
      <c r="EXK591" s="35"/>
      <c r="EXL591" s="35"/>
      <c r="EXM591" s="35"/>
      <c r="EXN591" s="35"/>
      <c r="EXO591" s="35"/>
      <c r="EXP591" s="35"/>
      <c r="EXQ591" s="35"/>
      <c r="EXR591" s="35"/>
      <c r="EXS591" s="35"/>
      <c r="EXT591" s="35"/>
      <c r="EXU591" s="35"/>
      <c r="EXV591" s="35"/>
      <c r="EXW591" s="35"/>
      <c r="EXX591" s="35"/>
      <c r="EXY591" s="35"/>
      <c r="EXZ591" s="35"/>
      <c r="EYA591" s="35"/>
      <c r="EYB591" s="35"/>
      <c r="EYC591" s="35"/>
      <c r="EYD591" s="35"/>
      <c r="EYE591" s="35"/>
      <c r="EYF591" s="35"/>
      <c r="EYG591" s="35"/>
      <c r="EYH591" s="35"/>
      <c r="EYI591" s="35"/>
      <c r="EYJ591" s="35"/>
      <c r="EYK591" s="35"/>
      <c r="EYL591" s="35"/>
      <c r="EYM591" s="35"/>
      <c r="EYN591" s="35"/>
      <c r="EYO591" s="35"/>
      <c r="EYP591" s="35"/>
      <c r="EYQ591" s="35"/>
      <c r="EYR591" s="35"/>
      <c r="EYS591" s="35"/>
      <c r="EYT591" s="35"/>
      <c r="EYU591" s="35"/>
      <c r="EYV591" s="35"/>
      <c r="EYW591" s="35"/>
      <c r="EYX591" s="35"/>
      <c r="EYY591" s="35"/>
      <c r="EYZ591" s="35"/>
      <c r="EZA591" s="35"/>
      <c r="EZB591" s="35"/>
      <c r="EZC591" s="35"/>
      <c r="EZD591" s="35"/>
      <c r="EZE591" s="35"/>
      <c r="EZF591" s="35"/>
      <c r="EZG591" s="35"/>
      <c r="EZH591" s="35"/>
      <c r="EZI591" s="35"/>
      <c r="EZJ591" s="35"/>
      <c r="EZK591" s="35"/>
      <c r="EZL591" s="35"/>
      <c r="EZM591" s="35"/>
      <c r="EZN591" s="35"/>
      <c r="EZO591" s="35"/>
      <c r="EZP591" s="35"/>
      <c r="EZQ591" s="35"/>
      <c r="EZR591" s="35"/>
      <c r="EZS591" s="35"/>
      <c r="EZT591" s="35"/>
      <c r="EZU591" s="35"/>
      <c r="EZV591" s="35"/>
      <c r="EZW591" s="35"/>
      <c r="EZX591" s="35"/>
      <c r="EZY591" s="35"/>
      <c r="EZZ591" s="35"/>
      <c r="FAA591" s="35"/>
      <c r="FAB591" s="35"/>
      <c r="FAC591" s="35"/>
      <c r="FAD591" s="35"/>
      <c r="FAE591" s="35"/>
      <c r="FAF591" s="35"/>
      <c r="FAG591" s="35"/>
      <c r="FAH591" s="35"/>
      <c r="FAI591" s="35"/>
      <c r="FAJ591" s="35"/>
      <c r="FAK591" s="35"/>
      <c r="FAL591" s="35"/>
      <c r="FAM591" s="35"/>
      <c r="FAN591" s="35"/>
      <c r="FAO591" s="35"/>
      <c r="FAP591" s="35"/>
      <c r="FAQ591" s="35"/>
      <c r="FAR591" s="35"/>
      <c r="FAS591" s="35"/>
      <c r="FAT591" s="35"/>
      <c r="FAU591" s="35"/>
      <c r="FAV591" s="35"/>
      <c r="FAW591" s="35"/>
      <c r="FAX591" s="35"/>
      <c r="FAY591" s="35"/>
      <c r="FAZ591" s="35"/>
      <c r="FBA591" s="35"/>
      <c r="FBB591" s="35"/>
      <c r="FBC591" s="35"/>
      <c r="FBD591" s="35"/>
      <c r="FBE591" s="35"/>
      <c r="FBF591" s="35"/>
      <c r="FBG591" s="35"/>
      <c r="FBH591" s="35"/>
      <c r="FBI591" s="35"/>
      <c r="FBJ591" s="35"/>
      <c r="FBK591" s="35"/>
      <c r="FBL591" s="35"/>
      <c r="FBM591" s="35"/>
      <c r="FBN591" s="35"/>
      <c r="FBO591" s="35"/>
      <c r="FBP591" s="35"/>
      <c r="FBQ591" s="35"/>
      <c r="FBR591" s="35"/>
      <c r="FBS591" s="35"/>
      <c r="FBT591" s="35"/>
      <c r="FBU591" s="35"/>
      <c r="FBV591" s="35"/>
      <c r="FBW591" s="35"/>
      <c r="FBX591" s="35"/>
      <c r="FBY591" s="35"/>
      <c r="FBZ591" s="35"/>
      <c r="FCA591" s="35"/>
      <c r="FCB591" s="35"/>
      <c r="FCC591" s="35"/>
      <c r="FCD591" s="35"/>
      <c r="FCE591" s="35"/>
      <c r="FCF591" s="35"/>
      <c r="FCG591" s="35"/>
      <c r="FCH591" s="35"/>
      <c r="FCI591" s="35"/>
      <c r="FCJ591" s="35"/>
      <c r="FCK591" s="35"/>
      <c r="FCL591" s="35"/>
      <c r="FCM591" s="35"/>
      <c r="FCN591" s="35"/>
      <c r="FCO591" s="35"/>
      <c r="FCP591" s="35"/>
      <c r="FCQ591" s="35"/>
      <c r="FCR591" s="35"/>
      <c r="FCS591" s="35"/>
      <c r="FCT591" s="35"/>
      <c r="FCU591" s="35"/>
      <c r="FCV591" s="35"/>
      <c r="FCW591" s="35"/>
      <c r="FCX591" s="35"/>
      <c r="FCY591" s="35"/>
      <c r="FCZ591" s="35"/>
      <c r="FDA591" s="35"/>
      <c r="FDB591" s="35"/>
      <c r="FDC591" s="35"/>
      <c r="FDD591" s="35"/>
      <c r="FDE591" s="35"/>
      <c r="FDF591" s="35"/>
      <c r="FDG591" s="35"/>
      <c r="FDH591" s="35"/>
      <c r="FDI591" s="35"/>
      <c r="FDJ591" s="35"/>
      <c r="FDK591" s="35"/>
      <c r="FDL591" s="35"/>
      <c r="FDM591" s="35"/>
      <c r="FDN591" s="35"/>
      <c r="FDO591" s="35"/>
      <c r="FDP591" s="35"/>
      <c r="FDQ591" s="35"/>
      <c r="FDR591" s="35"/>
      <c r="FDS591" s="35"/>
      <c r="FDT591" s="35"/>
      <c r="FDU591" s="35"/>
      <c r="FDV591" s="35"/>
      <c r="FDW591" s="35"/>
      <c r="FDX591" s="35"/>
      <c r="FDY591" s="35"/>
      <c r="FDZ591" s="35"/>
      <c r="FEA591" s="35"/>
      <c r="FEB591" s="35"/>
      <c r="FEC591" s="35"/>
      <c r="FED591" s="35"/>
      <c r="FEE591" s="35"/>
      <c r="FEF591" s="35"/>
      <c r="FEG591" s="35"/>
      <c r="FEH591" s="35"/>
      <c r="FEI591" s="35"/>
      <c r="FEJ591" s="35"/>
      <c r="FEK591" s="35"/>
      <c r="FEL591" s="35"/>
      <c r="FEM591" s="35"/>
      <c r="FEN591" s="35"/>
      <c r="FEO591" s="35"/>
      <c r="FEP591" s="35"/>
      <c r="FEQ591" s="35"/>
      <c r="FER591" s="35"/>
      <c r="FES591" s="35"/>
      <c r="FET591" s="35"/>
      <c r="FEU591" s="35"/>
      <c r="FEV591" s="35"/>
      <c r="FEW591" s="35"/>
      <c r="FEX591" s="35"/>
      <c r="FEY591" s="35"/>
      <c r="FEZ591" s="35"/>
      <c r="FFA591" s="35"/>
      <c r="FFB591" s="35"/>
      <c r="FFC591" s="35"/>
      <c r="FFD591" s="35"/>
      <c r="FFE591" s="35"/>
      <c r="FFF591" s="35"/>
      <c r="FFG591" s="35"/>
      <c r="FFH591" s="35"/>
      <c r="FFI591" s="35"/>
      <c r="FFJ591" s="35"/>
      <c r="FFK591" s="35"/>
      <c r="FFL591" s="35"/>
      <c r="FFM591" s="35"/>
      <c r="FFN591" s="35"/>
      <c r="FFO591" s="35"/>
      <c r="FFP591" s="35"/>
      <c r="FFQ591" s="35"/>
      <c r="FFR591" s="35"/>
      <c r="FFS591" s="35"/>
      <c r="FFT591" s="35"/>
      <c r="FFU591" s="35"/>
      <c r="FFV591" s="35"/>
      <c r="FFW591" s="35"/>
      <c r="FFX591" s="35"/>
      <c r="FFY591" s="35"/>
      <c r="FFZ591" s="35"/>
      <c r="FGA591" s="35"/>
      <c r="FGB591" s="35"/>
      <c r="FGC591" s="35"/>
      <c r="FGD591" s="35"/>
      <c r="FGE591" s="35"/>
      <c r="FGF591" s="35"/>
      <c r="FGG591" s="35"/>
      <c r="FGH591" s="35"/>
      <c r="FGI591" s="35"/>
      <c r="FGJ591" s="35"/>
      <c r="FGK591" s="35"/>
      <c r="FGL591" s="35"/>
      <c r="FGM591" s="35"/>
      <c r="FGN591" s="35"/>
      <c r="FGO591" s="35"/>
      <c r="FGP591" s="35"/>
      <c r="FGQ591" s="35"/>
      <c r="FGR591" s="35"/>
      <c r="FGS591" s="35"/>
      <c r="FGT591" s="35"/>
      <c r="FGU591" s="35"/>
      <c r="FGV591" s="35"/>
      <c r="FGW591" s="35"/>
      <c r="FGX591" s="35"/>
      <c r="FGY591" s="35"/>
      <c r="FGZ591" s="35"/>
      <c r="FHA591" s="35"/>
      <c r="FHB591" s="35"/>
      <c r="FHC591" s="35"/>
      <c r="FHD591" s="35"/>
      <c r="FHE591" s="35"/>
      <c r="FHF591" s="35"/>
      <c r="FHG591" s="35"/>
      <c r="FHH591" s="35"/>
      <c r="FHI591" s="35"/>
      <c r="FHJ591" s="35"/>
      <c r="FHK591" s="35"/>
      <c r="FHL591" s="35"/>
      <c r="FHM591" s="35"/>
      <c r="FHN591" s="35"/>
      <c r="FHO591" s="35"/>
      <c r="FHP591" s="35"/>
      <c r="FHQ591" s="35"/>
      <c r="FHR591" s="35"/>
      <c r="FHS591" s="35"/>
      <c r="FHT591" s="35"/>
      <c r="FHU591" s="35"/>
      <c r="FHV591" s="35"/>
      <c r="FHW591" s="35"/>
      <c r="FHX591" s="35"/>
      <c r="FHY591" s="35"/>
      <c r="FHZ591" s="35"/>
      <c r="FIA591" s="35"/>
      <c r="FIB591" s="35"/>
      <c r="FIC591" s="35"/>
      <c r="FID591" s="35"/>
      <c r="FIE591" s="35"/>
      <c r="FIF591" s="35"/>
      <c r="FIG591" s="35"/>
      <c r="FIH591" s="35"/>
      <c r="FII591" s="35"/>
      <c r="FIJ591" s="35"/>
      <c r="FIK591" s="35"/>
      <c r="FIL591" s="35"/>
      <c r="FIM591" s="35"/>
      <c r="FIN591" s="35"/>
      <c r="FIO591" s="35"/>
      <c r="FIP591" s="35"/>
      <c r="FIQ591" s="35"/>
      <c r="FIR591" s="35"/>
      <c r="FIS591" s="35"/>
      <c r="FIT591" s="35"/>
      <c r="FIU591" s="35"/>
      <c r="FIV591" s="35"/>
      <c r="FIW591" s="35"/>
      <c r="FIX591" s="35"/>
      <c r="FIY591" s="35"/>
      <c r="FIZ591" s="35"/>
      <c r="FJA591" s="35"/>
      <c r="FJB591" s="35"/>
      <c r="FJC591" s="35"/>
      <c r="FJD591" s="35"/>
      <c r="FJE591" s="35"/>
      <c r="FJF591" s="35"/>
      <c r="FJG591" s="35"/>
      <c r="FJH591" s="35"/>
      <c r="FJI591" s="35"/>
      <c r="FJJ591" s="35"/>
      <c r="FJK591" s="35"/>
      <c r="FJL591" s="35"/>
      <c r="FJM591" s="35"/>
      <c r="FJN591" s="35"/>
      <c r="FJO591" s="35"/>
      <c r="FJP591" s="35"/>
      <c r="FJQ591" s="35"/>
      <c r="FJR591" s="35"/>
      <c r="FJS591" s="35"/>
      <c r="FJT591" s="35"/>
      <c r="FJU591" s="35"/>
      <c r="FJV591" s="35"/>
      <c r="FJW591" s="35"/>
      <c r="FJX591" s="35"/>
      <c r="FJY591" s="35"/>
      <c r="FJZ591" s="35"/>
      <c r="FKA591" s="35"/>
      <c r="FKB591" s="35"/>
      <c r="FKC591" s="35"/>
      <c r="FKD591" s="35"/>
      <c r="FKE591" s="35"/>
      <c r="FKF591" s="35"/>
      <c r="FKG591" s="35"/>
      <c r="FKH591" s="35"/>
      <c r="FKI591" s="35"/>
      <c r="FKJ591" s="35"/>
      <c r="FKK591" s="35"/>
      <c r="FKL591" s="35"/>
      <c r="FKM591" s="35"/>
      <c r="FKN591" s="35"/>
      <c r="FKO591" s="35"/>
      <c r="FKP591" s="35"/>
      <c r="FKQ591" s="35"/>
      <c r="FKR591" s="35"/>
      <c r="FKS591" s="35"/>
      <c r="FKT591" s="35"/>
      <c r="FKU591" s="35"/>
      <c r="FKV591" s="35"/>
      <c r="FKW591" s="35"/>
      <c r="FKX591" s="35"/>
      <c r="FKY591" s="35"/>
      <c r="FKZ591" s="35"/>
      <c r="FLA591" s="35"/>
      <c r="FLB591" s="35"/>
      <c r="FLC591" s="35"/>
      <c r="FLD591" s="35"/>
      <c r="FLE591" s="35"/>
      <c r="FLF591" s="35"/>
      <c r="FLG591" s="35"/>
      <c r="FLH591" s="35"/>
      <c r="FLI591" s="35"/>
      <c r="FLJ591" s="35"/>
      <c r="FLK591" s="35"/>
      <c r="FLL591" s="35"/>
      <c r="FLM591" s="35"/>
      <c r="FLN591" s="35"/>
      <c r="FLO591" s="35"/>
      <c r="FLP591" s="35"/>
      <c r="FLQ591" s="35"/>
      <c r="FLR591" s="35"/>
      <c r="FLS591" s="35"/>
      <c r="FLT591" s="35"/>
      <c r="FLU591" s="35"/>
      <c r="FLV591" s="35"/>
      <c r="FLW591" s="35"/>
      <c r="FLX591" s="35"/>
      <c r="FLY591" s="35"/>
      <c r="FLZ591" s="35"/>
      <c r="FMA591" s="35"/>
      <c r="FMB591" s="35"/>
      <c r="FMC591" s="35"/>
      <c r="FMD591" s="35"/>
      <c r="FME591" s="35"/>
      <c r="FMF591" s="35"/>
      <c r="FMG591" s="35"/>
      <c r="FMH591" s="35"/>
      <c r="FMI591" s="35"/>
      <c r="FMJ591" s="35"/>
      <c r="FMK591" s="35"/>
      <c r="FML591" s="35"/>
      <c r="FMM591" s="35"/>
      <c r="FMN591" s="35"/>
      <c r="FMO591" s="35"/>
      <c r="FMP591" s="35"/>
      <c r="FMQ591" s="35"/>
      <c r="FMR591" s="35"/>
      <c r="FMS591" s="35"/>
      <c r="FMT591" s="35"/>
      <c r="FMU591" s="35"/>
      <c r="FMV591" s="35"/>
      <c r="FMW591" s="35"/>
      <c r="FMX591" s="35"/>
      <c r="FMY591" s="35"/>
      <c r="FMZ591" s="35"/>
      <c r="FNA591" s="35"/>
      <c r="FNB591" s="35"/>
      <c r="FNC591" s="35"/>
      <c r="FND591" s="35"/>
      <c r="FNE591" s="35"/>
      <c r="FNF591" s="35"/>
      <c r="FNG591" s="35"/>
      <c r="FNH591" s="35"/>
      <c r="FNI591" s="35"/>
      <c r="FNJ591" s="35"/>
      <c r="FNK591" s="35"/>
      <c r="FNL591" s="35"/>
      <c r="FNM591" s="35"/>
      <c r="FNN591" s="35"/>
      <c r="FNO591" s="35"/>
      <c r="FNP591" s="35"/>
      <c r="FNQ591" s="35"/>
      <c r="FNR591" s="35"/>
      <c r="FNS591" s="35"/>
      <c r="FNT591" s="35"/>
      <c r="FNU591" s="35"/>
      <c r="FNV591" s="35"/>
      <c r="FNW591" s="35"/>
      <c r="FNX591" s="35"/>
      <c r="FNY591" s="35"/>
      <c r="FNZ591" s="35"/>
      <c r="FOA591" s="35"/>
      <c r="FOB591" s="35"/>
      <c r="FOC591" s="35"/>
      <c r="FOD591" s="35"/>
      <c r="FOE591" s="35"/>
      <c r="FOF591" s="35"/>
      <c r="FOG591" s="35"/>
      <c r="FOH591" s="35"/>
      <c r="FOI591" s="35"/>
      <c r="FOJ591" s="35"/>
      <c r="FOK591" s="35"/>
      <c r="FOL591" s="35"/>
      <c r="FOM591" s="35"/>
      <c r="FON591" s="35"/>
      <c r="FOO591" s="35"/>
      <c r="FOP591" s="35"/>
      <c r="FOQ591" s="35"/>
      <c r="FOR591" s="35"/>
      <c r="FOS591" s="35"/>
      <c r="FOT591" s="35"/>
      <c r="FOU591" s="35"/>
      <c r="FOV591" s="35"/>
      <c r="FOW591" s="35"/>
      <c r="FOX591" s="35"/>
      <c r="FOY591" s="35"/>
      <c r="FOZ591" s="35"/>
      <c r="FPA591" s="35"/>
      <c r="FPB591" s="35"/>
      <c r="FPC591" s="35"/>
      <c r="FPD591" s="35"/>
      <c r="FPE591" s="35"/>
      <c r="FPF591" s="35"/>
      <c r="FPG591" s="35"/>
      <c r="FPH591" s="35"/>
      <c r="FPI591" s="35"/>
      <c r="FPJ591" s="35"/>
      <c r="FPK591" s="35"/>
      <c r="FPL591" s="35"/>
      <c r="FPM591" s="35"/>
      <c r="FPN591" s="35"/>
      <c r="FPO591" s="35"/>
      <c r="FPP591" s="35"/>
      <c r="FPQ591" s="35"/>
      <c r="FPR591" s="35"/>
      <c r="FPS591" s="35"/>
      <c r="FPT591" s="35"/>
      <c r="FPU591" s="35"/>
      <c r="FPV591" s="35"/>
      <c r="FPW591" s="35"/>
      <c r="FPX591" s="35"/>
      <c r="FPY591" s="35"/>
      <c r="FPZ591" s="35"/>
      <c r="FQA591" s="35"/>
      <c r="FQB591" s="35"/>
      <c r="FQC591" s="35"/>
      <c r="FQD591" s="35"/>
      <c r="FQE591" s="35"/>
      <c r="FQF591" s="35"/>
      <c r="FQG591" s="35"/>
      <c r="FQH591" s="35"/>
      <c r="FQI591" s="35"/>
      <c r="FQJ591" s="35"/>
      <c r="FQK591" s="35"/>
      <c r="FQL591" s="35"/>
      <c r="FQM591" s="35"/>
      <c r="FQN591" s="35"/>
      <c r="FQO591" s="35"/>
      <c r="FQP591" s="35"/>
      <c r="FQQ591" s="35"/>
      <c r="FQR591" s="35"/>
      <c r="FQS591" s="35"/>
      <c r="FQT591" s="35"/>
      <c r="FQU591" s="35"/>
      <c r="FQV591" s="35"/>
      <c r="FQW591" s="35"/>
      <c r="FQX591" s="35"/>
      <c r="FQY591" s="35"/>
      <c r="FQZ591" s="35"/>
      <c r="FRA591" s="35"/>
      <c r="FRB591" s="35"/>
      <c r="FRC591" s="35"/>
      <c r="FRD591" s="35"/>
      <c r="FRE591" s="35"/>
      <c r="FRF591" s="35"/>
      <c r="FRG591" s="35"/>
      <c r="FRH591" s="35"/>
      <c r="FRI591" s="35"/>
      <c r="FRJ591" s="35"/>
      <c r="FRK591" s="35"/>
      <c r="FRL591" s="35"/>
      <c r="FRM591" s="35"/>
      <c r="FRN591" s="35"/>
      <c r="FRO591" s="35"/>
      <c r="FRP591" s="35"/>
      <c r="FRQ591" s="35"/>
      <c r="FRR591" s="35"/>
      <c r="FRS591" s="35"/>
      <c r="FRT591" s="35"/>
      <c r="FRU591" s="35"/>
      <c r="FRV591" s="35"/>
      <c r="FRW591" s="35"/>
      <c r="FRX591" s="35"/>
      <c r="FRY591" s="35"/>
      <c r="FRZ591" s="35"/>
      <c r="FSA591" s="35"/>
      <c r="FSB591" s="35"/>
      <c r="FSC591" s="35"/>
      <c r="FSD591" s="35"/>
      <c r="FSE591" s="35"/>
      <c r="FSF591" s="35"/>
      <c r="FSG591" s="35"/>
      <c r="FSH591" s="35"/>
      <c r="FSI591" s="35"/>
      <c r="FSJ591" s="35"/>
      <c r="FSK591" s="35"/>
      <c r="FSL591" s="35"/>
      <c r="FSM591" s="35"/>
      <c r="FSN591" s="35"/>
      <c r="FSO591" s="35"/>
      <c r="FSP591" s="35"/>
      <c r="FSQ591" s="35"/>
      <c r="FSR591" s="35"/>
      <c r="FSS591" s="35"/>
      <c r="FST591" s="35"/>
      <c r="FSU591" s="35"/>
      <c r="FSV591" s="35"/>
      <c r="FSW591" s="35"/>
      <c r="FSX591" s="35"/>
      <c r="FSY591" s="35"/>
      <c r="FSZ591" s="35"/>
      <c r="FTA591" s="35"/>
      <c r="FTB591" s="35"/>
      <c r="FTC591" s="35"/>
      <c r="FTD591" s="35"/>
      <c r="FTE591" s="35"/>
      <c r="FTF591" s="35"/>
      <c r="FTG591" s="35"/>
      <c r="FTH591" s="35"/>
      <c r="FTI591" s="35"/>
      <c r="FTJ591" s="35"/>
      <c r="FTK591" s="35"/>
      <c r="FTL591" s="35"/>
      <c r="FTM591" s="35"/>
      <c r="FTN591" s="35"/>
      <c r="FTO591" s="35"/>
      <c r="FTP591" s="35"/>
      <c r="FTQ591" s="35"/>
      <c r="FTR591" s="35"/>
      <c r="FTS591" s="35"/>
      <c r="FTT591" s="35"/>
      <c r="FTU591" s="35"/>
      <c r="FTV591" s="35"/>
      <c r="FTW591" s="35"/>
      <c r="FTX591" s="35"/>
      <c r="FTY591" s="35"/>
      <c r="FTZ591" s="35"/>
      <c r="FUA591" s="35"/>
      <c r="FUB591" s="35"/>
      <c r="FUC591" s="35"/>
      <c r="FUD591" s="35"/>
      <c r="FUE591" s="35"/>
      <c r="FUF591" s="35"/>
      <c r="FUG591" s="35"/>
      <c r="FUH591" s="35"/>
      <c r="FUI591" s="35"/>
      <c r="FUJ591" s="35"/>
      <c r="FUK591" s="35"/>
      <c r="FUL591" s="35"/>
      <c r="FUM591" s="35"/>
      <c r="FUN591" s="35"/>
      <c r="FUO591" s="35"/>
      <c r="FUP591" s="35"/>
      <c r="FUQ591" s="35"/>
      <c r="FUR591" s="35"/>
      <c r="FUS591" s="35"/>
      <c r="FUT591" s="35"/>
      <c r="FUU591" s="35"/>
      <c r="FUV591" s="35"/>
      <c r="FUW591" s="35"/>
      <c r="FUX591" s="35"/>
      <c r="FUY591" s="35"/>
      <c r="FUZ591" s="35"/>
      <c r="FVA591" s="35"/>
      <c r="FVB591" s="35"/>
      <c r="FVC591" s="35"/>
      <c r="FVD591" s="35"/>
      <c r="FVE591" s="35"/>
      <c r="FVF591" s="35"/>
      <c r="FVG591" s="35"/>
      <c r="FVH591" s="35"/>
      <c r="FVI591" s="35"/>
      <c r="FVJ591" s="35"/>
      <c r="FVK591" s="35"/>
      <c r="FVL591" s="35"/>
      <c r="FVM591" s="35"/>
      <c r="FVN591" s="35"/>
      <c r="FVO591" s="35"/>
      <c r="FVP591" s="35"/>
      <c r="FVQ591" s="35"/>
      <c r="FVR591" s="35"/>
      <c r="FVS591" s="35"/>
      <c r="FVT591" s="35"/>
      <c r="FVU591" s="35"/>
      <c r="FVV591" s="35"/>
      <c r="FVW591" s="35"/>
      <c r="FVX591" s="35"/>
      <c r="FVY591" s="35"/>
      <c r="FVZ591" s="35"/>
      <c r="FWA591" s="35"/>
      <c r="FWB591" s="35"/>
      <c r="FWC591" s="35"/>
      <c r="FWD591" s="35"/>
      <c r="FWE591" s="35"/>
      <c r="FWF591" s="35"/>
      <c r="FWG591" s="35"/>
      <c r="FWH591" s="35"/>
      <c r="FWI591" s="35"/>
      <c r="FWJ591" s="35"/>
      <c r="FWK591" s="35"/>
      <c r="FWL591" s="35"/>
      <c r="FWM591" s="35"/>
      <c r="FWN591" s="35"/>
      <c r="FWO591" s="35"/>
      <c r="FWP591" s="35"/>
      <c r="FWQ591" s="35"/>
      <c r="FWR591" s="35"/>
      <c r="FWS591" s="35"/>
      <c r="FWT591" s="35"/>
      <c r="FWU591" s="35"/>
      <c r="FWV591" s="35"/>
      <c r="FWW591" s="35"/>
      <c r="FWX591" s="35"/>
      <c r="FWY591" s="35"/>
      <c r="FWZ591" s="35"/>
      <c r="FXA591" s="35"/>
      <c r="FXB591" s="35"/>
      <c r="FXC591" s="35"/>
      <c r="FXD591" s="35"/>
      <c r="FXE591" s="35"/>
      <c r="FXF591" s="35"/>
      <c r="FXG591" s="35"/>
      <c r="FXH591" s="35"/>
      <c r="FXI591" s="35"/>
      <c r="FXJ591" s="35"/>
      <c r="FXK591" s="35"/>
      <c r="FXL591" s="35"/>
      <c r="FXM591" s="35"/>
      <c r="FXN591" s="35"/>
      <c r="FXO591" s="35"/>
      <c r="FXP591" s="35"/>
      <c r="FXQ591" s="35"/>
      <c r="FXR591" s="35"/>
      <c r="FXS591" s="35"/>
      <c r="FXT591" s="35"/>
      <c r="FXU591" s="35"/>
      <c r="FXV591" s="35"/>
      <c r="FXW591" s="35"/>
      <c r="FXX591" s="35"/>
      <c r="FXY591" s="35"/>
      <c r="FXZ591" s="35"/>
      <c r="FYA591" s="35"/>
      <c r="FYB591" s="35"/>
      <c r="FYC591" s="35"/>
      <c r="FYD591" s="35"/>
      <c r="FYE591" s="35"/>
      <c r="FYF591" s="35"/>
      <c r="FYG591" s="35"/>
      <c r="FYH591" s="35"/>
      <c r="FYI591" s="35"/>
      <c r="FYJ591" s="35"/>
      <c r="FYK591" s="35"/>
      <c r="FYL591" s="35"/>
      <c r="FYM591" s="35"/>
      <c r="FYN591" s="35"/>
      <c r="FYO591" s="35"/>
      <c r="FYP591" s="35"/>
      <c r="FYQ591" s="35"/>
      <c r="FYR591" s="35"/>
      <c r="FYS591" s="35"/>
      <c r="FYT591" s="35"/>
      <c r="FYU591" s="35"/>
      <c r="FYV591" s="35"/>
      <c r="FYW591" s="35"/>
      <c r="FYX591" s="35"/>
      <c r="FYY591" s="35"/>
      <c r="FYZ591" s="35"/>
      <c r="FZA591" s="35"/>
      <c r="FZB591" s="35"/>
      <c r="FZC591" s="35"/>
      <c r="FZD591" s="35"/>
      <c r="FZE591" s="35"/>
      <c r="FZF591" s="35"/>
      <c r="FZG591" s="35"/>
      <c r="FZH591" s="35"/>
      <c r="FZI591" s="35"/>
      <c r="FZJ591" s="35"/>
      <c r="FZK591" s="35"/>
      <c r="FZL591" s="35"/>
      <c r="FZM591" s="35"/>
      <c r="FZN591" s="35"/>
      <c r="FZO591" s="35"/>
      <c r="FZP591" s="35"/>
      <c r="FZQ591" s="35"/>
      <c r="FZR591" s="35"/>
      <c r="FZS591" s="35"/>
      <c r="FZT591" s="35"/>
      <c r="FZU591" s="35"/>
      <c r="FZV591" s="35"/>
      <c r="FZW591" s="35"/>
      <c r="FZX591" s="35"/>
      <c r="FZY591" s="35"/>
      <c r="FZZ591" s="35"/>
      <c r="GAA591" s="35"/>
      <c r="GAB591" s="35"/>
      <c r="GAC591" s="35"/>
      <c r="GAD591" s="35"/>
      <c r="GAE591" s="35"/>
      <c r="GAF591" s="35"/>
      <c r="GAG591" s="35"/>
      <c r="GAH591" s="35"/>
      <c r="GAI591" s="35"/>
      <c r="GAJ591" s="35"/>
      <c r="GAK591" s="35"/>
      <c r="GAL591" s="35"/>
      <c r="GAM591" s="35"/>
      <c r="GAN591" s="35"/>
      <c r="GAO591" s="35"/>
      <c r="GAP591" s="35"/>
      <c r="GAQ591" s="35"/>
      <c r="GAR591" s="35"/>
      <c r="GAS591" s="35"/>
      <c r="GAT591" s="35"/>
      <c r="GAU591" s="35"/>
      <c r="GAV591" s="35"/>
      <c r="GAW591" s="35"/>
      <c r="GAX591" s="35"/>
      <c r="GAY591" s="35"/>
      <c r="GAZ591" s="35"/>
      <c r="GBA591" s="35"/>
      <c r="GBB591" s="35"/>
      <c r="GBC591" s="35"/>
      <c r="GBD591" s="35"/>
      <c r="GBE591" s="35"/>
      <c r="GBF591" s="35"/>
      <c r="GBG591" s="35"/>
      <c r="GBH591" s="35"/>
      <c r="GBI591" s="35"/>
      <c r="GBJ591" s="35"/>
      <c r="GBK591" s="35"/>
      <c r="GBL591" s="35"/>
      <c r="GBM591" s="35"/>
      <c r="GBN591" s="35"/>
      <c r="GBO591" s="35"/>
      <c r="GBP591" s="35"/>
      <c r="GBQ591" s="35"/>
      <c r="GBR591" s="35"/>
      <c r="GBS591" s="35"/>
      <c r="GBT591" s="35"/>
      <c r="GBU591" s="35"/>
      <c r="GBV591" s="35"/>
      <c r="GBW591" s="35"/>
      <c r="GBX591" s="35"/>
      <c r="GBY591" s="35"/>
      <c r="GBZ591" s="35"/>
      <c r="GCA591" s="35"/>
      <c r="GCB591" s="35"/>
      <c r="GCC591" s="35"/>
      <c r="GCD591" s="35"/>
      <c r="GCE591" s="35"/>
      <c r="GCF591" s="35"/>
      <c r="GCG591" s="35"/>
      <c r="GCH591" s="35"/>
      <c r="GCI591" s="35"/>
      <c r="GCJ591" s="35"/>
      <c r="GCK591" s="35"/>
      <c r="GCL591" s="35"/>
      <c r="GCM591" s="35"/>
      <c r="GCN591" s="35"/>
      <c r="GCO591" s="35"/>
      <c r="GCP591" s="35"/>
      <c r="GCQ591" s="35"/>
      <c r="GCR591" s="35"/>
      <c r="GCS591" s="35"/>
      <c r="GCT591" s="35"/>
      <c r="GCU591" s="35"/>
      <c r="GCV591" s="35"/>
      <c r="GCW591" s="35"/>
      <c r="GCX591" s="35"/>
      <c r="GCY591" s="35"/>
      <c r="GCZ591" s="35"/>
      <c r="GDA591" s="35"/>
      <c r="GDB591" s="35"/>
      <c r="GDC591" s="35"/>
      <c r="GDD591" s="35"/>
      <c r="GDE591" s="35"/>
      <c r="GDF591" s="35"/>
      <c r="GDG591" s="35"/>
      <c r="GDH591" s="35"/>
      <c r="GDI591" s="35"/>
      <c r="GDJ591" s="35"/>
      <c r="GDK591" s="35"/>
      <c r="GDL591" s="35"/>
      <c r="GDM591" s="35"/>
      <c r="GDN591" s="35"/>
      <c r="GDO591" s="35"/>
      <c r="GDP591" s="35"/>
      <c r="GDQ591" s="35"/>
      <c r="GDR591" s="35"/>
      <c r="GDS591" s="35"/>
      <c r="GDT591" s="35"/>
      <c r="GDU591" s="35"/>
      <c r="GDV591" s="35"/>
      <c r="GDW591" s="35"/>
      <c r="GDX591" s="35"/>
      <c r="GDY591" s="35"/>
      <c r="GDZ591" s="35"/>
      <c r="GEA591" s="35"/>
      <c r="GEB591" s="35"/>
      <c r="GEC591" s="35"/>
      <c r="GED591" s="35"/>
      <c r="GEE591" s="35"/>
      <c r="GEF591" s="35"/>
      <c r="GEG591" s="35"/>
      <c r="GEH591" s="35"/>
      <c r="GEI591" s="35"/>
      <c r="GEJ591" s="35"/>
      <c r="GEK591" s="35"/>
      <c r="GEL591" s="35"/>
      <c r="GEM591" s="35"/>
      <c r="GEN591" s="35"/>
      <c r="GEO591" s="35"/>
      <c r="GEP591" s="35"/>
      <c r="GEQ591" s="35"/>
      <c r="GER591" s="35"/>
      <c r="GES591" s="35"/>
      <c r="GET591" s="35"/>
      <c r="GEU591" s="35"/>
      <c r="GEV591" s="35"/>
      <c r="GEW591" s="35"/>
      <c r="GEX591" s="35"/>
      <c r="GEY591" s="35"/>
      <c r="GEZ591" s="35"/>
      <c r="GFA591" s="35"/>
      <c r="GFB591" s="35"/>
      <c r="GFC591" s="35"/>
      <c r="GFD591" s="35"/>
      <c r="GFE591" s="35"/>
      <c r="GFF591" s="35"/>
      <c r="GFG591" s="35"/>
      <c r="GFH591" s="35"/>
      <c r="GFI591" s="35"/>
      <c r="GFJ591" s="35"/>
      <c r="GFK591" s="35"/>
      <c r="GFL591" s="35"/>
      <c r="GFM591" s="35"/>
      <c r="GFN591" s="35"/>
      <c r="GFO591" s="35"/>
      <c r="GFP591" s="35"/>
      <c r="GFQ591" s="35"/>
      <c r="GFR591" s="35"/>
      <c r="GFS591" s="35"/>
      <c r="GFT591" s="35"/>
      <c r="GFU591" s="35"/>
      <c r="GFV591" s="35"/>
      <c r="GFW591" s="35"/>
      <c r="GFX591" s="35"/>
      <c r="GFY591" s="35"/>
      <c r="GFZ591" s="35"/>
      <c r="GGA591" s="35"/>
      <c r="GGB591" s="35"/>
      <c r="GGC591" s="35"/>
      <c r="GGD591" s="35"/>
      <c r="GGE591" s="35"/>
      <c r="GGF591" s="35"/>
      <c r="GGG591" s="35"/>
      <c r="GGH591" s="35"/>
      <c r="GGI591" s="35"/>
      <c r="GGJ591" s="35"/>
      <c r="GGK591" s="35"/>
      <c r="GGL591" s="35"/>
      <c r="GGM591" s="35"/>
      <c r="GGN591" s="35"/>
      <c r="GGO591" s="35"/>
      <c r="GGP591" s="35"/>
      <c r="GGQ591" s="35"/>
      <c r="GGR591" s="35"/>
      <c r="GGS591" s="35"/>
      <c r="GGT591" s="35"/>
      <c r="GGU591" s="35"/>
      <c r="GGV591" s="35"/>
      <c r="GGW591" s="35"/>
      <c r="GGX591" s="35"/>
      <c r="GGY591" s="35"/>
      <c r="GGZ591" s="35"/>
      <c r="GHA591" s="35"/>
      <c r="GHB591" s="35"/>
      <c r="GHC591" s="35"/>
      <c r="GHD591" s="35"/>
      <c r="GHE591" s="35"/>
      <c r="GHF591" s="35"/>
      <c r="GHG591" s="35"/>
      <c r="GHH591" s="35"/>
      <c r="GHI591" s="35"/>
      <c r="GHJ591" s="35"/>
      <c r="GHK591" s="35"/>
      <c r="GHL591" s="35"/>
      <c r="GHM591" s="35"/>
      <c r="GHN591" s="35"/>
      <c r="GHO591" s="35"/>
      <c r="GHP591" s="35"/>
      <c r="GHQ591" s="35"/>
      <c r="GHR591" s="35"/>
      <c r="GHS591" s="35"/>
      <c r="GHT591" s="35"/>
      <c r="GHU591" s="35"/>
      <c r="GHV591" s="35"/>
      <c r="GHW591" s="35"/>
      <c r="GHX591" s="35"/>
      <c r="GHY591" s="35"/>
      <c r="GHZ591" s="35"/>
      <c r="GIA591" s="35"/>
      <c r="GIB591" s="35"/>
      <c r="GIC591" s="35"/>
      <c r="GID591" s="35"/>
      <c r="GIE591" s="35"/>
      <c r="GIF591" s="35"/>
      <c r="GIG591" s="35"/>
      <c r="GIH591" s="35"/>
      <c r="GII591" s="35"/>
      <c r="GIJ591" s="35"/>
      <c r="GIK591" s="35"/>
      <c r="GIL591" s="35"/>
      <c r="GIM591" s="35"/>
      <c r="GIN591" s="35"/>
      <c r="GIO591" s="35"/>
      <c r="GIP591" s="35"/>
      <c r="GIQ591" s="35"/>
      <c r="GIR591" s="35"/>
      <c r="GIS591" s="35"/>
      <c r="GIT591" s="35"/>
      <c r="GIU591" s="35"/>
      <c r="GIV591" s="35"/>
      <c r="GIW591" s="35"/>
      <c r="GIX591" s="35"/>
      <c r="GIY591" s="35"/>
      <c r="GIZ591" s="35"/>
      <c r="GJA591" s="35"/>
      <c r="GJB591" s="35"/>
      <c r="GJC591" s="35"/>
      <c r="GJD591" s="35"/>
      <c r="GJE591" s="35"/>
      <c r="GJF591" s="35"/>
      <c r="GJG591" s="35"/>
      <c r="GJH591" s="35"/>
      <c r="GJI591" s="35"/>
      <c r="GJJ591" s="35"/>
      <c r="GJK591" s="35"/>
      <c r="GJL591" s="35"/>
      <c r="GJM591" s="35"/>
      <c r="GJN591" s="35"/>
      <c r="GJO591" s="35"/>
      <c r="GJP591" s="35"/>
      <c r="GJQ591" s="35"/>
      <c r="GJR591" s="35"/>
      <c r="GJS591" s="35"/>
      <c r="GJT591" s="35"/>
      <c r="GJU591" s="35"/>
      <c r="GJV591" s="35"/>
      <c r="GJW591" s="35"/>
      <c r="GJX591" s="35"/>
      <c r="GJY591" s="35"/>
      <c r="GJZ591" s="35"/>
      <c r="GKA591" s="35"/>
      <c r="GKB591" s="35"/>
      <c r="GKC591" s="35"/>
      <c r="GKD591" s="35"/>
      <c r="GKE591" s="35"/>
      <c r="GKF591" s="35"/>
      <c r="GKG591" s="35"/>
      <c r="GKH591" s="35"/>
      <c r="GKI591" s="35"/>
      <c r="GKJ591" s="35"/>
      <c r="GKK591" s="35"/>
      <c r="GKL591" s="35"/>
      <c r="GKM591" s="35"/>
      <c r="GKN591" s="35"/>
      <c r="GKO591" s="35"/>
      <c r="GKP591" s="35"/>
      <c r="GKQ591" s="35"/>
      <c r="GKR591" s="35"/>
      <c r="GKS591" s="35"/>
      <c r="GKT591" s="35"/>
      <c r="GKU591" s="35"/>
      <c r="GKV591" s="35"/>
      <c r="GKW591" s="35"/>
      <c r="GKX591" s="35"/>
      <c r="GKY591" s="35"/>
      <c r="GKZ591" s="35"/>
      <c r="GLA591" s="35"/>
      <c r="GLB591" s="35"/>
      <c r="GLC591" s="35"/>
      <c r="GLD591" s="35"/>
      <c r="GLE591" s="35"/>
      <c r="GLF591" s="35"/>
      <c r="GLG591" s="35"/>
      <c r="GLH591" s="35"/>
      <c r="GLI591" s="35"/>
      <c r="GLJ591" s="35"/>
      <c r="GLK591" s="35"/>
      <c r="GLL591" s="35"/>
      <c r="GLM591" s="35"/>
      <c r="GLN591" s="35"/>
      <c r="GLO591" s="35"/>
      <c r="GLP591" s="35"/>
      <c r="GLQ591" s="35"/>
      <c r="GLR591" s="35"/>
      <c r="GLS591" s="35"/>
      <c r="GLT591" s="35"/>
      <c r="GLU591" s="35"/>
      <c r="GLV591" s="35"/>
      <c r="GLW591" s="35"/>
      <c r="GLX591" s="35"/>
      <c r="GLY591" s="35"/>
      <c r="GLZ591" s="35"/>
      <c r="GMA591" s="35"/>
      <c r="GMB591" s="35"/>
      <c r="GMC591" s="35"/>
      <c r="GMD591" s="35"/>
      <c r="GME591" s="35"/>
      <c r="GMF591" s="35"/>
      <c r="GMG591" s="35"/>
      <c r="GMH591" s="35"/>
      <c r="GMI591" s="35"/>
      <c r="GMJ591" s="35"/>
      <c r="GMK591" s="35"/>
      <c r="GML591" s="35"/>
      <c r="GMM591" s="35"/>
      <c r="GMN591" s="35"/>
      <c r="GMO591" s="35"/>
      <c r="GMP591" s="35"/>
      <c r="GMQ591" s="35"/>
      <c r="GMR591" s="35"/>
      <c r="GMS591" s="35"/>
      <c r="GMT591" s="35"/>
      <c r="GMU591" s="35"/>
      <c r="GMV591" s="35"/>
      <c r="GMW591" s="35"/>
      <c r="GMX591" s="35"/>
      <c r="GMY591" s="35"/>
      <c r="GMZ591" s="35"/>
      <c r="GNA591" s="35"/>
      <c r="GNB591" s="35"/>
      <c r="GNC591" s="35"/>
      <c r="GND591" s="35"/>
      <c r="GNE591" s="35"/>
      <c r="GNF591" s="35"/>
      <c r="GNG591" s="35"/>
      <c r="GNH591" s="35"/>
      <c r="GNI591" s="35"/>
      <c r="GNJ591" s="35"/>
      <c r="GNK591" s="35"/>
      <c r="GNL591" s="35"/>
      <c r="GNM591" s="35"/>
      <c r="GNN591" s="35"/>
      <c r="GNO591" s="35"/>
      <c r="GNP591" s="35"/>
      <c r="GNQ591" s="35"/>
      <c r="GNR591" s="35"/>
      <c r="GNS591" s="35"/>
      <c r="GNT591" s="35"/>
      <c r="GNU591" s="35"/>
      <c r="GNV591" s="35"/>
      <c r="GNW591" s="35"/>
      <c r="GNX591" s="35"/>
      <c r="GNY591" s="35"/>
      <c r="GNZ591" s="35"/>
      <c r="GOA591" s="35"/>
      <c r="GOB591" s="35"/>
      <c r="GOC591" s="35"/>
      <c r="GOD591" s="35"/>
      <c r="GOE591" s="35"/>
      <c r="GOF591" s="35"/>
      <c r="GOG591" s="35"/>
      <c r="GOH591" s="35"/>
      <c r="GOI591" s="35"/>
      <c r="GOJ591" s="35"/>
      <c r="GOK591" s="35"/>
      <c r="GOL591" s="35"/>
      <c r="GOM591" s="35"/>
      <c r="GON591" s="35"/>
      <c r="GOO591" s="35"/>
      <c r="GOP591" s="35"/>
      <c r="GOQ591" s="35"/>
      <c r="GOR591" s="35"/>
      <c r="GOS591" s="35"/>
      <c r="GOT591" s="35"/>
      <c r="GOU591" s="35"/>
      <c r="GOV591" s="35"/>
      <c r="GOW591" s="35"/>
      <c r="GOX591" s="35"/>
      <c r="GOY591" s="35"/>
      <c r="GOZ591" s="35"/>
      <c r="GPA591" s="35"/>
      <c r="GPB591" s="35"/>
      <c r="GPC591" s="35"/>
      <c r="GPD591" s="35"/>
      <c r="GPE591" s="35"/>
      <c r="GPF591" s="35"/>
      <c r="GPG591" s="35"/>
      <c r="GPH591" s="35"/>
      <c r="GPI591" s="35"/>
      <c r="GPJ591" s="35"/>
      <c r="GPK591" s="35"/>
      <c r="GPL591" s="35"/>
      <c r="GPM591" s="35"/>
      <c r="GPN591" s="35"/>
      <c r="GPO591" s="35"/>
      <c r="GPP591" s="35"/>
      <c r="GPQ591" s="35"/>
      <c r="GPR591" s="35"/>
      <c r="GPS591" s="35"/>
      <c r="GPT591" s="35"/>
      <c r="GPU591" s="35"/>
      <c r="GPV591" s="35"/>
      <c r="GPW591" s="35"/>
      <c r="GPX591" s="35"/>
      <c r="GPY591" s="35"/>
      <c r="GPZ591" s="35"/>
      <c r="GQA591" s="35"/>
      <c r="GQB591" s="35"/>
      <c r="GQC591" s="35"/>
      <c r="GQD591" s="35"/>
      <c r="GQE591" s="35"/>
      <c r="GQF591" s="35"/>
      <c r="GQG591" s="35"/>
      <c r="GQH591" s="35"/>
      <c r="GQI591" s="35"/>
      <c r="GQJ591" s="35"/>
      <c r="GQK591" s="35"/>
      <c r="GQL591" s="35"/>
      <c r="GQM591" s="35"/>
      <c r="GQN591" s="35"/>
      <c r="GQO591" s="35"/>
      <c r="GQP591" s="35"/>
      <c r="GQQ591" s="35"/>
      <c r="GQR591" s="35"/>
      <c r="GQS591" s="35"/>
      <c r="GQT591" s="35"/>
      <c r="GQU591" s="35"/>
      <c r="GQV591" s="35"/>
      <c r="GQW591" s="35"/>
      <c r="GQX591" s="35"/>
      <c r="GQY591" s="35"/>
      <c r="GQZ591" s="35"/>
      <c r="GRA591" s="35"/>
      <c r="GRB591" s="35"/>
      <c r="GRC591" s="35"/>
      <c r="GRD591" s="35"/>
      <c r="GRE591" s="35"/>
      <c r="GRF591" s="35"/>
      <c r="GRG591" s="35"/>
      <c r="GRH591" s="35"/>
      <c r="GRI591" s="35"/>
      <c r="GRJ591" s="35"/>
      <c r="GRK591" s="35"/>
      <c r="GRL591" s="35"/>
      <c r="GRM591" s="35"/>
      <c r="GRN591" s="35"/>
      <c r="GRO591" s="35"/>
      <c r="GRP591" s="35"/>
      <c r="GRQ591" s="35"/>
      <c r="GRR591" s="35"/>
      <c r="GRS591" s="35"/>
      <c r="GRT591" s="35"/>
      <c r="GRU591" s="35"/>
      <c r="GRV591" s="35"/>
      <c r="GRW591" s="35"/>
      <c r="GRX591" s="35"/>
      <c r="GRY591" s="35"/>
      <c r="GRZ591" s="35"/>
      <c r="GSA591" s="35"/>
      <c r="GSB591" s="35"/>
      <c r="GSC591" s="35"/>
      <c r="GSD591" s="35"/>
      <c r="GSE591" s="35"/>
      <c r="GSF591" s="35"/>
      <c r="GSG591" s="35"/>
      <c r="GSH591" s="35"/>
      <c r="GSI591" s="35"/>
      <c r="GSJ591" s="35"/>
      <c r="GSK591" s="35"/>
      <c r="GSL591" s="35"/>
      <c r="GSM591" s="35"/>
      <c r="GSN591" s="35"/>
      <c r="GSO591" s="35"/>
      <c r="GSP591" s="35"/>
      <c r="GSQ591" s="35"/>
      <c r="GSR591" s="35"/>
      <c r="GSS591" s="35"/>
      <c r="GST591" s="35"/>
      <c r="GSU591" s="35"/>
      <c r="GSV591" s="35"/>
      <c r="GSW591" s="35"/>
      <c r="GSX591" s="35"/>
      <c r="GSY591" s="35"/>
      <c r="GSZ591" s="35"/>
      <c r="GTA591" s="35"/>
      <c r="GTB591" s="35"/>
      <c r="GTC591" s="35"/>
      <c r="GTD591" s="35"/>
      <c r="GTE591" s="35"/>
      <c r="GTF591" s="35"/>
      <c r="GTG591" s="35"/>
      <c r="GTH591" s="35"/>
      <c r="GTI591" s="35"/>
      <c r="GTJ591" s="35"/>
      <c r="GTK591" s="35"/>
      <c r="GTL591" s="35"/>
      <c r="GTM591" s="35"/>
      <c r="GTN591" s="35"/>
      <c r="GTO591" s="35"/>
      <c r="GTP591" s="35"/>
      <c r="GTQ591" s="35"/>
      <c r="GTR591" s="35"/>
      <c r="GTS591" s="35"/>
      <c r="GTT591" s="35"/>
      <c r="GTU591" s="35"/>
      <c r="GTV591" s="35"/>
      <c r="GTW591" s="35"/>
      <c r="GTX591" s="35"/>
      <c r="GTY591" s="35"/>
      <c r="GTZ591" s="35"/>
      <c r="GUA591" s="35"/>
      <c r="GUB591" s="35"/>
      <c r="GUC591" s="35"/>
      <c r="GUD591" s="35"/>
      <c r="GUE591" s="35"/>
      <c r="GUF591" s="35"/>
      <c r="GUG591" s="35"/>
      <c r="GUH591" s="35"/>
      <c r="GUI591" s="35"/>
      <c r="GUJ591" s="35"/>
      <c r="GUK591" s="35"/>
      <c r="GUL591" s="35"/>
      <c r="GUM591" s="35"/>
      <c r="GUN591" s="35"/>
      <c r="GUO591" s="35"/>
      <c r="GUP591" s="35"/>
      <c r="GUQ591" s="35"/>
      <c r="GUR591" s="35"/>
      <c r="GUS591" s="35"/>
      <c r="GUT591" s="35"/>
      <c r="GUU591" s="35"/>
      <c r="GUV591" s="35"/>
      <c r="GUW591" s="35"/>
      <c r="GUX591" s="35"/>
      <c r="GUY591" s="35"/>
      <c r="GUZ591" s="35"/>
      <c r="GVA591" s="35"/>
      <c r="GVB591" s="35"/>
      <c r="GVC591" s="35"/>
      <c r="GVD591" s="35"/>
      <c r="GVE591" s="35"/>
      <c r="GVF591" s="35"/>
      <c r="GVG591" s="35"/>
      <c r="GVH591" s="35"/>
      <c r="GVI591" s="35"/>
      <c r="GVJ591" s="35"/>
      <c r="GVK591" s="35"/>
      <c r="GVL591" s="35"/>
      <c r="GVM591" s="35"/>
      <c r="GVN591" s="35"/>
      <c r="GVO591" s="35"/>
      <c r="GVP591" s="35"/>
      <c r="GVQ591" s="35"/>
      <c r="GVR591" s="35"/>
      <c r="GVS591" s="35"/>
      <c r="GVT591" s="35"/>
      <c r="GVU591" s="35"/>
      <c r="GVV591" s="35"/>
      <c r="GVW591" s="35"/>
      <c r="GVX591" s="35"/>
      <c r="GVY591" s="35"/>
      <c r="GVZ591" s="35"/>
      <c r="GWA591" s="35"/>
      <c r="GWB591" s="35"/>
      <c r="GWC591" s="35"/>
      <c r="GWD591" s="35"/>
      <c r="GWE591" s="35"/>
      <c r="GWF591" s="35"/>
      <c r="GWG591" s="35"/>
      <c r="GWH591" s="35"/>
      <c r="GWI591" s="35"/>
      <c r="GWJ591" s="35"/>
      <c r="GWK591" s="35"/>
      <c r="GWL591" s="35"/>
      <c r="GWM591" s="35"/>
      <c r="GWN591" s="35"/>
      <c r="GWO591" s="35"/>
      <c r="GWP591" s="35"/>
      <c r="GWQ591" s="35"/>
      <c r="GWR591" s="35"/>
      <c r="GWS591" s="35"/>
      <c r="GWT591" s="35"/>
      <c r="GWU591" s="35"/>
      <c r="GWV591" s="35"/>
      <c r="GWW591" s="35"/>
      <c r="GWX591" s="35"/>
      <c r="GWY591" s="35"/>
      <c r="GWZ591" s="35"/>
      <c r="GXA591" s="35"/>
      <c r="GXB591" s="35"/>
      <c r="GXC591" s="35"/>
      <c r="GXD591" s="35"/>
      <c r="GXE591" s="35"/>
      <c r="GXF591" s="35"/>
      <c r="GXG591" s="35"/>
      <c r="GXH591" s="35"/>
      <c r="GXI591" s="35"/>
      <c r="GXJ591" s="35"/>
      <c r="GXK591" s="35"/>
      <c r="GXL591" s="35"/>
      <c r="GXM591" s="35"/>
      <c r="GXN591" s="35"/>
      <c r="GXO591" s="35"/>
      <c r="GXP591" s="35"/>
      <c r="GXQ591" s="35"/>
      <c r="GXR591" s="35"/>
      <c r="GXS591" s="35"/>
      <c r="GXT591" s="35"/>
      <c r="GXU591" s="35"/>
      <c r="GXV591" s="35"/>
      <c r="GXW591" s="35"/>
      <c r="GXX591" s="35"/>
      <c r="GXY591" s="35"/>
      <c r="GXZ591" s="35"/>
      <c r="GYA591" s="35"/>
      <c r="GYB591" s="35"/>
      <c r="GYC591" s="35"/>
      <c r="GYD591" s="35"/>
      <c r="GYE591" s="35"/>
      <c r="GYF591" s="35"/>
      <c r="GYG591" s="35"/>
      <c r="GYH591" s="35"/>
      <c r="GYI591" s="35"/>
      <c r="GYJ591" s="35"/>
      <c r="GYK591" s="35"/>
      <c r="GYL591" s="35"/>
      <c r="GYM591" s="35"/>
      <c r="GYN591" s="35"/>
      <c r="GYO591" s="35"/>
      <c r="GYP591" s="35"/>
      <c r="GYQ591" s="35"/>
      <c r="GYR591" s="35"/>
      <c r="GYS591" s="35"/>
      <c r="GYT591" s="35"/>
      <c r="GYU591" s="35"/>
      <c r="GYV591" s="35"/>
      <c r="GYW591" s="35"/>
      <c r="GYX591" s="35"/>
      <c r="GYY591" s="35"/>
      <c r="GYZ591" s="35"/>
      <c r="GZA591" s="35"/>
      <c r="GZB591" s="35"/>
      <c r="GZC591" s="35"/>
      <c r="GZD591" s="35"/>
      <c r="GZE591" s="35"/>
      <c r="GZF591" s="35"/>
      <c r="GZG591" s="35"/>
      <c r="GZH591" s="35"/>
      <c r="GZI591" s="35"/>
      <c r="GZJ591" s="35"/>
      <c r="GZK591" s="35"/>
      <c r="GZL591" s="35"/>
      <c r="GZM591" s="35"/>
      <c r="GZN591" s="35"/>
      <c r="GZO591" s="35"/>
      <c r="GZP591" s="35"/>
      <c r="GZQ591" s="35"/>
      <c r="GZR591" s="35"/>
      <c r="GZS591" s="35"/>
      <c r="GZT591" s="35"/>
      <c r="GZU591" s="35"/>
      <c r="GZV591" s="35"/>
      <c r="GZW591" s="35"/>
      <c r="GZX591" s="35"/>
      <c r="GZY591" s="35"/>
      <c r="GZZ591" s="35"/>
      <c r="HAA591" s="35"/>
      <c r="HAB591" s="35"/>
      <c r="HAC591" s="35"/>
      <c r="HAD591" s="35"/>
      <c r="HAE591" s="35"/>
      <c r="HAF591" s="35"/>
      <c r="HAG591" s="35"/>
      <c r="HAH591" s="35"/>
      <c r="HAI591" s="35"/>
      <c r="HAJ591" s="35"/>
      <c r="HAK591" s="35"/>
      <c r="HAL591" s="35"/>
      <c r="HAM591" s="35"/>
      <c r="HAN591" s="35"/>
      <c r="HAO591" s="35"/>
      <c r="HAP591" s="35"/>
      <c r="HAQ591" s="35"/>
      <c r="HAR591" s="35"/>
      <c r="HAS591" s="35"/>
      <c r="HAT591" s="35"/>
      <c r="HAU591" s="35"/>
      <c r="HAV591" s="35"/>
      <c r="HAW591" s="35"/>
      <c r="HAX591" s="35"/>
      <c r="HAY591" s="35"/>
      <c r="HAZ591" s="35"/>
      <c r="HBA591" s="35"/>
      <c r="HBB591" s="35"/>
      <c r="HBC591" s="35"/>
      <c r="HBD591" s="35"/>
      <c r="HBE591" s="35"/>
      <c r="HBF591" s="35"/>
      <c r="HBG591" s="35"/>
      <c r="HBH591" s="35"/>
      <c r="HBI591" s="35"/>
      <c r="HBJ591" s="35"/>
      <c r="HBK591" s="35"/>
      <c r="HBL591" s="35"/>
      <c r="HBM591" s="35"/>
      <c r="HBN591" s="35"/>
      <c r="HBO591" s="35"/>
      <c r="HBP591" s="35"/>
      <c r="HBQ591" s="35"/>
      <c r="HBR591" s="35"/>
      <c r="HBS591" s="35"/>
      <c r="HBT591" s="35"/>
      <c r="HBU591" s="35"/>
      <c r="HBV591" s="35"/>
      <c r="HBW591" s="35"/>
      <c r="HBX591" s="35"/>
      <c r="HBY591" s="35"/>
      <c r="HBZ591" s="35"/>
      <c r="HCA591" s="35"/>
      <c r="HCB591" s="35"/>
      <c r="HCC591" s="35"/>
      <c r="HCD591" s="35"/>
      <c r="HCE591" s="35"/>
      <c r="HCF591" s="35"/>
      <c r="HCG591" s="35"/>
      <c r="HCH591" s="35"/>
      <c r="HCI591" s="35"/>
      <c r="HCJ591" s="35"/>
      <c r="HCK591" s="35"/>
      <c r="HCL591" s="35"/>
      <c r="HCM591" s="35"/>
      <c r="HCN591" s="35"/>
      <c r="HCO591" s="35"/>
      <c r="HCP591" s="35"/>
      <c r="HCQ591" s="35"/>
      <c r="HCR591" s="35"/>
      <c r="HCS591" s="35"/>
      <c r="HCT591" s="35"/>
      <c r="HCU591" s="35"/>
      <c r="HCV591" s="35"/>
      <c r="HCW591" s="35"/>
      <c r="HCX591" s="35"/>
      <c r="HCY591" s="35"/>
      <c r="HCZ591" s="35"/>
      <c r="HDA591" s="35"/>
      <c r="HDB591" s="35"/>
      <c r="HDC591" s="35"/>
      <c r="HDD591" s="35"/>
      <c r="HDE591" s="35"/>
      <c r="HDF591" s="35"/>
      <c r="HDG591" s="35"/>
      <c r="HDH591" s="35"/>
      <c r="HDI591" s="35"/>
      <c r="HDJ591" s="35"/>
      <c r="HDK591" s="35"/>
      <c r="HDL591" s="35"/>
      <c r="HDM591" s="35"/>
      <c r="HDN591" s="35"/>
      <c r="HDO591" s="35"/>
      <c r="HDP591" s="35"/>
      <c r="HDQ591" s="35"/>
      <c r="HDR591" s="35"/>
      <c r="HDS591" s="35"/>
      <c r="HDT591" s="35"/>
      <c r="HDU591" s="35"/>
      <c r="HDV591" s="35"/>
      <c r="HDW591" s="35"/>
      <c r="HDX591" s="35"/>
      <c r="HDY591" s="35"/>
      <c r="HDZ591" s="35"/>
      <c r="HEA591" s="35"/>
      <c r="HEB591" s="35"/>
      <c r="HEC591" s="35"/>
      <c r="HED591" s="35"/>
      <c r="HEE591" s="35"/>
      <c r="HEF591" s="35"/>
      <c r="HEG591" s="35"/>
      <c r="HEH591" s="35"/>
      <c r="HEI591" s="35"/>
      <c r="HEJ591" s="35"/>
      <c r="HEK591" s="35"/>
      <c r="HEL591" s="35"/>
      <c r="HEM591" s="35"/>
      <c r="HEN591" s="35"/>
      <c r="HEO591" s="35"/>
      <c r="HEP591" s="35"/>
      <c r="HEQ591" s="35"/>
      <c r="HER591" s="35"/>
      <c r="HES591" s="35"/>
      <c r="HET591" s="35"/>
      <c r="HEU591" s="35"/>
      <c r="HEV591" s="35"/>
      <c r="HEW591" s="35"/>
      <c r="HEX591" s="35"/>
      <c r="HEY591" s="35"/>
      <c r="HEZ591" s="35"/>
      <c r="HFA591" s="35"/>
      <c r="HFB591" s="35"/>
      <c r="HFC591" s="35"/>
      <c r="HFD591" s="35"/>
      <c r="HFE591" s="35"/>
      <c r="HFF591" s="35"/>
      <c r="HFG591" s="35"/>
      <c r="HFH591" s="35"/>
      <c r="HFI591" s="35"/>
      <c r="HFJ591" s="35"/>
      <c r="HFK591" s="35"/>
      <c r="HFL591" s="35"/>
      <c r="HFM591" s="35"/>
      <c r="HFN591" s="35"/>
      <c r="HFO591" s="35"/>
      <c r="HFP591" s="35"/>
      <c r="HFQ591" s="35"/>
      <c r="HFR591" s="35"/>
      <c r="HFS591" s="35"/>
      <c r="HFT591" s="35"/>
      <c r="HFU591" s="35"/>
      <c r="HFV591" s="35"/>
      <c r="HFW591" s="35"/>
      <c r="HFX591" s="35"/>
      <c r="HFY591" s="35"/>
      <c r="HFZ591" s="35"/>
      <c r="HGA591" s="35"/>
      <c r="HGB591" s="35"/>
      <c r="HGC591" s="35"/>
      <c r="HGD591" s="35"/>
      <c r="HGE591" s="35"/>
      <c r="HGF591" s="35"/>
      <c r="HGG591" s="35"/>
      <c r="HGH591" s="35"/>
      <c r="HGI591" s="35"/>
      <c r="HGJ591" s="35"/>
      <c r="HGK591" s="35"/>
      <c r="HGL591" s="35"/>
      <c r="HGM591" s="35"/>
      <c r="HGN591" s="35"/>
      <c r="HGO591" s="35"/>
      <c r="HGP591" s="35"/>
      <c r="HGQ591" s="35"/>
      <c r="HGR591" s="35"/>
      <c r="HGS591" s="35"/>
      <c r="HGT591" s="35"/>
      <c r="HGU591" s="35"/>
      <c r="HGV591" s="35"/>
      <c r="HGW591" s="35"/>
      <c r="HGX591" s="35"/>
      <c r="HGY591" s="35"/>
      <c r="HGZ591" s="35"/>
      <c r="HHA591" s="35"/>
      <c r="HHB591" s="35"/>
      <c r="HHC591" s="35"/>
      <c r="HHD591" s="35"/>
      <c r="HHE591" s="35"/>
      <c r="HHF591" s="35"/>
      <c r="HHG591" s="35"/>
      <c r="HHH591" s="35"/>
      <c r="HHI591" s="35"/>
      <c r="HHJ591" s="35"/>
      <c r="HHK591" s="35"/>
      <c r="HHL591" s="35"/>
      <c r="HHM591" s="35"/>
      <c r="HHN591" s="35"/>
      <c r="HHO591" s="35"/>
      <c r="HHP591" s="35"/>
      <c r="HHQ591" s="35"/>
      <c r="HHR591" s="35"/>
      <c r="HHS591" s="35"/>
      <c r="HHT591" s="35"/>
      <c r="HHU591" s="35"/>
      <c r="HHV591" s="35"/>
      <c r="HHW591" s="35"/>
      <c r="HHX591" s="35"/>
      <c r="HHY591" s="35"/>
      <c r="HHZ591" s="35"/>
      <c r="HIA591" s="35"/>
      <c r="HIB591" s="35"/>
      <c r="HIC591" s="35"/>
      <c r="HID591" s="35"/>
      <c r="HIE591" s="35"/>
      <c r="HIF591" s="35"/>
      <c r="HIG591" s="35"/>
      <c r="HIH591" s="35"/>
      <c r="HII591" s="35"/>
      <c r="HIJ591" s="35"/>
      <c r="HIK591" s="35"/>
      <c r="HIL591" s="35"/>
      <c r="HIM591" s="35"/>
      <c r="HIN591" s="35"/>
      <c r="HIO591" s="35"/>
      <c r="HIP591" s="35"/>
      <c r="HIQ591" s="35"/>
      <c r="HIR591" s="35"/>
      <c r="HIS591" s="35"/>
      <c r="HIT591" s="35"/>
      <c r="HIU591" s="35"/>
      <c r="HIV591" s="35"/>
      <c r="HIW591" s="35"/>
      <c r="HIX591" s="35"/>
      <c r="HIY591" s="35"/>
      <c r="HIZ591" s="35"/>
      <c r="HJA591" s="35"/>
      <c r="HJB591" s="35"/>
      <c r="HJC591" s="35"/>
      <c r="HJD591" s="35"/>
      <c r="HJE591" s="35"/>
      <c r="HJF591" s="35"/>
      <c r="HJG591" s="35"/>
      <c r="HJH591" s="35"/>
      <c r="HJI591" s="35"/>
      <c r="HJJ591" s="35"/>
      <c r="HJK591" s="35"/>
      <c r="HJL591" s="35"/>
      <c r="HJM591" s="35"/>
      <c r="HJN591" s="35"/>
      <c r="HJO591" s="35"/>
      <c r="HJP591" s="35"/>
      <c r="HJQ591" s="35"/>
      <c r="HJR591" s="35"/>
      <c r="HJS591" s="35"/>
      <c r="HJT591" s="35"/>
      <c r="HJU591" s="35"/>
      <c r="HJV591" s="35"/>
      <c r="HJW591" s="35"/>
      <c r="HJX591" s="35"/>
      <c r="HJY591" s="35"/>
      <c r="HJZ591" s="35"/>
      <c r="HKA591" s="35"/>
      <c r="HKB591" s="35"/>
      <c r="HKC591" s="35"/>
      <c r="HKD591" s="35"/>
      <c r="HKE591" s="35"/>
      <c r="HKF591" s="35"/>
      <c r="HKG591" s="35"/>
      <c r="HKH591" s="35"/>
      <c r="HKI591" s="35"/>
      <c r="HKJ591" s="35"/>
      <c r="HKK591" s="35"/>
      <c r="HKL591" s="35"/>
      <c r="HKM591" s="35"/>
      <c r="HKN591" s="35"/>
      <c r="HKO591" s="35"/>
      <c r="HKP591" s="35"/>
      <c r="HKQ591" s="35"/>
      <c r="HKR591" s="35"/>
      <c r="HKS591" s="35"/>
      <c r="HKT591" s="35"/>
      <c r="HKU591" s="35"/>
      <c r="HKV591" s="35"/>
      <c r="HKW591" s="35"/>
      <c r="HKX591" s="35"/>
      <c r="HKY591" s="35"/>
      <c r="HKZ591" s="35"/>
      <c r="HLA591" s="35"/>
      <c r="HLB591" s="35"/>
      <c r="HLC591" s="35"/>
      <c r="HLD591" s="35"/>
      <c r="HLE591" s="35"/>
      <c r="HLF591" s="35"/>
      <c r="HLG591" s="35"/>
      <c r="HLH591" s="35"/>
      <c r="HLI591" s="35"/>
      <c r="HLJ591" s="35"/>
      <c r="HLK591" s="35"/>
      <c r="HLL591" s="35"/>
      <c r="HLM591" s="35"/>
      <c r="HLN591" s="35"/>
      <c r="HLO591" s="35"/>
      <c r="HLP591" s="35"/>
      <c r="HLQ591" s="35"/>
      <c r="HLR591" s="35"/>
      <c r="HLS591" s="35"/>
      <c r="HLT591" s="35"/>
      <c r="HLU591" s="35"/>
      <c r="HLV591" s="35"/>
      <c r="HLW591" s="35"/>
      <c r="HLX591" s="35"/>
      <c r="HLY591" s="35"/>
      <c r="HLZ591" s="35"/>
      <c r="HMA591" s="35"/>
      <c r="HMB591" s="35"/>
      <c r="HMC591" s="35"/>
      <c r="HMD591" s="35"/>
      <c r="HME591" s="35"/>
      <c r="HMF591" s="35"/>
      <c r="HMG591" s="35"/>
      <c r="HMH591" s="35"/>
      <c r="HMI591" s="35"/>
      <c r="HMJ591" s="35"/>
      <c r="HMK591" s="35"/>
      <c r="HML591" s="35"/>
      <c r="HMM591" s="35"/>
      <c r="HMN591" s="35"/>
      <c r="HMO591" s="35"/>
      <c r="HMP591" s="35"/>
      <c r="HMQ591" s="35"/>
      <c r="HMR591" s="35"/>
      <c r="HMS591" s="35"/>
      <c r="HMT591" s="35"/>
      <c r="HMU591" s="35"/>
      <c r="HMV591" s="35"/>
      <c r="HMW591" s="35"/>
      <c r="HMX591" s="35"/>
      <c r="HMY591" s="35"/>
      <c r="HMZ591" s="35"/>
      <c r="HNA591" s="35"/>
      <c r="HNB591" s="35"/>
      <c r="HNC591" s="35"/>
      <c r="HND591" s="35"/>
      <c r="HNE591" s="35"/>
      <c r="HNF591" s="35"/>
      <c r="HNG591" s="35"/>
      <c r="HNH591" s="35"/>
      <c r="HNI591" s="35"/>
      <c r="HNJ591" s="35"/>
      <c r="HNK591" s="35"/>
      <c r="HNL591" s="35"/>
      <c r="HNM591" s="35"/>
      <c r="HNN591" s="35"/>
      <c r="HNO591" s="35"/>
      <c r="HNP591" s="35"/>
      <c r="HNQ591" s="35"/>
      <c r="HNR591" s="35"/>
      <c r="HNS591" s="35"/>
      <c r="HNT591" s="35"/>
      <c r="HNU591" s="35"/>
      <c r="HNV591" s="35"/>
      <c r="HNW591" s="35"/>
      <c r="HNX591" s="35"/>
      <c r="HNY591" s="35"/>
      <c r="HNZ591" s="35"/>
      <c r="HOA591" s="35"/>
      <c r="HOB591" s="35"/>
      <c r="HOC591" s="35"/>
      <c r="HOD591" s="35"/>
      <c r="HOE591" s="35"/>
      <c r="HOF591" s="35"/>
      <c r="HOG591" s="35"/>
      <c r="HOH591" s="35"/>
      <c r="HOI591" s="35"/>
      <c r="HOJ591" s="35"/>
      <c r="HOK591" s="35"/>
      <c r="HOL591" s="35"/>
      <c r="HOM591" s="35"/>
      <c r="HON591" s="35"/>
      <c r="HOO591" s="35"/>
      <c r="HOP591" s="35"/>
      <c r="HOQ591" s="35"/>
      <c r="HOR591" s="35"/>
      <c r="HOS591" s="35"/>
      <c r="HOT591" s="35"/>
      <c r="HOU591" s="35"/>
      <c r="HOV591" s="35"/>
      <c r="HOW591" s="35"/>
      <c r="HOX591" s="35"/>
      <c r="HOY591" s="35"/>
      <c r="HOZ591" s="35"/>
      <c r="HPA591" s="35"/>
      <c r="HPB591" s="35"/>
      <c r="HPC591" s="35"/>
      <c r="HPD591" s="35"/>
      <c r="HPE591" s="35"/>
      <c r="HPF591" s="35"/>
      <c r="HPG591" s="35"/>
      <c r="HPH591" s="35"/>
      <c r="HPI591" s="35"/>
      <c r="HPJ591" s="35"/>
      <c r="HPK591" s="35"/>
      <c r="HPL591" s="35"/>
      <c r="HPM591" s="35"/>
      <c r="HPN591" s="35"/>
      <c r="HPO591" s="35"/>
      <c r="HPP591" s="35"/>
      <c r="HPQ591" s="35"/>
      <c r="HPR591" s="35"/>
      <c r="HPS591" s="35"/>
      <c r="HPT591" s="35"/>
      <c r="HPU591" s="35"/>
      <c r="HPV591" s="35"/>
      <c r="HPW591" s="35"/>
      <c r="HPX591" s="35"/>
      <c r="HPY591" s="35"/>
      <c r="HPZ591" s="35"/>
      <c r="HQA591" s="35"/>
      <c r="HQB591" s="35"/>
      <c r="HQC591" s="35"/>
      <c r="HQD591" s="35"/>
      <c r="HQE591" s="35"/>
      <c r="HQF591" s="35"/>
      <c r="HQG591" s="35"/>
      <c r="HQH591" s="35"/>
      <c r="HQI591" s="35"/>
      <c r="HQJ591" s="35"/>
      <c r="HQK591" s="35"/>
      <c r="HQL591" s="35"/>
      <c r="HQM591" s="35"/>
      <c r="HQN591" s="35"/>
      <c r="HQO591" s="35"/>
      <c r="HQP591" s="35"/>
      <c r="HQQ591" s="35"/>
      <c r="HQR591" s="35"/>
      <c r="HQS591" s="35"/>
      <c r="HQT591" s="35"/>
      <c r="HQU591" s="35"/>
      <c r="HQV591" s="35"/>
      <c r="HQW591" s="35"/>
      <c r="HQX591" s="35"/>
      <c r="HQY591" s="35"/>
      <c r="HQZ591" s="35"/>
      <c r="HRA591" s="35"/>
      <c r="HRB591" s="35"/>
      <c r="HRC591" s="35"/>
      <c r="HRD591" s="35"/>
      <c r="HRE591" s="35"/>
      <c r="HRF591" s="35"/>
      <c r="HRG591" s="35"/>
      <c r="HRH591" s="35"/>
      <c r="HRI591" s="35"/>
      <c r="HRJ591" s="35"/>
      <c r="HRK591" s="35"/>
      <c r="HRL591" s="35"/>
      <c r="HRM591" s="35"/>
      <c r="HRN591" s="35"/>
      <c r="HRO591" s="35"/>
      <c r="HRP591" s="35"/>
      <c r="HRQ591" s="35"/>
      <c r="HRR591" s="35"/>
      <c r="HRS591" s="35"/>
      <c r="HRT591" s="35"/>
      <c r="HRU591" s="35"/>
      <c r="HRV591" s="35"/>
      <c r="HRW591" s="35"/>
      <c r="HRX591" s="35"/>
      <c r="HRY591" s="35"/>
      <c r="HRZ591" s="35"/>
      <c r="HSA591" s="35"/>
      <c r="HSB591" s="35"/>
      <c r="HSC591" s="35"/>
      <c r="HSD591" s="35"/>
      <c r="HSE591" s="35"/>
      <c r="HSF591" s="35"/>
      <c r="HSG591" s="35"/>
      <c r="HSH591" s="35"/>
      <c r="HSI591" s="35"/>
      <c r="HSJ591" s="35"/>
      <c r="HSK591" s="35"/>
      <c r="HSL591" s="35"/>
      <c r="HSM591" s="35"/>
      <c r="HSN591" s="35"/>
      <c r="HSO591" s="35"/>
      <c r="HSP591" s="35"/>
      <c r="HSQ591" s="35"/>
      <c r="HSR591" s="35"/>
      <c r="HSS591" s="35"/>
      <c r="HST591" s="35"/>
      <c r="HSU591" s="35"/>
      <c r="HSV591" s="35"/>
      <c r="HSW591" s="35"/>
      <c r="HSX591" s="35"/>
      <c r="HSY591" s="35"/>
      <c r="HSZ591" s="35"/>
      <c r="HTA591" s="35"/>
      <c r="HTB591" s="35"/>
      <c r="HTC591" s="35"/>
      <c r="HTD591" s="35"/>
      <c r="HTE591" s="35"/>
      <c r="HTF591" s="35"/>
      <c r="HTG591" s="35"/>
      <c r="HTH591" s="35"/>
      <c r="HTI591" s="35"/>
      <c r="HTJ591" s="35"/>
      <c r="HTK591" s="35"/>
      <c r="HTL591" s="35"/>
      <c r="HTM591" s="35"/>
      <c r="HTN591" s="35"/>
      <c r="HTO591" s="35"/>
      <c r="HTP591" s="35"/>
      <c r="HTQ591" s="35"/>
      <c r="HTR591" s="35"/>
      <c r="HTS591" s="35"/>
      <c r="HTT591" s="35"/>
      <c r="HTU591" s="35"/>
      <c r="HTV591" s="35"/>
      <c r="HTW591" s="35"/>
      <c r="HTX591" s="35"/>
      <c r="HTY591" s="35"/>
      <c r="HTZ591" s="35"/>
      <c r="HUA591" s="35"/>
      <c r="HUB591" s="35"/>
      <c r="HUC591" s="35"/>
      <c r="HUD591" s="35"/>
      <c r="HUE591" s="35"/>
      <c r="HUF591" s="35"/>
      <c r="HUG591" s="35"/>
      <c r="HUH591" s="35"/>
      <c r="HUI591" s="35"/>
      <c r="HUJ591" s="35"/>
      <c r="HUK591" s="35"/>
      <c r="HUL591" s="35"/>
      <c r="HUM591" s="35"/>
      <c r="HUN591" s="35"/>
      <c r="HUO591" s="35"/>
      <c r="HUP591" s="35"/>
      <c r="HUQ591" s="35"/>
      <c r="HUR591" s="35"/>
      <c r="HUS591" s="35"/>
      <c r="HUT591" s="35"/>
      <c r="HUU591" s="35"/>
      <c r="HUV591" s="35"/>
      <c r="HUW591" s="35"/>
      <c r="HUX591" s="35"/>
      <c r="HUY591" s="35"/>
      <c r="HUZ591" s="35"/>
      <c r="HVA591" s="35"/>
      <c r="HVB591" s="35"/>
      <c r="HVC591" s="35"/>
      <c r="HVD591" s="35"/>
      <c r="HVE591" s="35"/>
      <c r="HVF591" s="35"/>
      <c r="HVG591" s="35"/>
      <c r="HVH591" s="35"/>
      <c r="HVI591" s="35"/>
      <c r="HVJ591" s="35"/>
      <c r="HVK591" s="35"/>
      <c r="HVL591" s="35"/>
      <c r="HVM591" s="35"/>
      <c r="HVN591" s="35"/>
      <c r="HVO591" s="35"/>
      <c r="HVP591" s="35"/>
      <c r="HVQ591" s="35"/>
      <c r="HVR591" s="35"/>
      <c r="HVS591" s="35"/>
      <c r="HVT591" s="35"/>
      <c r="HVU591" s="35"/>
      <c r="HVV591" s="35"/>
      <c r="HVW591" s="35"/>
      <c r="HVX591" s="35"/>
      <c r="HVY591" s="35"/>
      <c r="HVZ591" s="35"/>
      <c r="HWA591" s="35"/>
      <c r="HWB591" s="35"/>
      <c r="HWC591" s="35"/>
      <c r="HWD591" s="35"/>
      <c r="HWE591" s="35"/>
      <c r="HWF591" s="35"/>
      <c r="HWG591" s="35"/>
      <c r="HWH591" s="35"/>
      <c r="HWI591" s="35"/>
      <c r="HWJ591" s="35"/>
      <c r="HWK591" s="35"/>
      <c r="HWL591" s="35"/>
      <c r="HWM591" s="35"/>
      <c r="HWN591" s="35"/>
      <c r="HWO591" s="35"/>
      <c r="HWP591" s="35"/>
      <c r="HWQ591" s="35"/>
      <c r="HWR591" s="35"/>
      <c r="HWS591" s="35"/>
      <c r="HWT591" s="35"/>
      <c r="HWU591" s="35"/>
      <c r="HWV591" s="35"/>
      <c r="HWW591" s="35"/>
      <c r="HWX591" s="35"/>
      <c r="HWY591" s="35"/>
      <c r="HWZ591" s="35"/>
      <c r="HXA591" s="35"/>
      <c r="HXB591" s="35"/>
      <c r="HXC591" s="35"/>
      <c r="HXD591" s="35"/>
      <c r="HXE591" s="35"/>
      <c r="HXF591" s="35"/>
      <c r="HXG591" s="35"/>
      <c r="HXH591" s="35"/>
      <c r="HXI591" s="35"/>
      <c r="HXJ591" s="35"/>
      <c r="HXK591" s="35"/>
      <c r="HXL591" s="35"/>
      <c r="HXM591" s="35"/>
      <c r="HXN591" s="35"/>
      <c r="HXO591" s="35"/>
      <c r="HXP591" s="35"/>
      <c r="HXQ591" s="35"/>
      <c r="HXR591" s="35"/>
      <c r="HXS591" s="35"/>
      <c r="HXT591" s="35"/>
      <c r="HXU591" s="35"/>
      <c r="HXV591" s="35"/>
      <c r="HXW591" s="35"/>
      <c r="HXX591" s="35"/>
      <c r="HXY591" s="35"/>
      <c r="HXZ591" s="35"/>
      <c r="HYA591" s="35"/>
      <c r="HYB591" s="35"/>
      <c r="HYC591" s="35"/>
      <c r="HYD591" s="35"/>
      <c r="HYE591" s="35"/>
      <c r="HYF591" s="35"/>
      <c r="HYG591" s="35"/>
      <c r="HYH591" s="35"/>
      <c r="HYI591" s="35"/>
      <c r="HYJ591" s="35"/>
      <c r="HYK591" s="35"/>
      <c r="HYL591" s="35"/>
      <c r="HYM591" s="35"/>
      <c r="HYN591" s="35"/>
      <c r="HYO591" s="35"/>
      <c r="HYP591" s="35"/>
      <c r="HYQ591" s="35"/>
      <c r="HYR591" s="35"/>
      <c r="HYS591" s="35"/>
      <c r="HYT591" s="35"/>
      <c r="HYU591" s="35"/>
      <c r="HYV591" s="35"/>
      <c r="HYW591" s="35"/>
      <c r="HYX591" s="35"/>
      <c r="HYY591" s="35"/>
      <c r="HYZ591" s="35"/>
      <c r="HZA591" s="35"/>
      <c r="HZB591" s="35"/>
      <c r="HZC591" s="35"/>
      <c r="HZD591" s="35"/>
      <c r="HZE591" s="35"/>
      <c r="HZF591" s="35"/>
      <c r="HZG591" s="35"/>
      <c r="HZH591" s="35"/>
      <c r="HZI591" s="35"/>
      <c r="HZJ591" s="35"/>
      <c r="HZK591" s="35"/>
      <c r="HZL591" s="35"/>
      <c r="HZM591" s="35"/>
      <c r="HZN591" s="35"/>
      <c r="HZO591" s="35"/>
      <c r="HZP591" s="35"/>
      <c r="HZQ591" s="35"/>
      <c r="HZR591" s="35"/>
      <c r="HZS591" s="35"/>
      <c r="HZT591" s="35"/>
      <c r="HZU591" s="35"/>
      <c r="HZV591" s="35"/>
      <c r="HZW591" s="35"/>
      <c r="HZX591" s="35"/>
      <c r="HZY591" s="35"/>
      <c r="HZZ591" s="35"/>
      <c r="IAA591" s="35"/>
      <c r="IAB591" s="35"/>
      <c r="IAC591" s="35"/>
      <c r="IAD591" s="35"/>
      <c r="IAE591" s="35"/>
      <c r="IAF591" s="35"/>
      <c r="IAG591" s="35"/>
      <c r="IAH591" s="35"/>
      <c r="IAI591" s="35"/>
      <c r="IAJ591" s="35"/>
      <c r="IAK591" s="35"/>
      <c r="IAL591" s="35"/>
      <c r="IAM591" s="35"/>
      <c r="IAN591" s="35"/>
      <c r="IAO591" s="35"/>
      <c r="IAP591" s="35"/>
      <c r="IAQ591" s="35"/>
      <c r="IAR591" s="35"/>
      <c r="IAS591" s="35"/>
      <c r="IAT591" s="35"/>
      <c r="IAU591" s="35"/>
      <c r="IAV591" s="35"/>
      <c r="IAW591" s="35"/>
      <c r="IAX591" s="35"/>
      <c r="IAY591" s="35"/>
      <c r="IAZ591" s="35"/>
      <c r="IBA591" s="35"/>
      <c r="IBB591" s="35"/>
      <c r="IBC591" s="35"/>
      <c r="IBD591" s="35"/>
      <c r="IBE591" s="35"/>
      <c r="IBF591" s="35"/>
      <c r="IBG591" s="35"/>
      <c r="IBH591" s="35"/>
      <c r="IBI591" s="35"/>
      <c r="IBJ591" s="35"/>
      <c r="IBK591" s="35"/>
      <c r="IBL591" s="35"/>
      <c r="IBM591" s="35"/>
      <c r="IBN591" s="35"/>
      <c r="IBO591" s="35"/>
      <c r="IBP591" s="35"/>
      <c r="IBQ591" s="35"/>
      <c r="IBR591" s="35"/>
      <c r="IBS591" s="35"/>
      <c r="IBT591" s="35"/>
      <c r="IBU591" s="35"/>
      <c r="IBV591" s="35"/>
      <c r="IBW591" s="35"/>
      <c r="IBX591" s="35"/>
      <c r="IBY591" s="35"/>
      <c r="IBZ591" s="35"/>
      <c r="ICA591" s="35"/>
      <c r="ICB591" s="35"/>
      <c r="ICC591" s="35"/>
      <c r="ICD591" s="35"/>
      <c r="ICE591" s="35"/>
      <c r="ICF591" s="35"/>
      <c r="ICG591" s="35"/>
      <c r="ICH591" s="35"/>
      <c r="ICI591" s="35"/>
      <c r="ICJ591" s="35"/>
      <c r="ICK591" s="35"/>
      <c r="ICL591" s="35"/>
      <c r="ICM591" s="35"/>
      <c r="ICN591" s="35"/>
      <c r="ICO591" s="35"/>
      <c r="ICP591" s="35"/>
      <c r="ICQ591" s="35"/>
      <c r="ICR591" s="35"/>
      <c r="ICS591" s="35"/>
      <c r="ICT591" s="35"/>
      <c r="ICU591" s="35"/>
      <c r="ICV591" s="35"/>
      <c r="ICW591" s="35"/>
      <c r="ICX591" s="35"/>
      <c r="ICY591" s="35"/>
      <c r="ICZ591" s="35"/>
      <c r="IDA591" s="35"/>
      <c r="IDB591" s="35"/>
      <c r="IDC591" s="35"/>
      <c r="IDD591" s="35"/>
      <c r="IDE591" s="35"/>
      <c r="IDF591" s="35"/>
      <c r="IDG591" s="35"/>
      <c r="IDH591" s="35"/>
      <c r="IDI591" s="35"/>
      <c r="IDJ591" s="35"/>
      <c r="IDK591" s="35"/>
      <c r="IDL591" s="35"/>
      <c r="IDM591" s="35"/>
      <c r="IDN591" s="35"/>
      <c r="IDO591" s="35"/>
      <c r="IDP591" s="35"/>
      <c r="IDQ591" s="35"/>
      <c r="IDR591" s="35"/>
      <c r="IDS591" s="35"/>
      <c r="IDT591" s="35"/>
      <c r="IDU591" s="35"/>
      <c r="IDV591" s="35"/>
      <c r="IDW591" s="35"/>
      <c r="IDX591" s="35"/>
      <c r="IDY591" s="35"/>
      <c r="IDZ591" s="35"/>
      <c r="IEA591" s="35"/>
      <c r="IEB591" s="35"/>
      <c r="IEC591" s="35"/>
      <c r="IED591" s="35"/>
      <c r="IEE591" s="35"/>
      <c r="IEF591" s="35"/>
      <c r="IEG591" s="35"/>
      <c r="IEH591" s="35"/>
      <c r="IEI591" s="35"/>
      <c r="IEJ591" s="35"/>
      <c r="IEK591" s="35"/>
      <c r="IEL591" s="35"/>
      <c r="IEM591" s="35"/>
      <c r="IEN591" s="35"/>
      <c r="IEO591" s="35"/>
      <c r="IEP591" s="35"/>
      <c r="IEQ591" s="35"/>
      <c r="IER591" s="35"/>
      <c r="IES591" s="35"/>
      <c r="IET591" s="35"/>
      <c r="IEU591" s="35"/>
      <c r="IEV591" s="35"/>
      <c r="IEW591" s="35"/>
      <c r="IEX591" s="35"/>
      <c r="IEY591" s="35"/>
      <c r="IEZ591" s="35"/>
      <c r="IFA591" s="35"/>
      <c r="IFB591" s="35"/>
      <c r="IFC591" s="35"/>
      <c r="IFD591" s="35"/>
      <c r="IFE591" s="35"/>
      <c r="IFF591" s="35"/>
      <c r="IFG591" s="35"/>
      <c r="IFH591" s="35"/>
      <c r="IFI591" s="35"/>
      <c r="IFJ591" s="35"/>
      <c r="IFK591" s="35"/>
      <c r="IFL591" s="35"/>
      <c r="IFM591" s="35"/>
      <c r="IFN591" s="35"/>
      <c r="IFO591" s="35"/>
      <c r="IFP591" s="35"/>
      <c r="IFQ591" s="35"/>
      <c r="IFR591" s="35"/>
      <c r="IFS591" s="35"/>
      <c r="IFT591" s="35"/>
      <c r="IFU591" s="35"/>
      <c r="IFV591" s="35"/>
      <c r="IFW591" s="35"/>
      <c r="IFX591" s="35"/>
      <c r="IFY591" s="35"/>
      <c r="IFZ591" s="35"/>
      <c r="IGA591" s="35"/>
      <c r="IGB591" s="35"/>
      <c r="IGC591" s="35"/>
      <c r="IGD591" s="35"/>
      <c r="IGE591" s="35"/>
      <c r="IGF591" s="35"/>
      <c r="IGG591" s="35"/>
      <c r="IGH591" s="35"/>
      <c r="IGI591" s="35"/>
      <c r="IGJ591" s="35"/>
      <c r="IGK591" s="35"/>
      <c r="IGL591" s="35"/>
      <c r="IGM591" s="35"/>
      <c r="IGN591" s="35"/>
      <c r="IGO591" s="35"/>
      <c r="IGP591" s="35"/>
      <c r="IGQ591" s="35"/>
      <c r="IGR591" s="35"/>
      <c r="IGS591" s="35"/>
      <c r="IGT591" s="35"/>
      <c r="IGU591" s="35"/>
      <c r="IGV591" s="35"/>
      <c r="IGW591" s="35"/>
      <c r="IGX591" s="35"/>
      <c r="IGY591" s="35"/>
      <c r="IGZ591" s="35"/>
      <c r="IHA591" s="35"/>
      <c r="IHB591" s="35"/>
      <c r="IHC591" s="35"/>
      <c r="IHD591" s="35"/>
      <c r="IHE591" s="35"/>
      <c r="IHF591" s="35"/>
      <c r="IHG591" s="35"/>
      <c r="IHH591" s="35"/>
      <c r="IHI591" s="35"/>
      <c r="IHJ591" s="35"/>
      <c r="IHK591" s="35"/>
      <c r="IHL591" s="35"/>
      <c r="IHM591" s="35"/>
      <c r="IHN591" s="35"/>
      <c r="IHO591" s="35"/>
      <c r="IHP591" s="35"/>
      <c r="IHQ591" s="35"/>
      <c r="IHR591" s="35"/>
      <c r="IHS591" s="35"/>
      <c r="IHT591" s="35"/>
      <c r="IHU591" s="35"/>
      <c r="IHV591" s="35"/>
      <c r="IHW591" s="35"/>
      <c r="IHX591" s="35"/>
      <c r="IHY591" s="35"/>
      <c r="IHZ591" s="35"/>
      <c r="IIA591" s="35"/>
      <c r="IIB591" s="35"/>
      <c r="IIC591" s="35"/>
      <c r="IID591" s="35"/>
      <c r="IIE591" s="35"/>
      <c r="IIF591" s="35"/>
      <c r="IIG591" s="35"/>
      <c r="IIH591" s="35"/>
      <c r="III591" s="35"/>
      <c r="IIJ591" s="35"/>
      <c r="IIK591" s="35"/>
      <c r="IIL591" s="35"/>
      <c r="IIM591" s="35"/>
      <c r="IIN591" s="35"/>
      <c r="IIO591" s="35"/>
      <c r="IIP591" s="35"/>
      <c r="IIQ591" s="35"/>
      <c r="IIR591" s="35"/>
      <c r="IIS591" s="35"/>
      <c r="IIT591" s="35"/>
      <c r="IIU591" s="35"/>
      <c r="IIV591" s="35"/>
      <c r="IIW591" s="35"/>
      <c r="IIX591" s="35"/>
      <c r="IIY591" s="35"/>
      <c r="IIZ591" s="35"/>
      <c r="IJA591" s="35"/>
      <c r="IJB591" s="35"/>
      <c r="IJC591" s="35"/>
      <c r="IJD591" s="35"/>
      <c r="IJE591" s="35"/>
      <c r="IJF591" s="35"/>
      <c r="IJG591" s="35"/>
      <c r="IJH591" s="35"/>
      <c r="IJI591" s="35"/>
      <c r="IJJ591" s="35"/>
      <c r="IJK591" s="35"/>
      <c r="IJL591" s="35"/>
      <c r="IJM591" s="35"/>
      <c r="IJN591" s="35"/>
      <c r="IJO591" s="35"/>
      <c r="IJP591" s="35"/>
      <c r="IJQ591" s="35"/>
      <c r="IJR591" s="35"/>
      <c r="IJS591" s="35"/>
      <c r="IJT591" s="35"/>
      <c r="IJU591" s="35"/>
      <c r="IJV591" s="35"/>
      <c r="IJW591" s="35"/>
      <c r="IJX591" s="35"/>
      <c r="IJY591" s="35"/>
      <c r="IJZ591" s="35"/>
      <c r="IKA591" s="35"/>
      <c r="IKB591" s="35"/>
      <c r="IKC591" s="35"/>
      <c r="IKD591" s="35"/>
      <c r="IKE591" s="35"/>
      <c r="IKF591" s="35"/>
      <c r="IKG591" s="35"/>
      <c r="IKH591" s="35"/>
      <c r="IKI591" s="35"/>
      <c r="IKJ591" s="35"/>
      <c r="IKK591" s="35"/>
      <c r="IKL591" s="35"/>
      <c r="IKM591" s="35"/>
      <c r="IKN591" s="35"/>
      <c r="IKO591" s="35"/>
      <c r="IKP591" s="35"/>
      <c r="IKQ591" s="35"/>
      <c r="IKR591" s="35"/>
      <c r="IKS591" s="35"/>
      <c r="IKT591" s="35"/>
      <c r="IKU591" s="35"/>
      <c r="IKV591" s="35"/>
      <c r="IKW591" s="35"/>
      <c r="IKX591" s="35"/>
      <c r="IKY591" s="35"/>
      <c r="IKZ591" s="35"/>
      <c r="ILA591" s="35"/>
      <c r="ILB591" s="35"/>
      <c r="ILC591" s="35"/>
      <c r="ILD591" s="35"/>
      <c r="ILE591" s="35"/>
      <c r="ILF591" s="35"/>
      <c r="ILG591" s="35"/>
      <c r="ILH591" s="35"/>
      <c r="ILI591" s="35"/>
      <c r="ILJ591" s="35"/>
      <c r="ILK591" s="35"/>
      <c r="ILL591" s="35"/>
      <c r="ILM591" s="35"/>
      <c r="ILN591" s="35"/>
      <c r="ILO591" s="35"/>
      <c r="ILP591" s="35"/>
      <c r="ILQ591" s="35"/>
      <c r="ILR591" s="35"/>
      <c r="ILS591" s="35"/>
      <c r="ILT591" s="35"/>
      <c r="ILU591" s="35"/>
      <c r="ILV591" s="35"/>
      <c r="ILW591" s="35"/>
      <c r="ILX591" s="35"/>
      <c r="ILY591" s="35"/>
      <c r="ILZ591" s="35"/>
      <c r="IMA591" s="35"/>
      <c r="IMB591" s="35"/>
      <c r="IMC591" s="35"/>
      <c r="IMD591" s="35"/>
      <c r="IME591" s="35"/>
      <c r="IMF591" s="35"/>
      <c r="IMG591" s="35"/>
      <c r="IMH591" s="35"/>
      <c r="IMI591" s="35"/>
      <c r="IMJ591" s="35"/>
      <c r="IMK591" s="35"/>
      <c r="IML591" s="35"/>
      <c r="IMM591" s="35"/>
      <c r="IMN591" s="35"/>
      <c r="IMO591" s="35"/>
      <c r="IMP591" s="35"/>
      <c r="IMQ591" s="35"/>
      <c r="IMR591" s="35"/>
      <c r="IMS591" s="35"/>
      <c r="IMT591" s="35"/>
      <c r="IMU591" s="35"/>
      <c r="IMV591" s="35"/>
      <c r="IMW591" s="35"/>
      <c r="IMX591" s="35"/>
      <c r="IMY591" s="35"/>
      <c r="IMZ591" s="35"/>
      <c r="INA591" s="35"/>
      <c r="INB591" s="35"/>
      <c r="INC591" s="35"/>
      <c r="IND591" s="35"/>
      <c r="INE591" s="35"/>
      <c r="INF591" s="35"/>
      <c r="ING591" s="35"/>
      <c r="INH591" s="35"/>
      <c r="INI591" s="35"/>
      <c r="INJ591" s="35"/>
      <c r="INK591" s="35"/>
      <c r="INL591" s="35"/>
      <c r="INM591" s="35"/>
      <c r="INN591" s="35"/>
      <c r="INO591" s="35"/>
      <c r="INP591" s="35"/>
      <c r="INQ591" s="35"/>
      <c r="INR591" s="35"/>
      <c r="INS591" s="35"/>
      <c r="INT591" s="35"/>
      <c r="INU591" s="35"/>
      <c r="INV591" s="35"/>
      <c r="INW591" s="35"/>
      <c r="INX591" s="35"/>
      <c r="INY591" s="35"/>
      <c r="INZ591" s="35"/>
      <c r="IOA591" s="35"/>
      <c r="IOB591" s="35"/>
      <c r="IOC591" s="35"/>
      <c r="IOD591" s="35"/>
      <c r="IOE591" s="35"/>
      <c r="IOF591" s="35"/>
      <c r="IOG591" s="35"/>
      <c r="IOH591" s="35"/>
      <c r="IOI591" s="35"/>
      <c r="IOJ591" s="35"/>
      <c r="IOK591" s="35"/>
      <c r="IOL591" s="35"/>
      <c r="IOM591" s="35"/>
      <c r="ION591" s="35"/>
      <c r="IOO591" s="35"/>
      <c r="IOP591" s="35"/>
      <c r="IOQ591" s="35"/>
      <c r="IOR591" s="35"/>
      <c r="IOS591" s="35"/>
      <c r="IOT591" s="35"/>
      <c r="IOU591" s="35"/>
      <c r="IOV591" s="35"/>
      <c r="IOW591" s="35"/>
      <c r="IOX591" s="35"/>
      <c r="IOY591" s="35"/>
      <c r="IOZ591" s="35"/>
      <c r="IPA591" s="35"/>
      <c r="IPB591" s="35"/>
      <c r="IPC591" s="35"/>
      <c r="IPD591" s="35"/>
      <c r="IPE591" s="35"/>
      <c r="IPF591" s="35"/>
      <c r="IPG591" s="35"/>
      <c r="IPH591" s="35"/>
      <c r="IPI591" s="35"/>
      <c r="IPJ591" s="35"/>
      <c r="IPK591" s="35"/>
      <c r="IPL591" s="35"/>
      <c r="IPM591" s="35"/>
      <c r="IPN591" s="35"/>
      <c r="IPO591" s="35"/>
      <c r="IPP591" s="35"/>
      <c r="IPQ591" s="35"/>
      <c r="IPR591" s="35"/>
      <c r="IPS591" s="35"/>
      <c r="IPT591" s="35"/>
      <c r="IPU591" s="35"/>
      <c r="IPV591" s="35"/>
      <c r="IPW591" s="35"/>
      <c r="IPX591" s="35"/>
      <c r="IPY591" s="35"/>
      <c r="IPZ591" s="35"/>
      <c r="IQA591" s="35"/>
      <c r="IQB591" s="35"/>
      <c r="IQC591" s="35"/>
      <c r="IQD591" s="35"/>
      <c r="IQE591" s="35"/>
      <c r="IQF591" s="35"/>
      <c r="IQG591" s="35"/>
      <c r="IQH591" s="35"/>
      <c r="IQI591" s="35"/>
      <c r="IQJ591" s="35"/>
      <c r="IQK591" s="35"/>
      <c r="IQL591" s="35"/>
      <c r="IQM591" s="35"/>
      <c r="IQN591" s="35"/>
      <c r="IQO591" s="35"/>
      <c r="IQP591" s="35"/>
      <c r="IQQ591" s="35"/>
      <c r="IQR591" s="35"/>
      <c r="IQS591" s="35"/>
      <c r="IQT591" s="35"/>
      <c r="IQU591" s="35"/>
      <c r="IQV591" s="35"/>
      <c r="IQW591" s="35"/>
      <c r="IQX591" s="35"/>
      <c r="IQY591" s="35"/>
      <c r="IQZ591" s="35"/>
      <c r="IRA591" s="35"/>
      <c r="IRB591" s="35"/>
      <c r="IRC591" s="35"/>
      <c r="IRD591" s="35"/>
      <c r="IRE591" s="35"/>
      <c r="IRF591" s="35"/>
      <c r="IRG591" s="35"/>
      <c r="IRH591" s="35"/>
      <c r="IRI591" s="35"/>
      <c r="IRJ591" s="35"/>
      <c r="IRK591" s="35"/>
      <c r="IRL591" s="35"/>
      <c r="IRM591" s="35"/>
      <c r="IRN591" s="35"/>
      <c r="IRO591" s="35"/>
      <c r="IRP591" s="35"/>
      <c r="IRQ591" s="35"/>
      <c r="IRR591" s="35"/>
      <c r="IRS591" s="35"/>
      <c r="IRT591" s="35"/>
      <c r="IRU591" s="35"/>
      <c r="IRV591" s="35"/>
      <c r="IRW591" s="35"/>
      <c r="IRX591" s="35"/>
      <c r="IRY591" s="35"/>
      <c r="IRZ591" s="35"/>
      <c r="ISA591" s="35"/>
      <c r="ISB591" s="35"/>
      <c r="ISC591" s="35"/>
      <c r="ISD591" s="35"/>
      <c r="ISE591" s="35"/>
      <c r="ISF591" s="35"/>
      <c r="ISG591" s="35"/>
      <c r="ISH591" s="35"/>
      <c r="ISI591" s="35"/>
      <c r="ISJ591" s="35"/>
      <c r="ISK591" s="35"/>
      <c r="ISL591" s="35"/>
      <c r="ISM591" s="35"/>
      <c r="ISN591" s="35"/>
      <c r="ISO591" s="35"/>
      <c r="ISP591" s="35"/>
      <c r="ISQ591" s="35"/>
      <c r="ISR591" s="35"/>
      <c r="ISS591" s="35"/>
      <c r="IST591" s="35"/>
      <c r="ISU591" s="35"/>
      <c r="ISV591" s="35"/>
      <c r="ISW591" s="35"/>
      <c r="ISX591" s="35"/>
      <c r="ISY591" s="35"/>
      <c r="ISZ591" s="35"/>
      <c r="ITA591" s="35"/>
      <c r="ITB591" s="35"/>
      <c r="ITC591" s="35"/>
      <c r="ITD591" s="35"/>
      <c r="ITE591" s="35"/>
      <c r="ITF591" s="35"/>
      <c r="ITG591" s="35"/>
      <c r="ITH591" s="35"/>
      <c r="ITI591" s="35"/>
      <c r="ITJ591" s="35"/>
      <c r="ITK591" s="35"/>
      <c r="ITL591" s="35"/>
      <c r="ITM591" s="35"/>
      <c r="ITN591" s="35"/>
      <c r="ITO591" s="35"/>
      <c r="ITP591" s="35"/>
      <c r="ITQ591" s="35"/>
      <c r="ITR591" s="35"/>
      <c r="ITS591" s="35"/>
      <c r="ITT591" s="35"/>
      <c r="ITU591" s="35"/>
      <c r="ITV591" s="35"/>
      <c r="ITW591" s="35"/>
      <c r="ITX591" s="35"/>
      <c r="ITY591" s="35"/>
      <c r="ITZ591" s="35"/>
      <c r="IUA591" s="35"/>
      <c r="IUB591" s="35"/>
      <c r="IUC591" s="35"/>
      <c r="IUD591" s="35"/>
      <c r="IUE591" s="35"/>
      <c r="IUF591" s="35"/>
      <c r="IUG591" s="35"/>
      <c r="IUH591" s="35"/>
      <c r="IUI591" s="35"/>
      <c r="IUJ591" s="35"/>
      <c r="IUK591" s="35"/>
      <c r="IUL591" s="35"/>
      <c r="IUM591" s="35"/>
      <c r="IUN591" s="35"/>
      <c r="IUO591" s="35"/>
      <c r="IUP591" s="35"/>
      <c r="IUQ591" s="35"/>
      <c r="IUR591" s="35"/>
      <c r="IUS591" s="35"/>
      <c r="IUT591" s="35"/>
      <c r="IUU591" s="35"/>
      <c r="IUV591" s="35"/>
      <c r="IUW591" s="35"/>
      <c r="IUX591" s="35"/>
      <c r="IUY591" s="35"/>
      <c r="IUZ591" s="35"/>
      <c r="IVA591" s="35"/>
      <c r="IVB591" s="35"/>
      <c r="IVC591" s="35"/>
      <c r="IVD591" s="35"/>
      <c r="IVE591" s="35"/>
      <c r="IVF591" s="35"/>
      <c r="IVG591" s="35"/>
      <c r="IVH591" s="35"/>
      <c r="IVI591" s="35"/>
      <c r="IVJ591" s="35"/>
      <c r="IVK591" s="35"/>
      <c r="IVL591" s="35"/>
      <c r="IVM591" s="35"/>
      <c r="IVN591" s="35"/>
      <c r="IVO591" s="35"/>
      <c r="IVP591" s="35"/>
      <c r="IVQ591" s="35"/>
      <c r="IVR591" s="35"/>
      <c r="IVS591" s="35"/>
      <c r="IVT591" s="35"/>
      <c r="IVU591" s="35"/>
      <c r="IVV591" s="35"/>
      <c r="IVW591" s="35"/>
      <c r="IVX591" s="35"/>
      <c r="IVY591" s="35"/>
      <c r="IVZ591" s="35"/>
      <c r="IWA591" s="35"/>
      <c r="IWB591" s="35"/>
      <c r="IWC591" s="35"/>
      <c r="IWD591" s="35"/>
      <c r="IWE591" s="35"/>
      <c r="IWF591" s="35"/>
      <c r="IWG591" s="35"/>
      <c r="IWH591" s="35"/>
      <c r="IWI591" s="35"/>
      <c r="IWJ591" s="35"/>
      <c r="IWK591" s="35"/>
      <c r="IWL591" s="35"/>
      <c r="IWM591" s="35"/>
      <c r="IWN591" s="35"/>
      <c r="IWO591" s="35"/>
      <c r="IWP591" s="35"/>
      <c r="IWQ591" s="35"/>
      <c r="IWR591" s="35"/>
      <c r="IWS591" s="35"/>
      <c r="IWT591" s="35"/>
      <c r="IWU591" s="35"/>
      <c r="IWV591" s="35"/>
      <c r="IWW591" s="35"/>
      <c r="IWX591" s="35"/>
      <c r="IWY591" s="35"/>
      <c r="IWZ591" s="35"/>
      <c r="IXA591" s="35"/>
      <c r="IXB591" s="35"/>
      <c r="IXC591" s="35"/>
      <c r="IXD591" s="35"/>
      <c r="IXE591" s="35"/>
      <c r="IXF591" s="35"/>
      <c r="IXG591" s="35"/>
      <c r="IXH591" s="35"/>
      <c r="IXI591" s="35"/>
      <c r="IXJ591" s="35"/>
      <c r="IXK591" s="35"/>
      <c r="IXL591" s="35"/>
      <c r="IXM591" s="35"/>
      <c r="IXN591" s="35"/>
      <c r="IXO591" s="35"/>
      <c r="IXP591" s="35"/>
      <c r="IXQ591" s="35"/>
      <c r="IXR591" s="35"/>
      <c r="IXS591" s="35"/>
      <c r="IXT591" s="35"/>
      <c r="IXU591" s="35"/>
      <c r="IXV591" s="35"/>
      <c r="IXW591" s="35"/>
      <c r="IXX591" s="35"/>
      <c r="IXY591" s="35"/>
      <c r="IXZ591" s="35"/>
      <c r="IYA591" s="35"/>
      <c r="IYB591" s="35"/>
      <c r="IYC591" s="35"/>
      <c r="IYD591" s="35"/>
      <c r="IYE591" s="35"/>
      <c r="IYF591" s="35"/>
      <c r="IYG591" s="35"/>
      <c r="IYH591" s="35"/>
      <c r="IYI591" s="35"/>
      <c r="IYJ591" s="35"/>
      <c r="IYK591" s="35"/>
      <c r="IYL591" s="35"/>
      <c r="IYM591" s="35"/>
      <c r="IYN591" s="35"/>
      <c r="IYO591" s="35"/>
      <c r="IYP591" s="35"/>
      <c r="IYQ591" s="35"/>
      <c r="IYR591" s="35"/>
      <c r="IYS591" s="35"/>
      <c r="IYT591" s="35"/>
      <c r="IYU591" s="35"/>
      <c r="IYV591" s="35"/>
      <c r="IYW591" s="35"/>
      <c r="IYX591" s="35"/>
      <c r="IYY591" s="35"/>
      <c r="IYZ591" s="35"/>
      <c r="IZA591" s="35"/>
      <c r="IZB591" s="35"/>
      <c r="IZC591" s="35"/>
      <c r="IZD591" s="35"/>
      <c r="IZE591" s="35"/>
      <c r="IZF591" s="35"/>
      <c r="IZG591" s="35"/>
      <c r="IZH591" s="35"/>
      <c r="IZI591" s="35"/>
      <c r="IZJ591" s="35"/>
      <c r="IZK591" s="35"/>
      <c r="IZL591" s="35"/>
      <c r="IZM591" s="35"/>
      <c r="IZN591" s="35"/>
      <c r="IZO591" s="35"/>
      <c r="IZP591" s="35"/>
      <c r="IZQ591" s="35"/>
      <c r="IZR591" s="35"/>
      <c r="IZS591" s="35"/>
      <c r="IZT591" s="35"/>
      <c r="IZU591" s="35"/>
      <c r="IZV591" s="35"/>
      <c r="IZW591" s="35"/>
      <c r="IZX591" s="35"/>
      <c r="IZY591" s="35"/>
      <c r="IZZ591" s="35"/>
      <c r="JAA591" s="35"/>
      <c r="JAB591" s="35"/>
      <c r="JAC591" s="35"/>
      <c r="JAD591" s="35"/>
      <c r="JAE591" s="35"/>
      <c r="JAF591" s="35"/>
      <c r="JAG591" s="35"/>
      <c r="JAH591" s="35"/>
      <c r="JAI591" s="35"/>
      <c r="JAJ591" s="35"/>
      <c r="JAK591" s="35"/>
      <c r="JAL591" s="35"/>
      <c r="JAM591" s="35"/>
      <c r="JAN591" s="35"/>
      <c r="JAO591" s="35"/>
      <c r="JAP591" s="35"/>
      <c r="JAQ591" s="35"/>
      <c r="JAR591" s="35"/>
      <c r="JAS591" s="35"/>
      <c r="JAT591" s="35"/>
      <c r="JAU591" s="35"/>
      <c r="JAV591" s="35"/>
      <c r="JAW591" s="35"/>
      <c r="JAX591" s="35"/>
      <c r="JAY591" s="35"/>
      <c r="JAZ591" s="35"/>
      <c r="JBA591" s="35"/>
      <c r="JBB591" s="35"/>
      <c r="JBC591" s="35"/>
      <c r="JBD591" s="35"/>
      <c r="JBE591" s="35"/>
      <c r="JBF591" s="35"/>
      <c r="JBG591" s="35"/>
      <c r="JBH591" s="35"/>
      <c r="JBI591" s="35"/>
      <c r="JBJ591" s="35"/>
      <c r="JBK591" s="35"/>
      <c r="JBL591" s="35"/>
      <c r="JBM591" s="35"/>
      <c r="JBN591" s="35"/>
      <c r="JBO591" s="35"/>
      <c r="JBP591" s="35"/>
      <c r="JBQ591" s="35"/>
      <c r="JBR591" s="35"/>
      <c r="JBS591" s="35"/>
      <c r="JBT591" s="35"/>
      <c r="JBU591" s="35"/>
      <c r="JBV591" s="35"/>
      <c r="JBW591" s="35"/>
      <c r="JBX591" s="35"/>
      <c r="JBY591" s="35"/>
      <c r="JBZ591" s="35"/>
      <c r="JCA591" s="35"/>
      <c r="JCB591" s="35"/>
      <c r="JCC591" s="35"/>
      <c r="JCD591" s="35"/>
      <c r="JCE591" s="35"/>
      <c r="JCF591" s="35"/>
      <c r="JCG591" s="35"/>
      <c r="JCH591" s="35"/>
      <c r="JCI591" s="35"/>
      <c r="JCJ591" s="35"/>
      <c r="JCK591" s="35"/>
      <c r="JCL591" s="35"/>
      <c r="JCM591" s="35"/>
      <c r="JCN591" s="35"/>
      <c r="JCO591" s="35"/>
      <c r="JCP591" s="35"/>
      <c r="JCQ591" s="35"/>
      <c r="JCR591" s="35"/>
      <c r="JCS591" s="35"/>
      <c r="JCT591" s="35"/>
      <c r="JCU591" s="35"/>
      <c r="JCV591" s="35"/>
      <c r="JCW591" s="35"/>
      <c r="JCX591" s="35"/>
      <c r="JCY591" s="35"/>
      <c r="JCZ591" s="35"/>
      <c r="JDA591" s="35"/>
      <c r="JDB591" s="35"/>
      <c r="JDC591" s="35"/>
      <c r="JDD591" s="35"/>
      <c r="JDE591" s="35"/>
      <c r="JDF591" s="35"/>
      <c r="JDG591" s="35"/>
      <c r="JDH591" s="35"/>
      <c r="JDI591" s="35"/>
      <c r="JDJ591" s="35"/>
      <c r="JDK591" s="35"/>
      <c r="JDL591" s="35"/>
      <c r="JDM591" s="35"/>
      <c r="JDN591" s="35"/>
      <c r="JDO591" s="35"/>
      <c r="JDP591" s="35"/>
      <c r="JDQ591" s="35"/>
      <c r="JDR591" s="35"/>
      <c r="JDS591" s="35"/>
      <c r="JDT591" s="35"/>
      <c r="JDU591" s="35"/>
      <c r="JDV591" s="35"/>
      <c r="JDW591" s="35"/>
      <c r="JDX591" s="35"/>
      <c r="JDY591" s="35"/>
      <c r="JDZ591" s="35"/>
      <c r="JEA591" s="35"/>
      <c r="JEB591" s="35"/>
      <c r="JEC591" s="35"/>
      <c r="JED591" s="35"/>
      <c r="JEE591" s="35"/>
      <c r="JEF591" s="35"/>
      <c r="JEG591" s="35"/>
      <c r="JEH591" s="35"/>
      <c r="JEI591" s="35"/>
      <c r="JEJ591" s="35"/>
      <c r="JEK591" s="35"/>
      <c r="JEL591" s="35"/>
      <c r="JEM591" s="35"/>
      <c r="JEN591" s="35"/>
      <c r="JEO591" s="35"/>
      <c r="JEP591" s="35"/>
      <c r="JEQ591" s="35"/>
      <c r="JER591" s="35"/>
      <c r="JES591" s="35"/>
      <c r="JET591" s="35"/>
      <c r="JEU591" s="35"/>
      <c r="JEV591" s="35"/>
      <c r="JEW591" s="35"/>
      <c r="JEX591" s="35"/>
      <c r="JEY591" s="35"/>
      <c r="JEZ591" s="35"/>
      <c r="JFA591" s="35"/>
      <c r="JFB591" s="35"/>
      <c r="JFC591" s="35"/>
      <c r="JFD591" s="35"/>
      <c r="JFE591" s="35"/>
      <c r="JFF591" s="35"/>
      <c r="JFG591" s="35"/>
      <c r="JFH591" s="35"/>
      <c r="JFI591" s="35"/>
      <c r="JFJ591" s="35"/>
      <c r="JFK591" s="35"/>
      <c r="JFL591" s="35"/>
      <c r="JFM591" s="35"/>
      <c r="JFN591" s="35"/>
      <c r="JFO591" s="35"/>
      <c r="JFP591" s="35"/>
      <c r="JFQ591" s="35"/>
      <c r="JFR591" s="35"/>
      <c r="JFS591" s="35"/>
      <c r="JFT591" s="35"/>
      <c r="JFU591" s="35"/>
      <c r="JFV591" s="35"/>
      <c r="JFW591" s="35"/>
      <c r="JFX591" s="35"/>
      <c r="JFY591" s="35"/>
      <c r="JFZ591" s="35"/>
      <c r="JGA591" s="35"/>
      <c r="JGB591" s="35"/>
      <c r="JGC591" s="35"/>
      <c r="JGD591" s="35"/>
      <c r="JGE591" s="35"/>
      <c r="JGF591" s="35"/>
      <c r="JGG591" s="35"/>
      <c r="JGH591" s="35"/>
      <c r="JGI591" s="35"/>
      <c r="JGJ591" s="35"/>
      <c r="JGK591" s="35"/>
      <c r="JGL591" s="35"/>
      <c r="JGM591" s="35"/>
      <c r="JGN591" s="35"/>
      <c r="JGO591" s="35"/>
      <c r="JGP591" s="35"/>
      <c r="JGQ591" s="35"/>
      <c r="JGR591" s="35"/>
      <c r="JGS591" s="35"/>
      <c r="JGT591" s="35"/>
      <c r="JGU591" s="35"/>
      <c r="JGV591" s="35"/>
      <c r="JGW591" s="35"/>
      <c r="JGX591" s="35"/>
      <c r="JGY591" s="35"/>
      <c r="JGZ591" s="35"/>
      <c r="JHA591" s="35"/>
      <c r="JHB591" s="35"/>
      <c r="JHC591" s="35"/>
      <c r="JHD591" s="35"/>
      <c r="JHE591" s="35"/>
      <c r="JHF591" s="35"/>
      <c r="JHG591" s="35"/>
      <c r="JHH591" s="35"/>
      <c r="JHI591" s="35"/>
      <c r="JHJ591" s="35"/>
      <c r="JHK591" s="35"/>
      <c r="JHL591" s="35"/>
      <c r="JHM591" s="35"/>
      <c r="JHN591" s="35"/>
      <c r="JHO591" s="35"/>
      <c r="JHP591" s="35"/>
      <c r="JHQ591" s="35"/>
      <c r="JHR591" s="35"/>
      <c r="JHS591" s="35"/>
      <c r="JHT591" s="35"/>
      <c r="JHU591" s="35"/>
      <c r="JHV591" s="35"/>
      <c r="JHW591" s="35"/>
      <c r="JHX591" s="35"/>
      <c r="JHY591" s="35"/>
      <c r="JHZ591" s="35"/>
      <c r="JIA591" s="35"/>
      <c r="JIB591" s="35"/>
      <c r="JIC591" s="35"/>
      <c r="JID591" s="35"/>
      <c r="JIE591" s="35"/>
      <c r="JIF591" s="35"/>
      <c r="JIG591" s="35"/>
      <c r="JIH591" s="35"/>
      <c r="JII591" s="35"/>
      <c r="JIJ591" s="35"/>
      <c r="JIK591" s="35"/>
      <c r="JIL591" s="35"/>
      <c r="JIM591" s="35"/>
      <c r="JIN591" s="35"/>
      <c r="JIO591" s="35"/>
      <c r="JIP591" s="35"/>
      <c r="JIQ591" s="35"/>
      <c r="JIR591" s="35"/>
      <c r="JIS591" s="35"/>
      <c r="JIT591" s="35"/>
      <c r="JIU591" s="35"/>
      <c r="JIV591" s="35"/>
      <c r="JIW591" s="35"/>
      <c r="JIX591" s="35"/>
      <c r="JIY591" s="35"/>
      <c r="JIZ591" s="35"/>
      <c r="JJA591" s="35"/>
      <c r="JJB591" s="35"/>
      <c r="JJC591" s="35"/>
      <c r="JJD591" s="35"/>
      <c r="JJE591" s="35"/>
      <c r="JJF591" s="35"/>
      <c r="JJG591" s="35"/>
      <c r="JJH591" s="35"/>
      <c r="JJI591" s="35"/>
      <c r="JJJ591" s="35"/>
      <c r="JJK591" s="35"/>
      <c r="JJL591" s="35"/>
      <c r="JJM591" s="35"/>
      <c r="JJN591" s="35"/>
      <c r="JJO591" s="35"/>
      <c r="JJP591" s="35"/>
      <c r="JJQ591" s="35"/>
      <c r="JJR591" s="35"/>
      <c r="JJS591" s="35"/>
      <c r="JJT591" s="35"/>
      <c r="JJU591" s="35"/>
      <c r="JJV591" s="35"/>
      <c r="JJW591" s="35"/>
      <c r="JJX591" s="35"/>
      <c r="JJY591" s="35"/>
      <c r="JJZ591" s="35"/>
      <c r="JKA591" s="35"/>
      <c r="JKB591" s="35"/>
      <c r="JKC591" s="35"/>
      <c r="JKD591" s="35"/>
      <c r="JKE591" s="35"/>
      <c r="JKF591" s="35"/>
      <c r="JKG591" s="35"/>
      <c r="JKH591" s="35"/>
      <c r="JKI591" s="35"/>
      <c r="JKJ591" s="35"/>
      <c r="JKK591" s="35"/>
      <c r="JKL591" s="35"/>
      <c r="JKM591" s="35"/>
      <c r="JKN591" s="35"/>
      <c r="JKO591" s="35"/>
      <c r="JKP591" s="35"/>
      <c r="JKQ591" s="35"/>
      <c r="JKR591" s="35"/>
      <c r="JKS591" s="35"/>
      <c r="JKT591" s="35"/>
      <c r="JKU591" s="35"/>
      <c r="JKV591" s="35"/>
      <c r="JKW591" s="35"/>
      <c r="JKX591" s="35"/>
      <c r="JKY591" s="35"/>
      <c r="JKZ591" s="35"/>
      <c r="JLA591" s="35"/>
      <c r="JLB591" s="35"/>
      <c r="JLC591" s="35"/>
      <c r="JLD591" s="35"/>
      <c r="JLE591" s="35"/>
      <c r="JLF591" s="35"/>
      <c r="JLG591" s="35"/>
      <c r="JLH591" s="35"/>
      <c r="JLI591" s="35"/>
      <c r="JLJ591" s="35"/>
      <c r="JLK591" s="35"/>
      <c r="JLL591" s="35"/>
      <c r="JLM591" s="35"/>
      <c r="JLN591" s="35"/>
      <c r="JLO591" s="35"/>
      <c r="JLP591" s="35"/>
      <c r="JLQ591" s="35"/>
      <c r="JLR591" s="35"/>
      <c r="JLS591" s="35"/>
      <c r="JLT591" s="35"/>
      <c r="JLU591" s="35"/>
      <c r="JLV591" s="35"/>
      <c r="JLW591" s="35"/>
      <c r="JLX591" s="35"/>
      <c r="JLY591" s="35"/>
      <c r="JLZ591" s="35"/>
      <c r="JMA591" s="35"/>
      <c r="JMB591" s="35"/>
      <c r="JMC591" s="35"/>
      <c r="JMD591" s="35"/>
      <c r="JME591" s="35"/>
      <c r="JMF591" s="35"/>
      <c r="JMG591" s="35"/>
      <c r="JMH591" s="35"/>
      <c r="JMI591" s="35"/>
      <c r="JMJ591" s="35"/>
      <c r="JMK591" s="35"/>
      <c r="JML591" s="35"/>
      <c r="JMM591" s="35"/>
      <c r="JMN591" s="35"/>
      <c r="JMO591" s="35"/>
      <c r="JMP591" s="35"/>
      <c r="JMQ591" s="35"/>
      <c r="JMR591" s="35"/>
      <c r="JMS591" s="35"/>
      <c r="JMT591" s="35"/>
      <c r="JMU591" s="35"/>
      <c r="JMV591" s="35"/>
      <c r="JMW591" s="35"/>
      <c r="JMX591" s="35"/>
      <c r="JMY591" s="35"/>
      <c r="JMZ591" s="35"/>
      <c r="JNA591" s="35"/>
      <c r="JNB591" s="35"/>
      <c r="JNC591" s="35"/>
      <c r="JND591" s="35"/>
      <c r="JNE591" s="35"/>
      <c r="JNF591" s="35"/>
      <c r="JNG591" s="35"/>
      <c r="JNH591" s="35"/>
      <c r="JNI591" s="35"/>
      <c r="JNJ591" s="35"/>
      <c r="JNK591" s="35"/>
      <c r="JNL591" s="35"/>
      <c r="JNM591" s="35"/>
      <c r="JNN591" s="35"/>
      <c r="JNO591" s="35"/>
      <c r="JNP591" s="35"/>
      <c r="JNQ591" s="35"/>
      <c r="JNR591" s="35"/>
      <c r="JNS591" s="35"/>
      <c r="JNT591" s="35"/>
      <c r="JNU591" s="35"/>
      <c r="JNV591" s="35"/>
      <c r="JNW591" s="35"/>
      <c r="JNX591" s="35"/>
      <c r="JNY591" s="35"/>
      <c r="JNZ591" s="35"/>
      <c r="JOA591" s="35"/>
      <c r="JOB591" s="35"/>
      <c r="JOC591" s="35"/>
      <c r="JOD591" s="35"/>
      <c r="JOE591" s="35"/>
      <c r="JOF591" s="35"/>
      <c r="JOG591" s="35"/>
      <c r="JOH591" s="35"/>
      <c r="JOI591" s="35"/>
      <c r="JOJ591" s="35"/>
      <c r="JOK591" s="35"/>
      <c r="JOL591" s="35"/>
      <c r="JOM591" s="35"/>
      <c r="JON591" s="35"/>
      <c r="JOO591" s="35"/>
      <c r="JOP591" s="35"/>
      <c r="JOQ591" s="35"/>
      <c r="JOR591" s="35"/>
      <c r="JOS591" s="35"/>
      <c r="JOT591" s="35"/>
      <c r="JOU591" s="35"/>
      <c r="JOV591" s="35"/>
      <c r="JOW591" s="35"/>
      <c r="JOX591" s="35"/>
      <c r="JOY591" s="35"/>
      <c r="JOZ591" s="35"/>
      <c r="JPA591" s="35"/>
      <c r="JPB591" s="35"/>
      <c r="JPC591" s="35"/>
      <c r="JPD591" s="35"/>
      <c r="JPE591" s="35"/>
      <c r="JPF591" s="35"/>
      <c r="JPG591" s="35"/>
      <c r="JPH591" s="35"/>
      <c r="JPI591" s="35"/>
      <c r="JPJ591" s="35"/>
      <c r="JPK591" s="35"/>
      <c r="JPL591" s="35"/>
      <c r="JPM591" s="35"/>
      <c r="JPN591" s="35"/>
      <c r="JPO591" s="35"/>
      <c r="JPP591" s="35"/>
      <c r="JPQ591" s="35"/>
      <c r="JPR591" s="35"/>
      <c r="JPS591" s="35"/>
      <c r="JPT591" s="35"/>
      <c r="JPU591" s="35"/>
      <c r="JPV591" s="35"/>
      <c r="JPW591" s="35"/>
      <c r="JPX591" s="35"/>
      <c r="JPY591" s="35"/>
      <c r="JPZ591" s="35"/>
      <c r="JQA591" s="35"/>
      <c r="JQB591" s="35"/>
      <c r="JQC591" s="35"/>
      <c r="JQD591" s="35"/>
      <c r="JQE591" s="35"/>
      <c r="JQF591" s="35"/>
      <c r="JQG591" s="35"/>
      <c r="JQH591" s="35"/>
      <c r="JQI591" s="35"/>
      <c r="JQJ591" s="35"/>
      <c r="JQK591" s="35"/>
      <c r="JQL591" s="35"/>
      <c r="JQM591" s="35"/>
      <c r="JQN591" s="35"/>
      <c r="JQO591" s="35"/>
      <c r="JQP591" s="35"/>
      <c r="JQQ591" s="35"/>
      <c r="JQR591" s="35"/>
      <c r="JQS591" s="35"/>
      <c r="JQT591" s="35"/>
      <c r="JQU591" s="35"/>
      <c r="JQV591" s="35"/>
      <c r="JQW591" s="35"/>
      <c r="JQX591" s="35"/>
      <c r="JQY591" s="35"/>
      <c r="JQZ591" s="35"/>
      <c r="JRA591" s="35"/>
      <c r="JRB591" s="35"/>
      <c r="JRC591" s="35"/>
      <c r="JRD591" s="35"/>
      <c r="JRE591" s="35"/>
      <c r="JRF591" s="35"/>
      <c r="JRG591" s="35"/>
      <c r="JRH591" s="35"/>
      <c r="JRI591" s="35"/>
      <c r="JRJ591" s="35"/>
      <c r="JRK591" s="35"/>
      <c r="JRL591" s="35"/>
      <c r="JRM591" s="35"/>
      <c r="JRN591" s="35"/>
      <c r="JRO591" s="35"/>
      <c r="JRP591" s="35"/>
      <c r="JRQ591" s="35"/>
      <c r="JRR591" s="35"/>
      <c r="JRS591" s="35"/>
      <c r="JRT591" s="35"/>
      <c r="JRU591" s="35"/>
      <c r="JRV591" s="35"/>
      <c r="JRW591" s="35"/>
      <c r="JRX591" s="35"/>
      <c r="JRY591" s="35"/>
      <c r="JRZ591" s="35"/>
      <c r="JSA591" s="35"/>
      <c r="JSB591" s="35"/>
      <c r="JSC591" s="35"/>
      <c r="JSD591" s="35"/>
      <c r="JSE591" s="35"/>
      <c r="JSF591" s="35"/>
      <c r="JSG591" s="35"/>
      <c r="JSH591" s="35"/>
      <c r="JSI591" s="35"/>
      <c r="JSJ591" s="35"/>
      <c r="JSK591" s="35"/>
      <c r="JSL591" s="35"/>
      <c r="JSM591" s="35"/>
      <c r="JSN591" s="35"/>
      <c r="JSO591" s="35"/>
      <c r="JSP591" s="35"/>
      <c r="JSQ591" s="35"/>
      <c r="JSR591" s="35"/>
      <c r="JSS591" s="35"/>
      <c r="JST591" s="35"/>
      <c r="JSU591" s="35"/>
      <c r="JSV591" s="35"/>
      <c r="JSW591" s="35"/>
      <c r="JSX591" s="35"/>
      <c r="JSY591" s="35"/>
      <c r="JSZ591" s="35"/>
      <c r="JTA591" s="35"/>
      <c r="JTB591" s="35"/>
      <c r="JTC591" s="35"/>
      <c r="JTD591" s="35"/>
      <c r="JTE591" s="35"/>
      <c r="JTF591" s="35"/>
      <c r="JTG591" s="35"/>
      <c r="JTH591" s="35"/>
      <c r="JTI591" s="35"/>
      <c r="JTJ591" s="35"/>
      <c r="JTK591" s="35"/>
      <c r="JTL591" s="35"/>
      <c r="JTM591" s="35"/>
      <c r="JTN591" s="35"/>
      <c r="JTO591" s="35"/>
      <c r="JTP591" s="35"/>
      <c r="JTQ591" s="35"/>
      <c r="JTR591" s="35"/>
      <c r="JTS591" s="35"/>
      <c r="JTT591" s="35"/>
      <c r="JTU591" s="35"/>
      <c r="JTV591" s="35"/>
      <c r="JTW591" s="35"/>
      <c r="JTX591" s="35"/>
      <c r="JTY591" s="35"/>
      <c r="JTZ591" s="35"/>
      <c r="JUA591" s="35"/>
      <c r="JUB591" s="35"/>
      <c r="JUC591" s="35"/>
      <c r="JUD591" s="35"/>
      <c r="JUE591" s="35"/>
      <c r="JUF591" s="35"/>
      <c r="JUG591" s="35"/>
      <c r="JUH591" s="35"/>
      <c r="JUI591" s="35"/>
      <c r="JUJ591" s="35"/>
      <c r="JUK591" s="35"/>
      <c r="JUL591" s="35"/>
      <c r="JUM591" s="35"/>
      <c r="JUN591" s="35"/>
      <c r="JUO591" s="35"/>
      <c r="JUP591" s="35"/>
      <c r="JUQ591" s="35"/>
      <c r="JUR591" s="35"/>
      <c r="JUS591" s="35"/>
      <c r="JUT591" s="35"/>
      <c r="JUU591" s="35"/>
      <c r="JUV591" s="35"/>
      <c r="JUW591" s="35"/>
      <c r="JUX591" s="35"/>
      <c r="JUY591" s="35"/>
      <c r="JUZ591" s="35"/>
      <c r="JVA591" s="35"/>
      <c r="JVB591" s="35"/>
      <c r="JVC591" s="35"/>
      <c r="JVD591" s="35"/>
      <c r="JVE591" s="35"/>
      <c r="JVF591" s="35"/>
      <c r="JVG591" s="35"/>
      <c r="JVH591" s="35"/>
      <c r="JVI591" s="35"/>
      <c r="JVJ591" s="35"/>
      <c r="JVK591" s="35"/>
      <c r="JVL591" s="35"/>
      <c r="JVM591" s="35"/>
      <c r="JVN591" s="35"/>
      <c r="JVO591" s="35"/>
      <c r="JVP591" s="35"/>
      <c r="JVQ591" s="35"/>
      <c r="JVR591" s="35"/>
      <c r="JVS591" s="35"/>
      <c r="JVT591" s="35"/>
      <c r="JVU591" s="35"/>
      <c r="JVV591" s="35"/>
      <c r="JVW591" s="35"/>
      <c r="JVX591" s="35"/>
      <c r="JVY591" s="35"/>
      <c r="JVZ591" s="35"/>
      <c r="JWA591" s="35"/>
      <c r="JWB591" s="35"/>
      <c r="JWC591" s="35"/>
      <c r="JWD591" s="35"/>
      <c r="JWE591" s="35"/>
      <c r="JWF591" s="35"/>
      <c r="JWG591" s="35"/>
      <c r="JWH591" s="35"/>
      <c r="JWI591" s="35"/>
      <c r="JWJ591" s="35"/>
      <c r="JWK591" s="35"/>
      <c r="JWL591" s="35"/>
      <c r="JWM591" s="35"/>
      <c r="JWN591" s="35"/>
      <c r="JWO591" s="35"/>
      <c r="JWP591" s="35"/>
      <c r="JWQ591" s="35"/>
      <c r="JWR591" s="35"/>
      <c r="JWS591" s="35"/>
      <c r="JWT591" s="35"/>
      <c r="JWU591" s="35"/>
      <c r="JWV591" s="35"/>
      <c r="JWW591" s="35"/>
      <c r="JWX591" s="35"/>
      <c r="JWY591" s="35"/>
      <c r="JWZ591" s="35"/>
      <c r="JXA591" s="35"/>
      <c r="JXB591" s="35"/>
      <c r="JXC591" s="35"/>
      <c r="JXD591" s="35"/>
      <c r="JXE591" s="35"/>
      <c r="JXF591" s="35"/>
      <c r="JXG591" s="35"/>
      <c r="JXH591" s="35"/>
      <c r="JXI591" s="35"/>
      <c r="JXJ591" s="35"/>
      <c r="JXK591" s="35"/>
      <c r="JXL591" s="35"/>
      <c r="JXM591" s="35"/>
      <c r="JXN591" s="35"/>
      <c r="JXO591" s="35"/>
      <c r="JXP591" s="35"/>
      <c r="JXQ591" s="35"/>
      <c r="JXR591" s="35"/>
      <c r="JXS591" s="35"/>
      <c r="JXT591" s="35"/>
      <c r="JXU591" s="35"/>
      <c r="JXV591" s="35"/>
      <c r="JXW591" s="35"/>
      <c r="JXX591" s="35"/>
      <c r="JXY591" s="35"/>
      <c r="JXZ591" s="35"/>
      <c r="JYA591" s="35"/>
      <c r="JYB591" s="35"/>
      <c r="JYC591" s="35"/>
      <c r="JYD591" s="35"/>
      <c r="JYE591" s="35"/>
      <c r="JYF591" s="35"/>
      <c r="JYG591" s="35"/>
      <c r="JYH591" s="35"/>
      <c r="JYI591" s="35"/>
      <c r="JYJ591" s="35"/>
      <c r="JYK591" s="35"/>
      <c r="JYL591" s="35"/>
      <c r="JYM591" s="35"/>
      <c r="JYN591" s="35"/>
      <c r="JYO591" s="35"/>
      <c r="JYP591" s="35"/>
      <c r="JYQ591" s="35"/>
      <c r="JYR591" s="35"/>
      <c r="JYS591" s="35"/>
      <c r="JYT591" s="35"/>
      <c r="JYU591" s="35"/>
      <c r="JYV591" s="35"/>
      <c r="JYW591" s="35"/>
      <c r="JYX591" s="35"/>
      <c r="JYY591" s="35"/>
      <c r="JYZ591" s="35"/>
      <c r="JZA591" s="35"/>
      <c r="JZB591" s="35"/>
      <c r="JZC591" s="35"/>
      <c r="JZD591" s="35"/>
      <c r="JZE591" s="35"/>
      <c r="JZF591" s="35"/>
      <c r="JZG591" s="35"/>
      <c r="JZH591" s="35"/>
      <c r="JZI591" s="35"/>
      <c r="JZJ591" s="35"/>
      <c r="JZK591" s="35"/>
      <c r="JZL591" s="35"/>
      <c r="JZM591" s="35"/>
      <c r="JZN591" s="35"/>
      <c r="JZO591" s="35"/>
      <c r="JZP591" s="35"/>
      <c r="JZQ591" s="35"/>
      <c r="JZR591" s="35"/>
      <c r="JZS591" s="35"/>
      <c r="JZT591" s="35"/>
      <c r="JZU591" s="35"/>
      <c r="JZV591" s="35"/>
      <c r="JZW591" s="35"/>
      <c r="JZX591" s="35"/>
      <c r="JZY591" s="35"/>
      <c r="JZZ591" s="35"/>
      <c r="KAA591" s="35"/>
      <c r="KAB591" s="35"/>
      <c r="KAC591" s="35"/>
      <c r="KAD591" s="35"/>
      <c r="KAE591" s="35"/>
      <c r="KAF591" s="35"/>
      <c r="KAG591" s="35"/>
      <c r="KAH591" s="35"/>
      <c r="KAI591" s="35"/>
      <c r="KAJ591" s="35"/>
      <c r="KAK591" s="35"/>
      <c r="KAL591" s="35"/>
      <c r="KAM591" s="35"/>
      <c r="KAN591" s="35"/>
      <c r="KAO591" s="35"/>
      <c r="KAP591" s="35"/>
      <c r="KAQ591" s="35"/>
      <c r="KAR591" s="35"/>
      <c r="KAS591" s="35"/>
      <c r="KAT591" s="35"/>
      <c r="KAU591" s="35"/>
      <c r="KAV591" s="35"/>
      <c r="KAW591" s="35"/>
      <c r="KAX591" s="35"/>
      <c r="KAY591" s="35"/>
      <c r="KAZ591" s="35"/>
      <c r="KBA591" s="35"/>
      <c r="KBB591" s="35"/>
      <c r="KBC591" s="35"/>
      <c r="KBD591" s="35"/>
      <c r="KBE591" s="35"/>
      <c r="KBF591" s="35"/>
      <c r="KBG591" s="35"/>
      <c r="KBH591" s="35"/>
      <c r="KBI591" s="35"/>
      <c r="KBJ591" s="35"/>
      <c r="KBK591" s="35"/>
      <c r="KBL591" s="35"/>
      <c r="KBM591" s="35"/>
      <c r="KBN591" s="35"/>
      <c r="KBO591" s="35"/>
      <c r="KBP591" s="35"/>
      <c r="KBQ591" s="35"/>
      <c r="KBR591" s="35"/>
      <c r="KBS591" s="35"/>
      <c r="KBT591" s="35"/>
      <c r="KBU591" s="35"/>
      <c r="KBV591" s="35"/>
      <c r="KBW591" s="35"/>
      <c r="KBX591" s="35"/>
      <c r="KBY591" s="35"/>
      <c r="KBZ591" s="35"/>
      <c r="KCA591" s="35"/>
      <c r="KCB591" s="35"/>
      <c r="KCC591" s="35"/>
      <c r="KCD591" s="35"/>
      <c r="KCE591" s="35"/>
      <c r="KCF591" s="35"/>
      <c r="KCG591" s="35"/>
      <c r="KCH591" s="35"/>
      <c r="KCI591" s="35"/>
      <c r="KCJ591" s="35"/>
      <c r="KCK591" s="35"/>
      <c r="KCL591" s="35"/>
      <c r="KCM591" s="35"/>
      <c r="KCN591" s="35"/>
      <c r="KCO591" s="35"/>
      <c r="KCP591" s="35"/>
      <c r="KCQ591" s="35"/>
      <c r="KCR591" s="35"/>
      <c r="KCS591" s="35"/>
      <c r="KCT591" s="35"/>
      <c r="KCU591" s="35"/>
      <c r="KCV591" s="35"/>
      <c r="KCW591" s="35"/>
      <c r="KCX591" s="35"/>
      <c r="KCY591" s="35"/>
      <c r="KCZ591" s="35"/>
      <c r="KDA591" s="35"/>
      <c r="KDB591" s="35"/>
      <c r="KDC591" s="35"/>
      <c r="KDD591" s="35"/>
      <c r="KDE591" s="35"/>
      <c r="KDF591" s="35"/>
      <c r="KDG591" s="35"/>
      <c r="KDH591" s="35"/>
      <c r="KDI591" s="35"/>
      <c r="KDJ591" s="35"/>
      <c r="KDK591" s="35"/>
      <c r="KDL591" s="35"/>
      <c r="KDM591" s="35"/>
      <c r="KDN591" s="35"/>
      <c r="KDO591" s="35"/>
      <c r="KDP591" s="35"/>
      <c r="KDQ591" s="35"/>
      <c r="KDR591" s="35"/>
      <c r="KDS591" s="35"/>
      <c r="KDT591" s="35"/>
      <c r="KDU591" s="35"/>
      <c r="KDV591" s="35"/>
      <c r="KDW591" s="35"/>
      <c r="KDX591" s="35"/>
      <c r="KDY591" s="35"/>
      <c r="KDZ591" s="35"/>
      <c r="KEA591" s="35"/>
      <c r="KEB591" s="35"/>
      <c r="KEC591" s="35"/>
      <c r="KED591" s="35"/>
      <c r="KEE591" s="35"/>
      <c r="KEF591" s="35"/>
      <c r="KEG591" s="35"/>
      <c r="KEH591" s="35"/>
      <c r="KEI591" s="35"/>
      <c r="KEJ591" s="35"/>
      <c r="KEK591" s="35"/>
      <c r="KEL591" s="35"/>
      <c r="KEM591" s="35"/>
      <c r="KEN591" s="35"/>
      <c r="KEO591" s="35"/>
      <c r="KEP591" s="35"/>
      <c r="KEQ591" s="35"/>
      <c r="KER591" s="35"/>
      <c r="KES591" s="35"/>
      <c r="KET591" s="35"/>
      <c r="KEU591" s="35"/>
      <c r="KEV591" s="35"/>
      <c r="KEW591" s="35"/>
      <c r="KEX591" s="35"/>
      <c r="KEY591" s="35"/>
      <c r="KEZ591" s="35"/>
      <c r="KFA591" s="35"/>
      <c r="KFB591" s="35"/>
      <c r="KFC591" s="35"/>
      <c r="KFD591" s="35"/>
      <c r="KFE591" s="35"/>
      <c r="KFF591" s="35"/>
      <c r="KFG591" s="35"/>
      <c r="KFH591" s="35"/>
      <c r="KFI591" s="35"/>
      <c r="KFJ591" s="35"/>
      <c r="KFK591" s="35"/>
      <c r="KFL591" s="35"/>
      <c r="KFM591" s="35"/>
      <c r="KFN591" s="35"/>
      <c r="KFO591" s="35"/>
      <c r="KFP591" s="35"/>
      <c r="KFQ591" s="35"/>
      <c r="KFR591" s="35"/>
      <c r="KFS591" s="35"/>
      <c r="KFT591" s="35"/>
      <c r="KFU591" s="35"/>
      <c r="KFV591" s="35"/>
      <c r="KFW591" s="35"/>
      <c r="KFX591" s="35"/>
      <c r="KFY591" s="35"/>
      <c r="KFZ591" s="35"/>
      <c r="KGA591" s="35"/>
      <c r="KGB591" s="35"/>
      <c r="KGC591" s="35"/>
      <c r="KGD591" s="35"/>
      <c r="KGE591" s="35"/>
      <c r="KGF591" s="35"/>
      <c r="KGG591" s="35"/>
      <c r="KGH591" s="35"/>
      <c r="KGI591" s="35"/>
      <c r="KGJ591" s="35"/>
      <c r="KGK591" s="35"/>
      <c r="KGL591" s="35"/>
      <c r="KGM591" s="35"/>
      <c r="KGN591" s="35"/>
      <c r="KGO591" s="35"/>
      <c r="KGP591" s="35"/>
      <c r="KGQ591" s="35"/>
      <c r="KGR591" s="35"/>
      <c r="KGS591" s="35"/>
      <c r="KGT591" s="35"/>
      <c r="KGU591" s="35"/>
      <c r="KGV591" s="35"/>
      <c r="KGW591" s="35"/>
      <c r="KGX591" s="35"/>
      <c r="KGY591" s="35"/>
      <c r="KGZ591" s="35"/>
      <c r="KHA591" s="35"/>
      <c r="KHB591" s="35"/>
      <c r="KHC591" s="35"/>
      <c r="KHD591" s="35"/>
      <c r="KHE591" s="35"/>
      <c r="KHF591" s="35"/>
      <c r="KHG591" s="35"/>
      <c r="KHH591" s="35"/>
      <c r="KHI591" s="35"/>
      <c r="KHJ591" s="35"/>
      <c r="KHK591" s="35"/>
      <c r="KHL591" s="35"/>
      <c r="KHM591" s="35"/>
      <c r="KHN591" s="35"/>
      <c r="KHO591" s="35"/>
      <c r="KHP591" s="35"/>
      <c r="KHQ591" s="35"/>
      <c r="KHR591" s="35"/>
      <c r="KHS591" s="35"/>
      <c r="KHT591" s="35"/>
      <c r="KHU591" s="35"/>
      <c r="KHV591" s="35"/>
      <c r="KHW591" s="35"/>
      <c r="KHX591" s="35"/>
      <c r="KHY591" s="35"/>
      <c r="KHZ591" s="35"/>
      <c r="KIA591" s="35"/>
      <c r="KIB591" s="35"/>
      <c r="KIC591" s="35"/>
      <c r="KID591" s="35"/>
      <c r="KIE591" s="35"/>
      <c r="KIF591" s="35"/>
      <c r="KIG591" s="35"/>
      <c r="KIH591" s="35"/>
      <c r="KII591" s="35"/>
      <c r="KIJ591" s="35"/>
      <c r="KIK591" s="35"/>
      <c r="KIL591" s="35"/>
      <c r="KIM591" s="35"/>
      <c r="KIN591" s="35"/>
      <c r="KIO591" s="35"/>
      <c r="KIP591" s="35"/>
      <c r="KIQ591" s="35"/>
      <c r="KIR591" s="35"/>
      <c r="KIS591" s="35"/>
      <c r="KIT591" s="35"/>
      <c r="KIU591" s="35"/>
      <c r="KIV591" s="35"/>
      <c r="KIW591" s="35"/>
      <c r="KIX591" s="35"/>
      <c r="KIY591" s="35"/>
      <c r="KIZ591" s="35"/>
      <c r="KJA591" s="35"/>
      <c r="KJB591" s="35"/>
      <c r="KJC591" s="35"/>
      <c r="KJD591" s="35"/>
      <c r="KJE591" s="35"/>
      <c r="KJF591" s="35"/>
      <c r="KJG591" s="35"/>
      <c r="KJH591" s="35"/>
      <c r="KJI591" s="35"/>
      <c r="KJJ591" s="35"/>
      <c r="KJK591" s="35"/>
      <c r="KJL591" s="35"/>
      <c r="KJM591" s="35"/>
      <c r="KJN591" s="35"/>
      <c r="KJO591" s="35"/>
      <c r="KJP591" s="35"/>
      <c r="KJQ591" s="35"/>
      <c r="KJR591" s="35"/>
      <c r="KJS591" s="35"/>
      <c r="KJT591" s="35"/>
      <c r="KJU591" s="35"/>
      <c r="KJV591" s="35"/>
      <c r="KJW591" s="35"/>
      <c r="KJX591" s="35"/>
      <c r="KJY591" s="35"/>
      <c r="KJZ591" s="35"/>
      <c r="KKA591" s="35"/>
      <c r="KKB591" s="35"/>
      <c r="KKC591" s="35"/>
      <c r="KKD591" s="35"/>
      <c r="KKE591" s="35"/>
      <c r="KKF591" s="35"/>
      <c r="KKG591" s="35"/>
      <c r="KKH591" s="35"/>
      <c r="KKI591" s="35"/>
      <c r="KKJ591" s="35"/>
      <c r="KKK591" s="35"/>
      <c r="KKL591" s="35"/>
      <c r="KKM591" s="35"/>
      <c r="KKN591" s="35"/>
      <c r="KKO591" s="35"/>
      <c r="KKP591" s="35"/>
      <c r="KKQ591" s="35"/>
      <c r="KKR591" s="35"/>
      <c r="KKS591" s="35"/>
      <c r="KKT591" s="35"/>
      <c r="KKU591" s="35"/>
      <c r="KKV591" s="35"/>
      <c r="KKW591" s="35"/>
      <c r="KKX591" s="35"/>
      <c r="KKY591" s="35"/>
      <c r="KKZ591" s="35"/>
      <c r="KLA591" s="35"/>
      <c r="KLB591" s="35"/>
      <c r="KLC591" s="35"/>
      <c r="KLD591" s="35"/>
      <c r="KLE591" s="35"/>
      <c r="KLF591" s="35"/>
      <c r="KLG591" s="35"/>
      <c r="KLH591" s="35"/>
      <c r="KLI591" s="35"/>
      <c r="KLJ591" s="35"/>
      <c r="KLK591" s="35"/>
      <c r="KLL591" s="35"/>
      <c r="KLM591" s="35"/>
      <c r="KLN591" s="35"/>
      <c r="KLO591" s="35"/>
      <c r="KLP591" s="35"/>
      <c r="KLQ591" s="35"/>
      <c r="KLR591" s="35"/>
      <c r="KLS591" s="35"/>
      <c r="KLT591" s="35"/>
      <c r="KLU591" s="35"/>
      <c r="KLV591" s="35"/>
      <c r="KLW591" s="35"/>
      <c r="KLX591" s="35"/>
      <c r="KLY591" s="35"/>
      <c r="KLZ591" s="35"/>
      <c r="KMA591" s="35"/>
      <c r="KMB591" s="35"/>
      <c r="KMC591" s="35"/>
      <c r="KMD591" s="35"/>
      <c r="KME591" s="35"/>
      <c r="KMF591" s="35"/>
      <c r="KMG591" s="35"/>
      <c r="KMH591" s="35"/>
      <c r="KMI591" s="35"/>
      <c r="KMJ591" s="35"/>
      <c r="KMK591" s="35"/>
      <c r="KML591" s="35"/>
      <c r="KMM591" s="35"/>
      <c r="KMN591" s="35"/>
      <c r="KMO591" s="35"/>
      <c r="KMP591" s="35"/>
      <c r="KMQ591" s="35"/>
      <c r="KMR591" s="35"/>
      <c r="KMS591" s="35"/>
      <c r="KMT591" s="35"/>
      <c r="KMU591" s="35"/>
      <c r="KMV591" s="35"/>
      <c r="KMW591" s="35"/>
      <c r="KMX591" s="35"/>
      <c r="KMY591" s="35"/>
      <c r="KMZ591" s="35"/>
      <c r="KNA591" s="35"/>
      <c r="KNB591" s="35"/>
      <c r="KNC591" s="35"/>
      <c r="KND591" s="35"/>
      <c r="KNE591" s="35"/>
      <c r="KNF591" s="35"/>
      <c r="KNG591" s="35"/>
      <c r="KNH591" s="35"/>
      <c r="KNI591" s="35"/>
      <c r="KNJ591" s="35"/>
      <c r="KNK591" s="35"/>
      <c r="KNL591" s="35"/>
      <c r="KNM591" s="35"/>
      <c r="KNN591" s="35"/>
      <c r="KNO591" s="35"/>
      <c r="KNP591" s="35"/>
      <c r="KNQ591" s="35"/>
      <c r="KNR591" s="35"/>
      <c r="KNS591" s="35"/>
      <c r="KNT591" s="35"/>
      <c r="KNU591" s="35"/>
      <c r="KNV591" s="35"/>
      <c r="KNW591" s="35"/>
      <c r="KNX591" s="35"/>
      <c r="KNY591" s="35"/>
      <c r="KNZ591" s="35"/>
      <c r="KOA591" s="35"/>
      <c r="KOB591" s="35"/>
      <c r="KOC591" s="35"/>
      <c r="KOD591" s="35"/>
      <c r="KOE591" s="35"/>
      <c r="KOF591" s="35"/>
      <c r="KOG591" s="35"/>
      <c r="KOH591" s="35"/>
      <c r="KOI591" s="35"/>
      <c r="KOJ591" s="35"/>
      <c r="KOK591" s="35"/>
      <c r="KOL591" s="35"/>
      <c r="KOM591" s="35"/>
      <c r="KON591" s="35"/>
      <c r="KOO591" s="35"/>
      <c r="KOP591" s="35"/>
      <c r="KOQ591" s="35"/>
      <c r="KOR591" s="35"/>
      <c r="KOS591" s="35"/>
      <c r="KOT591" s="35"/>
      <c r="KOU591" s="35"/>
      <c r="KOV591" s="35"/>
      <c r="KOW591" s="35"/>
      <c r="KOX591" s="35"/>
      <c r="KOY591" s="35"/>
      <c r="KOZ591" s="35"/>
      <c r="KPA591" s="35"/>
      <c r="KPB591" s="35"/>
      <c r="KPC591" s="35"/>
      <c r="KPD591" s="35"/>
      <c r="KPE591" s="35"/>
      <c r="KPF591" s="35"/>
      <c r="KPG591" s="35"/>
      <c r="KPH591" s="35"/>
      <c r="KPI591" s="35"/>
      <c r="KPJ591" s="35"/>
      <c r="KPK591" s="35"/>
      <c r="KPL591" s="35"/>
      <c r="KPM591" s="35"/>
      <c r="KPN591" s="35"/>
      <c r="KPO591" s="35"/>
      <c r="KPP591" s="35"/>
      <c r="KPQ591" s="35"/>
      <c r="KPR591" s="35"/>
      <c r="KPS591" s="35"/>
      <c r="KPT591" s="35"/>
      <c r="KPU591" s="35"/>
      <c r="KPV591" s="35"/>
      <c r="KPW591" s="35"/>
      <c r="KPX591" s="35"/>
      <c r="KPY591" s="35"/>
      <c r="KPZ591" s="35"/>
      <c r="KQA591" s="35"/>
      <c r="KQB591" s="35"/>
      <c r="KQC591" s="35"/>
      <c r="KQD591" s="35"/>
      <c r="KQE591" s="35"/>
      <c r="KQF591" s="35"/>
      <c r="KQG591" s="35"/>
      <c r="KQH591" s="35"/>
      <c r="KQI591" s="35"/>
      <c r="KQJ591" s="35"/>
      <c r="KQK591" s="35"/>
      <c r="KQL591" s="35"/>
      <c r="KQM591" s="35"/>
      <c r="KQN591" s="35"/>
      <c r="KQO591" s="35"/>
      <c r="KQP591" s="35"/>
      <c r="KQQ591" s="35"/>
      <c r="KQR591" s="35"/>
      <c r="KQS591" s="35"/>
      <c r="KQT591" s="35"/>
      <c r="KQU591" s="35"/>
      <c r="KQV591" s="35"/>
      <c r="KQW591" s="35"/>
      <c r="KQX591" s="35"/>
      <c r="KQY591" s="35"/>
      <c r="KQZ591" s="35"/>
      <c r="KRA591" s="35"/>
      <c r="KRB591" s="35"/>
      <c r="KRC591" s="35"/>
      <c r="KRD591" s="35"/>
      <c r="KRE591" s="35"/>
      <c r="KRF591" s="35"/>
      <c r="KRG591" s="35"/>
      <c r="KRH591" s="35"/>
      <c r="KRI591" s="35"/>
      <c r="KRJ591" s="35"/>
      <c r="KRK591" s="35"/>
      <c r="KRL591" s="35"/>
      <c r="KRM591" s="35"/>
      <c r="KRN591" s="35"/>
      <c r="KRO591" s="35"/>
      <c r="KRP591" s="35"/>
      <c r="KRQ591" s="35"/>
      <c r="KRR591" s="35"/>
      <c r="KRS591" s="35"/>
      <c r="KRT591" s="35"/>
      <c r="KRU591" s="35"/>
      <c r="KRV591" s="35"/>
      <c r="KRW591" s="35"/>
      <c r="KRX591" s="35"/>
      <c r="KRY591" s="35"/>
      <c r="KRZ591" s="35"/>
      <c r="KSA591" s="35"/>
      <c r="KSB591" s="35"/>
      <c r="KSC591" s="35"/>
      <c r="KSD591" s="35"/>
      <c r="KSE591" s="35"/>
      <c r="KSF591" s="35"/>
      <c r="KSG591" s="35"/>
      <c r="KSH591" s="35"/>
      <c r="KSI591" s="35"/>
      <c r="KSJ591" s="35"/>
      <c r="KSK591" s="35"/>
      <c r="KSL591" s="35"/>
      <c r="KSM591" s="35"/>
      <c r="KSN591" s="35"/>
      <c r="KSO591" s="35"/>
      <c r="KSP591" s="35"/>
      <c r="KSQ591" s="35"/>
      <c r="KSR591" s="35"/>
      <c r="KSS591" s="35"/>
      <c r="KST591" s="35"/>
      <c r="KSU591" s="35"/>
      <c r="KSV591" s="35"/>
      <c r="KSW591" s="35"/>
      <c r="KSX591" s="35"/>
      <c r="KSY591" s="35"/>
      <c r="KSZ591" s="35"/>
      <c r="KTA591" s="35"/>
      <c r="KTB591" s="35"/>
      <c r="KTC591" s="35"/>
      <c r="KTD591" s="35"/>
      <c r="KTE591" s="35"/>
      <c r="KTF591" s="35"/>
      <c r="KTG591" s="35"/>
      <c r="KTH591" s="35"/>
      <c r="KTI591" s="35"/>
      <c r="KTJ591" s="35"/>
      <c r="KTK591" s="35"/>
      <c r="KTL591" s="35"/>
      <c r="KTM591" s="35"/>
      <c r="KTN591" s="35"/>
      <c r="KTO591" s="35"/>
      <c r="KTP591" s="35"/>
      <c r="KTQ591" s="35"/>
      <c r="KTR591" s="35"/>
      <c r="KTS591" s="35"/>
      <c r="KTT591" s="35"/>
      <c r="KTU591" s="35"/>
      <c r="KTV591" s="35"/>
      <c r="KTW591" s="35"/>
      <c r="KTX591" s="35"/>
      <c r="KTY591" s="35"/>
      <c r="KTZ591" s="35"/>
      <c r="KUA591" s="35"/>
      <c r="KUB591" s="35"/>
      <c r="KUC591" s="35"/>
      <c r="KUD591" s="35"/>
      <c r="KUE591" s="35"/>
      <c r="KUF591" s="35"/>
      <c r="KUG591" s="35"/>
      <c r="KUH591" s="35"/>
      <c r="KUI591" s="35"/>
      <c r="KUJ591" s="35"/>
      <c r="KUK591" s="35"/>
      <c r="KUL591" s="35"/>
      <c r="KUM591" s="35"/>
      <c r="KUN591" s="35"/>
      <c r="KUO591" s="35"/>
      <c r="KUP591" s="35"/>
      <c r="KUQ591" s="35"/>
      <c r="KUR591" s="35"/>
      <c r="KUS591" s="35"/>
      <c r="KUT591" s="35"/>
      <c r="KUU591" s="35"/>
      <c r="KUV591" s="35"/>
      <c r="KUW591" s="35"/>
      <c r="KUX591" s="35"/>
      <c r="KUY591" s="35"/>
      <c r="KUZ591" s="35"/>
      <c r="KVA591" s="35"/>
      <c r="KVB591" s="35"/>
      <c r="KVC591" s="35"/>
      <c r="KVD591" s="35"/>
      <c r="KVE591" s="35"/>
      <c r="KVF591" s="35"/>
      <c r="KVG591" s="35"/>
      <c r="KVH591" s="35"/>
      <c r="KVI591" s="35"/>
      <c r="KVJ591" s="35"/>
      <c r="KVK591" s="35"/>
      <c r="KVL591" s="35"/>
      <c r="KVM591" s="35"/>
      <c r="KVN591" s="35"/>
      <c r="KVO591" s="35"/>
      <c r="KVP591" s="35"/>
      <c r="KVQ591" s="35"/>
      <c r="KVR591" s="35"/>
      <c r="KVS591" s="35"/>
      <c r="KVT591" s="35"/>
      <c r="KVU591" s="35"/>
      <c r="KVV591" s="35"/>
      <c r="KVW591" s="35"/>
      <c r="KVX591" s="35"/>
      <c r="KVY591" s="35"/>
      <c r="KVZ591" s="35"/>
      <c r="KWA591" s="35"/>
      <c r="KWB591" s="35"/>
      <c r="KWC591" s="35"/>
      <c r="KWD591" s="35"/>
      <c r="KWE591" s="35"/>
      <c r="KWF591" s="35"/>
      <c r="KWG591" s="35"/>
      <c r="KWH591" s="35"/>
      <c r="KWI591" s="35"/>
      <c r="KWJ591" s="35"/>
      <c r="KWK591" s="35"/>
      <c r="KWL591" s="35"/>
      <c r="KWM591" s="35"/>
      <c r="KWN591" s="35"/>
      <c r="KWO591" s="35"/>
      <c r="KWP591" s="35"/>
      <c r="KWQ591" s="35"/>
      <c r="KWR591" s="35"/>
      <c r="KWS591" s="35"/>
      <c r="KWT591" s="35"/>
      <c r="KWU591" s="35"/>
      <c r="KWV591" s="35"/>
      <c r="KWW591" s="35"/>
      <c r="KWX591" s="35"/>
      <c r="KWY591" s="35"/>
      <c r="KWZ591" s="35"/>
      <c r="KXA591" s="35"/>
      <c r="KXB591" s="35"/>
      <c r="KXC591" s="35"/>
      <c r="KXD591" s="35"/>
      <c r="KXE591" s="35"/>
      <c r="KXF591" s="35"/>
      <c r="KXG591" s="35"/>
      <c r="KXH591" s="35"/>
      <c r="KXI591" s="35"/>
      <c r="KXJ591" s="35"/>
      <c r="KXK591" s="35"/>
      <c r="KXL591" s="35"/>
      <c r="KXM591" s="35"/>
      <c r="KXN591" s="35"/>
      <c r="KXO591" s="35"/>
      <c r="KXP591" s="35"/>
      <c r="KXQ591" s="35"/>
      <c r="KXR591" s="35"/>
      <c r="KXS591" s="35"/>
      <c r="KXT591" s="35"/>
      <c r="KXU591" s="35"/>
      <c r="KXV591" s="35"/>
      <c r="KXW591" s="35"/>
      <c r="KXX591" s="35"/>
      <c r="KXY591" s="35"/>
      <c r="KXZ591" s="35"/>
      <c r="KYA591" s="35"/>
      <c r="KYB591" s="35"/>
      <c r="KYC591" s="35"/>
      <c r="KYD591" s="35"/>
      <c r="KYE591" s="35"/>
      <c r="KYF591" s="35"/>
      <c r="KYG591" s="35"/>
      <c r="KYH591" s="35"/>
      <c r="KYI591" s="35"/>
      <c r="KYJ591" s="35"/>
      <c r="KYK591" s="35"/>
      <c r="KYL591" s="35"/>
      <c r="KYM591" s="35"/>
      <c r="KYN591" s="35"/>
      <c r="KYO591" s="35"/>
      <c r="KYP591" s="35"/>
      <c r="KYQ591" s="35"/>
      <c r="KYR591" s="35"/>
      <c r="KYS591" s="35"/>
      <c r="KYT591" s="35"/>
      <c r="KYU591" s="35"/>
      <c r="KYV591" s="35"/>
      <c r="KYW591" s="35"/>
      <c r="KYX591" s="35"/>
      <c r="KYY591" s="35"/>
      <c r="KYZ591" s="35"/>
      <c r="KZA591" s="35"/>
      <c r="KZB591" s="35"/>
      <c r="KZC591" s="35"/>
      <c r="KZD591" s="35"/>
      <c r="KZE591" s="35"/>
      <c r="KZF591" s="35"/>
      <c r="KZG591" s="35"/>
      <c r="KZH591" s="35"/>
      <c r="KZI591" s="35"/>
      <c r="KZJ591" s="35"/>
      <c r="KZK591" s="35"/>
      <c r="KZL591" s="35"/>
      <c r="KZM591" s="35"/>
      <c r="KZN591" s="35"/>
      <c r="KZO591" s="35"/>
      <c r="KZP591" s="35"/>
      <c r="KZQ591" s="35"/>
      <c r="KZR591" s="35"/>
      <c r="KZS591" s="35"/>
      <c r="KZT591" s="35"/>
      <c r="KZU591" s="35"/>
      <c r="KZV591" s="35"/>
      <c r="KZW591" s="35"/>
      <c r="KZX591" s="35"/>
      <c r="KZY591" s="35"/>
      <c r="KZZ591" s="35"/>
      <c r="LAA591" s="35"/>
      <c r="LAB591" s="35"/>
      <c r="LAC591" s="35"/>
      <c r="LAD591" s="35"/>
      <c r="LAE591" s="35"/>
      <c r="LAF591" s="35"/>
      <c r="LAG591" s="35"/>
      <c r="LAH591" s="35"/>
      <c r="LAI591" s="35"/>
      <c r="LAJ591" s="35"/>
      <c r="LAK591" s="35"/>
      <c r="LAL591" s="35"/>
      <c r="LAM591" s="35"/>
      <c r="LAN591" s="35"/>
      <c r="LAO591" s="35"/>
      <c r="LAP591" s="35"/>
      <c r="LAQ591" s="35"/>
      <c r="LAR591" s="35"/>
      <c r="LAS591" s="35"/>
      <c r="LAT591" s="35"/>
      <c r="LAU591" s="35"/>
      <c r="LAV591" s="35"/>
      <c r="LAW591" s="35"/>
      <c r="LAX591" s="35"/>
      <c r="LAY591" s="35"/>
      <c r="LAZ591" s="35"/>
      <c r="LBA591" s="35"/>
      <c r="LBB591" s="35"/>
      <c r="LBC591" s="35"/>
      <c r="LBD591" s="35"/>
      <c r="LBE591" s="35"/>
      <c r="LBF591" s="35"/>
      <c r="LBG591" s="35"/>
      <c r="LBH591" s="35"/>
      <c r="LBI591" s="35"/>
      <c r="LBJ591" s="35"/>
      <c r="LBK591" s="35"/>
      <c r="LBL591" s="35"/>
      <c r="LBM591" s="35"/>
      <c r="LBN591" s="35"/>
      <c r="LBO591" s="35"/>
      <c r="LBP591" s="35"/>
      <c r="LBQ591" s="35"/>
      <c r="LBR591" s="35"/>
      <c r="LBS591" s="35"/>
      <c r="LBT591" s="35"/>
      <c r="LBU591" s="35"/>
      <c r="LBV591" s="35"/>
      <c r="LBW591" s="35"/>
      <c r="LBX591" s="35"/>
      <c r="LBY591" s="35"/>
      <c r="LBZ591" s="35"/>
      <c r="LCA591" s="35"/>
      <c r="LCB591" s="35"/>
      <c r="LCC591" s="35"/>
      <c r="LCD591" s="35"/>
      <c r="LCE591" s="35"/>
      <c r="LCF591" s="35"/>
      <c r="LCG591" s="35"/>
      <c r="LCH591" s="35"/>
      <c r="LCI591" s="35"/>
      <c r="LCJ591" s="35"/>
      <c r="LCK591" s="35"/>
      <c r="LCL591" s="35"/>
      <c r="LCM591" s="35"/>
      <c r="LCN591" s="35"/>
      <c r="LCO591" s="35"/>
      <c r="LCP591" s="35"/>
      <c r="LCQ591" s="35"/>
      <c r="LCR591" s="35"/>
      <c r="LCS591" s="35"/>
      <c r="LCT591" s="35"/>
      <c r="LCU591" s="35"/>
      <c r="LCV591" s="35"/>
      <c r="LCW591" s="35"/>
      <c r="LCX591" s="35"/>
      <c r="LCY591" s="35"/>
      <c r="LCZ591" s="35"/>
      <c r="LDA591" s="35"/>
      <c r="LDB591" s="35"/>
      <c r="LDC591" s="35"/>
      <c r="LDD591" s="35"/>
      <c r="LDE591" s="35"/>
      <c r="LDF591" s="35"/>
      <c r="LDG591" s="35"/>
      <c r="LDH591" s="35"/>
      <c r="LDI591" s="35"/>
      <c r="LDJ591" s="35"/>
      <c r="LDK591" s="35"/>
      <c r="LDL591" s="35"/>
      <c r="LDM591" s="35"/>
      <c r="LDN591" s="35"/>
      <c r="LDO591" s="35"/>
      <c r="LDP591" s="35"/>
      <c r="LDQ591" s="35"/>
      <c r="LDR591" s="35"/>
      <c r="LDS591" s="35"/>
      <c r="LDT591" s="35"/>
      <c r="LDU591" s="35"/>
      <c r="LDV591" s="35"/>
      <c r="LDW591" s="35"/>
      <c r="LDX591" s="35"/>
      <c r="LDY591" s="35"/>
      <c r="LDZ591" s="35"/>
      <c r="LEA591" s="35"/>
      <c r="LEB591" s="35"/>
      <c r="LEC591" s="35"/>
      <c r="LED591" s="35"/>
      <c r="LEE591" s="35"/>
      <c r="LEF591" s="35"/>
      <c r="LEG591" s="35"/>
      <c r="LEH591" s="35"/>
      <c r="LEI591" s="35"/>
      <c r="LEJ591" s="35"/>
      <c r="LEK591" s="35"/>
      <c r="LEL591" s="35"/>
      <c r="LEM591" s="35"/>
      <c r="LEN591" s="35"/>
      <c r="LEO591" s="35"/>
      <c r="LEP591" s="35"/>
      <c r="LEQ591" s="35"/>
      <c r="LER591" s="35"/>
      <c r="LES591" s="35"/>
      <c r="LET591" s="35"/>
      <c r="LEU591" s="35"/>
      <c r="LEV591" s="35"/>
      <c r="LEW591" s="35"/>
      <c r="LEX591" s="35"/>
      <c r="LEY591" s="35"/>
      <c r="LEZ591" s="35"/>
      <c r="LFA591" s="35"/>
      <c r="LFB591" s="35"/>
      <c r="LFC591" s="35"/>
      <c r="LFD591" s="35"/>
      <c r="LFE591" s="35"/>
      <c r="LFF591" s="35"/>
      <c r="LFG591" s="35"/>
      <c r="LFH591" s="35"/>
      <c r="LFI591" s="35"/>
      <c r="LFJ591" s="35"/>
      <c r="LFK591" s="35"/>
      <c r="LFL591" s="35"/>
      <c r="LFM591" s="35"/>
      <c r="LFN591" s="35"/>
      <c r="LFO591" s="35"/>
      <c r="LFP591" s="35"/>
      <c r="LFQ591" s="35"/>
      <c r="LFR591" s="35"/>
      <c r="LFS591" s="35"/>
      <c r="LFT591" s="35"/>
      <c r="LFU591" s="35"/>
      <c r="LFV591" s="35"/>
      <c r="LFW591" s="35"/>
      <c r="LFX591" s="35"/>
      <c r="LFY591" s="35"/>
      <c r="LFZ591" s="35"/>
      <c r="LGA591" s="35"/>
      <c r="LGB591" s="35"/>
      <c r="LGC591" s="35"/>
      <c r="LGD591" s="35"/>
      <c r="LGE591" s="35"/>
      <c r="LGF591" s="35"/>
      <c r="LGG591" s="35"/>
      <c r="LGH591" s="35"/>
      <c r="LGI591" s="35"/>
      <c r="LGJ591" s="35"/>
      <c r="LGK591" s="35"/>
      <c r="LGL591" s="35"/>
      <c r="LGM591" s="35"/>
      <c r="LGN591" s="35"/>
      <c r="LGO591" s="35"/>
      <c r="LGP591" s="35"/>
      <c r="LGQ591" s="35"/>
      <c r="LGR591" s="35"/>
      <c r="LGS591" s="35"/>
      <c r="LGT591" s="35"/>
      <c r="LGU591" s="35"/>
      <c r="LGV591" s="35"/>
      <c r="LGW591" s="35"/>
      <c r="LGX591" s="35"/>
      <c r="LGY591" s="35"/>
      <c r="LGZ591" s="35"/>
      <c r="LHA591" s="35"/>
      <c r="LHB591" s="35"/>
      <c r="LHC591" s="35"/>
      <c r="LHD591" s="35"/>
      <c r="LHE591" s="35"/>
      <c r="LHF591" s="35"/>
      <c r="LHG591" s="35"/>
      <c r="LHH591" s="35"/>
      <c r="LHI591" s="35"/>
      <c r="LHJ591" s="35"/>
      <c r="LHK591" s="35"/>
      <c r="LHL591" s="35"/>
      <c r="LHM591" s="35"/>
      <c r="LHN591" s="35"/>
      <c r="LHO591" s="35"/>
      <c r="LHP591" s="35"/>
      <c r="LHQ591" s="35"/>
      <c r="LHR591" s="35"/>
      <c r="LHS591" s="35"/>
      <c r="LHT591" s="35"/>
      <c r="LHU591" s="35"/>
      <c r="LHV591" s="35"/>
      <c r="LHW591" s="35"/>
      <c r="LHX591" s="35"/>
      <c r="LHY591" s="35"/>
      <c r="LHZ591" s="35"/>
      <c r="LIA591" s="35"/>
      <c r="LIB591" s="35"/>
      <c r="LIC591" s="35"/>
      <c r="LID591" s="35"/>
      <c r="LIE591" s="35"/>
      <c r="LIF591" s="35"/>
      <c r="LIG591" s="35"/>
      <c r="LIH591" s="35"/>
      <c r="LII591" s="35"/>
      <c r="LIJ591" s="35"/>
      <c r="LIK591" s="35"/>
      <c r="LIL591" s="35"/>
      <c r="LIM591" s="35"/>
      <c r="LIN591" s="35"/>
      <c r="LIO591" s="35"/>
      <c r="LIP591" s="35"/>
      <c r="LIQ591" s="35"/>
      <c r="LIR591" s="35"/>
      <c r="LIS591" s="35"/>
      <c r="LIT591" s="35"/>
      <c r="LIU591" s="35"/>
      <c r="LIV591" s="35"/>
      <c r="LIW591" s="35"/>
      <c r="LIX591" s="35"/>
      <c r="LIY591" s="35"/>
      <c r="LIZ591" s="35"/>
      <c r="LJA591" s="35"/>
      <c r="LJB591" s="35"/>
      <c r="LJC591" s="35"/>
      <c r="LJD591" s="35"/>
      <c r="LJE591" s="35"/>
      <c r="LJF591" s="35"/>
      <c r="LJG591" s="35"/>
      <c r="LJH591" s="35"/>
      <c r="LJI591" s="35"/>
      <c r="LJJ591" s="35"/>
      <c r="LJK591" s="35"/>
      <c r="LJL591" s="35"/>
      <c r="LJM591" s="35"/>
      <c r="LJN591" s="35"/>
      <c r="LJO591" s="35"/>
      <c r="LJP591" s="35"/>
      <c r="LJQ591" s="35"/>
      <c r="LJR591" s="35"/>
      <c r="LJS591" s="35"/>
      <c r="LJT591" s="35"/>
      <c r="LJU591" s="35"/>
      <c r="LJV591" s="35"/>
      <c r="LJW591" s="35"/>
      <c r="LJX591" s="35"/>
      <c r="LJY591" s="35"/>
      <c r="LJZ591" s="35"/>
      <c r="LKA591" s="35"/>
      <c r="LKB591" s="35"/>
      <c r="LKC591" s="35"/>
      <c r="LKD591" s="35"/>
      <c r="LKE591" s="35"/>
      <c r="LKF591" s="35"/>
      <c r="LKG591" s="35"/>
      <c r="LKH591" s="35"/>
      <c r="LKI591" s="35"/>
      <c r="LKJ591" s="35"/>
      <c r="LKK591" s="35"/>
      <c r="LKL591" s="35"/>
      <c r="LKM591" s="35"/>
      <c r="LKN591" s="35"/>
      <c r="LKO591" s="35"/>
      <c r="LKP591" s="35"/>
      <c r="LKQ591" s="35"/>
      <c r="LKR591" s="35"/>
      <c r="LKS591" s="35"/>
      <c r="LKT591" s="35"/>
      <c r="LKU591" s="35"/>
      <c r="LKV591" s="35"/>
      <c r="LKW591" s="35"/>
      <c r="LKX591" s="35"/>
      <c r="LKY591" s="35"/>
      <c r="LKZ591" s="35"/>
      <c r="LLA591" s="35"/>
      <c r="LLB591" s="35"/>
      <c r="LLC591" s="35"/>
      <c r="LLD591" s="35"/>
      <c r="LLE591" s="35"/>
      <c r="LLF591" s="35"/>
      <c r="LLG591" s="35"/>
      <c r="LLH591" s="35"/>
      <c r="LLI591" s="35"/>
      <c r="LLJ591" s="35"/>
      <c r="LLK591" s="35"/>
      <c r="LLL591" s="35"/>
      <c r="LLM591" s="35"/>
      <c r="LLN591" s="35"/>
      <c r="LLO591" s="35"/>
      <c r="LLP591" s="35"/>
      <c r="LLQ591" s="35"/>
      <c r="LLR591" s="35"/>
      <c r="LLS591" s="35"/>
      <c r="LLT591" s="35"/>
      <c r="LLU591" s="35"/>
      <c r="LLV591" s="35"/>
      <c r="LLW591" s="35"/>
      <c r="LLX591" s="35"/>
      <c r="LLY591" s="35"/>
      <c r="LLZ591" s="35"/>
      <c r="LMA591" s="35"/>
      <c r="LMB591" s="35"/>
      <c r="LMC591" s="35"/>
      <c r="LMD591" s="35"/>
      <c r="LME591" s="35"/>
      <c r="LMF591" s="35"/>
      <c r="LMG591" s="35"/>
      <c r="LMH591" s="35"/>
      <c r="LMI591" s="35"/>
      <c r="LMJ591" s="35"/>
      <c r="LMK591" s="35"/>
      <c r="LML591" s="35"/>
      <c r="LMM591" s="35"/>
      <c r="LMN591" s="35"/>
      <c r="LMO591" s="35"/>
      <c r="LMP591" s="35"/>
      <c r="LMQ591" s="35"/>
      <c r="LMR591" s="35"/>
      <c r="LMS591" s="35"/>
      <c r="LMT591" s="35"/>
      <c r="LMU591" s="35"/>
      <c r="LMV591" s="35"/>
      <c r="LMW591" s="35"/>
      <c r="LMX591" s="35"/>
      <c r="LMY591" s="35"/>
      <c r="LMZ591" s="35"/>
      <c r="LNA591" s="35"/>
      <c r="LNB591" s="35"/>
      <c r="LNC591" s="35"/>
      <c r="LND591" s="35"/>
      <c r="LNE591" s="35"/>
      <c r="LNF591" s="35"/>
      <c r="LNG591" s="35"/>
      <c r="LNH591" s="35"/>
      <c r="LNI591" s="35"/>
      <c r="LNJ591" s="35"/>
      <c r="LNK591" s="35"/>
      <c r="LNL591" s="35"/>
      <c r="LNM591" s="35"/>
      <c r="LNN591" s="35"/>
      <c r="LNO591" s="35"/>
      <c r="LNP591" s="35"/>
      <c r="LNQ591" s="35"/>
      <c r="LNR591" s="35"/>
      <c r="LNS591" s="35"/>
      <c r="LNT591" s="35"/>
      <c r="LNU591" s="35"/>
      <c r="LNV591" s="35"/>
      <c r="LNW591" s="35"/>
      <c r="LNX591" s="35"/>
      <c r="LNY591" s="35"/>
      <c r="LNZ591" s="35"/>
      <c r="LOA591" s="35"/>
      <c r="LOB591" s="35"/>
      <c r="LOC591" s="35"/>
      <c r="LOD591" s="35"/>
      <c r="LOE591" s="35"/>
      <c r="LOF591" s="35"/>
      <c r="LOG591" s="35"/>
      <c r="LOH591" s="35"/>
      <c r="LOI591" s="35"/>
      <c r="LOJ591" s="35"/>
      <c r="LOK591" s="35"/>
      <c r="LOL591" s="35"/>
      <c r="LOM591" s="35"/>
      <c r="LON591" s="35"/>
      <c r="LOO591" s="35"/>
      <c r="LOP591" s="35"/>
      <c r="LOQ591" s="35"/>
      <c r="LOR591" s="35"/>
      <c r="LOS591" s="35"/>
      <c r="LOT591" s="35"/>
      <c r="LOU591" s="35"/>
      <c r="LOV591" s="35"/>
      <c r="LOW591" s="35"/>
      <c r="LOX591" s="35"/>
      <c r="LOY591" s="35"/>
      <c r="LOZ591" s="35"/>
      <c r="LPA591" s="35"/>
      <c r="LPB591" s="35"/>
      <c r="LPC591" s="35"/>
      <c r="LPD591" s="35"/>
      <c r="LPE591" s="35"/>
      <c r="LPF591" s="35"/>
      <c r="LPG591" s="35"/>
      <c r="LPH591" s="35"/>
      <c r="LPI591" s="35"/>
      <c r="LPJ591" s="35"/>
      <c r="LPK591" s="35"/>
      <c r="LPL591" s="35"/>
      <c r="LPM591" s="35"/>
      <c r="LPN591" s="35"/>
      <c r="LPO591" s="35"/>
      <c r="LPP591" s="35"/>
      <c r="LPQ591" s="35"/>
      <c r="LPR591" s="35"/>
      <c r="LPS591" s="35"/>
      <c r="LPT591" s="35"/>
      <c r="LPU591" s="35"/>
      <c r="LPV591" s="35"/>
      <c r="LPW591" s="35"/>
      <c r="LPX591" s="35"/>
      <c r="LPY591" s="35"/>
      <c r="LPZ591" s="35"/>
      <c r="LQA591" s="35"/>
      <c r="LQB591" s="35"/>
      <c r="LQC591" s="35"/>
      <c r="LQD591" s="35"/>
      <c r="LQE591" s="35"/>
      <c r="LQF591" s="35"/>
      <c r="LQG591" s="35"/>
      <c r="LQH591" s="35"/>
      <c r="LQI591" s="35"/>
      <c r="LQJ591" s="35"/>
      <c r="LQK591" s="35"/>
      <c r="LQL591" s="35"/>
      <c r="LQM591" s="35"/>
      <c r="LQN591" s="35"/>
      <c r="LQO591" s="35"/>
      <c r="LQP591" s="35"/>
      <c r="LQQ591" s="35"/>
      <c r="LQR591" s="35"/>
      <c r="LQS591" s="35"/>
      <c r="LQT591" s="35"/>
      <c r="LQU591" s="35"/>
      <c r="LQV591" s="35"/>
      <c r="LQW591" s="35"/>
      <c r="LQX591" s="35"/>
      <c r="LQY591" s="35"/>
      <c r="LQZ591" s="35"/>
      <c r="LRA591" s="35"/>
      <c r="LRB591" s="35"/>
      <c r="LRC591" s="35"/>
      <c r="LRD591" s="35"/>
      <c r="LRE591" s="35"/>
      <c r="LRF591" s="35"/>
      <c r="LRG591" s="35"/>
      <c r="LRH591" s="35"/>
      <c r="LRI591" s="35"/>
      <c r="LRJ591" s="35"/>
      <c r="LRK591" s="35"/>
      <c r="LRL591" s="35"/>
      <c r="LRM591" s="35"/>
      <c r="LRN591" s="35"/>
      <c r="LRO591" s="35"/>
      <c r="LRP591" s="35"/>
      <c r="LRQ591" s="35"/>
      <c r="LRR591" s="35"/>
      <c r="LRS591" s="35"/>
      <c r="LRT591" s="35"/>
      <c r="LRU591" s="35"/>
      <c r="LRV591" s="35"/>
      <c r="LRW591" s="35"/>
      <c r="LRX591" s="35"/>
      <c r="LRY591" s="35"/>
      <c r="LRZ591" s="35"/>
      <c r="LSA591" s="35"/>
      <c r="LSB591" s="35"/>
      <c r="LSC591" s="35"/>
      <c r="LSD591" s="35"/>
      <c r="LSE591" s="35"/>
      <c r="LSF591" s="35"/>
      <c r="LSG591" s="35"/>
      <c r="LSH591" s="35"/>
      <c r="LSI591" s="35"/>
      <c r="LSJ591" s="35"/>
      <c r="LSK591" s="35"/>
      <c r="LSL591" s="35"/>
      <c r="LSM591" s="35"/>
      <c r="LSN591" s="35"/>
      <c r="LSO591" s="35"/>
      <c r="LSP591" s="35"/>
      <c r="LSQ591" s="35"/>
      <c r="LSR591" s="35"/>
      <c r="LSS591" s="35"/>
      <c r="LST591" s="35"/>
      <c r="LSU591" s="35"/>
      <c r="LSV591" s="35"/>
      <c r="LSW591" s="35"/>
      <c r="LSX591" s="35"/>
      <c r="LSY591" s="35"/>
      <c r="LSZ591" s="35"/>
      <c r="LTA591" s="35"/>
      <c r="LTB591" s="35"/>
      <c r="LTC591" s="35"/>
      <c r="LTD591" s="35"/>
      <c r="LTE591" s="35"/>
      <c r="LTF591" s="35"/>
      <c r="LTG591" s="35"/>
      <c r="LTH591" s="35"/>
      <c r="LTI591" s="35"/>
      <c r="LTJ591" s="35"/>
      <c r="LTK591" s="35"/>
      <c r="LTL591" s="35"/>
      <c r="LTM591" s="35"/>
      <c r="LTN591" s="35"/>
      <c r="LTO591" s="35"/>
      <c r="LTP591" s="35"/>
      <c r="LTQ591" s="35"/>
      <c r="LTR591" s="35"/>
      <c r="LTS591" s="35"/>
      <c r="LTT591" s="35"/>
      <c r="LTU591" s="35"/>
      <c r="LTV591" s="35"/>
      <c r="LTW591" s="35"/>
      <c r="LTX591" s="35"/>
      <c r="LTY591" s="35"/>
      <c r="LTZ591" s="35"/>
      <c r="LUA591" s="35"/>
      <c r="LUB591" s="35"/>
      <c r="LUC591" s="35"/>
      <c r="LUD591" s="35"/>
      <c r="LUE591" s="35"/>
      <c r="LUF591" s="35"/>
      <c r="LUG591" s="35"/>
      <c r="LUH591" s="35"/>
      <c r="LUI591" s="35"/>
      <c r="LUJ591" s="35"/>
      <c r="LUK591" s="35"/>
      <c r="LUL591" s="35"/>
      <c r="LUM591" s="35"/>
      <c r="LUN591" s="35"/>
      <c r="LUO591" s="35"/>
      <c r="LUP591" s="35"/>
      <c r="LUQ591" s="35"/>
      <c r="LUR591" s="35"/>
      <c r="LUS591" s="35"/>
      <c r="LUT591" s="35"/>
      <c r="LUU591" s="35"/>
      <c r="LUV591" s="35"/>
      <c r="LUW591" s="35"/>
      <c r="LUX591" s="35"/>
      <c r="LUY591" s="35"/>
      <c r="LUZ591" s="35"/>
      <c r="LVA591" s="35"/>
      <c r="LVB591" s="35"/>
      <c r="LVC591" s="35"/>
      <c r="LVD591" s="35"/>
      <c r="LVE591" s="35"/>
      <c r="LVF591" s="35"/>
      <c r="LVG591" s="35"/>
      <c r="LVH591" s="35"/>
      <c r="LVI591" s="35"/>
      <c r="LVJ591" s="35"/>
      <c r="LVK591" s="35"/>
      <c r="LVL591" s="35"/>
      <c r="LVM591" s="35"/>
      <c r="LVN591" s="35"/>
      <c r="LVO591" s="35"/>
      <c r="LVP591" s="35"/>
      <c r="LVQ591" s="35"/>
      <c r="LVR591" s="35"/>
      <c r="LVS591" s="35"/>
      <c r="LVT591" s="35"/>
      <c r="LVU591" s="35"/>
      <c r="LVV591" s="35"/>
      <c r="LVW591" s="35"/>
      <c r="LVX591" s="35"/>
      <c r="LVY591" s="35"/>
      <c r="LVZ591" s="35"/>
      <c r="LWA591" s="35"/>
      <c r="LWB591" s="35"/>
      <c r="LWC591" s="35"/>
      <c r="LWD591" s="35"/>
      <c r="LWE591" s="35"/>
      <c r="LWF591" s="35"/>
      <c r="LWG591" s="35"/>
      <c r="LWH591" s="35"/>
      <c r="LWI591" s="35"/>
      <c r="LWJ591" s="35"/>
      <c r="LWK591" s="35"/>
      <c r="LWL591" s="35"/>
      <c r="LWM591" s="35"/>
      <c r="LWN591" s="35"/>
      <c r="LWO591" s="35"/>
      <c r="LWP591" s="35"/>
      <c r="LWQ591" s="35"/>
      <c r="LWR591" s="35"/>
      <c r="LWS591" s="35"/>
      <c r="LWT591" s="35"/>
      <c r="LWU591" s="35"/>
      <c r="LWV591" s="35"/>
      <c r="LWW591" s="35"/>
      <c r="LWX591" s="35"/>
      <c r="LWY591" s="35"/>
      <c r="LWZ591" s="35"/>
      <c r="LXA591" s="35"/>
      <c r="LXB591" s="35"/>
      <c r="LXC591" s="35"/>
      <c r="LXD591" s="35"/>
      <c r="LXE591" s="35"/>
      <c r="LXF591" s="35"/>
      <c r="LXG591" s="35"/>
      <c r="LXH591" s="35"/>
      <c r="LXI591" s="35"/>
      <c r="LXJ591" s="35"/>
      <c r="LXK591" s="35"/>
      <c r="LXL591" s="35"/>
      <c r="LXM591" s="35"/>
      <c r="LXN591" s="35"/>
      <c r="LXO591" s="35"/>
      <c r="LXP591" s="35"/>
      <c r="LXQ591" s="35"/>
      <c r="LXR591" s="35"/>
      <c r="LXS591" s="35"/>
      <c r="LXT591" s="35"/>
      <c r="LXU591" s="35"/>
      <c r="LXV591" s="35"/>
      <c r="LXW591" s="35"/>
      <c r="LXX591" s="35"/>
      <c r="LXY591" s="35"/>
      <c r="LXZ591" s="35"/>
      <c r="LYA591" s="35"/>
      <c r="LYB591" s="35"/>
      <c r="LYC591" s="35"/>
      <c r="LYD591" s="35"/>
      <c r="LYE591" s="35"/>
      <c r="LYF591" s="35"/>
      <c r="LYG591" s="35"/>
      <c r="LYH591" s="35"/>
      <c r="LYI591" s="35"/>
      <c r="LYJ591" s="35"/>
      <c r="LYK591" s="35"/>
      <c r="LYL591" s="35"/>
      <c r="LYM591" s="35"/>
      <c r="LYN591" s="35"/>
      <c r="LYO591" s="35"/>
      <c r="LYP591" s="35"/>
      <c r="LYQ591" s="35"/>
      <c r="LYR591" s="35"/>
      <c r="LYS591" s="35"/>
      <c r="LYT591" s="35"/>
      <c r="LYU591" s="35"/>
      <c r="LYV591" s="35"/>
      <c r="LYW591" s="35"/>
      <c r="LYX591" s="35"/>
      <c r="LYY591" s="35"/>
      <c r="LYZ591" s="35"/>
      <c r="LZA591" s="35"/>
      <c r="LZB591" s="35"/>
      <c r="LZC591" s="35"/>
      <c r="LZD591" s="35"/>
      <c r="LZE591" s="35"/>
      <c r="LZF591" s="35"/>
      <c r="LZG591" s="35"/>
      <c r="LZH591" s="35"/>
      <c r="LZI591" s="35"/>
      <c r="LZJ591" s="35"/>
      <c r="LZK591" s="35"/>
      <c r="LZL591" s="35"/>
      <c r="LZM591" s="35"/>
      <c r="LZN591" s="35"/>
      <c r="LZO591" s="35"/>
      <c r="LZP591" s="35"/>
      <c r="LZQ591" s="35"/>
      <c r="LZR591" s="35"/>
      <c r="LZS591" s="35"/>
      <c r="LZT591" s="35"/>
      <c r="LZU591" s="35"/>
      <c r="LZV591" s="35"/>
      <c r="LZW591" s="35"/>
      <c r="LZX591" s="35"/>
      <c r="LZY591" s="35"/>
      <c r="LZZ591" s="35"/>
      <c r="MAA591" s="35"/>
      <c r="MAB591" s="35"/>
      <c r="MAC591" s="35"/>
      <c r="MAD591" s="35"/>
      <c r="MAE591" s="35"/>
      <c r="MAF591" s="35"/>
      <c r="MAG591" s="35"/>
      <c r="MAH591" s="35"/>
      <c r="MAI591" s="35"/>
      <c r="MAJ591" s="35"/>
      <c r="MAK591" s="35"/>
      <c r="MAL591" s="35"/>
      <c r="MAM591" s="35"/>
      <c r="MAN591" s="35"/>
      <c r="MAO591" s="35"/>
      <c r="MAP591" s="35"/>
      <c r="MAQ591" s="35"/>
      <c r="MAR591" s="35"/>
      <c r="MAS591" s="35"/>
      <c r="MAT591" s="35"/>
      <c r="MAU591" s="35"/>
      <c r="MAV591" s="35"/>
      <c r="MAW591" s="35"/>
      <c r="MAX591" s="35"/>
      <c r="MAY591" s="35"/>
      <c r="MAZ591" s="35"/>
      <c r="MBA591" s="35"/>
      <c r="MBB591" s="35"/>
      <c r="MBC591" s="35"/>
      <c r="MBD591" s="35"/>
      <c r="MBE591" s="35"/>
      <c r="MBF591" s="35"/>
      <c r="MBG591" s="35"/>
      <c r="MBH591" s="35"/>
      <c r="MBI591" s="35"/>
      <c r="MBJ591" s="35"/>
      <c r="MBK591" s="35"/>
      <c r="MBL591" s="35"/>
      <c r="MBM591" s="35"/>
      <c r="MBN591" s="35"/>
      <c r="MBO591" s="35"/>
      <c r="MBP591" s="35"/>
      <c r="MBQ591" s="35"/>
      <c r="MBR591" s="35"/>
      <c r="MBS591" s="35"/>
      <c r="MBT591" s="35"/>
      <c r="MBU591" s="35"/>
      <c r="MBV591" s="35"/>
      <c r="MBW591" s="35"/>
      <c r="MBX591" s="35"/>
      <c r="MBY591" s="35"/>
      <c r="MBZ591" s="35"/>
      <c r="MCA591" s="35"/>
      <c r="MCB591" s="35"/>
      <c r="MCC591" s="35"/>
      <c r="MCD591" s="35"/>
      <c r="MCE591" s="35"/>
      <c r="MCF591" s="35"/>
      <c r="MCG591" s="35"/>
      <c r="MCH591" s="35"/>
      <c r="MCI591" s="35"/>
      <c r="MCJ591" s="35"/>
      <c r="MCK591" s="35"/>
      <c r="MCL591" s="35"/>
      <c r="MCM591" s="35"/>
      <c r="MCN591" s="35"/>
      <c r="MCO591" s="35"/>
      <c r="MCP591" s="35"/>
      <c r="MCQ591" s="35"/>
      <c r="MCR591" s="35"/>
      <c r="MCS591" s="35"/>
      <c r="MCT591" s="35"/>
      <c r="MCU591" s="35"/>
      <c r="MCV591" s="35"/>
      <c r="MCW591" s="35"/>
      <c r="MCX591" s="35"/>
      <c r="MCY591" s="35"/>
      <c r="MCZ591" s="35"/>
      <c r="MDA591" s="35"/>
      <c r="MDB591" s="35"/>
      <c r="MDC591" s="35"/>
      <c r="MDD591" s="35"/>
      <c r="MDE591" s="35"/>
      <c r="MDF591" s="35"/>
      <c r="MDG591" s="35"/>
      <c r="MDH591" s="35"/>
      <c r="MDI591" s="35"/>
      <c r="MDJ591" s="35"/>
      <c r="MDK591" s="35"/>
      <c r="MDL591" s="35"/>
      <c r="MDM591" s="35"/>
      <c r="MDN591" s="35"/>
      <c r="MDO591" s="35"/>
      <c r="MDP591" s="35"/>
      <c r="MDQ591" s="35"/>
      <c r="MDR591" s="35"/>
      <c r="MDS591" s="35"/>
      <c r="MDT591" s="35"/>
      <c r="MDU591" s="35"/>
      <c r="MDV591" s="35"/>
      <c r="MDW591" s="35"/>
      <c r="MDX591" s="35"/>
      <c r="MDY591" s="35"/>
      <c r="MDZ591" s="35"/>
      <c r="MEA591" s="35"/>
      <c r="MEB591" s="35"/>
      <c r="MEC591" s="35"/>
      <c r="MED591" s="35"/>
      <c r="MEE591" s="35"/>
      <c r="MEF591" s="35"/>
      <c r="MEG591" s="35"/>
      <c r="MEH591" s="35"/>
      <c r="MEI591" s="35"/>
      <c r="MEJ591" s="35"/>
      <c r="MEK591" s="35"/>
      <c r="MEL591" s="35"/>
      <c r="MEM591" s="35"/>
      <c r="MEN591" s="35"/>
      <c r="MEO591" s="35"/>
      <c r="MEP591" s="35"/>
      <c r="MEQ591" s="35"/>
      <c r="MER591" s="35"/>
      <c r="MES591" s="35"/>
      <c r="MET591" s="35"/>
      <c r="MEU591" s="35"/>
      <c r="MEV591" s="35"/>
      <c r="MEW591" s="35"/>
      <c r="MEX591" s="35"/>
      <c r="MEY591" s="35"/>
      <c r="MEZ591" s="35"/>
      <c r="MFA591" s="35"/>
      <c r="MFB591" s="35"/>
      <c r="MFC591" s="35"/>
      <c r="MFD591" s="35"/>
      <c r="MFE591" s="35"/>
      <c r="MFF591" s="35"/>
      <c r="MFG591" s="35"/>
      <c r="MFH591" s="35"/>
      <c r="MFI591" s="35"/>
      <c r="MFJ591" s="35"/>
      <c r="MFK591" s="35"/>
      <c r="MFL591" s="35"/>
      <c r="MFM591" s="35"/>
      <c r="MFN591" s="35"/>
      <c r="MFO591" s="35"/>
      <c r="MFP591" s="35"/>
      <c r="MFQ591" s="35"/>
      <c r="MFR591" s="35"/>
      <c r="MFS591" s="35"/>
      <c r="MFT591" s="35"/>
      <c r="MFU591" s="35"/>
      <c r="MFV591" s="35"/>
      <c r="MFW591" s="35"/>
      <c r="MFX591" s="35"/>
      <c r="MFY591" s="35"/>
      <c r="MFZ591" s="35"/>
      <c r="MGA591" s="35"/>
      <c r="MGB591" s="35"/>
      <c r="MGC591" s="35"/>
      <c r="MGD591" s="35"/>
      <c r="MGE591" s="35"/>
      <c r="MGF591" s="35"/>
      <c r="MGG591" s="35"/>
      <c r="MGH591" s="35"/>
      <c r="MGI591" s="35"/>
      <c r="MGJ591" s="35"/>
      <c r="MGK591" s="35"/>
      <c r="MGL591" s="35"/>
      <c r="MGM591" s="35"/>
      <c r="MGN591" s="35"/>
      <c r="MGO591" s="35"/>
      <c r="MGP591" s="35"/>
      <c r="MGQ591" s="35"/>
      <c r="MGR591" s="35"/>
      <c r="MGS591" s="35"/>
      <c r="MGT591" s="35"/>
      <c r="MGU591" s="35"/>
      <c r="MGV591" s="35"/>
      <c r="MGW591" s="35"/>
      <c r="MGX591" s="35"/>
      <c r="MGY591" s="35"/>
      <c r="MGZ591" s="35"/>
      <c r="MHA591" s="35"/>
      <c r="MHB591" s="35"/>
      <c r="MHC591" s="35"/>
      <c r="MHD591" s="35"/>
      <c r="MHE591" s="35"/>
      <c r="MHF591" s="35"/>
      <c r="MHG591" s="35"/>
      <c r="MHH591" s="35"/>
      <c r="MHI591" s="35"/>
      <c r="MHJ591" s="35"/>
      <c r="MHK591" s="35"/>
      <c r="MHL591" s="35"/>
      <c r="MHM591" s="35"/>
      <c r="MHN591" s="35"/>
      <c r="MHO591" s="35"/>
      <c r="MHP591" s="35"/>
      <c r="MHQ591" s="35"/>
      <c r="MHR591" s="35"/>
      <c r="MHS591" s="35"/>
      <c r="MHT591" s="35"/>
      <c r="MHU591" s="35"/>
      <c r="MHV591" s="35"/>
      <c r="MHW591" s="35"/>
      <c r="MHX591" s="35"/>
      <c r="MHY591" s="35"/>
      <c r="MHZ591" s="35"/>
      <c r="MIA591" s="35"/>
      <c r="MIB591" s="35"/>
      <c r="MIC591" s="35"/>
      <c r="MID591" s="35"/>
      <c r="MIE591" s="35"/>
      <c r="MIF591" s="35"/>
      <c r="MIG591" s="35"/>
      <c r="MIH591" s="35"/>
      <c r="MII591" s="35"/>
      <c r="MIJ591" s="35"/>
      <c r="MIK591" s="35"/>
      <c r="MIL591" s="35"/>
      <c r="MIM591" s="35"/>
      <c r="MIN591" s="35"/>
      <c r="MIO591" s="35"/>
      <c r="MIP591" s="35"/>
      <c r="MIQ591" s="35"/>
      <c r="MIR591" s="35"/>
      <c r="MIS591" s="35"/>
      <c r="MIT591" s="35"/>
      <c r="MIU591" s="35"/>
      <c r="MIV591" s="35"/>
      <c r="MIW591" s="35"/>
      <c r="MIX591" s="35"/>
      <c r="MIY591" s="35"/>
      <c r="MIZ591" s="35"/>
      <c r="MJA591" s="35"/>
      <c r="MJB591" s="35"/>
      <c r="MJC591" s="35"/>
      <c r="MJD591" s="35"/>
      <c r="MJE591" s="35"/>
      <c r="MJF591" s="35"/>
      <c r="MJG591" s="35"/>
      <c r="MJH591" s="35"/>
      <c r="MJI591" s="35"/>
      <c r="MJJ591" s="35"/>
      <c r="MJK591" s="35"/>
      <c r="MJL591" s="35"/>
      <c r="MJM591" s="35"/>
      <c r="MJN591" s="35"/>
      <c r="MJO591" s="35"/>
      <c r="MJP591" s="35"/>
      <c r="MJQ591" s="35"/>
      <c r="MJR591" s="35"/>
      <c r="MJS591" s="35"/>
      <c r="MJT591" s="35"/>
      <c r="MJU591" s="35"/>
      <c r="MJV591" s="35"/>
      <c r="MJW591" s="35"/>
      <c r="MJX591" s="35"/>
      <c r="MJY591" s="35"/>
      <c r="MJZ591" s="35"/>
      <c r="MKA591" s="35"/>
      <c r="MKB591" s="35"/>
      <c r="MKC591" s="35"/>
      <c r="MKD591" s="35"/>
      <c r="MKE591" s="35"/>
      <c r="MKF591" s="35"/>
      <c r="MKG591" s="35"/>
      <c r="MKH591" s="35"/>
      <c r="MKI591" s="35"/>
      <c r="MKJ591" s="35"/>
      <c r="MKK591" s="35"/>
      <c r="MKL591" s="35"/>
      <c r="MKM591" s="35"/>
      <c r="MKN591" s="35"/>
      <c r="MKO591" s="35"/>
      <c r="MKP591" s="35"/>
      <c r="MKQ591" s="35"/>
      <c r="MKR591" s="35"/>
      <c r="MKS591" s="35"/>
      <c r="MKT591" s="35"/>
      <c r="MKU591" s="35"/>
      <c r="MKV591" s="35"/>
      <c r="MKW591" s="35"/>
      <c r="MKX591" s="35"/>
      <c r="MKY591" s="35"/>
      <c r="MKZ591" s="35"/>
      <c r="MLA591" s="35"/>
      <c r="MLB591" s="35"/>
      <c r="MLC591" s="35"/>
      <c r="MLD591" s="35"/>
      <c r="MLE591" s="35"/>
      <c r="MLF591" s="35"/>
      <c r="MLG591" s="35"/>
      <c r="MLH591" s="35"/>
      <c r="MLI591" s="35"/>
      <c r="MLJ591" s="35"/>
      <c r="MLK591" s="35"/>
      <c r="MLL591" s="35"/>
      <c r="MLM591" s="35"/>
      <c r="MLN591" s="35"/>
      <c r="MLO591" s="35"/>
      <c r="MLP591" s="35"/>
      <c r="MLQ591" s="35"/>
      <c r="MLR591" s="35"/>
      <c r="MLS591" s="35"/>
      <c r="MLT591" s="35"/>
      <c r="MLU591" s="35"/>
      <c r="MLV591" s="35"/>
      <c r="MLW591" s="35"/>
      <c r="MLX591" s="35"/>
      <c r="MLY591" s="35"/>
      <c r="MLZ591" s="35"/>
      <c r="MMA591" s="35"/>
      <c r="MMB591" s="35"/>
      <c r="MMC591" s="35"/>
      <c r="MMD591" s="35"/>
      <c r="MME591" s="35"/>
      <c r="MMF591" s="35"/>
      <c r="MMG591" s="35"/>
      <c r="MMH591" s="35"/>
      <c r="MMI591" s="35"/>
      <c r="MMJ591" s="35"/>
      <c r="MMK591" s="35"/>
      <c r="MML591" s="35"/>
      <c r="MMM591" s="35"/>
      <c r="MMN591" s="35"/>
      <c r="MMO591" s="35"/>
      <c r="MMP591" s="35"/>
      <c r="MMQ591" s="35"/>
      <c r="MMR591" s="35"/>
      <c r="MMS591" s="35"/>
      <c r="MMT591" s="35"/>
      <c r="MMU591" s="35"/>
      <c r="MMV591" s="35"/>
      <c r="MMW591" s="35"/>
      <c r="MMX591" s="35"/>
      <c r="MMY591" s="35"/>
      <c r="MMZ591" s="35"/>
      <c r="MNA591" s="35"/>
      <c r="MNB591" s="35"/>
      <c r="MNC591" s="35"/>
      <c r="MND591" s="35"/>
      <c r="MNE591" s="35"/>
      <c r="MNF591" s="35"/>
      <c r="MNG591" s="35"/>
      <c r="MNH591" s="35"/>
      <c r="MNI591" s="35"/>
      <c r="MNJ591" s="35"/>
      <c r="MNK591" s="35"/>
      <c r="MNL591" s="35"/>
      <c r="MNM591" s="35"/>
      <c r="MNN591" s="35"/>
      <c r="MNO591" s="35"/>
      <c r="MNP591" s="35"/>
      <c r="MNQ591" s="35"/>
      <c r="MNR591" s="35"/>
      <c r="MNS591" s="35"/>
      <c r="MNT591" s="35"/>
      <c r="MNU591" s="35"/>
      <c r="MNV591" s="35"/>
      <c r="MNW591" s="35"/>
      <c r="MNX591" s="35"/>
      <c r="MNY591" s="35"/>
      <c r="MNZ591" s="35"/>
      <c r="MOA591" s="35"/>
      <c r="MOB591" s="35"/>
      <c r="MOC591" s="35"/>
      <c r="MOD591" s="35"/>
      <c r="MOE591" s="35"/>
      <c r="MOF591" s="35"/>
      <c r="MOG591" s="35"/>
      <c r="MOH591" s="35"/>
      <c r="MOI591" s="35"/>
      <c r="MOJ591" s="35"/>
      <c r="MOK591" s="35"/>
      <c r="MOL591" s="35"/>
      <c r="MOM591" s="35"/>
      <c r="MON591" s="35"/>
      <c r="MOO591" s="35"/>
      <c r="MOP591" s="35"/>
      <c r="MOQ591" s="35"/>
      <c r="MOR591" s="35"/>
      <c r="MOS591" s="35"/>
      <c r="MOT591" s="35"/>
      <c r="MOU591" s="35"/>
      <c r="MOV591" s="35"/>
      <c r="MOW591" s="35"/>
      <c r="MOX591" s="35"/>
      <c r="MOY591" s="35"/>
      <c r="MOZ591" s="35"/>
      <c r="MPA591" s="35"/>
      <c r="MPB591" s="35"/>
      <c r="MPC591" s="35"/>
      <c r="MPD591" s="35"/>
      <c r="MPE591" s="35"/>
      <c r="MPF591" s="35"/>
      <c r="MPG591" s="35"/>
      <c r="MPH591" s="35"/>
      <c r="MPI591" s="35"/>
      <c r="MPJ591" s="35"/>
      <c r="MPK591" s="35"/>
      <c r="MPL591" s="35"/>
      <c r="MPM591" s="35"/>
      <c r="MPN591" s="35"/>
      <c r="MPO591" s="35"/>
      <c r="MPP591" s="35"/>
      <c r="MPQ591" s="35"/>
      <c r="MPR591" s="35"/>
      <c r="MPS591" s="35"/>
      <c r="MPT591" s="35"/>
      <c r="MPU591" s="35"/>
      <c r="MPV591" s="35"/>
      <c r="MPW591" s="35"/>
      <c r="MPX591" s="35"/>
      <c r="MPY591" s="35"/>
      <c r="MPZ591" s="35"/>
      <c r="MQA591" s="35"/>
      <c r="MQB591" s="35"/>
      <c r="MQC591" s="35"/>
      <c r="MQD591" s="35"/>
      <c r="MQE591" s="35"/>
      <c r="MQF591" s="35"/>
      <c r="MQG591" s="35"/>
      <c r="MQH591" s="35"/>
      <c r="MQI591" s="35"/>
      <c r="MQJ591" s="35"/>
      <c r="MQK591" s="35"/>
      <c r="MQL591" s="35"/>
      <c r="MQM591" s="35"/>
      <c r="MQN591" s="35"/>
      <c r="MQO591" s="35"/>
      <c r="MQP591" s="35"/>
      <c r="MQQ591" s="35"/>
      <c r="MQR591" s="35"/>
      <c r="MQS591" s="35"/>
      <c r="MQT591" s="35"/>
      <c r="MQU591" s="35"/>
      <c r="MQV591" s="35"/>
      <c r="MQW591" s="35"/>
      <c r="MQX591" s="35"/>
      <c r="MQY591" s="35"/>
      <c r="MQZ591" s="35"/>
      <c r="MRA591" s="35"/>
      <c r="MRB591" s="35"/>
      <c r="MRC591" s="35"/>
      <c r="MRD591" s="35"/>
      <c r="MRE591" s="35"/>
      <c r="MRF591" s="35"/>
      <c r="MRG591" s="35"/>
      <c r="MRH591" s="35"/>
      <c r="MRI591" s="35"/>
      <c r="MRJ591" s="35"/>
      <c r="MRK591" s="35"/>
      <c r="MRL591" s="35"/>
      <c r="MRM591" s="35"/>
      <c r="MRN591" s="35"/>
      <c r="MRO591" s="35"/>
      <c r="MRP591" s="35"/>
      <c r="MRQ591" s="35"/>
      <c r="MRR591" s="35"/>
      <c r="MRS591" s="35"/>
      <c r="MRT591" s="35"/>
      <c r="MRU591" s="35"/>
      <c r="MRV591" s="35"/>
      <c r="MRW591" s="35"/>
      <c r="MRX591" s="35"/>
      <c r="MRY591" s="35"/>
      <c r="MRZ591" s="35"/>
      <c r="MSA591" s="35"/>
      <c r="MSB591" s="35"/>
      <c r="MSC591" s="35"/>
      <c r="MSD591" s="35"/>
      <c r="MSE591" s="35"/>
      <c r="MSF591" s="35"/>
      <c r="MSG591" s="35"/>
      <c r="MSH591" s="35"/>
      <c r="MSI591" s="35"/>
      <c r="MSJ591" s="35"/>
      <c r="MSK591" s="35"/>
      <c r="MSL591" s="35"/>
      <c r="MSM591" s="35"/>
      <c r="MSN591" s="35"/>
      <c r="MSO591" s="35"/>
      <c r="MSP591" s="35"/>
      <c r="MSQ591" s="35"/>
      <c r="MSR591" s="35"/>
      <c r="MSS591" s="35"/>
      <c r="MST591" s="35"/>
      <c r="MSU591" s="35"/>
      <c r="MSV591" s="35"/>
      <c r="MSW591" s="35"/>
      <c r="MSX591" s="35"/>
      <c r="MSY591" s="35"/>
      <c r="MSZ591" s="35"/>
      <c r="MTA591" s="35"/>
      <c r="MTB591" s="35"/>
      <c r="MTC591" s="35"/>
      <c r="MTD591" s="35"/>
      <c r="MTE591" s="35"/>
      <c r="MTF591" s="35"/>
      <c r="MTG591" s="35"/>
      <c r="MTH591" s="35"/>
      <c r="MTI591" s="35"/>
      <c r="MTJ591" s="35"/>
      <c r="MTK591" s="35"/>
      <c r="MTL591" s="35"/>
      <c r="MTM591" s="35"/>
      <c r="MTN591" s="35"/>
      <c r="MTO591" s="35"/>
      <c r="MTP591" s="35"/>
      <c r="MTQ591" s="35"/>
      <c r="MTR591" s="35"/>
      <c r="MTS591" s="35"/>
      <c r="MTT591" s="35"/>
      <c r="MTU591" s="35"/>
      <c r="MTV591" s="35"/>
      <c r="MTW591" s="35"/>
      <c r="MTX591" s="35"/>
      <c r="MTY591" s="35"/>
      <c r="MTZ591" s="35"/>
      <c r="MUA591" s="35"/>
      <c r="MUB591" s="35"/>
      <c r="MUC591" s="35"/>
      <c r="MUD591" s="35"/>
      <c r="MUE591" s="35"/>
      <c r="MUF591" s="35"/>
      <c r="MUG591" s="35"/>
      <c r="MUH591" s="35"/>
      <c r="MUI591" s="35"/>
      <c r="MUJ591" s="35"/>
      <c r="MUK591" s="35"/>
      <c r="MUL591" s="35"/>
      <c r="MUM591" s="35"/>
      <c r="MUN591" s="35"/>
      <c r="MUO591" s="35"/>
      <c r="MUP591" s="35"/>
      <c r="MUQ591" s="35"/>
      <c r="MUR591" s="35"/>
      <c r="MUS591" s="35"/>
      <c r="MUT591" s="35"/>
      <c r="MUU591" s="35"/>
      <c r="MUV591" s="35"/>
      <c r="MUW591" s="35"/>
      <c r="MUX591" s="35"/>
      <c r="MUY591" s="35"/>
      <c r="MUZ591" s="35"/>
      <c r="MVA591" s="35"/>
      <c r="MVB591" s="35"/>
      <c r="MVC591" s="35"/>
      <c r="MVD591" s="35"/>
      <c r="MVE591" s="35"/>
      <c r="MVF591" s="35"/>
      <c r="MVG591" s="35"/>
      <c r="MVH591" s="35"/>
      <c r="MVI591" s="35"/>
      <c r="MVJ591" s="35"/>
      <c r="MVK591" s="35"/>
      <c r="MVL591" s="35"/>
      <c r="MVM591" s="35"/>
      <c r="MVN591" s="35"/>
      <c r="MVO591" s="35"/>
      <c r="MVP591" s="35"/>
      <c r="MVQ591" s="35"/>
      <c r="MVR591" s="35"/>
      <c r="MVS591" s="35"/>
      <c r="MVT591" s="35"/>
      <c r="MVU591" s="35"/>
      <c r="MVV591" s="35"/>
      <c r="MVW591" s="35"/>
      <c r="MVX591" s="35"/>
      <c r="MVY591" s="35"/>
      <c r="MVZ591" s="35"/>
      <c r="MWA591" s="35"/>
      <c r="MWB591" s="35"/>
      <c r="MWC591" s="35"/>
      <c r="MWD591" s="35"/>
      <c r="MWE591" s="35"/>
      <c r="MWF591" s="35"/>
      <c r="MWG591" s="35"/>
      <c r="MWH591" s="35"/>
      <c r="MWI591" s="35"/>
      <c r="MWJ591" s="35"/>
      <c r="MWK591" s="35"/>
      <c r="MWL591" s="35"/>
      <c r="MWM591" s="35"/>
      <c r="MWN591" s="35"/>
      <c r="MWO591" s="35"/>
      <c r="MWP591" s="35"/>
      <c r="MWQ591" s="35"/>
      <c r="MWR591" s="35"/>
      <c r="MWS591" s="35"/>
      <c r="MWT591" s="35"/>
      <c r="MWU591" s="35"/>
      <c r="MWV591" s="35"/>
      <c r="MWW591" s="35"/>
      <c r="MWX591" s="35"/>
      <c r="MWY591" s="35"/>
      <c r="MWZ591" s="35"/>
      <c r="MXA591" s="35"/>
      <c r="MXB591" s="35"/>
      <c r="MXC591" s="35"/>
      <c r="MXD591" s="35"/>
      <c r="MXE591" s="35"/>
      <c r="MXF591" s="35"/>
      <c r="MXG591" s="35"/>
      <c r="MXH591" s="35"/>
      <c r="MXI591" s="35"/>
      <c r="MXJ591" s="35"/>
      <c r="MXK591" s="35"/>
      <c r="MXL591" s="35"/>
      <c r="MXM591" s="35"/>
      <c r="MXN591" s="35"/>
      <c r="MXO591" s="35"/>
      <c r="MXP591" s="35"/>
      <c r="MXQ591" s="35"/>
      <c r="MXR591" s="35"/>
      <c r="MXS591" s="35"/>
      <c r="MXT591" s="35"/>
      <c r="MXU591" s="35"/>
      <c r="MXV591" s="35"/>
      <c r="MXW591" s="35"/>
      <c r="MXX591" s="35"/>
      <c r="MXY591" s="35"/>
      <c r="MXZ591" s="35"/>
      <c r="MYA591" s="35"/>
      <c r="MYB591" s="35"/>
      <c r="MYC591" s="35"/>
      <c r="MYD591" s="35"/>
      <c r="MYE591" s="35"/>
      <c r="MYF591" s="35"/>
      <c r="MYG591" s="35"/>
      <c r="MYH591" s="35"/>
      <c r="MYI591" s="35"/>
      <c r="MYJ591" s="35"/>
      <c r="MYK591" s="35"/>
      <c r="MYL591" s="35"/>
      <c r="MYM591" s="35"/>
      <c r="MYN591" s="35"/>
      <c r="MYO591" s="35"/>
      <c r="MYP591" s="35"/>
      <c r="MYQ591" s="35"/>
      <c r="MYR591" s="35"/>
      <c r="MYS591" s="35"/>
      <c r="MYT591" s="35"/>
      <c r="MYU591" s="35"/>
      <c r="MYV591" s="35"/>
      <c r="MYW591" s="35"/>
      <c r="MYX591" s="35"/>
      <c r="MYY591" s="35"/>
      <c r="MYZ591" s="35"/>
      <c r="MZA591" s="35"/>
      <c r="MZB591" s="35"/>
      <c r="MZC591" s="35"/>
      <c r="MZD591" s="35"/>
      <c r="MZE591" s="35"/>
      <c r="MZF591" s="35"/>
      <c r="MZG591" s="35"/>
      <c r="MZH591" s="35"/>
      <c r="MZI591" s="35"/>
      <c r="MZJ591" s="35"/>
      <c r="MZK591" s="35"/>
      <c r="MZL591" s="35"/>
      <c r="MZM591" s="35"/>
      <c r="MZN591" s="35"/>
      <c r="MZO591" s="35"/>
      <c r="MZP591" s="35"/>
      <c r="MZQ591" s="35"/>
      <c r="MZR591" s="35"/>
      <c r="MZS591" s="35"/>
      <c r="MZT591" s="35"/>
      <c r="MZU591" s="35"/>
      <c r="MZV591" s="35"/>
      <c r="MZW591" s="35"/>
      <c r="MZX591" s="35"/>
      <c r="MZY591" s="35"/>
      <c r="MZZ591" s="35"/>
      <c r="NAA591" s="35"/>
      <c r="NAB591" s="35"/>
      <c r="NAC591" s="35"/>
      <c r="NAD591" s="35"/>
      <c r="NAE591" s="35"/>
      <c r="NAF591" s="35"/>
      <c r="NAG591" s="35"/>
      <c r="NAH591" s="35"/>
      <c r="NAI591" s="35"/>
      <c r="NAJ591" s="35"/>
      <c r="NAK591" s="35"/>
      <c r="NAL591" s="35"/>
      <c r="NAM591" s="35"/>
      <c r="NAN591" s="35"/>
      <c r="NAO591" s="35"/>
      <c r="NAP591" s="35"/>
      <c r="NAQ591" s="35"/>
      <c r="NAR591" s="35"/>
      <c r="NAS591" s="35"/>
      <c r="NAT591" s="35"/>
      <c r="NAU591" s="35"/>
      <c r="NAV591" s="35"/>
      <c r="NAW591" s="35"/>
      <c r="NAX591" s="35"/>
      <c r="NAY591" s="35"/>
      <c r="NAZ591" s="35"/>
      <c r="NBA591" s="35"/>
      <c r="NBB591" s="35"/>
      <c r="NBC591" s="35"/>
      <c r="NBD591" s="35"/>
      <c r="NBE591" s="35"/>
      <c r="NBF591" s="35"/>
      <c r="NBG591" s="35"/>
      <c r="NBH591" s="35"/>
      <c r="NBI591" s="35"/>
      <c r="NBJ591" s="35"/>
      <c r="NBK591" s="35"/>
      <c r="NBL591" s="35"/>
      <c r="NBM591" s="35"/>
      <c r="NBN591" s="35"/>
      <c r="NBO591" s="35"/>
      <c r="NBP591" s="35"/>
      <c r="NBQ591" s="35"/>
      <c r="NBR591" s="35"/>
      <c r="NBS591" s="35"/>
      <c r="NBT591" s="35"/>
      <c r="NBU591" s="35"/>
      <c r="NBV591" s="35"/>
      <c r="NBW591" s="35"/>
      <c r="NBX591" s="35"/>
      <c r="NBY591" s="35"/>
      <c r="NBZ591" s="35"/>
      <c r="NCA591" s="35"/>
      <c r="NCB591" s="35"/>
      <c r="NCC591" s="35"/>
      <c r="NCD591" s="35"/>
      <c r="NCE591" s="35"/>
      <c r="NCF591" s="35"/>
      <c r="NCG591" s="35"/>
      <c r="NCH591" s="35"/>
      <c r="NCI591" s="35"/>
      <c r="NCJ591" s="35"/>
      <c r="NCK591" s="35"/>
      <c r="NCL591" s="35"/>
      <c r="NCM591" s="35"/>
      <c r="NCN591" s="35"/>
      <c r="NCO591" s="35"/>
      <c r="NCP591" s="35"/>
      <c r="NCQ591" s="35"/>
      <c r="NCR591" s="35"/>
      <c r="NCS591" s="35"/>
      <c r="NCT591" s="35"/>
      <c r="NCU591" s="35"/>
      <c r="NCV591" s="35"/>
      <c r="NCW591" s="35"/>
      <c r="NCX591" s="35"/>
      <c r="NCY591" s="35"/>
      <c r="NCZ591" s="35"/>
      <c r="NDA591" s="35"/>
      <c r="NDB591" s="35"/>
      <c r="NDC591" s="35"/>
      <c r="NDD591" s="35"/>
      <c r="NDE591" s="35"/>
      <c r="NDF591" s="35"/>
      <c r="NDG591" s="35"/>
      <c r="NDH591" s="35"/>
      <c r="NDI591" s="35"/>
      <c r="NDJ591" s="35"/>
      <c r="NDK591" s="35"/>
      <c r="NDL591" s="35"/>
      <c r="NDM591" s="35"/>
      <c r="NDN591" s="35"/>
      <c r="NDO591" s="35"/>
      <c r="NDP591" s="35"/>
      <c r="NDQ591" s="35"/>
      <c r="NDR591" s="35"/>
      <c r="NDS591" s="35"/>
      <c r="NDT591" s="35"/>
      <c r="NDU591" s="35"/>
      <c r="NDV591" s="35"/>
      <c r="NDW591" s="35"/>
      <c r="NDX591" s="35"/>
      <c r="NDY591" s="35"/>
      <c r="NDZ591" s="35"/>
      <c r="NEA591" s="35"/>
      <c r="NEB591" s="35"/>
      <c r="NEC591" s="35"/>
      <c r="NED591" s="35"/>
      <c r="NEE591" s="35"/>
      <c r="NEF591" s="35"/>
      <c r="NEG591" s="35"/>
      <c r="NEH591" s="35"/>
      <c r="NEI591" s="35"/>
      <c r="NEJ591" s="35"/>
      <c r="NEK591" s="35"/>
      <c r="NEL591" s="35"/>
      <c r="NEM591" s="35"/>
      <c r="NEN591" s="35"/>
      <c r="NEO591" s="35"/>
      <c r="NEP591" s="35"/>
      <c r="NEQ591" s="35"/>
      <c r="NER591" s="35"/>
      <c r="NES591" s="35"/>
      <c r="NET591" s="35"/>
      <c r="NEU591" s="35"/>
      <c r="NEV591" s="35"/>
      <c r="NEW591" s="35"/>
      <c r="NEX591" s="35"/>
      <c r="NEY591" s="35"/>
      <c r="NEZ591" s="35"/>
      <c r="NFA591" s="35"/>
      <c r="NFB591" s="35"/>
      <c r="NFC591" s="35"/>
      <c r="NFD591" s="35"/>
      <c r="NFE591" s="35"/>
      <c r="NFF591" s="35"/>
      <c r="NFG591" s="35"/>
      <c r="NFH591" s="35"/>
      <c r="NFI591" s="35"/>
      <c r="NFJ591" s="35"/>
      <c r="NFK591" s="35"/>
      <c r="NFL591" s="35"/>
      <c r="NFM591" s="35"/>
      <c r="NFN591" s="35"/>
      <c r="NFO591" s="35"/>
      <c r="NFP591" s="35"/>
      <c r="NFQ591" s="35"/>
      <c r="NFR591" s="35"/>
      <c r="NFS591" s="35"/>
      <c r="NFT591" s="35"/>
      <c r="NFU591" s="35"/>
      <c r="NFV591" s="35"/>
      <c r="NFW591" s="35"/>
      <c r="NFX591" s="35"/>
      <c r="NFY591" s="35"/>
      <c r="NFZ591" s="35"/>
      <c r="NGA591" s="35"/>
      <c r="NGB591" s="35"/>
      <c r="NGC591" s="35"/>
      <c r="NGD591" s="35"/>
      <c r="NGE591" s="35"/>
      <c r="NGF591" s="35"/>
      <c r="NGG591" s="35"/>
      <c r="NGH591" s="35"/>
      <c r="NGI591" s="35"/>
      <c r="NGJ591" s="35"/>
      <c r="NGK591" s="35"/>
      <c r="NGL591" s="35"/>
      <c r="NGM591" s="35"/>
      <c r="NGN591" s="35"/>
      <c r="NGO591" s="35"/>
      <c r="NGP591" s="35"/>
      <c r="NGQ591" s="35"/>
      <c r="NGR591" s="35"/>
      <c r="NGS591" s="35"/>
      <c r="NGT591" s="35"/>
      <c r="NGU591" s="35"/>
      <c r="NGV591" s="35"/>
      <c r="NGW591" s="35"/>
      <c r="NGX591" s="35"/>
      <c r="NGY591" s="35"/>
      <c r="NGZ591" s="35"/>
      <c r="NHA591" s="35"/>
      <c r="NHB591" s="35"/>
      <c r="NHC591" s="35"/>
      <c r="NHD591" s="35"/>
      <c r="NHE591" s="35"/>
      <c r="NHF591" s="35"/>
      <c r="NHG591" s="35"/>
      <c r="NHH591" s="35"/>
      <c r="NHI591" s="35"/>
      <c r="NHJ591" s="35"/>
      <c r="NHK591" s="35"/>
      <c r="NHL591" s="35"/>
      <c r="NHM591" s="35"/>
      <c r="NHN591" s="35"/>
      <c r="NHO591" s="35"/>
      <c r="NHP591" s="35"/>
      <c r="NHQ591" s="35"/>
      <c r="NHR591" s="35"/>
      <c r="NHS591" s="35"/>
      <c r="NHT591" s="35"/>
      <c r="NHU591" s="35"/>
      <c r="NHV591" s="35"/>
      <c r="NHW591" s="35"/>
      <c r="NHX591" s="35"/>
      <c r="NHY591" s="35"/>
      <c r="NHZ591" s="35"/>
      <c r="NIA591" s="35"/>
      <c r="NIB591" s="35"/>
      <c r="NIC591" s="35"/>
      <c r="NID591" s="35"/>
      <c r="NIE591" s="35"/>
      <c r="NIF591" s="35"/>
      <c r="NIG591" s="35"/>
      <c r="NIH591" s="35"/>
      <c r="NII591" s="35"/>
      <c r="NIJ591" s="35"/>
      <c r="NIK591" s="35"/>
      <c r="NIL591" s="35"/>
      <c r="NIM591" s="35"/>
      <c r="NIN591" s="35"/>
      <c r="NIO591" s="35"/>
      <c r="NIP591" s="35"/>
      <c r="NIQ591" s="35"/>
      <c r="NIR591" s="35"/>
      <c r="NIS591" s="35"/>
      <c r="NIT591" s="35"/>
      <c r="NIU591" s="35"/>
      <c r="NIV591" s="35"/>
      <c r="NIW591" s="35"/>
      <c r="NIX591" s="35"/>
      <c r="NIY591" s="35"/>
      <c r="NIZ591" s="35"/>
      <c r="NJA591" s="35"/>
      <c r="NJB591" s="35"/>
      <c r="NJC591" s="35"/>
      <c r="NJD591" s="35"/>
      <c r="NJE591" s="35"/>
      <c r="NJF591" s="35"/>
      <c r="NJG591" s="35"/>
      <c r="NJH591" s="35"/>
      <c r="NJI591" s="35"/>
      <c r="NJJ591" s="35"/>
      <c r="NJK591" s="35"/>
      <c r="NJL591" s="35"/>
      <c r="NJM591" s="35"/>
      <c r="NJN591" s="35"/>
      <c r="NJO591" s="35"/>
      <c r="NJP591" s="35"/>
      <c r="NJQ591" s="35"/>
      <c r="NJR591" s="35"/>
      <c r="NJS591" s="35"/>
      <c r="NJT591" s="35"/>
      <c r="NJU591" s="35"/>
      <c r="NJV591" s="35"/>
      <c r="NJW591" s="35"/>
      <c r="NJX591" s="35"/>
      <c r="NJY591" s="35"/>
      <c r="NJZ591" s="35"/>
      <c r="NKA591" s="35"/>
      <c r="NKB591" s="35"/>
      <c r="NKC591" s="35"/>
      <c r="NKD591" s="35"/>
      <c r="NKE591" s="35"/>
      <c r="NKF591" s="35"/>
      <c r="NKG591" s="35"/>
      <c r="NKH591" s="35"/>
      <c r="NKI591" s="35"/>
      <c r="NKJ591" s="35"/>
      <c r="NKK591" s="35"/>
      <c r="NKL591" s="35"/>
      <c r="NKM591" s="35"/>
      <c r="NKN591" s="35"/>
      <c r="NKO591" s="35"/>
      <c r="NKP591" s="35"/>
      <c r="NKQ591" s="35"/>
      <c r="NKR591" s="35"/>
      <c r="NKS591" s="35"/>
      <c r="NKT591" s="35"/>
      <c r="NKU591" s="35"/>
      <c r="NKV591" s="35"/>
      <c r="NKW591" s="35"/>
      <c r="NKX591" s="35"/>
      <c r="NKY591" s="35"/>
      <c r="NKZ591" s="35"/>
      <c r="NLA591" s="35"/>
      <c r="NLB591" s="35"/>
      <c r="NLC591" s="35"/>
      <c r="NLD591" s="35"/>
      <c r="NLE591" s="35"/>
      <c r="NLF591" s="35"/>
      <c r="NLG591" s="35"/>
      <c r="NLH591" s="35"/>
      <c r="NLI591" s="35"/>
      <c r="NLJ591" s="35"/>
      <c r="NLK591" s="35"/>
      <c r="NLL591" s="35"/>
      <c r="NLM591" s="35"/>
      <c r="NLN591" s="35"/>
      <c r="NLO591" s="35"/>
      <c r="NLP591" s="35"/>
      <c r="NLQ591" s="35"/>
      <c r="NLR591" s="35"/>
      <c r="NLS591" s="35"/>
      <c r="NLT591" s="35"/>
      <c r="NLU591" s="35"/>
      <c r="NLV591" s="35"/>
      <c r="NLW591" s="35"/>
      <c r="NLX591" s="35"/>
      <c r="NLY591" s="35"/>
      <c r="NLZ591" s="35"/>
      <c r="NMA591" s="35"/>
      <c r="NMB591" s="35"/>
      <c r="NMC591" s="35"/>
      <c r="NMD591" s="35"/>
      <c r="NME591" s="35"/>
      <c r="NMF591" s="35"/>
      <c r="NMG591" s="35"/>
      <c r="NMH591" s="35"/>
      <c r="NMI591" s="35"/>
      <c r="NMJ591" s="35"/>
      <c r="NMK591" s="35"/>
      <c r="NML591" s="35"/>
      <c r="NMM591" s="35"/>
      <c r="NMN591" s="35"/>
      <c r="NMO591" s="35"/>
      <c r="NMP591" s="35"/>
      <c r="NMQ591" s="35"/>
      <c r="NMR591" s="35"/>
      <c r="NMS591" s="35"/>
      <c r="NMT591" s="35"/>
      <c r="NMU591" s="35"/>
      <c r="NMV591" s="35"/>
      <c r="NMW591" s="35"/>
      <c r="NMX591" s="35"/>
      <c r="NMY591" s="35"/>
      <c r="NMZ591" s="35"/>
      <c r="NNA591" s="35"/>
      <c r="NNB591" s="35"/>
      <c r="NNC591" s="35"/>
      <c r="NND591" s="35"/>
      <c r="NNE591" s="35"/>
      <c r="NNF591" s="35"/>
      <c r="NNG591" s="35"/>
      <c r="NNH591" s="35"/>
      <c r="NNI591" s="35"/>
      <c r="NNJ591" s="35"/>
      <c r="NNK591" s="35"/>
      <c r="NNL591" s="35"/>
      <c r="NNM591" s="35"/>
      <c r="NNN591" s="35"/>
      <c r="NNO591" s="35"/>
      <c r="NNP591" s="35"/>
      <c r="NNQ591" s="35"/>
      <c r="NNR591" s="35"/>
      <c r="NNS591" s="35"/>
      <c r="NNT591" s="35"/>
      <c r="NNU591" s="35"/>
      <c r="NNV591" s="35"/>
      <c r="NNW591" s="35"/>
      <c r="NNX591" s="35"/>
      <c r="NNY591" s="35"/>
      <c r="NNZ591" s="35"/>
      <c r="NOA591" s="35"/>
      <c r="NOB591" s="35"/>
      <c r="NOC591" s="35"/>
      <c r="NOD591" s="35"/>
      <c r="NOE591" s="35"/>
      <c r="NOF591" s="35"/>
      <c r="NOG591" s="35"/>
      <c r="NOH591" s="35"/>
      <c r="NOI591" s="35"/>
      <c r="NOJ591" s="35"/>
      <c r="NOK591" s="35"/>
      <c r="NOL591" s="35"/>
      <c r="NOM591" s="35"/>
      <c r="NON591" s="35"/>
      <c r="NOO591" s="35"/>
      <c r="NOP591" s="35"/>
      <c r="NOQ591" s="35"/>
      <c r="NOR591" s="35"/>
      <c r="NOS591" s="35"/>
      <c r="NOT591" s="35"/>
      <c r="NOU591" s="35"/>
      <c r="NOV591" s="35"/>
      <c r="NOW591" s="35"/>
      <c r="NOX591" s="35"/>
      <c r="NOY591" s="35"/>
      <c r="NOZ591" s="35"/>
      <c r="NPA591" s="35"/>
      <c r="NPB591" s="35"/>
      <c r="NPC591" s="35"/>
      <c r="NPD591" s="35"/>
      <c r="NPE591" s="35"/>
      <c r="NPF591" s="35"/>
      <c r="NPG591" s="35"/>
      <c r="NPH591" s="35"/>
      <c r="NPI591" s="35"/>
      <c r="NPJ591" s="35"/>
      <c r="NPK591" s="35"/>
      <c r="NPL591" s="35"/>
      <c r="NPM591" s="35"/>
      <c r="NPN591" s="35"/>
      <c r="NPO591" s="35"/>
      <c r="NPP591" s="35"/>
      <c r="NPQ591" s="35"/>
      <c r="NPR591" s="35"/>
      <c r="NPS591" s="35"/>
      <c r="NPT591" s="35"/>
      <c r="NPU591" s="35"/>
      <c r="NPV591" s="35"/>
      <c r="NPW591" s="35"/>
      <c r="NPX591" s="35"/>
      <c r="NPY591" s="35"/>
      <c r="NPZ591" s="35"/>
      <c r="NQA591" s="35"/>
      <c r="NQB591" s="35"/>
      <c r="NQC591" s="35"/>
      <c r="NQD591" s="35"/>
      <c r="NQE591" s="35"/>
      <c r="NQF591" s="35"/>
      <c r="NQG591" s="35"/>
      <c r="NQH591" s="35"/>
      <c r="NQI591" s="35"/>
      <c r="NQJ591" s="35"/>
      <c r="NQK591" s="35"/>
      <c r="NQL591" s="35"/>
      <c r="NQM591" s="35"/>
      <c r="NQN591" s="35"/>
      <c r="NQO591" s="35"/>
      <c r="NQP591" s="35"/>
      <c r="NQQ591" s="35"/>
      <c r="NQR591" s="35"/>
      <c r="NQS591" s="35"/>
      <c r="NQT591" s="35"/>
      <c r="NQU591" s="35"/>
      <c r="NQV591" s="35"/>
      <c r="NQW591" s="35"/>
      <c r="NQX591" s="35"/>
      <c r="NQY591" s="35"/>
      <c r="NQZ591" s="35"/>
      <c r="NRA591" s="35"/>
      <c r="NRB591" s="35"/>
      <c r="NRC591" s="35"/>
      <c r="NRD591" s="35"/>
      <c r="NRE591" s="35"/>
      <c r="NRF591" s="35"/>
      <c r="NRG591" s="35"/>
      <c r="NRH591" s="35"/>
      <c r="NRI591" s="35"/>
      <c r="NRJ591" s="35"/>
      <c r="NRK591" s="35"/>
      <c r="NRL591" s="35"/>
      <c r="NRM591" s="35"/>
      <c r="NRN591" s="35"/>
      <c r="NRO591" s="35"/>
      <c r="NRP591" s="35"/>
      <c r="NRQ591" s="35"/>
      <c r="NRR591" s="35"/>
      <c r="NRS591" s="35"/>
      <c r="NRT591" s="35"/>
      <c r="NRU591" s="35"/>
      <c r="NRV591" s="35"/>
      <c r="NRW591" s="35"/>
      <c r="NRX591" s="35"/>
      <c r="NRY591" s="35"/>
      <c r="NRZ591" s="35"/>
      <c r="NSA591" s="35"/>
      <c r="NSB591" s="35"/>
      <c r="NSC591" s="35"/>
      <c r="NSD591" s="35"/>
      <c r="NSE591" s="35"/>
      <c r="NSF591" s="35"/>
      <c r="NSG591" s="35"/>
      <c r="NSH591" s="35"/>
      <c r="NSI591" s="35"/>
      <c r="NSJ591" s="35"/>
      <c r="NSK591" s="35"/>
      <c r="NSL591" s="35"/>
      <c r="NSM591" s="35"/>
      <c r="NSN591" s="35"/>
      <c r="NSO591" s="35"/>
      <c r="NSP591" s="35"/>
      <c r="NSQ591" s="35"/>
      <c r="NSR591" s="35"/>
      <c r="NSS591" s="35"/>
      <c r="NST591" s="35"/>
      <c r="NSU591" s="35"/>
      <c r="NSV591" s="35"/>
      <c r="NSW591" s="35"/>
      <c r="NSX591" s="35"/>
      <c r="NSY591" s="35"/>
      <c r="NSZ591" s="35"/>
      <c r="NTA591" s="35"/>
      <c r="NTB591" s="35"/>
      <c r="NTC591" s="35"/>
      <c r="NTD591" s="35"/>
      <c r="NTE591" s="35"/>
      <c r="NTF591" s="35"/>
      <c r="NTG591" s="35"/>
      <c r="NTH591" s="35"/>
      <c r="NTI591" s="35"/>
      <c r="NTJ591" s="35"/>
      <c r="NTK591" s="35"/>
      <c r="NTL591" s="35"/>
      <c r="NTM591" s="35"/>
      <c r="NTN591" s="35"/>
      <c r="NTO591" s="35"/>
      <c r="NTP591" s="35"/>
      <c r="NTQ591" s="35"/>
      <c r="NTR591" s="35"/>
      <c r="NTS591" s="35"/>
      <c r="NTT591" s="35"/>
      <c r="NTU591" s="35"/>
      <c r="NTV591" s="35"/>
      <c r="NTW591" s="35"/>
      <c r="NTX591" s="35"/>
      <c r="NTY591" s="35"/>
      <c r="NTZ591" s="35"/>
      <c r="NUA591" s="35"/>
      <c r="NUB591" s="35"/>
      <c r="NUC591" s="35"/>
      <c r="NUD591" s="35"/>
      <c r="NUE591" s="35"/>
      <c r="NUF591" s="35"/>
      <c r="NUG591" s="35"/>
      <c r="NUH591" s="35"/>
      <c r="NUI591" s="35"/>
      <c r="NUJ591" s="35"/>
      <c r="NUK591" s="35"/>
      <c r="NUL591" s="35"/>
      <c r="NUM591" s="35"/>
      <c r="NUN591" s="35"/>
      <c r="NUO591" s="35"/>
      <c r="NUP591" s="35"/>
      <c r="NUQ591" s="35"/>
      <c r="NUR591" s="35"/>
      <c r="NUS591" s="35"/>
      <c r="NUT591" s="35"/>
      <c r="NUU591" s="35"/>
      <c r="NUV591" s="35"/>
      <c r="NUW591" s="35"/>
      <c r="NUX591" s="35"/>
      <c r="NUY591" s="35"/>
      <c r="NUZ591" s="35"/>
      <c r="NVA591" s="35"/>
      <c r="NVB591" s="35"/>
      <c r="NVC591" s="35"/>
      <c r="NVD591" s="35"/>
      <c r="NVE591" s="35"/>
      <c r="NVF591" s="35"/>
      <c r="NVG591" s="35"/>
      <c r="NVH591" s="35"/>
      <c r="NVI591" s="35"/>
      <c r="NVJ591" s="35"/>
      <c r="NVK591" s="35"/>
      <c r="NVL591" s="35"/>
      <c r="NVM591" s="35"/>
      <c r="NVN591" s="35"/>
      <c r="NVO591" s="35"/>
      <c r="NVP591" s="35"/>
      <c r="NVQ591" s="35"/>
      <c r="NVR591" s="35"/>
      <c r="NVS591" s="35"/>
      <c r="NVT591" s="35"/>
      <c r="NVU591" s="35"/>
      <c r="NVV591" s="35"/>
      <c r="NVW591" s="35"/>
      <c r="NVX591" s="35"/>
      <c r="NVY591" s="35"/>
      <c r="NVZ591" s="35"/>
      <c r="NWA591" s="35"/>
      <c r="NWB591" s="35"/>
      <c r="NWC591" s="35"/>
      <c r="NWD591" s="35"/>
      <c r="NWE591" s="35"/>
      <c r="NWF591" s="35"/>
      <c r="NWG591" s="35"/>
      <c r="NWH591" s="35"/>
      <c r="NWI591" s="35"/>
      <c r="NWJ591" s="35"/>
      <c r="NWK591" s="35"/>
      <c r="NWL591" s="35"/>
      <c r="NWM591" s="35"/>
      <c r="NWN591" s="35"/>
      <c r="NWO591" s="35"/>
      <c r="NWP591" s="35"/>
      <c r="NWQ591" s="35"/>
      <c r="NWR591" s="35"/>
      <c r="NWS591" s="35"/>
      <c r="NWT591" s="35"/>
      <c r="NWU591" s="35"/>
      <c r="NWV591" s="35"/>
      <c r="NWW591" s="35"/>
      <c r="NWX591" s="35"/>
      <c r="NWY591" s="35"/>
      <c r="NWZ591" s="35"/>
      <c r="NXA591" s="35"/>
      <c r="NXB591" s="35"/>
      <c r="NXC591" s="35"/>
      <c r="NXD591" s="35"/>
      <c r="NXE591" s="35"/>
      <c r="NXF591" s="35"/>
      <c r="NXG591" s="35"/>
      <c r="NXH591" s="35"/>
      <c r="NXI591" s="35"/>
      <c r="NXJ591" s="35"/>
      <c r="NXK591" s="35"/>
      <c r="NXL591" s="35"/>
      <c r="NXM591" s="35"/>
      <c r="NXN591" s="35"/>
      <c r="NXO591" s="35"/>
      <c r="NXP591" s="35"/>
      <c r="NXQ591" s="35"/>
      <c r="NXR591" s="35"/>
      <c r="NXS591" s="35"/>
      <c r="NXT591" s="35"/>
      <c r="NXU591" s="35"/>
      <c r="NXV591" s="35"/>
      <c r="NXW591" s="35"/>
      <c r="NXX591" s="35"/>
      <c r="NXY591" s="35"/>
      <c r="NXZ591" s="35"/>
      <c r="NYA591" s="35"/>
      <c r="NYB591" s="35"/>
      <c r="NYC591" s="35"/>
      <c r="NYD591" s="35"/>
      <c r="NYE591" s="35"/>
      <c r="NYF591" s="35"/>
      <c r="NYG591" s="35"/>
      <c r="NYH591" s="35"/>
      <c r="NYI591" s="35"/>
      <c r="NYJ591" s="35"/>
      <c r="NYK591" s="35"/>
      <c r="NYL591" s="35"/>
      <c r="NYM591" s="35"/>
      <c r="NYN591" s="35"/>
      <c r="NYO591" s="35"/>
      <c r="NYP591" s="35"/>
      <c r="NYQ591" s="35"/>
      <c r="NYR591" s="35"/>
      <c r="NYS591" s="35"/>
      <c r="NYT591" s="35"/>
      <c r="NYU591" s="35"/>
      <c r="NYV591" s="35"/>
      <c r="NYW591" s="35"/>
      <c r="NYX591" s="35"/>
      <c r="NYY591" s="35"/>
      <c r="NYZ591" s="35"/>
      <c r="NZA591" s="35"/>
      <c r="NZB591" s="35"/>
      <c r="NZC591" s="35"/>
      <c r="NZD591" s="35"/>
      <c r="NZE591" s="35"/>
      <c r="NZF591" s="35"/>
      <c r="NZG591" s="35"/>
      <c r="NZH591" s="35"/>
      <c r="NZI591" s="35"/>
      <c r="NZJ591" s="35"/>
      <c r="NZK591" s="35"/>
      <c r="NZL591" s="35"/>
      <c r="NZM591" s="35"/>
      <c r="NZN591" s="35"/>
      <c r="NZO591" s="35"/>
      <c r="NZP591" s="35"/>
      <c r="NZQ591" s="35"/>
      <c r="NZR591" s="35"/>
      <c r="NZS591" s="35"/>
      <c r="NZT591" s="35"/>
      <c r="NZU591" s="35"/>
      <c r="NZV591" s="35"/>
      <c r="NZW591" s="35"/>
      <c r="NZX591" s="35"/>
      <c r="NZY591" s="35"/>
      <c r="NZZ591" s="35"/>
      <c r="OAA591" s="35"/>
      <c r="OAB591" s="35"/>
      <c r="OAC591" s="35"/>
      <c r="OAD591" s="35"/>
      <c r="OAE591" s="35"/>
      <c r="OAF591" s="35"/>
      <c r="OAG591" s="35"/>
      <c r="OAH591" s="35"/>
      <c r="OAI591" s="35"/>
      <c r="OAJ591" s="35"/>
      <c r="OAK591" s="35"/>
      <c r="OAL591" s="35"/>
      <c r="OAM591" s="35"/>
      <c r="OAN591" s="35"/>
      <c r="OAO591" s="35"/>
      <c r="OAP591" s="35"/>
      <c r="OAQ591" s="35"/>
      <c r="OAR591" s="35"/>
      <c r="OAS591" s="35"/>
      <c r="OAT591" s="35"/>
      <c r="OAU591" s="35"/>
      <c r="OAV591" s="35"/>
      <c r="OAW591" s="35"/>
      <c r="OAX591" s="35"/>
      <c r="OAY591" s="35"/>
      <c r="OAZ591" s="35"/>
      <c r="OBA591" s="35"/>
      <c r="OBB591" s="35"/>
      <c r="OBC591" s="35"/>
      <c r="OBD591" s="35"/>
      <c r="OBE591" s="35"/>
      <c r="OBF591" s="35"/>
      <c r="OBG591" s="35"/>
      <c r="OBH591" s="35"/>
      <c r="OBI591" s="35"/>
      <c r="OBJ591" s="35"/>
      <c r="OBK591" s="35"/>
      <c r="OBL591" s="35"/>
      <c r="OBM591" s="35"/>
      <c r="OBN591" s="35"/>
      <c r="OBO591" s="35"/>
      <c r="OBP591" s="35"/>
      <c r="OBQ591" s="35"/>
      <c r="OBR591" s="35"/>
      <c r="OBS591" s="35"/>
      <c r="OBT591" s="35"/>
      <c r="OBU591" s="35"/>
      <c r="OBV591" s="35"/>
      <c r="OBW591" s="35"/>
      <c r="OBX591" s="35"/>
      <c r="OBY591" s="35"/>
      <c r="OBZ591" s="35"/>
      <c r="OCA591" s="35"/>
      <c r="OCB591" s="35"/>
      <c r="OCC591" s="35"/>
      <c r="OCD591" s="35"/>
      <c r="OCE591" s="35"/>
      <c r="OCF591" s="35"/>
      <c r="OCG591" s="35"/>
      <c r="OCH591" s="35"/>
      <c r="OCI591" s="35"/>
      <c r="OCJ591" s="35"/>
      <c r="OCK591" s="35"/>
      <c r="OCL591" s="35"/>
      <c r="OCM591" s="35"/>
      <c r="OCN591" s="35"/>
      <c r="OCO591" s="35"/>
      <c r="OCP591" s="35"/>
      <c r="OCQ591" s="35"/>
      <c r="OCR591" s="35"/>
      <c r="OCS591" s="35"/>
      <c r="OCT591" s="35"/>
      <c r="OCU591" s="35"/>
      <c r="OCV591" s="35"/>
      <c r="OCW591" s="35"/>
      <c r="OCX591" s="35"/>
      <c r="OCY591" s="35"/>
      <c r="OCZ591" s="35"/>
      <c r="ODA591" s="35"/>
      <c r="ODB591" s="35"/>
      <c r="ODC591" s="35"/>
      <c r="ODD591" s="35"/>
      <c r="ODE591" s="35"/>
      <c r="ODF591" s="35"/>
      <c r="ODG591" s="35"/>
      <c r="ODH591" s="35"/>
      <c r="ODI591" s="35"/>
      <c r="ODJ591" s="35"/>
      <c r="ODK591" s="35"/>
      <c r="ODL591" s="35"/>
      <c r="ODM591" s="35"/>
      <c r="ODN591" s="35"/>
      <c r="ODO591" s="35"/>
      <c r="ODP591" s="35"/>
      <c r="ODQ591" s="35"/>
      <c r="ODR591" s="35"/>
      <c r="ODS591" s="35"/>
      <c r="ODT591" s="35"/>
      <c r="ODU591" s="35"/>
      <c r="ODV591" s="35"/>
      <c r="ODW591" s="35"/>
      <c r="ODX591" s="35"/>
      <c r="ODY591" s="35"/>
      <c r="ODZ591" s="35"/>
      <c r="OEA591" s="35"/>
      <c r="OEB591" s="35"/>
      <c r="OEC591" s="35"/>
      <c r="OED591" s="35"/>
      <c r="OEE591" s="35"/>
      <c r="OEF591" s="35"/>
      <c r="OEG591" s="35"/>
      <c r="OEH591" s="35"/>
      <c r="OEI591" s="35"/>
      <c r="OEJ591" s="35"/>
      <c r="OEK591" s="35"/>
      <c r="OEL591" s="35"/>
      <c r="OEM591" s="35"/>
      <c r="OEN591" s="35"/>
      <c r="OEO591" s="35"/>
      <c r="OEP591" s="35"/>
      <c r="OEQ591" s="35"/>
      <c r="OER591" s="35"/>
      <c r="OES591" s="35"/>
      <c r="OET591" s="35"/>
      <c r="OEU591" s="35"/>
      <c r="OEV591" s="35"/>
      <c r="OEW591" s="35"/>
      <c r="OEX591" s="35"/>
      <c r="OEY591" s="35"/>
      <c r="OEZ591" s="35"/>
      <c r="OFA591" s="35"/>
      <c r="OFB591" s="35"/>
      <c r="OFC591" s="35"/>
      <c r="OFD591" s="35"/>
      <c r="OFE591" s="35"/>
      <c r="OFF591" s="35"/>
      <c r="OFG591" s="35"/>
      <c r="OFH591" s="35"/>
      <c r="OFI591" s="35"/>
      <c r="OFJ591" s="35"/>
      <c r="OFK591" s="35"/>
      <c r="OFL591" s="35"/>
      <c r="OFM591" s="35"/>
      <c r="OFN591" s="35"/>
      <c r="OFO591" s="35"/>
      <c r="OFP591" s="35"/>
      <c r="OFQ591" s="35"/>
      <c r="OFR591" s="35"/>
      <c r="OFS591" s="35"/>
      <c r="OFT591" s="35"/>
      <c r="OFU591" s="35"/>
      <c r="OFV591" s="35"/>
      <c r="OFW591" s="35"/>
      <c r="OFX591" s="35"/>
      <c r="OFY591" s="35"/>
      <c r="OFZ591" s="35"/>
      <c r="OGA591" s="35"/>
      <c r="OGB591" s="35"/>
      <c r="OGC591" s="35"/>
      <c r="OGD591" s="35"/>
      <c r="OGE591" s="35"/>
      <c r="OGF591" s="35"/>
      <c r="OGG591" s="35"/>
      <c r="OGH591" s="35"/>
      <c r="OGI591" s="35"/>
      <c r="OGJ591" s="35"/>
      <c r="OGK591" s="35"/>
      <c r="OGL591" s="35"/>
      <c r="OGM591" s="35"/>
      <c r="OGN591" s="35"/>
      <c r="OGO591" s="35"/>
      <c r="OGP591" s="35"/>
      <c r="OGQ591" s="35"/>
      <c r="OGR591" s="35"/>
      <c r="OGS591" s="35"/>
      <c r="OGT591" s="35"/>
      <c r="OGU591" s="35"/>
      <c r="OGV591" s="35"/>
      <c r="OGW591" s="35"/>
      <c r="OGX591" s="35"/>
      <c r="OGY591" s="35"/>
      <c r="OGZ591" s="35"/>
      <c r="OHA591" s="35"/>
      <c r="OHB591" s="35"/>
      <c r="OHC591" s="35"/>
      <c r="OHD591" s="35"/>
      <c r="OHE591" s="35"/>
      <c r="OHF591" s="35"/>
      <c r="OHG591" s="35"/>
      <c r="OHH591" s="35"/>
      <c r="OHI591" s="35"/>
      <c r="OHJ591" s="35"/>
      <c r="OHK591" s="35"/>
      <c r="OHL591" s="35"/>
      <c r="OHM591" s="35"/>
      <c r="OHN591" s="35"/>
      <c r="OHO591" s="35"/>
      <c r="OHP591" s="35"/>
      <c r="OHQ591" s="35"/>
      <c r="OHR591" s="35"/>
      <c r="OHS591" s="35"/>
      <c r="OHT591" s="35"/>
      <c r="OHU591" s="35"/>
      <c r="OHV591" s="35"/>
      <c r="OHW591" s="35"/>
      <c r="OHX591" s="35"/>
      <c r="OHY591" s="35"/>
      <c r="OHZ591" s="35"/>
      <c r="OIA591" s="35"/>
      <c r="OIB591" s="35"/>
      <c r="OIC591" s="35"/>
      <c r="OID591" s="35"/>
      <c r="OIE591" s="35"/>
      <c r="OIF591" s="35"/>
      <c r="OIG591" s="35"/>
      <c r="OIH591" s="35"/>
      <c r="OII591" s="35"/>
      <c r="OIJ591" s="35"/>
      <c r="OIK591" s="35"/>
      <c r="OIL591" s="35"/>
      <c r="OIM591" s="35"/>
      <c r="OIN591" s="35"/>
      <c r="OIO591" s="35"/>
      <c r="OIP591" s="35"/>
      <c r="OIQ591" s="35"/>
      <c r="OIR591" s="35"/>
      <c r="OIS591" s="35"/>
      <c r="OIT591" s="35"/>
      <c r="OIU591" s="35"/>
      <c r="OIV591" s="35"/>
      <c r="OIW591" s="35"/>
      <c r="OIX591" s="35"/>
      <c r="OIY591" s="35"/>
      <c r="OIZ591" s="35"/>
      <c r="OJA591" s="35"/>
      <c r="OJB591" s="35"/>
      <c r="OJC591" s="35"/>
      <c r="OJD591" s="35"/>
      <c r="OJE591" s="35"/>
      <c r="OJF591" s="35"/>
      <c r="OJG591" s="35"/>
      <c r="OJH591" s="35"/>
      <c r="OJI591" s="35"/>
      <c r="OJJ591" s="35"/>
      <c r="OJK591" s="35"/>
      <c r="OJL591" s="35"/>
      <c r="OJM591" s="35"/>
      <c r="OJN591" s="35"/>
      <c r="OJO591" s="35"/>
      <c r="OJP591" s="35"/>
      <c r="OJQ591" s="35"/>
      <c r="OJR591" s="35"/>
      <c r="OJS591" s="35"/>
      <c r="OJT591" s="35"/>
      <c r="OJU591" s="35"/>
      <c r="OJV591" s="35"/>
      <c r="OJW591" s="35"/>
      <c r="OJX591" s="35"/>
      <c r="OJY591" s="35"/>
      <c r="OJZ591" s="35"/>
      <c r="OKA591" s="35"/>
      <c r="OKB591" s="35"/>
      <c r="OKC591" s="35"/>
      <c r="OKD591" s="35"/>
      <c r="OKE591" s="35"/>
      <c r="OKF591" s="35"/>
      <c r="OKG591" s="35"/>
      <c r="OKH591" s="35"/>
      <c r="OKI591" s="35"/>
      <c r="OKJ591" s="35"/>
      <c r="OKK591" s="35"/>
      <c r="OKL591" s="35"/>
      <c r="OKM591" s="35"/>
      <c r="OKN591" s="35"/>
      <c r="OKO591" s="35"/>
      <c r="OKP591" s="35"/>
      <c r="OKQ591" s="35"/>
      <c r="OKR591" s="35"/>
      <c r="OKS591" s="35"/>
      <c r="OKT591" s="35"/>
      <c r="OKU591" s="35"/>
      <c r="OKV591" s="35"/>
      <c r="OKW591" s="35"/>
      <c r="OKX591" s="35"/>
      <c r="OKY591" s="35"/>
      <c r="OKZ591" s="35"/>
      <c r="OLA591" s="35"/>
      <c r="OLB591" s="35"/>
      <c r="OLC591" s="35"/>
      <c r="OLD591" s="35"/>
      <c r="OLE591" s="35"/>
      <c r="OLF591" s="35"/>
      <c r="OLG591" s="35"/>
      <c r="OLH591" s="35"/>
      <c r="OLI591" s="35"/>
      <c r="OLJ591" s="35"/>
      <c r="OLK591" s="35"/>
      <c r="OLL591" s="35"/>
      <c r="OLM591" s="35"/>
      <c r="OLN591" s="35"/>
      <c r="OLO591" s="35"/>
      <c r="OLP591" s="35"/>
      <c r="OLQ591" s="35"/>
      <c r="OLR591" s="35"/>
      <c r="OLS591" s="35"/>
      <c r="OLT591" s="35"/>
      <c r="OLU591" s="35"/>
      <c r="OLV591" s="35"/>
      <c r="OLW591" s="35"/>
      <c r="OLX591" s="35"/>
      <c r="OLY591" s="35"/>
      <c r="OLZ591" s="35"/>
      <c r="OMA591" s="35"/>
      <c r="OMB591" s="35"/>
      <c r="OMC591" s="35"/>
      <c r="OMD591" s="35"/>
      <c r="OME591" s="35"/>
      <c r="OMF591" s="35"/>
      <c r="OMG591" s="35"/>
      <c r="OMH591" s="35"/>
      <c r="OMI591" s="35"/>
      <c r="OMJ591" s="35"/>
      <c r="OMK591" s="35"/>
      <c r="OML591" s="35"/>
      <c r="OMM591" s="35"/>
      <c r="OMN591" s="35"/>
      <c r="OMO591" s="35"/>
      <c r="OMP591" s="35"/>
      <c r="OMQ591" s="35"/>
      <c r="OMR591" s="35"/>
      <c r="OMS591" s="35"/>
      <c r="OMT591" s="35"/>
      <c r="OMU591" s="35"/>
      <c r="OMV591" s="35"/>
      <c r="OMW591" s="35"/>
      <c r="OMX591" s="35"/>
      <c r="OMY591" s="35"/>
      <c r="OMZ591" s="35"/>
      <c r="ONA591" s="35"/>
      <c r="ONB591" s="35"/>
      <c r="ONC591" s="35"/>
      <c r="OND591" s="35"/>
      <c r="ONE591" s="35"/>
      <c r="ONF591" s="35"/>
      <c r="ONG591" s="35"/>
      <c r="ONH591" s="35"/>
      <c r="ONI591" s="35"/>
      <c r="ONJ591" s="35"/>
      <c r="ONK591" s="35"/>
      <c r="ONL591" s="35"/>
      <c r="ONM591" s="35"/>
      <c r="ONN591" s="35"/>
      <c r="ONO591" s="35"/>
      <c r="ONP591" s="35"/>
      <c r="ONQ591" s="35"/>
      <c r="ONR591" s="35"/>
      <c r="ONS591" s="35"/>
      <c r="ONT591" s="35"/>
      <c r="ONU591" s="35"/>
      <c r="ONV591" s="35"/>
      <c r="ONW591" s="35"/>
      <c r="ONX591" s="35"/>
      <c r="ONY591" s="35"/>
      <c r="ONZ591" s="35"/>
      <c r="OOA591" s="35"/>
      <c r="OOB591" s="35"/>
      <c r="OOC591" s="35"/>
      <c r="OOD591" s="35"/>
      <c r="OOE591" s="35"/>
      <c r="OOF591" s="35"/>
      <c r="OOG591" s="35"/>
      <c r="OOH591" s="35"/>
      <c r="OOI591" s="35"/>
      <c r="OOJ591" s="35"/>
      <c r="OOK591" s="35"/>
      <c r="OOL591" s="35"/>
      <c r="OOM591" s="35"/>
      <c r="OON591" s="35"/>
      <c r="OOO591" s="35"/>
      <c r="OOP591" s="35"/>
      <c r="OOQ591" s="35"/>
      <c r="OOR591" s="35"/>
      <c r="OOS591" s="35"/>
      <c r="OOT591" s="35"/>
      <c r="OOU591" s="35"/>
      <c r="OOV591" s="35"/>
      <c r="OOW591" s="35"/>
      <c r="OOX591" s="35"/>
      <c r="OOY591" s="35"/>
      <c r="OOZ591" s="35"/>
      <c r="OPA591" s="35"/>
      <c r="OPB591" s="35"/>
      <c r="OPC591" s="35"/>
      <c r="OPD591" s="35"/>
      <c r="OPE591" s="35"/>
      <c r="OPF591" s="35"/>
      <c r="OPG591" s="35"/>
      <c r="OPH591" s="35"/>
      <c r="OPI591" s="35"/>
      <c r="OPJ591" s="35"/>
      <c r="OPK591" s="35"/>
      <c r="OPL591" s="35"/>
      <c r="OPM591" s="35"/>
      <c r="OPN591" s="35"/>
      <c r="OPO591" s="35"/>
      <c r="OPP591" s="35"/>
      <c r="OPQ591" s="35"/>
      <c r="OPR591" s="35"/>
      <c r="OPS591" s="35"/>
      <c r="OPT591" s="35"/>
      <c r="OPU591" s="35"/>
      <c r="OPV591" s="35"/>
      <c r="OPW591" s="35"/>
      <c r="OPX591" s="35"/>
      <c r="OPY591" s="35"/>
      <c r="OPZ591" s="35"/>
      <c r="OQA591" s="35"/>
      <c r="OQB591" s="35"/>
      <c r="OQC591" s="35"/>
      <c r="OQD591" s="35"/>
      <c r="OQE591" s="35"/>
      <c r="OQF591" s="35"/>
      <c r="OQG591" s="35"/>
      <c r="OQH591" s="35"/>
      <c r="OQI591" s="35"/>
      <c r="OQJ591" s="35"/>
      <c r="OQK591" s="35"/>
      <c r="OQL591" s="35"/>
      <c r="OQM591" s="35"/>
      <c r="OQN591" s="35"/>
      <c r="OQO591" s="35"/>
      <c r="OQP591" s="35"/>
      <c r="OQQ591" s="35"/>
      <c r="OQR591" s="35"/>
      <c r="OQS591" s="35"/>
      <c r="OQT591" s="35"/>
      <c r="OQU591" s="35"/>
      <c r="OQV591" s="35"/>
      <c r="OQW591" s="35"/>
      <c r="OQX591" s="35"/>
      <c r="OQY591" s="35"/>
      <c r="OQZ591" s="35"/>
      <c r="ORA591" s="35"/>
      <c r="ORB591" s="35"/>
      <c r="ORC591" s="35"/>
      <c r="ORD591" s="35"/>
      <c r="ORE591" s="35"/>
      <c r="ORF591" s="35"/>
      <c r="ORG591" s="35"/>
      <c r="ORH591" s="35"/>
      <c r="ORI591" s="35"/>
      <c r="ORJ591" s="35"/>
      <c r="ORK591" s="35"/>
      <c r="ORL591" s="35"/>
      <c r="ORM591" s="35"/>
      <c r="ORN591" s="35"/>
      <c r="ORO591" s="35"/>
      <c r="ORP591" s="35"/>
      <c r="ORQ591" s="35"/>
      <c r="ORR591" s="35"/>
      <c r="ORS591" s="35"/>
      <c r="ORT591" s="35"/>
      <c r="ORU591" s="35"/>
      <c r="ORV591" s="35"/>
      <c r="ORW591" s="35"/>
      <c r="ORX591" s="35"/>
      <c r="ORY591" s="35"/>
      <c r="ORZ591" s="35"/>
      <c r="OSA591" s="35"/>
      <c r="OSB591" s="35"/>
      <c r="OSC591" s="35"/>
      <c r="OSD591" s="35"/>
      <c r="OSE591" s="35"/>
      <c r="OSF591" s="35"/>
      <c r="OSG591" s="35"/>
      <c r="OSH591" s="35"/>
      <c r="OSI591" s="35"/>
      <c r="OSJ591" s="35"/>
      <c r="OSK591" s="35"/>
      <c r="OSL591" s="35"/>
      <c r="OSM591" s="35"/>
      <c r="OSN591" s="35"/>
      <c r="OSO591" s="35"/>
      <c r="OSP591" s="35"/>
      <c r="OSQ591" s="35"/>
      <c r="OSR591" s="35"/>
      <c r="OSS591" s="35"/>
      <c r="OST591" s="35"/>
      <c r="OSU591" s="35"/>
      <c r="OSV591" s="35"/>
      <c r="OSW591" s="35"/>
      <c r="OSX591" s="35"/>
      <c r="OSY591" s="35"/>
      <c r="OSZ591" s="35"/>
      <c r="OTA591" s="35"/>
      <c r="OTB591" s="35"/>
      <c r="OTC591" s="35"/>
      <c r="OTD591" s="35"/>
      <c r="OTE591" s="35"/>
      <c r="OTF591" s="35"/>
      <c r="OTG591" s="35"/>
      <c r="OTH591" s="35"/>
      <c r="OTI591" s="35"/>
      <c r="OTJ591" s="35"/>
      <c r="OTK591" s="35"/>
      <c r="OTL591" s="35"/>
      <c r="OTM591" s="35"/>
      <c r="OTN591" s="35"/>
      <c r="OTO591" s="35"/>
      <c r="OTP591" s="35"/>
      <c r="OTQ591" s="35"/>
      <c r="OTR591" s="35"/>
      <c r="OTS591" s="35"/>
      <c r="OTT591" s="35"/>
      <c r="OTU591" s="35"/>
      <c r="OTV591" s="35"/>
      <c r="OTW591" s="35"/>
      <c r="OTX591" s="35"/>
      <c r="OTY591" s="35"/>
      <c r="OTZ591" s="35"/>
      <c r="OUA591" s="35"/>
      <c r="OUB591" s="35"/>
      <c r="OUC591" s="35"/>
      <c r="OUD591" s="35"/>
      <c r="OUE591" s="35"/>
      <c r="OUF591" s="35"/>
      <c r="OUG591" s="35"/>
      <c r="OUH591" s="35"/>
      <c r="OUI591" s="35"/>
      <c r="OUJ591" s="35"/>
      <c r="OUK591" s="35"/>
      <c r="OUL591" s="35"/>
      <c r="OUM591" s="35"/>
      <c r="OUN591" s="35"/>
      <c r="OUO591" s="35"/>
      <c r="OUP591" s="35"/>
      <c r="OUQ591" s="35"/>
      <c r="OUR591" s="35"/>
      <c r="OUS591" s="35"/>
      <c r="OUT591" s="35"/>
      <c r="OUU591" s="35"/>
      <c r="OUV591" s="35"/>
      <c r="OUW591" s="35"/>
      <c r="OUX591" s="35"/>
      <c r="OUY591" s="35"/>
      <c r="OUZ591" s="35"/>
      <c r="OVA591" s="35"/>
      <c r="OVB591" s="35"/>
      <c r="OVC591" s="35"/>
      <c r="OVD591" s="35"/>
      <c r="OVE591" s="35"/>
      <c r="OVF591" s="35"/>
      <c r="OVG591" s="35"/>
      <c r="OVH591" s="35"/>
      <c r="OVI591" s="35"/>
      <c r="OVJ591" s="35"/>
      <c r="OVK591" s="35"/>
      <c r="OVL591" s="35"/>
      <c r="OVM591" s="35"/>
      <c r="OVN591" s="35"/>
      <c r="OVO591" s="35"/>
      <c r="OVP591" s="35"/>
      <c r="OVQ591" s="35"/>
      <c r="OVR591" s="35"/>
      <c r="OVS591" s="35"/>
      <c r="OVT591" s="35"/>
      <c r="OVU591" s="35"/>
      <c r="OVV591" s="35"/>
      <c r="OVW591" s="35"/>
      <c r="OVX591" s="35"/>
      <c r="OVY591" s="35"/>
      <c r="OVZ591" s="35"/>
      <c r="OWA591" s="35"/>
      <c r="OWB591" s="35"/>
      <c r="OWC591" s="35"/>
      <c r="OWD591" s="35"/>
      <c r="OWE591" s="35"/>
      <c r="OWF591" s="35"/>
      <c r="OWG591" s="35"/>
      <c r="OWH591" s="35"/>
      <c r="OWI591" s="35"/>
      <c r="OWJ591" s="35"/>
      <c r="OWK591" s="35"/>
      <c r="OWL591" s="35"/>
      <c r="OWM591" s="35"/>
      <c r="OWN591" s="35"/>
      <c r="OWO591" s="35"/>
      <c r="OWP591" s="35"/>
      <c r="OWQ591" s="35"/>
      <c r="OWR591" s="35"/>
      <c r="OWS591" s="35"/>
      <c r="OWT591" s="35"/>
      <c r="OWU591" s="35"/>
      <c r="OWV591" s="35"/>
      <c r="OWW591" s="35"/>
      <c r="OWX591" s="35"/>
      <c r="OWY591" s="35"/>
      <c r="OWZ591" s="35"/>
      <c r="OXA591" s="35"/>
      <c r="OXB591" s="35"/>
      <c r="OXC591" s="35"/>
      <c r="OXD591" s="35"/>
      <c r="OXE591" s="35"/>
      <c r="OXF591" s="35"/>
      <c r="OXG591" s="35"/>
      <c r="OXH591" s="35"/>
      <c r="OXI591" s="35"/>
      <c r="OXJ591" s="35"/>
      <c r="OXK591" s="35"/>
      <c r="OXL591" s="35"/>
      <c r="OXM591" s="35"/>
      <c r="OXN591" s="35"/>
      <c r="OXO591" s="35"/>
      <c r="OXP591" s="35"/>
      <c r="OXQ591" s="35"/>
      <c r="OXR591" s="35"/>
      <c r="OXS591" s="35"/>
      <c r="OXT591" s="35"/>
      <c r="OXU591" s="35"/>
      <c r="OXV591" s="35"/>
      <c r="OXW591" s="35"/>
      <c r="OXX591" s="35"/>
      <c r="OXY591" s="35"/>
      <c r="OXZ591" s="35"/>
      <c r="OYA591" s="35"/>
      <c r="OYB591" s="35"/>
      <c r="OYC591" s="35"/>
      <c r="OYD591" s="35"/>
      <c r="OYE591" s="35"/>
      <c r="OYF591" s="35"/>
      <c r="OYG591" s="35"/>
      <c r="OYH591" s="35"/>
      <c r="OYI591" s="35"/>
      <c r="OYJ591" s="35"/>
      <c r="OYK591" s="35"/>
      <c r="OYL591" s="35"/>
      <c r="OYM591" s="35"/>
      <c r="OYN591" s="35"/>
      <c r="OYO591" s="35"/>
      <c r="OYP591" s="35"/>
      <c r="OYQ591" s="35"/>
      <c r="OYR591" s="35"/>
      <c r="OYS591" s="35"/>
      <c r="OYT591" s="35"/>
      <c r="OYU591" s="35"/>
      <c r="OYV591" s="35"/>
      <c r="OYW591" s="35"/>
      <c r="OYX591" s="35"/>
      <c r="OYY591" s="35"/>
      <c r="OYZ591" s="35"/>
      <c r="OZA591" s="35"/>
      <c r="OZB591" s="35"/>
      <c r="OZC591" s="35"/>
      <c r="OZD591" s="35"/>
      <c r="OZE591" s="35"/>
      <c r="OZF591" s="35"/>
      <c r="OZG591" s="35"/>
      <c r="OZH591" s="35"/>
      <c r="OZI591" s="35"/>
      <c r="OZJ591" s="35"/>
      <c r="OZK591" s="35"/>
      <c r="OZL591" s="35"/>
      <c r="OZM591" s="35"/>
      <c r="OZN591" s="35"/>
      <c r="OZO591" s="35"/>
      <c r="OZP591" s="35"/>
      <c r="OZQ591" s="35"/>
      <c r="OZR591" s="35"/>
      <c r="OZS591" s="35"/>
      <c r="OZT591" s="35"/>
      <c r="OZU591" s="35"/>
      <c r="OZV591" s="35"/>
      <c r="OZW591" s="35"/>
      <c r="OZX591" s="35"/>
      <c r="OZY591" s="35"/>
      <c r="OZZ591" s="35"/>
      <c r="PAA591" s="35"/>
      <c r="PAB591" s="35"/>
      <c r="PAC591" s="35"/>
      <c r="PAD591" s="35"/>
      <c r="PAE591" s="35"/>
      <c r="PAF591" s="35"/>
      <c r="PAG591" s="35"/>
      <c r="PAH591" s="35"/>
      <c r="PAI591" s="35"/>
      <c r="PAJ591" s="35"/>
      <c r="PAK591" s="35"/>
      <c r="PAL591" s="35"/>
      <c r="PAM591" s="35"/>
      <c r="PAN591" s="35"/>
      <c r="PAO591" s="35"/>
      <c r="PAP591" s="35"/>
      <c r="PAQ591" s="35"/>
      <c r="PAR591" s="35"/>
      <c r="PAS591" s="35"/>
      <c r="PAT591" s="35"/>
      <c r="PAU591" s="35"/>
      <c r="PAV591" s="35"/>
      <c r="PAW591" s="35"/>
      <c r="PAX591" s="35"/>
      <c r="PAY591" s="35"/>
      <c r="PAZ591" s="35"/>
      <c r="PBA591" s="35"/>
      <c r="PBB591" s="35"/>
      <c r="PBC591" s="35"/>
      <c r="PBD591" s="35"/>
      <c r="PBE591" s="35"/>
      <c r="PBF591" s="35"/>
      <c r="PBG591" s="35"/>
      <c r="PBH591" s="35"/>
      <c r="PBI591" s="35"/>
      <c r="PBJ591" s="35"/>
      <c r="PBK591" s="35"/>
      <c r="PBL591" s="35"/>
      <c r="PBM591" s="35"/>
      <c r="PBN591" s="35"/>
      <c r="PBO591" s="35"/>
      <c r="PBP591" s="35"/>
      <c r="PBQ591" s="35"/>
      <c r="PBR591" s="35"/>
      <c r="PBS591" s="35"/>
      <c r="PBT591" s="35"/>
      <c r="PBU591" s="35"/>
      <c r="PBV591" s="35"/>
      <c r="PBW591" s="35"/>
      <c r="PBX591" s="35"/>
      <c r="PBY591" s="35"/>
      <c r="PBZ591" s="35"/>
      <c r="PCA591" s="35"/>
      <c r="PCB591" s="35"/>
      <c r="PCC591" s="35"/>
      <c r="PCD591" s="35"/>
      <c r="PCE591" s="35"/>
      <c r="PCF591" s="35"/>
      <c r="PCG591" s="35"/>
      <c r="PCH591" s="35"/>
      <c r="PCI591" s="35"/>
      <c r="PCJ591" s="35"/>
      <c r="PCK591" s="35"/>
      <c r="PCL591" s="35"/>
      <c r="PCM591" s="35"/>
      <c r="PCN591" s="35"/>
      <c r="PCO591" s="35"/>
      <c r="PCP591" s="35"/>
      <c r="PCQ591" s="35"/>
      <c r="PCR591" s="35"/>
      <c r="PCS591" s="35"/>
      <c r="PCT591" s="35"/>
      <c r="PCU591" s="35"/>
      <c r="PCV591" s="35"/>
      <c r="PCW591" s="35"/>
      <c r="PCX591" s="35"/>
      <c r="PCY591" s="35"/>
      <c r="PCZ591" s="35"/>
      <c r="PDA591" s="35"/>
      <c r="PDB591" s="35"/>
      <c r="PDC591" s="35"/>
      <c r="PDD591" s="35"/>
      <c r="PDE591" s="35"/>
      <c r="PDF591" s="35"/>
      <c r="PDG591" s="35"/>
      <c r="PDH591" s="35"/>
      <c r="PDI591" s="35"/>
      <c r="PDJ591" s="35"/>
      <c r="PDK591" s="35"/>
      <c r="PDL591" s="35"/>
      <c r="PDM591" s="35"/>
      <c r="PDN591" s="35"/>
      <c r="PDO591" s="35"/>
      <c r="PDP591" s="35"/>
      <c r="PDQ591" s="35"/>
      <c r="PDR591" s="35"/>
      <c r="PDS591" s="35"/>
      <c r="PDT591" s="35"/>
      <c r="PDU591" s="35"/>
      <c r="PDV591" s="35"/>
      <c r="PDW591" s="35"/>
      <c r="PDX591" s="35"/>
      <c r="PDY591" s="35"/>
      <c r="PDZ591" s="35"/>
      <c r="PEA591" s="35"/>
      <c r="PEB591" s="35"/>
      <c r="PEC591" s="35"/>
      <c r="PED591" s="35"/>
      <c r="PEE591" s="35"/>
      <c r="PEF591" s="35"/>
      <c r="PEG591" s="35"/>
      <c r="PEH591" s="35"/>
      <c r="PEI591" s="35"/>
      <c r="PEJ591" s="35"/>
      <c r="PEK591" s="35"/>
      <c r="PEL591" s="35"/>
      <c r="PEM591" s="35"/>
      <c r="PEN591" s="35"/>
      <c r="PEO591" s="35"/>
      <c r="PEP591" s="35"/>
      <c r="PEQ591" s="35"/>
      <c r="PER591" s="35"/>
      <c r="PES591" s="35"/>
      <c r="PET591" s="35"/>
      <c r="PEU591" s="35"/>
      <c r="PEV591" s="35"/>
      <c r="PEW591" s="35"/>
      <c r="PEX591" s="35"/>
      <c r="PEY591" s="35"/>
      <c r="PEZ591" s="35"/>
      <c r="PFA591" s="35"/>
      <c r="PFB591" s="35"/>
      <c r="PFC591" s="35"/>
      <c r="PFD591" s="35"/>
      <c r="PFE591" s="35"/>
      <c r="PFF591" s="35"/>
      <c r="PFG591" s="35"/>
      <c r="PFH591" s="35"/>
      <c r="PFI591" s="35"/>
      <c r="PFJ591" s="35"/>
      <c r="PFK591" s="35"/>
      <c r="PFL591" s="35"/>
      <c r="PFM591" s="35"/>
      <c r="PFN591" s="35"/>
      <c r="PFO591" s="35"/>
      <c r="PFP591" s="35"/>
      <c r="PFQ591" s="35"/>
      <c r="PFR591" s="35"/>
      <c r="PFS591" s="35"/>
      <c r="PFT591" s="35"/>
      <c r="PFU591" s="35"/>
      <c r="PFV591" s="35"/>
      <c r="PFW591" s="35"/>
      <c r="PFX591" s="35"/>
      <c r="PFY591" s="35"/>
      <c r="PFZ591" s="35"/>
      <c r="PGA591" s="35"/>
      <c r="PGB591" s="35"/>
      <c r="PGC591" s="35"/>
      <c r="PGD591" s="35"/>
      <c r="PGE591" s="35"/>
      <c r="PGF591" s="35"/>
      <c r="PGG591" s="35"/>
      <c r="PGH591" s="35"/>
      <c r="PGI591" s="35"/>
      <c r="PGJ591" s="35"/>
      <c r="PGK591" s="35"/>
      <c r="PGL591" s="35"/>
      <c r="PGM591" s="35"/>
      <c r="PGN591" s="35"/>
      <c r="PGO591" s="35"/>
      <c r="PGP591" s="35"/>
      <c r="PGQ591" s="35"/>
      <c r="PGR591" s="35"/>
      <c r="PGS591" s="35"/>
      <c r="PGT591" s="35"/>
      <c r="PGU591" s="35"/>
      <c r="PGV591" s="35"/>
      <c r="PGW591" s="35"/>
      <c r="PGX591" s="35"/>
      <c r="PGY591" s="35"/>
      <c r="PGZ591" s="35"/>
      <c r="PHA591" s="35"/>
      <c r="PHB591" s="35"/>
      <c r="PHC591" s="35"/>
      <c r="PHD591" s="35"/>
      <c r="PHE591" s="35"/>
      <c r="PHF591" s="35"/>
      <c r="PHG591" s="35"/>
      <c r="PHH591" s="35"/>
      <c r="PHI591" s="35"/>
      <c r="PHJ591" s="35"/>
      <c r="PHK591" s="35"/>
      <c r="PHL591" s="35"/>
      <c r="PHM591" s="35"/>
      <c r="PHN591" s="35"/>
      <c r="PHO591" s="35"/>
      <c r="PHP591" s="35"/>
      <c r="PHQ591" s="35"/>
      <c r="PHR591" s="35"/>
      <c r="PHS591" s="35"/>
      <c r="PHT591" s="35"/>
      <c r="PHU591" s="35"/>
      <c r="PHV591" s="35"/>
      <c r="PHW591" s="35"/>
      <c r="PHX591" s="35"/>
      <c r="PHY591" s="35"/>
      <c r="PHZ591" s="35"/>
      <c r="PIA591" s="35"/>
      <c r="PIB591" s="35"/>
      <c r="PIC591" s="35"/>
      <c r="PID591" s="35"/>
      <c r="PIE591" s="35"/>
      <c r="PIF591" s="35"/>
      <c r="PIG591" s="35"/>
      <c r="PIH591" s="35"/>
      <c r="PII591" s="35"/>
      <c r="PIJ591" s="35"/>
      <c r="PIK591" s="35"/>
      <c r="PIL591" s="35"/>
      <c r="PIM591" s="35"/>
      <c r="PIN591" s="35"/>
      <c r="PIO591" s="35"/>
      <c r="PIP591" s="35"/>
      <c r="PIQ591" s="35"/>
      <c r="PIR591" s="35"/>
      <c r="PIS591" s="35"/>
      <c r="PIT591" s="35"/>
      <c r="PIU591" s="35"/>
      <c r="PIV591" s="35"/>
      <c r="PIW591" s="35"/>
      <c r="PIX591" s="35"/>
      <c r="PIY591" s="35"/>
      <c r="PIZ591" s="35"/>
      <c r="PJA591" s="35"/>
      <c r="PJB591" s="35"/>
      <c r="PJC591" s="35"/>
      <c r="PJD591" s="35"/>
      <c r="PJE591" s="35"/>
      <c r="PJF591" s="35"/>
      <c r="PJG591" s="35"/>
      <c r="PJH591" s="35"/>
      <c r="PJI591" s="35"/>
      <c r="PJJ591" s="35"/>
      <c r="PJK591" s="35"/>
      <c r="PJL591" s="35"/>
      <c r="PJM591" s="35"/>
      <c r="PJN591" s="35"/>
      <c r="PJO591" s="35"/>
      <c r="PJP591" s="35"/>
      <c r="PJQ591" s="35"/>
      <c r="PJR591" s="35"/>
      <c r="PJS591" s="35"/>
      <c r="PJT591" s="35"/>
      <c r="PJU591" s="35"/>
      <c r="PJV591" s="35"/>
      <c r="PJW591" s="35"/>
      <c r="PJX591" s="35"/>
      <c r="PJY591" s="35"/>
      <c r="PJZ591" s="35"/>
      <c r="PKA591" s="35"/>
      <c r="PKB591" s="35"/>
      <c r="PKC591" s="35"/>
      <c r="PKD591" s="35"/>
      <c r="PKE591" s="35"/>
      <c r="PKF591" s="35"/>
      <c r="PKG591" s="35"/>
      <c r="PKH591" s="35"/>
      <c r="PKI591" s="35"/>
      <c r="PKJ591" s="35"/>
      <c r="PKK591" s="35"/>
      <c r="PKL591" s="35"/>
      <c r="PKM591" s="35"/>
      <c r="PKN591" s="35"/>
      <c r="PKO591" s="35"/>
      <c r="PKP591" s="35"/>
      <c r="PKQ591" s="35"/>
      <c r="PKR591" s="35"/>
      <c r="PKS591" s="35"/>
      <c r="PKT591" s="35"/>
      <c r="PKU591" s="35"/>
      <c r="PKV591" s="35"/>
      <c r="PKW591" s="35"/>
      <c r="PKX591" s="35"/>
      <c r="PKY591" s="35"/>
      <c r="PKZ591" s="35"/>
      <c r="PLA591" s="35"/>
      <c r="PLB591" s="35"/>
      <c r="PLC591" s="35"/>
      <c r="PLD591" s="35"/>
      <c r="PLE591" s="35"/>
      <c r="PLF591" s="35"/>
      <c r="PLG591" s="35"/>
      <c r="PLH591" s="35"/>
      <c r="PLI591" s="35"/>
      <c r="PLJ591" s="35"/>
      <c r="PLK591" s="35"/>
      <c r="PLL591" s="35"/>
      <c r="PLM591" s="35"/>
      <c r="PLN591" s="35"/>
      <c r="PLO591" s="35"/>
      <c r="PLP591" s="35"/>
      <c r="PLQ591" s="35"/>
      <c r="PLR591" s="35"/>
      <c r="PLS591" s="35"/>
      <c r="PLT591" s="35"/>
      <c r="PLU591" s="35"/>
      <c r="PLV591" s="35"/>
      <c r="PLW591" s="35"/>
      <c r="PLX591" s="35"/>
      <c r="PLY591" s="35"/>
      <c r="PLZ591" s="35"/>
      <c r="PMA591" s="35"/>
      <c r="PMB591" s="35"/>
      <c r="PMC591" s="35"/>
      <c r="PMD591" s="35"/>
      <c r="PME591" s="35"/>
      <c r="PMF591" s="35"/>
      <c r="PMG591" s="35"/>
      <c r="PMH591" s="35"/>
      <c r="PMI591" s="35"/>
      <c r="PMJ591" s="35"/>
      <c r="PMK591" s="35"/>
      <c r="PML591" s="35"/>
      <c r="PMM591" s="35"/>
      <c r="PMN591" s="35"/>
      <c r="PMO591" s="35"/>
      <c r="PMP591" s="35"/>
      <c r="PMQ591" s="35"/>
      <c r="PMR591" s="35"/>
      <c r="PMS591" s="35"/>
      <c r="PMT591" s="35"/>
      <c r="PMU591" s="35"/>
      <c r="PMV591" s="35"/>
      <c r="PMW591" s="35"/>
      <c r="PMX591" s="35"/>
      <c r="PMY591" s="35"/>
      <c r="PMZ591" s="35"/>
      <c r="PNA591" s="35"/>
      <c r="PNB591" s="35"/>
      <c r="PNC591" s="35"/>
      <c r="PND591" s="35"/>
      <c r="PNE591" s="35"/>
      <c r="PNF591" s="35"/>
      <c r="PNG591" s="35"/>
      <c r="PNH591" s="35"/>
      <c r="PNI591" s="35"/>
      <c r="PNJ591" s="35"/>
      <c r="PNK591" s="35"/>
      <c r="PNL591" s="35"/>
      <c r="PNM591" s="35"/>
      <c r="PNN591" s="35"/>
      <c r="PNO591" s="35"/>
      <c r="PNP591" s="35"/>
      <c r="PNQ591" s="35"/>
      <c r="PNR591" s="35"/>
      <c r="PNS591" s="35"/>
      <c r="PNT591" s="35"/>
      <c r="PNU591" s="35"/>
      <c r="PNV591" s="35"/>
      <c r="PNW591" s="35"/>
      <c r="PNX591" s="35"/>
      <c r="PNY591" s="35"/>
      <c r="PNZ591" s="35"/>
      <c r="POA591" s="35"/>
      <c r="POB591" s="35"/>
      <c r="POC591" s="35"/>
      <c r="POD591" s="35"/>
      <c r="POE591" s="35"/>
      <c r="POF591" s="35"/>
      <c r="POG591" s="35"/>
      <c r="POH591" s="35"/>
      <c r="POI591" s="35"/>
      <c r="POJ591" s="35"/>
      <c r="POK591" s="35"/>
      <c r="POL591" s="35"/>
      <c r="POM591" s="35"/>
      <c r="PON591" s="35"/>
      <c r="POO591" s="35"/>
      <c r="POP591" s="35"/>
      <c r="POQ591" s="35"/>
      <c r="POR591" s="35"/>
      <c r="POS591" s="35"/>
      <c r="POT591" s="35"/>
      <c r="POU591" s="35"/>
      <c r="POV591" s="35"/>
      <c r="POW591" s="35"/>
      <c r="POX591" s="35"/>
      <c r="POY591" s="35"/>
      <c r="POZ591" s="35"/>
      <c r="PPA591" s="35"/>
      <c r="PPB591" s="35"/>
      <c r="PPC591" s="35"/>
      <c r="PPD591" s="35"/>
      <c r="PPE591" s="35"/>
      <c r="PPF591" s="35"/>
      <c r="PPG591" s="35"/>
      <c r="PPH591" s="35"/>
      <c r="PPI591" s="35"/>
      <c r="PPJ591" s="35"/>
      <c r="PPK591" s="35"/>
      <c r="PPL591" s="35"/>
      <c r="PPM591" s="35"/>
      <c r="PPN591" s="35"/>
      <c r="PPO591" s="35"/>
      <c r="PPP591" s="35"/>
      <c r="PPQ591" s="35"/>
      <c r="PPR591" s="35"/>
      <c r="PPS591" s="35"/>
      <c r="PPT591" s="35"/>
      <c r="PPU591" s="35"/>
      <c r="PPV591" s="35"/>
      <c r="PPW591" s="35"/>
      <c r="PPX591" s="35"/>
      <c r="PPY591" s="35"/>
      <c r="PPZ591" s="35"/>
      <c r="PQA591" s="35"/>
      <c r="PQB591" s="35"/>
      <c r="PQC591" s="35"/>
      <c r="PQD591" s="35"/>
      <c r="PQE591" s="35"/>
      <c r="PQF591" s="35"/>
      <c r="PQG591" s="35"/>
      <c r="PQH591" s="35"/>
      <c r="PQI591" s="35"/>
      <c r="PQJ591" s="35"/>
      <c r="PQK591" s="35"/>
      <c r="PQL591" s="35"/>
      <c r="PQM591" s="35"/>
      <c r="PQN591" s="35"/>
      <c r="PQO591" s="35"/>
      <c r="PQP591" s="35"/>
      <c r="PQQ591" s="35"/>
      <c r="PQR591" s="35"/>
      <c r="PQS591" s="35"/>
      <c r="PQT591" s="35"/>
      <c r="PQU591" s="35"/>
      <c r="PQV591" s="35"/>
      <c r="PQW591" s="35"/>
      <c r="PQX591" s="35"/>
      <c r="PQY591" s="35"/>
      <c r="PQZ591" s="35"/>
      <c r="PRA591" s="35"/>
      <c r="PRB591" s="35"/>
      <c r="PRC591" s="35"/>
      <c r="PRD591" s="35"/>
      <c r="PRE591" s="35"/>
      <c r="PRF591" s="35"/>
      <c r="PRG591" s="35"/>
      <c r="PRH591" s="35"/>
      <c r="PRI591" s="35"/>
      <c r="PRJ591" s="35"/>
      <c r="PRK591" s="35"/>
      <c r="PRL591" s="35"/>
      <c r="PRM591" s="35"/>
      <c r="PRN591" s="35"/>
      <c r="PRO591" s="35"/>
      <c r="PRP591" s="35"/>
      <c r="PRQ591" s="35"/>
      <c r="PRR591" s="35"/>
      <c r="PRS591" s="35"/>
      <c r="PRT591" s="35"/>
      <c r="PRU591" s="35"/>
      <c r="PRV591" s="35"/>
      <c r="PRW591" s="35"/>
      <c r="PRX591" s="35"/>
      <c r="PRY591" s="35"/>
      <c r="PRZ591" s="35"/>
      <c r="PSA591" s="35"/>
      <c r="PSB591" s="35"/>
      <c r="PSC591" s="35"/>
      <c r="PSD591" s="35"/>
      <c r="PSE591" s="35"/>
      <c r="PSF591" s="35"/>
      <c r="PSG591" s="35"/>
      <c r="PSH591" s="35"/>
      <c r="PSI591" s="35"/>
      <c r="PSJ591" s="35"/>
      <c r="PSK591" s="35"/>
      <c r="PSL591" s="35"/>
      <c r="PSM591" s="35"/>
      <c r="PSN591" s="35"/>
      <c r="PSO591" s="35"/>
      <c r="PSP591" s="35"/>
      <c r="PSQ591" s="35"/>
      <c r="PSR591" s="35"/>
      <c r="PSS591" s="35"/>
      <c r="PST591" s="35"/>
      <c r="PSU591" s="35"/>
      <c r="PSV591" s="35"/>
      <c r="PSW591" s="35"/>
      <c r="PSX591" s="35"/>
      <c r="PSY591" s="35"/>
      <c r="PSZ591" s="35"/>
      <c r="PTA591" s="35"/>
      <c r="PTB591" s="35"/>
      <c r="PTC591" s="35"/>
      <c r="PTD591" s="35"/>
      <c r="PTE591" s="35"/>
      <c r="PTF591" s="35"/>
      <c r="PTG591" s="35"/>
      <c r="PTH591" s="35"/>
      <c r="PTI591" s="35"/>
      <c r="PTJ591" s="35"/>
      <c r="PTK591" s="35"/>
      <c r="PTL591" s="35"/>
      <c r="PTM591" s="35"/>
      <c r="PTN591" s="35"/>
      <c r="PTO591" s="35"/>
      <c r="PTP591" s="35"/>
      <c r="PTQ591" s="35"/>
      <c r="PTR591" s="35"/>
      <c r="PTS591" s="35"/>
      <c r="PTT591" s="35"/>
      <c r="PTU591" s="35"/>
      <c r="PTV591" s="35"/>
      <c r="PTW591" s="35"/>
      <c r="PTX591" s="35"/>
      <c r="PTY591" s="35"/>
      <c r="PTZ591" s="35"/>
      <c r="PUA591" s="35"/>
      <c r="PUB591" s="35"/>
      <c r="PUC591" s="35"/>
      <c r="PUD591" s="35"/>
      <c r="PUE591" s="35"/>
      <c r="PUF591" s="35"/>
      <c r="PUG591" s="35"/>
      <c r="PUH591" s="35"/>
      <c r="PUI591" s="35"/>
      <c r="PUJ591" s="35"/>
      <c r="PUK591" s="35"/>
      <c r="PUL591" s="35"/>
      <c r="PUM591" s="35"/>
      <c r="PUN591" s="35"/>
      <c r="PUO591" s="35"/>
      <c r="PUP591" s="35"/>
      <c r="PUQ591" s="35"/>
      <c r="PUR591" s="35"/>
      <c r="PUS591" s="35"/>
      <c r="PUT591" s="35"/>
      <c r="PUU591" s="35"/>
      <c r="PUV591" s="35"/>
      <c r="PUW591" s="35"/>
      <c r="PUX591" s="35"/>
      <c r="PUY591" s="35"/>
      <c r="PUZ591" s="35"/>
      <c r="PVA591" s="35"/>
      <c r="PVB591" s="35"/>
      <c r="PVC591" s="35"/>
      <c r="PVD591" s="35"/>
      <c r="PVE591" s="35"/>
      <c r="PVF591" s="35"/>
      <c r="PVG591" s="35"/>
      <c r="PVH591" s="35"/>
      <c r="PVI591" s="35"/>
      <c r="PVJ591" s="35"/>
      <c r="PVK591" s="35"/>
      <c r="PVL591" s="35"/>
      <c r="PVM591" s="35"/>
      <c r="PVN591" s="35"/>
      <c r="PVO591" s="35"/>
      <c r="PVP591" s="35"/>
      <c r="PVQ591" s="35"/>
      <c r="PVR591" s="35"/>
      <c r="PVS591" s="35"/>
      <c r="PVT591" s="35"/>
      <c r="PVU591" s="35"/>
      <c r="PVV591" s="35"/>
      <c r="PVW591" s="35"/>
      <c r="PVX591" s="35"/>
      <c r="PVY591" s="35"/>
      <c r="PVZ591" s="35"/>
      <c r="PWA591" s="35"/>
      <c r="PWB591" s="35"/>
      <c r="PWC591" s="35"/>
      <c r="PWD591" s="35"/>
      <c r="PWE591" s="35"/>
      <c r="PWF591" s="35"/>
      <c r="PWG591" s="35"/>
      <c r="PWH591" s="35"/>
      <c r="PWI591" s="35"/>
      <c r="PWJ591" s="35"/>
      <c r="PWK591" s="35"/>
      <c r="PWL591" s="35"/>
      <c r="PWM591" s="35"/>
      <c r="PWN591" s="35"/>
      <c r="PWO591" s="35"/>
      <c r="PWP591" s="35"/>
      <c r="PWQ591" s="35"/>
      <c r="PWR591" s="35"/>
      <c r="PWS591" s="35"/>
      <c r="PWT591" s="35"/>
      <c r="PWU591" s="35"/>
      <c r="PWV591" s="35"/>
      <c r="PWW591" s="35"/>
      <c r="PWX591" s="35"/>
      <c r="PWY591" s="35"/>
      <c r="PWZ591" s="35"/>
      <c r="PXA591" s="35"/>
      <c r="PXB591" s="35"/>
      <c r="PXC591" s="35"/>
      <c r="PXD591" s="35"/>
      <c r="PXE591" s="35"/>
      <c r="PXF591" s="35"/>
      <c r="PXG591" s="35"/>
      <c r="PXH591" s="35"/>
      <c r="PXI591" s="35"/>
      <c r="PXJ591" s="35"/>
      <c r="PXK591" s="35"/>
      <c r="PXL591" s="35"/>
      <c r="PXM591" s="35"/>
      <c r="PXN591" s="35"/>
      <c r="PXO591" s="35"/>
      <c r="PXP591" s="35"/>
      <c r="PXQ591" s="35"/>
      <c r="PXR591" s="35"/>
      <c r="PXS591" s="35"/>
      <c r="PXT591" s="35"/>
      <c r="PXU591" s="35"/>
      <c r="PXV591" s="35"/>
      <c r="PXW591" s="35"/>
      <c r="PXX591" s="35"/>
      <c r="PXY591" s="35"/>
      <c r="PXZ591" s="35"/>
      <c r="PYA591" s="35"/>
      <c r="PYB591" s="35"/>
      <c r="PYC591" s="35"/>
      <c r="PYD591" s="35"/>
      <c r="PYE591" s="35"/>
      <c r="PYF591" s="35"/>
      <c r="PYG591" s="35"/>
      <c r="PYH591" s="35"/>
      <c r="PYI591" s="35"/>
      <c r="PYJ591" s="35"/>
      <c r="PYK591" s="35"/>
      <c r="PYL591" s="35"/>
      <c r="PYM591" s="35"/>
      <c r="PYN591" s="35"/>
      <c r="PYO591" s="35"/>
      <c r="PYP591" s="35"/>
      <c r="PYQ591" s="35"/>
      <c r="PYR591" s="35"/>
      <c r="PYS591" s="35"/>
      <c r="PYT591" s="35"/>
      <c r="PYU591" s="35"/>
      <c r="PYV591" s="35"/>
      <c r="PYW591" s="35"/>
      <c r="PYX591" s="35"/>
      <c r="PYY591" s="35"/>
      <c r="PYZ591" s="35"/>
      <c r="PZA591" s="35"/>
      <c r="PZB591" s="35"/>
      <c r="PZC591" s="35"/>
      <c r="PZD591" s="35"/>
      <c r="PZE591" s="35"/>
      <c r="PZF591" s="35"/>
      <c r="PZG591" s="35"/>
      <c r="PZH591" s="35"/>
      <c r="PZI591" s="35"/>
      <c r="PZJ591" s="35"/>
      <c r="PZK591" s="35"/>
      <c r="PZL591" s="35"/>
      <c r="PZM591" s="35"/>
      <c r="PZN591" s="35"/>
      <c r="PZO591" s="35"/>
      <c r="PZP591" s="35"/>
      <c r="PZQ591" s="35"/>
      <c r="PZR591" s="35"/>
      <c r="PZS591" s="35"/>
      <c r="PZT591" s="35"/>
      <c r="PZU591" s="35"/>
      <c r="PZV591" s="35"/>
      <c r="PZW591" s="35"/>
      <c r="PZX591" s="35"/>
      <c r="PZY591" s="35"/>
      <c r="PZZ591" s="35"/>
      <c r="QAA591" s="35"/>
      <c r="QAB591" s="35"/>
      <c r="QAC591" s="35"/>
      <c r="QAD591" s="35"/>
      <c r="QAE591" s="35"/>
      <c r="QAF591" s="35"/>
      <c r="QAG591" s="35"/>
      <c r="QAH591" s="35"/>
      <c r="QAI591" s="35"/>
      <c r="QAJ591" s="35"/>
      <c r="QAK591" s="35"/>
      <c r="QAL591" s="35"/>
      <c r="QAM591" s="35"/>
      <c r="QAN591" s="35"/>
      <c r="QAO591" s="35"/>
      <c r="QAP591" s="35"/>
      <c r="QAQ591" s="35"/>
      <c r="QAR591" s="35"/>
      <c r="QAS591" s="35"/>
      <c r="QAT591" s="35"/>
      <c r="QAU591" s="35"/>
      <c r="QAV591" s="35"/>
      <c r="QAW591" s="35"/>
      <c r="QAX591" s="35"/>
      <c r="QAY591" s="35"/>
      <c r="QAZ591" s="35"/>
      <c r="QBA591" s="35"/>
      <c r="QBB591" s="35"/>
      <c r="QBC591" s="35"/>
      <c r="QBD591" s="35"/>
      <c r="QBE591" s="35"/>
      <c r="QBF591" s="35"/>
      <c r="QBG591" s="35"/>
      <c r="QBH591" s="35"/>
      <c r="QBI591" s="35"/>
      <c r="QBJ591" s="35"/>
      <c r="QBK591" s="35"/>
      <c r="QBL591" s="35"/>
      <c r="QBM591" s="35"/>
      <c r="QBN591" s="35"/>
      <c r="QBO591" s="35"/>
      <c r="QBP591" s="35"/>
      <c r="QBQ591" s="35"/>
      <c r="QBR591" s="35"/>
      <c r="QBS591" s="35"/>
      <c r="QBT591" s="35"/>
      <c r="QBU591" s="35"/>
      <c r="QBV591" s="35"/>
      <c r="QBW591" s="35"/>
      <c r="QBX591" s="35"/>
      <c r="QBY591" s="35"/>
      <c r="QBZ591" s="35"/>
      <c r="QCA591" s="35"/>
      <c r="QCB591" s="35"/>
      <c r="QCC591" s="35"/>
      <c r="QCD591" s="35"/>
      <c r="QCE591" s="35"/>
      <c r="QCF591" s="35"/>
      <c r="QCG591" s="35"/>
      <c r="QCH591" s="35"/>
      <c r="QCI591" s="35"/>
      <c r="QCJ591" s="35"/>
      <c r="QCK591" s="35"/>
      <c r="QCL591" s="35"/>
      <c r="QCM591" s="35"/>
      <c r="QCN591" s="35"/>
      <c r="QCO591" s="35"/>
      <c r="QCP591" s="35"/>
      <c r="QCQ591" s="35"/>
      <c r="QCR591" s="35"/>
      <c r="QCS591" s="35"/>
      <c r="QCT591" s="35"/>
      <c r="QCU591" s="35"/>
      <c r="QCV591" s="35"/>
      <c r="QCW591" s="35"/>
      <c r="QCX591" s="35"/>
      <c r="QCY591" s="35"/>
      <c r="QCZ591" s="35"/>
      <c r="QDA591" s="35"/>
      <c r="QDB591" s="35"/>
      <c r="QDC591" s="35"/>
      <c r="QDD591" s="35"/>
      <c r="QDE591" s="35"/>
      <c r="QDF591" s="35"/>
      <c r="QDG591" s="35"/>
      <c r="QDH591" s="35"/>
      <c r="QDI591" s="35"/>
      <c r="QDJ591" s="35"/>
      <c r="QDK591" s="35"/>
      <c r="QDL591" s="35"/>
      <c r="QDM591" s="35"/>
      <c r="QDN591" s="35"/>
      <c r="QDO591" s="35"/>
      <c r="QDP591" s="35"/>
      <c r="QDQ591" s="35"/>
      <c r="QDR591" s="35"/>
      <c r="QDS591" s="35"/>
      <c r="QDT591" s="35"/>
      <c r="QDU591" s="35"/>
      <c r="QDV591" s="35"/>
      <c r="QDW591" s="35"/>
      <c r="QDX591" s="35"/>
      <c r="QDY591" s="35"/>
      <c r="QDZ591" s="35"/>
      <c r="QEA591" s="35"/>
      <c r="QEB591" s="35"/>
      <c r="QEC591" s="35"/>
      <c r="QED591" s="35"/>
      <c r="QEE591" s="35"/>
      <c r="QEF591" s="35"/>
      <c r="QEG591" s="35"/>
      <c r="QEH591" s="35"/>
      <c r="QEI591" s="35"/>
      <c r="QEJ591" s="35"/>
      <c r="QEK591" s="35"/>
      <c r="QEL591" s="35"/>
      <c r="QEM591" s="35"/>
      <c r="QEN591" s="35"/>
      <c r="QEO591" s="35"/>
      <c r="QEP591" s="35"/>
      <c r="QEQ591" s="35"/>
      <c r="QER591" s="35"/>
      <c r="QES591" s="35"/>
      <c r="QET591" s="35"/>
      <c r="QEU591" s="35"/>
      <c r="QEV591" s="35"/>
      <c r="QEW591" s="35"/>
      <c r="QEX591" s="35"/>
      <c r="QEY591" s="35"/>
      <c r="QEZ591" s="35"/>
      <c r="QFA591" s="35"/>
      <c r="QFB591" s="35"/>
      <c r="QFC591" s="35"/>
      <c r="QFD591" s="35"/>
      <c r="QFE591" s="35"/>
      <c r="QFF591" s="35"/>
      <c r="QFG591" s="35"/>
      <c r="QFH591" s="35"/>
      <c r="QFI591" s="35"/>
      <c r="QFJ591" s="35"/>
      <c r="QFK591" s="35"/>
      <c r="QFL591" s="35"/>
      <c r="QFM591" s="35"/>
      <c r="QFN591" s="35"/>
      <c r="QFO591" s="35"/>
      <c r="QFP591" s="35"/>
      <c r="QFQ591" s="35"/>
      <c r="QFR591" s="35"/>
      <c r="QFS591" s="35"/>
      <c r="QFT591" s="35"/>
      <c r="QFU591" s="35"/>
      <c r="QFV591" s="35"/>
      <c r="QFW591" s="35"/>
      <c r="QFX591" s="35"/>
      <c r="QFY591" s="35"/>
      <c r="QFZ591" s="35"/>
      <c r="QGA591" s="35"/>
      <c r="QGB591" s="35"/>
      <c r="QGC591" s="35"/>
      <c r="QGD591" s="35"/>
      <c r="QGE591" s="35"/>
      <c r="QGF591" s="35"/>
      <c r="QGG591" s="35"/>
      <c r="QGH591" s="35"/>
      <c r="QGI591" s="35"/>
      <c r="QGJ591" s="35"/>
      <c r="QGK591" s="35"/>
      <c r="QGL591" s="35"/>
      <c r="QGM591" s="35"/>
      <c r="QGN591" s="35"/>
      <c r="QGO591" s="35"/>
      <c r="QGP591" s="35"/>
      <c r="QGQ591" s="35"/>
      <c r="QGR591" s="35"/>
      <c r="QGS591" s="35"/>
      <c r="QGT591" s="35"/>
      <c r="QGU591" s="35"/>
      <c r="QGV591" s="35"/>
      <c r="QGW591" s="35"/>
      <c r="QGX591" s="35"/>
      <c r="QGY591" s="35"/>
      <c r="QGZ591" s="35"/>
      <c r="QHA591" s="35"/>
      <c r="QHB591" s="35"/>
      <c r="QHC591" s="35"/>
      <c r="QHD591" s="35"/>
      <c r="QHE591" s="35"/>
      <c r="QHF591" s="35"/>
      <c r="QHG591" s="35"/>
      <c r="QHH591" s="35"/>
      <c r="QHI591" s="35"/>
      <c r="QHJ591" s="35"/>
      <c r="QHK591" s="35"/>
      <c r="QHL591" s="35"/>
      <c r="QHM591" s="35"/>
      <c r="QHN591" s="35"/>
      <c r="QHO591" s="35"/>
      <c r="QHP591" s="35"/>
      <c r="QHQ591" s="35"/>
      <c r="QHR591" s="35"/>
      <c r="QHS591" s="35"/>
      <c r="QHT591" s="35"/>
      <c r="QHU591" s="35"/>
      <c r="QHV591" s="35"/>
      <c r="QHW591" s="35"/>
      <c r="QHX591" s="35"/>
      <c r="QHY591" s="35"/>
      <c r="QHZ591" s="35"/>
      <c r="QIA591" s="35"/>
      <c r="QIB591" s="35"/>
      <c r="QIC591" s="35"/>
      <c r="QID591" s="35"/>
      <c r="QIE591" s="35"/>
      <c r="QIF591" s="35"/>
      <c r="QIG591" s="35"/>
      <c r="QIH591" s="35"/>
      <c r="QII591" s="35"/>
      <c r="QIJ591" s="35"/>
      <c r="QIK591" s="35"/>
      <c r="QIL591" s="35"/>
      <c r="QIM591" s="35"/>
      <c r="QIN591" s="35"/>
      <c r="QIO591" s="35"/>
      <c r="QIP591" s="35"/>
      <c r="QIQ591" s="35"/>
      <c r="QIR591" s="35"/>
      <c r="QIS591" s="35"/>
      <c r="QIT591" s="35"/>
      <c r="QIU591" s="35"/>
      <c r="QIV591" s="35"/>
      <c r="QIW591" s="35"/>
      <c r="QIX591" s="35"/>
      <c r="QIY591" s="35"/>
      <c r="QIZ591" s="35"/>
      <c r="QJA591" s="35"/>
      <c r="QJB591" s="35"/>
      <c r="QJC591" s="35"/>
      <c r="QJD591" s="35"/>
      <c r="QJE591" s="35"/>
      <c r="QJF591" s="35"/>
      <c r="QJG591" s="35"/>
      <c r="QJH591" s="35"/>
      <c r="QJI591" s="35"/>
      <c r="QJJ591" s="35"/>
      <c r="QJK591" s="35"/>
      <c r="QJL591" s="35"/>
      <c r="QJM591" s="35"/>
      <c r="QJN591" s="35"/>
      <c r="QJO591" s="35"/>
      <c r="QJP591" s="35"/>
      <c r="QJQ591" s="35"/>
      <c r="QJR591" s="35"/>
      <c r="QJS591" s="35"/>
      <c r="QJT591" s="35"/>
      <c r="QJU591" s="35"/>
      <c r="QJV591" s="35"/>
      <c r="QJW591" s="35"/>
      <c r="QJX591" s="35"/>
      <c r="QJY591" s="35"/>
      <c r="QJZ591" s="35"/>
      <c r="QKA591" s="35"/>
      <c r="QKB591" s="35"/>
      <c r="QKC591" s="35"/>
      <c r="QKD591" s="35"/>
      <c r="QKE591" s="35"/>
      <c r="QKF591" s="35"/>
      <c r="QKG591" s="35"/>
      <c r="QKH591" s="35"/>
      <c r="QKI591" s="35"/>
      <c r="QKJ591" s="35"/>
      <c r="QKK591" s="35"/>
      <c r="QKL591" s="35"/>
      <c r="QKM591" s="35"/>
      <c r="QKN591" s="35"/>
      <c r="QKO591" s="35"/>
      <c r="QKP591" s="35"/>
      <c r="QKQ591" s="35"/>
      <c r="QKR591" s="35"/>
      <c r="QKS591" s="35"/>
      <c r="QKT591" s="35"/>
      <c r="QKU591" s="35"/>
      <c r="QKV591" s="35"/>
      <c r="QKW591" s="35"/>
      <c r="QKX591" s="35"/>
      <c r="QKY591" s="35"/>
      <c r="QKZ591" s="35"/>
      <c r="QLA591" s="35"/>
      <c r="QLB591" s="35"/>
      <c r="QLC591" s="35"/>
      <c r="QLD591" s="35"/>
      <c r="QLE591" s="35"/>
      <c r="QLF591" s="35"/>
      <c r="QLG591" s="35"/>
      <c r="QLH591" s="35"/>
      <c r="QLI591" s="35"/>
      <c r="QLJ591" s="35"/>
      <c r="QLK591" s="35"/>
      <c r="QLL591" s="35"/>
      <c r="QLM591" s="35"/>
      <c r="QLN591" s="35"/>
      <c r="QLO591" s="35"/>
      <c r="QLP591" s="35"/>
      <c r="QLQ591" s="35"/>
      <c r="QLR591" s="35"/>
      <c r="QLS591" s="35"/>
      <c r="QLT591" s="35"/>
      <c r="QLU591" s="35"/>
      <c r="QLV591" s="35"/>
      <c r="QLW591" s="35"/>
      <c r="QLX591" s="35"/>
      <c r="QLY591" s="35"/>
      <c r="QLZ591" s="35"/>
      <c r="QMA591" s="35"/>
      <c r="QMB591" s="35"/>
      <c r="QMC591" s="35"/>
      <c r="QMD591" s="35"/>
      <c r="QME591" s="35"/>
      <c r="QMF591" s="35"/>
      <c r="QMG591" s="35"/>
      <c r="QMH591" s="35"/>
      <c r="QMI591" s="35"/>
      <c r="QMJ591" s="35"/>
      <c r="QMK591" s="35"/>
      <c r="QML591" s="35"/>
      <c r="QMM591" s="35"/>
      <c r="QMN591" s="35"/>
      <c r="QMO591" s="35"/>
      <c r="QMP591" s="35"/>
      <c r="QMQ591" s="35"/>
      <c r="QMR591" s="35"/>
      <c r="QMS591" s="35"/>
      <c r="QMT591" s="35"/>
      <c r="QMU591" s="35"/>
      <c r="QMV591" s="35"/>
      <c r="QMW591" s="35"/>
      <c r="QMX591" s="35"/>
      <c r="QMY591" s="35"/>
      <c r="QMZ591" s="35"/>
      <c r="QNA591" s="35"/>
      <c r="QNB591" s="35"/>
      <c r="QNC591" s="35"/>
      <c r="QND591" s="35"/>
      <c r="QNE591" s="35"/>
      <c r="QNF591" s="35"/>
      <c r="QNG591" s="35"/>
      <c r="QNH591" s="35"/>
      <c r="QNI591" s="35"/>
      <c r="QNJ591" s="35"/>
      <c r="QNK591" s="35"/>
      <c r="QNL591" s="35"/>
      <c r="QNM591" s="35"/>
      <c r="QNN591" s="35"/>
      <c r="QNO591" s="35"/>
      <c r="QNP591" s="35"/>
      <c r="QNQ591" s="35"/>
      <c r="QNR591" s="35"/>
      <c r="QNS591" s="35"/>
      <c r="QNT591" s="35"/>
      <c r="QNU591" s="35"/>
      <c r="QNV591" s="35"/>
      <c r="QNW591" s="35"/>
      <c r="QNX591" s="35"/>
      <c r="QNY591" s="35"/>
      <c r="QNZ591" s="35"/>
      <c r="QOA591" s="35"/>
      <c r="QOB591" s="35"/>
      <c r="QOC591" s="35"/>
      <c r="QOD591" s="35"/>
      <c r="QOE591" s="35"/>
      <c r="QOF591" s="35"/>
      <c r="QOG591" s="35"/>
      <c r="QOH591" s="35"/>
      <c r="QOI591" s="35"/>
      <c r="QOJ591" s="35"/>
      <c r="QOK591" s="35"/>
      <c r="QOL591" s="35"/>
      <c r="QOM591" s="35"/>
      <c r="QON591" s="35"/>
      <c r="QOO591" s="35"/>
      <c r="QOP591" s="35"/>
      <c r="QOQ591" s="35"/>
      <c r="QOR591" s="35"/>
      <c r="QOS591" s="35"/>
      <c r="QOT591" s="35"/>
      <c r="QOU591" s="35"/>
      <c r="QOV591" s="35"/>
      <c r="QOW591" s="35"/>
      <c r="QOX591" s="35"/>
      <c r="QOY591" s="35"/>
      <c r="QOZ591" s="35"/>
      <c r="QPA591" s="35"/>
      <c r="QPB591" s="35"/>
      <c r="QPC591" s="35"/>
      <c r="QPD591" s="35"/>
      <c r="QPE591" s="35"/>
      <c r="QPF591" s="35"/>
      <c r="QPG591" s="35"/>
      <c r="QPH591" s="35"/>
      <c r="QPI591" s="35"/>
      <c r="QPJ591" s="35"/>
      <c r="QPK591" s="35"/>
      <c r="QPL591" s="35"/>
      <c r="QPM591" s="35"/>
      <c r="QPN591" s="35"/>
      <c r="QPO591" s="35"/>
      <c r="QPP591" s="35"/>
      <c r="QPQ591" s="35"/>
      <c r="QPR591" s="35"/>
      <c r="QPS591" s="35"/>
      <c r="QPT591" s="35"/>
      <c r="QPU591" s="35"/>
      <c r="QPV591" s="35"/>
      <c r="QPW591" s="35"/>
      <c r="QPX591" s="35"/>
      <c r="QPY591" s="35"/>
      <c r="QPZ591" s="35"/>
      <c r="QQA591" s="35"/>
      <c r="QQB591" s="35"/>
      <c r="QQC591" s="35"/>
      <c r="QQD591" s="35"/>
      <c r="QQE591" s="35"/>
      <c r="QQF591" s="35"/>
      <c r="QQG591" s="35"/>
      <c r="QQH591" s="35"/>
      <c r="QQI591" s="35"/>
      <c r="QQJ591" s="35"/>
      <c r="QQK591" s="35"/>
      <c r="QQL591" s="35"/>
      <c r="QQM591" s="35"/>
      <c r="QQN591" s="35"/>
      <c r="QQO591" s="35"/>
      <c r="QQP591" s="35"/>
      <c r="QQQ591" s="35"/>
      <c r="QQR591" s="35"/>
      <c r="QQS591" s="35"/>
      <c r="QQT591" s="35"/>
      <c r="QQU591" s="35"/>
      <c r="QQV591" s="35"/>
      <c r="QQW591" s="35"/>
      <c r="QQX591" s="35"/>
      <c r="QQY591" s="35"/>
      <c r="QQZ591" s="35"/>
      <c r="QRA591" s="35"/>
      <c r="QRB591" s="35"/>
      <c r="QRC591" s="35"/>
      <c r="QRD591" s="35"/>
      <c r="QRE591" s="35"/>
      <c r="QRF591" s="35"/>
      <c r="QRG591" s="35"/>
      <c r="QRH591" s="35"/>
      <c r="QRI591" s="35"/>
      <c r="QRJ591" s="35"/>
      <c r="QRK591" s="35"/>
      <c r="QRL591" s="35"/>
      <c r="QRM591" s="35"/>
      <c r="QRN591" s="35"/>
      <c r="QRO591" s="35"/>
      <c r="QRP591" s="35"/>
      <c r="QRQ591" s="35"/>
      <c r="QRR591" s="35"/>
      <c r="QRS591" s="35"/>
      <c r="QRT591" s="35"/>
      <c r="QRU591" s="35"/>
      <c r="QRV591" s="35"/>
      <c r="QRW591" s="35"/>
      <c r="QRX591" s="35"/>
      <c r="QRY591" s="35"/>
      <c r="QRZ591" s="35"/>
      <c r="QSA591" s="35"/>
      <c r="QSB591" s="35"/>
      <c r="QSC591" s="35"/>
      <c r="QSD591" s="35"/>
      <c r="QSE591" s="35"/>
      <c r="QSF591" s="35"/>
      <c r="QSG591" s="35"/>
      <c r="QSH591" s="35"/>
      <c r="QSI591" s="35"/>
      <c r="QSJ591" s="35"/>
      <c r="QSK591" s="35"/>
      <c r="QSL591" s="35"/>
      <c r="QSM591" s="35"/>
      <c r="QSN591" s="35"/>
      <c r="QSO591" s="35"/>
      <c r="QSP591" s="35"/>
      <c r="QSQ591" s="35"/>
      <c r="QSR591" s="35"/>
      <c r="QSS591" s="35"/>
      <c r="QST591" s="35"/>
      <c r="QSU591" s="35"/>
      <c r="QSV591" s="35"/>
      <c r="QSW591" s="35"/>
      <c r="QSX591" s="35"/>
      <c r="QSY591" s="35"/>
      <c r="QSZ591" s="35"/>
      <c r="QTA591" s="35"/>
      <c r="QTB591" s="35"/>
      <c r="QTC591" s="35"/>
      <c r="QTD591" s="35"/>
      <c r="QTE591" s="35"/>
      <c r="QTF591" s="35"/>
      <c r="QTG591" s="35"/>
      <c r="QTH591" s="35"/>
      <c r="QTI591" s="35"/>
      <c r="QTJ591" s="35"/>
      <c r="QTK591" s="35"/>
      <c r="QTL591" s="35"/>
      <c r="QTM591" s="35"/>
      <c r="QTN591" s="35"/>
      <c r="QTO591" s="35"/>
      <c r="QTP591" s="35"/>
      <c r="QTQ591" s="35"/>
      <c r="QTR591" s="35"/>
      <c r="QTS591" s="35"/>
      <c r="QTT591" s="35"/>
      <c r="QTU591" s="35"/>
      <c r="QTV591" s="35"/>
      <c r="QTW591" s="35"/>
      <c r="QTX591" s="35"/>
      <c r="QTY591" s="35"/>
      <c r="QTZ591" s="35"/>
      <c r="QUA591" s="35"/>
      <c r="QUB591" s="35"/>
      <c r="QUC591" s="35"/>
      <c r="QUD591" s="35"/>
      <c r="QUE591" s="35"/>
      <c r="QUF591" s="35"/>
      <c r="QUG591" s="35"/>
      <c r="QUH591" s="35"/>
      <c r="QUI591" s="35"/>
      <c r="QUJ591" s="35"/>
      <c r="QUK591" s="35"/>
      <c r="QUL591" s="35"/>
      <c r="QUM591" s="35"/>
      <c r="QUN591" s="35"/>
      <c r="QUO591" s="35"/>
      <c r="QUP591" s="35"/>
      <c r="QUQ591" s="35"/>
      <c r="QUR591" s="35"/>
      <c r="QUS591" s="35"/>
      <c r="QUT591" s="35"/>
      <c r="QUU591" s="35"/>
      <c r="QUV591" s="35"/>
      <c r="QUW591" s="35"/>
      <c r="QUX591" s="35"/>
      <c r="QUY591" s="35"/>
      <c r="QUZ591" s="35"/>
      <c r="QVA591" s="35"/>
      <c r="QVB591" s="35"/>
      <c r="QVC591" s="35"/>
      <c r="QVD591" s="35"/>
      <c r="QVE591" s="35"/>
      <c r="QVF591" s="35"/>
      <c r="QVG591" s="35"/>
      <c r="QVH591" s="35"/>
      <c r="QVI591" s="35"/>
      <c r="QVJ591" s="35"/>
      <c r="QVK591" s="35"/>
      <c r="QVL591" s="35"/>
      <c r="QVM591" s="35"/>
      <c r="QVN591" s="35"/>
      <c r="QVO591" s="35"/>
      <c r="QVP591" s="35"/>
      <c r="QVQ591" s="35"/>
      <c r="QVR591" s="35"/>
      <c r="QVS591" s="35"/>
      <c r="QVT591" s="35"/>
      <c r="QVU591" s="35"/>
      <c r="QVV591" s="35"/>
      <c r="QVW591" s="35"/>
      <c r="QVX591" s="35"/>
      <c r="QVY591" s="35"/>
      <c r="QVZ591" s="35"/>
      <c r="QWA591" s="35"/>
      <c r="QWB591" s="35"/>
      <c r="QWC591" s="35"/>
      <c r="QWD591" s="35"/>
      <c r="QWE591" s="35"/>
      <c r="QWF591" s="35"/>
      <c r="QWG591" s="35"/>
      <c r="QWH591" s="35"/>
      <c r="QWI591" s="35"/>
      <c r="QWJ591" s="35"/>
      <c r="QWK591" s="35"/>
      <c r="QWL591" s="35"/>
      <c r="QWM591" s="35"/>
      <c r="QWN591" s="35"/>
      <c r="QWO591" s="35"/>
      <c r="QWP591" s="35"/>
      <c r="QWQ591" s="35"/>
      <c r="QWR591" s="35"/>
      <c r="QWS591" s="35"/>
      <c r="QWT591" s="35"/>
      <c r="QWU591" s="35"/>
      <c r="QWV591" s="35"/>
      <c r="QWW591" s="35"/>
      <c r="QWX591" s="35"/>
      <c r="QWY591" s="35"/>
      <c r="QWZ591" s="35"/>
      <c r="QXA591" s="35"/>
      <c r="QXB591" s="35"/>
      <c r="QXC591" s="35"/>
      <c r="QXD591" s="35"/>
      <c r="QXE591" s="35"/>
      <c r="QXF591" s="35"/>
      <c r="QXG591" s="35"/>
      <c r="QXH591" s="35"/>
      <c r="QXI591" s="35"/>
      <c r="QXJ591" s="35"/>
      <c r="QXK591" s="35"/>
      <c r="QXL591" s="35"/>
      <c r="QXM591" s="35"/>
      <c r="QXN591" s="35"/>
      <c r="QXO591" s="35"/>
      <c r="QXP591" s="35"/>
      <c r="QXQ591" s="35"/>
      <c r="QXR591" s="35"/>
      <c r="QXS591" s="35"/>
      <c r="QXT591" s="35"/>
      <c r="QXU591" s="35"/>
      <c r="QXV591" s="35"/>
      <c r="QXW591" s="35"/>
      <c r="QXX591" s="35"/>
      <c r="QXY591" s="35"/>
      <c r="QXZ591" s="35"/>
      <c r="QYA591" s="35"/>
      <c r="QYB591" s="35"/>
      <c r="QYC591" s="35"/>
      <c r="QYD591" s="35"/>
      <c r="QYE591" s="35"/>
      <c r="QYF591" s="35"/>
      <c r="QYG591" s="35"/>
      <c r="QYH591" s="35"/>
      <c r="QYI591" s="35"/>
      <c r="QYJ591" s="35"/>
      <c r="QYK591" s="35"/>
      <c r="QYL591" s="35"/>
      <c r="QYM591" s="35"/>
      <c r="QYN591" s="35"/>
      <c r="QYO591" s="35"/>
      <c r="QYP591" s="35"/>
      <c r="QYQ591" s="35"/>
      <c r="QYR591" s="35"/>
      <c r="QYS591" s="35"/>
      <c r="QYT591" s="35"/>
      <c r="QYU591" s="35"/>
      <c r="QYV591" s="35"/>
      <c r="QYW591" s="35"/>
      <c r="QYX591" s="35"/>
      <c r="QYY591" s="35"/>
      <c r="QYZ591" s="35"/>
      <c r="QZA591" s="35"/>
      <c r="QZB591" s="35"/>
      <c r="QZC591" s="35"/>
      <c r="QZD591" s="35"/>
      <c r="QZE591" s="35"/>
      <c r="QZF591" s="35"/>
      <c r="QZG591" s="35"/>
      <c r="QZH591" s="35"/>
      <c r="QZI591" s="35"/>
      <c r="QZJ591" s="35"/>
      <c r="QZK591" s="35"/>
      <c r="QZL591" s="35"/>
      <c r="QZM591" s="35"/>
      <c r="QZN591" s="35"/>
      <c r="QZO591" s="35"/>
      <c r="QZP591" s="35"/>
      <c r="QZQ591" s="35"/>
      <c r="QZR591" s="35"/>
      <c r="QZS591" s="35"/>
      <c r="QZT591" s="35"/>
      <c r="QZU591" s="35"/>
      <c r="QZV591" s="35"/>
      <c r="QZW591" s="35"/>
      <c r="QZX591" s="35"/>
      <c r="QZY591" s="35"/>
      <c r="QZZ591" s="35"/>
      <c r="RAA591" s="35"/>
      <c r="RAB591" s="35"/>
      <c r="RAC591" s="35"/>
      <c r="RAD591" s="35"/>
      <c r="RAE591" s="35"/>
      <c r="RAF591" s="35"/>
      <c r="RAG591" s="35"/>
      <c r="RAH591" s="35"/>
      <c r="RAI591" s="35"/>
      <c r="RAJ591" s="35"/>
      <c r="RAK591" s="35"/>
      <c r="RAL591" s="35"/>
      <c r="RAM591" s="35"/>
      <c r="RAN591" s="35"/>
      <c r="RAO591" s="35"/>
      <c r="RAP591" s="35"/>
      <c r="RAQ591" s="35"/>
      <c r="RAR591" s="35"/>
      <c r="RAS591" s="35"/>
      <c r="RAT591" s="35"/>
      <c r="RAU591" s="35"/>
      <c r="RAV591" s="35"/>
      <c r="RAW591" s="35"/>
      <c r="RAX591" s="35"/>
      <c r="RAY591" s="35"/>
      <c r="RAZ591" s="35"/>
      <c r="RBA591" s="35"/>
      <c r="RBB591" s="35"/>
      <c r="RBC591" s="35"/>
      <c r="RBD591" s="35"/>
      <c r="RBE591" s="35"/>
      <c r="RBF591" s="35"/>
      <c r="RBG591" s="35"/>
      <c r="RBH591" s="35"/>
      <c r="RBI591" s="35"/>
      <c r="RBJ591" s="35"/>
      <c r="RBK591" s="35"/>
      <c r="RBL591" s="35"/>
      <c r="RBM591" s="35"/>
      <c r="RBN591" s="35"/>
      <c r="RBO591" s="35"/>
      <c r="RBP591" s="35"/>
      <c r="RBQ591" s="35"/>
      <c r="RBR591" s="35"/>
      <c r="RBS591" s="35"/>
      <c r="RBT591" s="35"/>
      <c r="RBU591" s="35"/>
      <c r="RBV591" s="35"/>
      <c r="RBW591" s="35"/>
      <c r="RBX591" s="35"/>
      <c r="RBY591" s="35"/>
      <c r="RBZ591" s="35"/>
      <c r="RCA591" s="35"/>
      <c r="RCB591" s="35"/>
      <c r="RCC591" s="35"/>
      <c r="RCD591" s="35"/>
      <c r="RCE591" s="35"/>
      <c r="RCF591" s="35"/>
      <c r="RCG591" s="35"/>
      <c r="RCH591" s="35"/>
      <c r="RCI591" s="35"/>
      <c r="RCJ591" s="35"/>
      <c r="RCK591" s="35"/>
      <c r="RCL591" s="35"/>
      <c r="RCM591" s="35"/>
      <c r="RCN591" s="35"/>
      <c r="RCO591" s="35"/>
      <c r="RCP591" s="35"/>
      <c r="RCQ591" s="35"/>
      <c r="RCR591" s="35"/>
      <c r="RCS591" s="35"/>
      <c r="RCT591" s="35"/>
      <c r="RCU591" s="35"/>
      <c r="RCV591" s="35"/>
      <c r="RCW591" s="35"/>
      <c r="RCX591" s="35"/>
      <c r="RCY591" s="35"/>
      <c r="RCZ591" s="35"/>
      <c r="RDA591" s="35"/>
      <c r="RDB591" s="35"/>
      <c r="RDC591" s="35"/>
      <c r="RDD591" s="35"/>
      <c r="RDE591" s="35"/>
      <c r="RDF591" s="35"/>
      <c r="RDG591" s="35"/>
      <c r="RDH591" s="35"/>
      <c r="RDI591" s="35"/>
      <c r="RDJ591" s="35"/>
      <c r="RDK591" s="35"/>
      <c r="RDL591" s="35"/>
      <c r="RDM591" s="35"/>
      <c r="RDN591" s="35"/>
      <c r="RDO591" s="35"/>
      <c r="RDP591" s="35"/>
      <c r="RDQ591" s="35"/>
      <c r="RDR591" s="35"/>
      <c r="RDS591" s="35"/>
      <c r="RDT591" s="35"/>
      <c r="RDU591" s="35"/>
      <c r="RDV591" s="35"/>
      <c r="RDW591" s="35"/>
      <c r="RDX591" s="35"/>
      <c r="RDY591" s="35"/>
      <c r="RDZ591" s="35"/>
      <c r="REA591" s="35"/>
      <c r="REB591" s="35"/>
      <c r="REC591" s="35"/>
      <c r="RED591" s="35"/>
      <c r="REE591" s="35"/>
      <c r="REF591" s="35"/>
      <c r="REG591" s="35"/>
      <c r="REH591" s="35"/>
      <c r="REI591" s="35"/>
      <c r="REJ591" s="35"/>
      <c r="REK591" s="35"/>
      <c r="REL591" s="35"/>
      <c r="REM591" s="35"/>
      <c r="REN591" s="35"/>
      <c r="REO591" s="35"/>
      <c r="REP591" s="35"/>
      <c r="REQ591" s="35"/>
      <c r="RER591" s="35"/>
      <c r="RES591" s="35"/>
      <c r="RET591" s="35"/>
      <c r="REU591" s="35"/>
      <c r="REV591" s="35"/>
      <c r="REW591" s="35"/>
      <c r="REX591" s="35"/>
      <c r="REY591" s="35"/>
      <c r="REZ591" s="35"/>
      <c r="RFA591" s="35"/>
      <c r="RFB591" s="35"/>
      <c r="RFC591" s="35"/>
      <c r="RFD591" s="35"/>
      <c r="RFE591" s="35"/>
      <c r="RFF591" s="35"/>
      <c r="RFG591" s="35"/>
      <c r="RFH591" s="35"/>
      <c r="RFI591" s="35"/>
      <c r="RFJ591" s="35"/>
      <c r="RFK591" s="35"/>
      <c r="RFL591" s="35"/>
      <c r="RFM591" s="35"/>
      <c r="RFN591" s="35"/>
      <c r="RFO591" s="35"/>
      <c r="RFP591" s="35"/>
      <c r="RFQ591" s="35"/>
      <c r="RFR591" s="35"/>
      <c r="RFS591" s="35"/>
      <c r="RFT591" s="35"/>
      <c r="RFU591" s="35"/>
      <c r="RFV591" s="35"/>
      <c r="RFW591" s="35"/>
      <c r="RFX591" s="35"/>
      <c r="RFY591" s="35"/>
      <c r="RFZ591" s="35"/>
      <c r="RGA591" s="35"/>
      <c r="RGB591" s="35"/>
      <c r="RGC591" s="35"/>
      <c r="RGD591" s="35"/>
      <c r="RGE591" s="35"/>
      <c r="RGF591" s="35"/>
      <c r="RGG591" s="35"/>
      <c r="RGH591" s="35"/>
      <c r="RGI591" s="35"/>
      <c r="RGJ591" s="35"/>
      <c r="RGK591" s="35"/>
      <c r="RGL591" s="35"/>
      <c r="RGM591" s="35"/>
      <c r="RGN591" s="35"/>
      <c r="RGO591" s="35"/>
      <c r="RGP591" s="35"/>
      <c r="RGQ591" s="35"/>
      <c r="RGR591" s="35"/>
      <c r="RGS591" s="35"/>
      <c r="RGT591" s="35"/>
      <c r="RGU591" s="35"/>
      <c r="RGV591" s="35"/>
      <c r="RGW591" s="35"/>
      <c r="RGX591" s="35"/>
      <c r="RGY591" s="35"/>
      <c r="RGZ591" s="35"/>
      <c r="RHA591" s="35"/>
      <c r="RHB591" s="35"/>
      <c r="RHC591" s="35"/>
      <c r="RHD591" s="35"/>
      <c r="RHE591" s="35"/>
      <c r="RHF591" s="35"/>
      <c r="RHG591" s="35"/>
      <c r="RHH591" s="35"/>
      <c r="RHI591" s="35"/>
      <c r="RHJ591" s="35"/>
      <c r="RHK591" s="35"/>
      <c r="RHL591" s="35"/>
      <c r="RHM591" s="35"/>
      <c r="RHN591" s="35"/>
      <c r="RHO591" s="35"/>
      <c r="RHP591" s="35"/>
      <c r="RHQ591" s="35"/>
      <c r="RHR591" s="35"/>
      <c r="RHS591" s="35"/>
      <c r="RHT591" s="35"/>
      <c r="RHU591" s="35"/>
      <c r="RHV591" s="35"/>
      <c r="RHW591" s="35"/>
      <c r="RHX591" s="35"/>
      <c r="RHY591" s="35"/>
      <c r="RHZ591" s="35"/>
      <c r="RIA591" s="35"/>
      <c r="RIB591" s="35"/>
      <c r="RIC591" s="35"/>
      <c r="RID591" s="35"/>
      <c r="RIE591" s="35"/>
      <c r="RIF591" s="35"/>
      <c r="RIG591" s="35"/>
      <c r="RIH591" s="35"/>
      <c r="RII591" s="35"/>
      <c r="RIJ591" s="35"/>
      <c r="RIK591" s="35"/>
      <c r="RIL591" s="35"/>
      <c r="RIM591" s="35"/>
      <c r="RIN591" s="35"/>
      <c r="RIO591" s="35"/>
      <c r="RIP591" s="35"/>
      <c r="RIQ591" s="35"/>
      <c r="RIR591" s="35"/>
      <c r="RIS591" s="35"/>
      <c r="RIT591" s="35"/>
      <c r="RIU591" s="35"/>
      <c r="RIV591" s="35"/>
      <c r="RIW591" s="35"/>
      <c r="RIX591" s="35"/>
      <c r="RIY591" s="35"/>
      <c r="RIZ591" s="35"/>
      <c r="RJA591" s="35"/>
      <c r="RJB591" s="35"/>
      <c r="RJC591" s="35"/>
      <c r="RJD591" s="35"/>
      <c r="RJE591" s="35"/>
      <c r="RJF591" s="35"/>
      <c r="RJG591" s="35"/>
      <c r="RJH591" s="35"/>
      <c r="RJI591" s="35"/>
      <c r="RJJ591" s="35"/>
      <c r="RJK591" s="35"/>
      <c r="RJL591" s="35"/>
      <c r="RJM591" s="35"/>
      <c r="RJN591" s="35"/>
      <c r="RJO591" s="35"/>
      <c r="RJP591" s="35"/>
      <c r="RJQ591" s="35"/>
      <c r="RJR591" s="35"/>
      <c r="RJS591" s="35"/>
      <c r="RJT591" s="35"/>
      <c r="RJU591" s="35"/>
      <c r="RJV591" s="35"/>
      <c r="RJW591" s="35"/>
      <c r="RJX591" s="35"/>
      <c r="RJY591" s="35"/>
      <c r="RJZ591" s="35"/>
      <c r="RKA591" s="35"/>
      <c r="RKB591" s="35"/>
      <c r="RKC591" s="35"/>
      <c r="RKD591" s="35"/>
      <c r="RKE591" s="35"/>
      <c r="RKF591" s="35"/>
      <c r="RKG591" s="35"/>
      <c r="RKH591" s="35"/>
      <c r="RKI591" s="35"/>
      <c r="RKJ591" s="35"/>
      <c r="RKK591" s="35"/>
      <c r="RKL591" s="35"/>
      <c r="RKM591" s="35"/>
      <c r="RKN591" s="35"/>
      <c r="RKO591" s="35"/>
      <c r="RKP591" s="35"/>
      <c r="RKQ591" s="35"/>
      <c r="RKR591" s="35"/>
      <c r="RKS591" s="35"/>
      <c r="RKT591" s="35"/>
      <c r="RKU591" s="35"/>
      <c r="RKV591" s="35"/>
      <c r="RKW591" s="35"/>
      <c r="RKX591" s="35"/>
      <c r="RKY591" s="35"/>
      <c r="RKZ591" s="35"/>
      <c r="RLA591" s="35"/>
      <c r="RLB591" s="35"/>
      <c r="RLC591" s="35"/>
      <c r="RLD591" s="35"/>
      <c r="RLE591" s="35"/>
      <c r="RLF591" s="35"/>
      <c r="RLG591" s="35"/>
      <c r="RLH591" s="35"/>
      <c r="RLI591" s="35"/>
      <c r="RLJ591" s="35"/>
      <c r="RLK591" s="35"/>
      <c r="RLL591" s="35"/>
      <c r="RLM591" s="35"/>
      <c r="RLN591" s="35"/>
      <c r="RLO591" s="35"/>
      <c r="RLP591" s="35"/>
      <c r="RLQ591" s="35"/>
      <c r="RLR591" s="35"/>
      <c r="RLS591" s="35"/>
      <c r="RLT591" s="35"/>
      <c r="RLU591" s="35"/>
      <c r="RLV591" s="35"/>
      <c r="RLW591" s="35"/>
      <c r="RLX591" s="35"/>
      <c r="RLY591" s="35"/>
      <c r="RLZ591" s="35"/>
      <c r="RMA591" s="35"/>
      <c r="RMB591" s="35"/>
      <c r="RMC591" s="35"/>
      <c r="RMD591" s="35"/>
      <c r="RME591" s="35"/>
      <c r="RMF591" s="35"/>
      <c r="RMG591" s="35"/>
      <c r="RMH591" s="35"/>
      <c r="RMI591" s="35"/>
      <c r="RMJ591" s="35"/>
      <c r="RMK591" s="35"/>
      <c r="RML591" s="35"/>
      <c r="RMM591" s="35"/>
      <c r="RMN591" s="35"/>
      <c r="RMO591" s="35"/>
      <c r="RMP591" s="35"/>
      <c r="RMQ591" s="35"/>
      <c r="RMR591" s="35"/>
      <c r="RMS591" s="35"/>
      <c r="RMT591" s="35"/>
      <c r="RMU591" s="35"/>
      <c r="RMV591" s="35"/>
      <c r="RMW591" s="35"/>
      <c r="RMX591" s="35"/>
      <c r="RMY591" s="35"/>
      <c r="RMZ591" s="35"/>
      <c r="RNA591" s="35"/>
      <c r="RNB591" s="35"/>
      <c r="RNC591" s="35"/>
      <c r="RND591" s="35"/>
      <c r="RNE591" s="35"/>
      <c r="RNF591" s="35"/>
      <c r="RNG591" s="35"/>
      <c r="RNH591" s="35"/>
      <c r="RNI591" s="35"/>
      <c r="RNJ591" s="35"/>
      <c r="RNK591" s="35"/>
      <c r="RNL591" s="35"/>
      <c r="RNM591" s="35"/>
      <c r="RNN591" s="35"/>
      <c r="RNO591" s="35"/>
      <c r="RNP591" s="35"/>
      <c r="RNQ591" s="35"/>
      <c r="RNR591" s="35"/>
      <c r="RNS591" s="35"/>
      <c r="RNT591" s="35"/>
      <c r="RNU591" s="35"/>
      <c r="RNV591" s="35"/>
      <c r="RNW591" s="35"/>
      <c r="RNX591" s="35"/>
      <c r="RNY591" s="35"/>
      <c r="RNZ591" s="35"/>
      <c r="ROA591" s="35"/>
      <c r="ROB591" s="35"/>
      <c r="ROC591" s="35"/>
      <c r="ROD591" s="35"/>
      <c r="ROE591" s="35"/>
      <c r="ROF591" s="35"/>
      <c r="ROG591" s="35"/>
      <c r="ROH591" s="35"/>
      <c r="ROI591" s="35"/>
      <c r="ROJ591" s="35"/>
      <c r="ROK591" s="35"/>
      <c r="ROL591" s="35"/>
      <c r="ROM591" s="35"/>
      <c r="RON591" s="35"/>
      <c r="ROO591" s="35"/>
      <c r="ROP591" s="35"/>
      <c r="ROQ591" s="35"/>
      <c r="ROR591" s="35"/>
      <c r="ROS591" s="35"/>
      <c r="ROT591" s="35"/>
      <c r="ROU591" s="35"/>
      <c r="ROV591" s="35"/>
      <c r="ROW591" s="35"/>
      <c r="ROX591" s="35"/>
      <c r="ROY591" s="35"/>
      <c r="ROZ591" s="35"/>
      <c r="RPA591" s="35"/>
      <c r="RPB591" s="35"/>
      <c r="RPC591" s="35"/>
      <c r="RPD591" s="35"/>
      <c r="RPE591" s="35"/>
      <c r="RPF591" s="35"/>
      <c r="RPG591" s="35"/>
      <c r="RPH591" s="35"/>
      <c r="RPI591" s="35"/>
      <c r="RPJ591" s="35"/>
      <c r="RPK591" s="35"/>
      <c r="RPL591" s="35"/>
      <c r="RPM591" s="35"/>
      <c r="RPN591" s="35"/>
      <c r="RPO591" s="35"/>
      <c r="RPP591" s="35"/>
      <c r="RPQ591" s="35"/>
      <c r="RPR591" s="35"/>
      <c r="RPS591" s="35"/>
      <c r="RPT591" s="35"/>
      <c r="RPU591" s="35"/>
      <c r="RPV591" s="35"/>
      <c r="RPW591" s="35"/>
      <c r="RPX591" s="35"/>
      <c r="RPY591" s="35"/>
      <c r="RPZ591" s="35"/>
      <c r="RQA591" s="35"/>
      <c r="RQB591" s="35"/>
      <c r="RQC591" s="35"/>
      <c r="RQD591" s="35"/>
      <c r="RQE591" s="35"/>
      <c r="RQF591" s="35"/>
      <c r="RQG591" s="35"/>
      <c r="RQH591" s="35"/>
      <c r="RQI591" s="35"/>
      <c r="RQJ591" s="35"/>
      <c r="RQK591" s="35"/>
      <c r="RQL591" s="35"/>
      <c r="RQM591" s="35"/>
      <c r="RQN591" s="35"/>
      <c r="RQO591" s="35"/>
      <c r="RQP591" s="35"/>
      <c r="RQQ591" s="35"/>
      <c r="RQR591" s="35"/>
      <c r="RQS591" s="35"/>
      <c r="RQT591" s="35"/>
      <c r="RQU591" s="35"/>
      <c r="RQV591" s="35"/>
      <c r="RQW591" s="35"/>
      <c r="RQX591" s="35"/>
      <c r="RQY591" s="35"/>
      <c r="RQZ591" s="35"/>
      <c r="RRA591" s="35"/>
      <c r="RRB591" s="35"/>
      <c r="RRC591" s="35"/>
      <c r="RRD591" s="35"/>
      <c r="RRE591" s="35"/>
      <c r="RRF591" s="35"/>
      <c r="RRG591" s="35"/>
      <c r="RRH591" s="35"/>
      <c r="RRI591" s="35"/>
      <c r="RRJ591" s="35"/>
      <c r="RRK591" s="35"/>
      <c r="RRL591" s="35"/>
      <c r="RRM591" s="35"/>
      <c r="RRN591" s="35"/>
      <c r="RRO591" s="35"/>
      <c r="RRP591" s="35"/>
      <c r="RRQ591" s="35"/>
      <c r="RRR591" s="35"/>
      <c r="RRS591" s="35"/>
      <c r="RRT591" s="35"/>
      <c r="RRU591" s="35"/>
      <c r="RRV591" s="35"/>
      <c r="RRW591" s="35"/>
      <c r="RRX591" s="35"/>
      <c r="RRY591" s="35"/>
      <c r="RRZ591" s="35"/>
      <c r="RSA591" s="35"/>
      <c r="RSB591" s="35"/>
      <c r="RSC591" s="35"/>
      <c r="RSD591" s="35"/>
      <c r="RSE591" s="35"/>
      <c r="RSF591" s="35"/>
      <c r="RSG591" s="35"/>
      <c r="RSH591" s="35"/>
      <c r="RSI591" s="35"/>
      <c r="RSJ591" s="35"/>
      <c r="RSK591" s="35"/>
      <c r="RSL591" s="35"/>
      <c r="RSM591" s="35"/>
      <c r="RSN591" s="35"/>
      <c r="RSO591" s="35"/>
      <c r="RSP591" s="35"/>
      <c r="RSQ591" s="35"/>
      <c r="RSR591" s="35"/>
      <c r="RSS591" s="35"/>
      <c r="RST591" s="35"/>
      <c r="RSU591" s="35"/>
      <c r="RSV591" s="35"/>
      <c r="RSW591" s="35"/>
      <c r="RSX591" s="35"/>
      <c r="RSY591" s="35"/>
      <c r="RSZ591" s="35"/>
      <c r="RTA591" s="35"/>
      <c r="RTB591" s="35"/>
      <c r="RTC591" s="35"/>
      <c r="RTD591" s="35"/>
      <c r="RTE591" s="35"/>
      <c r="RTF591" s="35"/>
      <c r="RTG591" s="35"/>
      <c r="RTH591" s="35"/>
      <c r="RTI591" s="35"/>
      <c r="RTJ591" s="35"/>
      <c r="RTK591" s="35"/>
      <c r="RTL591" s="35"/>
      <c r="RTM591" s="35"/>
      <c r="RTN591" s="35"/>
      <c r="RTO591" s="35"/>
      <c r="RTP591" s="35"/>
      <c r="RTQ591" s="35"/>
      <c r="RTR591" s="35"/>
      <c r="RTS591" s="35"/>
      <c r="RTT591" s="35"/>
      <c r="RTU591" s="35"/>
      <c r="RTV591" s="35"/>
      <c r="RTW591" s="35"/>
      <c r="RTX591" s="35"/>
      <c r="RTY591" s="35"/>
      <c r="RTZ591" s="35"/>
      <c r="RUA591" s="35"/>
      <c r="RUB591" s="35"/>
      <c r="RUC591" s="35"/>
      <c r="RUD591" s="35"/>
      <c r="RUE591" s="35"/>
      <c r="RUF591" s="35"/>
      <c r="RUG591" s="35"/>
      <c r="RUH591" s="35"/>
      <c r="RUI591" s="35"/>
      <c r="RUJ591" s="35"/>
      <c r="RUK591" s="35"/>
      <c r="RUL591" s="35"/>
      <c r="RUM591" s="35"/>
      <c r="RUN591" s="35"/>
      <c r="RUO591" s="35"/>
      <c r="RUP591" s="35"/>
      <c r="RUQ591" s="35"/>
      <c r="RUR591" s="35"/>
      <c r="RUS591" s="35"/>
      <c r="RUT591" s="35"/>
      <c r="RUU591" s="35"/>
      <c r="RUV591" s="35"/>
      <c r="RUW591" s="35"/>
      <c r="RUX591" s="35"/>
      <c r="RUY591" s="35"/>
      <c r="RUZ591" s="35"/>
      <c r="RVA591" s="35"/>
      <c r="RVB591" s="35"/>
      <c r="RVC591" s="35"/>
      <c r="RVD591" s="35"/>
      <c r="RVE591" s="35"/>
      <c r="RVF591" s="35"/>
      <c r="RVG591" s="35"/>
      <c r="RVH591" s="35"/>
      <c r="RVI591" s="35"/>
      <c r="RVJ591" s="35"/>
      <c r="RVK591" s="35"/>
      <c r="RVL591" s="35"/>
      <c r="RVM591" s="35"/>
      <c r="RVN591" s="35"/>
      <c r="RVO591" s="35"/>
      <c r="RVP591" s="35"/>
      <c r="RVQ591" s="35"/>
      <c r="RVR591" s="35"/>
      <c r="RVS591" s="35"/>
      <c r="RVT591" s="35"/>
      <c r="RVU591" s="35"/>
      <c r="RVV591" s="35"/>
      <c r="RVW591" s="35"/>
      <c r="RVX591" s="35"/>
      <c r="RVY591" s="35"/>
      <c r="RVZ591" s="35"/>
      <c r="RWA591" s="35"/>
      <c r="RWB591" s="35"/>
      <c r="RWC591" s="35"/>
      <c r="RWD591" s="35"/>
      <c r="RWE591" s="35"/>
      <c r="RWF591" s="35"/>
      <c r="RWG591" s="35"/>
      <c r="RWH591" s="35"/>
      <c r="RWI591" s="35"/>
      <c r="RWJ591" s="35"/>
      <c r="RWK591" s="35"/>
      <c r="RWL591" s="35"/>
      <c r="RWM591" s="35"/>
      <c r="RWN591" s="35"/>
      <c r="RWO591" s="35"/>
      <c r="RWP591" s="35"/>
      <c r="RWQ591" s="35"/>
      <c r="RWR591" s="35"/>
      <c r="RWS591" s="35"/>
      <c r="RWT591" s="35"/>
      <c r="RWU591" s="35"/>
      <c r="RWV591" s="35"/>
      <c r="RWW591" s="35"/>
      <c r="RWX591" s="35"/>
      <c r="RWY591" s="35"/>
      <c r="RWZ591" s="35"/>
      <c r="RXA591" s="35"/>
      <c r="RXB591" s="35"/>
      <c r="RXC591" s="35"/>
      <c r="RXD591" s="35"/>
      <c r="RXE591" s="35"/>
      <c r="RXF591" s="35"/>
      <c r="RXG591" s="35"/>
      <c r="RXH591" s="35"/>
      <c r="RXI591" s="35"/>
      <c r="RXJ591" s="35"/>
      <c r="RXK591" s="35"/>
      <c r="RXL591" s="35"/>
      <c r="RXM591" s="35"/>
      <c r="RXN591" s="35"/>
      <c r="RXO591" s="35"/>
      <c r="RXP591" s="35"/>
      <c r="RXQ591" s="35"/>
      <c r="RXR591" s="35"/>
      <c r="RXS591" s="35"/>
      <c r="RXT591" s="35"/>
      <c r="RXU591" s="35"/>
      <c r="RXV591" s="35"/>
      <c r="RXW591" s="35"/>
      <c r="RXX591" s="35"/>
      <c r="RXY591" s="35"/>
      <c r="RXZ591" s="35"/>
      <c r="RYA591" s="35"/>
      <c r="RYB591" s="35"/>
      <c r="RYC591" s="35"/>
      <c r="RYD591" s="35"/>
      <c r="RYE591" s="35"/>
      <c r="RYF591" s="35"/>
      <c r="RYG591" s="35"/>
      <c r="RYH591" s="35"/>
      <c r="RYI591" s="35"/>
      <c r="RYJ591" s="35"/>
      <c r="RYK591" s="35"/>
      <c r="RYL591" s="35"/>
      <c r="RYM591" s="35"/>
      <c r="RYN591" s="35"/>
      <c r="RYO591" s="35"/>
      <c r="RYP591" s="35"/>
      <c r="RYQ591" s="35"/>
      <c r="RYR591" s="35"/>
      <c r="RYS591" s="35"/>
      <c r="RYT591" s="35"/>
      <c r="RYU591" s="35"/>
      <c r="RYV591" s="35"/>
      <c r="RYW591" s="35"/>
      <c r="RYX591" s="35"/>
      <c r="RYY591" s="35"/>
      <c r="RYZ591" s="35"/>
      <c r="RZA591" s="35"/>
      <c r="RZB591" s="35"/>
      <c r="RZC591" s="35"/>
      <c r="RZD591" s="35"/>
      <c r="RZE591" s="35"/>
      <c r="RZF591" s="35"/>
      <c r="RZG591" s="35"/>
      <c r="RZH591" s="35"/>
      <c r="RZI591" s="35"/>
      <c r="RZJ591" s="35"/>
      <c r="RZK591" s="35"/>
      <c r="RZL591" s="35"/>
      <c r="RZM591" s="35"/>
      <c r="RZN591" s="35"/>
      <c r="RZO591" s="35"/>
      <c r="RZP591" s="35"/>
      <c r="RZQ591" s="35"/>
      <c r="RZR591" s="35"/>
      <c r="RZS591" s="35"/>
      <c r="RZT591" s="35"/>
      <c r="RZU591" s="35"/>
      <c r="RZV591" s="35"/>
      <c r="RZW591" s="35"/>
      <c r="RZX591" s="35"/>
      <c r="RZY591" s="35"/>
      <c r="RZZ591" s="35"/>
      <c r="SAA591" s="35"/>
      <c r="SAB591" s="35"/>
      <c r="SAC591" s="35"/>
      <c r="SAD591" s="35"/>
      <c r="SAE591" s="35"/>
      <c r="SAF591" s="35"/>
      <c r="SAG591" s="35"/>
      <c r="SAH591" s="35"/>
      <c r="SAI591" s="35"/>
      <c r="SAJ591" s="35"/>
      <c r="SAK591" s="35"/>
      <c r="SAL591" s="35"/>
      <c r="SAM591" s="35"/>
      <c r="SAN591" s="35"/>
      <c r="SAO591" s="35"/>
      <c r="SAP591" s="35"/>
      <c r="SAQ591" s="35"/>
      <c r="SAR591" s="35"/>
      <c r="SAS591" s="35"/>
      <c r="SAT591" s="35"/>
      <c r="SAU591" s="35"/>
      <c r="SAV591" s="35"/>
      <c r="SAW591" s="35"/>
      <c r="SAX591" s="35"/>
      <c r="SAY591" s="35"/>
      <c r="SAZ591" s="35"/>
      <c r="SBA591" s="35"/>
      <c r="SBB591" s="35"/>
      <c r="SBC591" s="35"/>
      <c r="SBD591" s="35"/>
      <c r="SBE591" s="35"/>
      <c r="SBF591" s="35"/>
      <c r="SBG591" s="35"/>
      <c r="SBH591" s="35"/>
      <c r="SBI591" s="35"/>
      <c r="SBJ591" s="35"/>
      <c r="SBK591" s="35"/>
      <c r="SBL591" s="35"/>
      <c r="SBM591" s="35"/>
      <c r="SBN591" s="35"/>
      <c r="SBO591" s="35"/>
      <c r="SBP591" s="35"/>
      <c r="SBQ591" s="35"/>
      <c r="SBR591" s="35"/>
      <c r="SBS591" s="35"/>
      <c r="SBT591" s="35"/>
      <c r="SBU591" s="35"/>
      <c r="SBV591" s="35"/>
      <c r="SBW591" s="35"/>
      <c r="SBX591" s="35"/>
      <c r="SBY591" s="35"/>
      <c r="SBZ591" s="35"/>
      <c r="SCA591" s="35"/>
      <c r="SCB591" s="35"/>
      <c r="SCC591" s="35"/>
      <c r="SCD591" s="35"/>
      <c r="SCE591" s="35"/>
      <c r="SCF591" s="35"/>
      <c r="SCG591" s="35"/>
      <c r="SCH591" s="35"/>
      <c r="SCI591" s="35"/>
      <c r="SCJ591" s="35"/>
      <c r="SCK591" s="35"/>
      <c r="SCL591" s="35"/>
      <c r="SCM591" s="35"/>
      <c r="SCN591" s="35"/>
      <c r="SCO591" s="35"/>
      <c r="SCP591" s="35"/>
      <c r="SCQ591" s="35"/>
      <c r="SCR591" s="35"/>
      <c r="SCS591" s="35"/>
      <c r="SCT591" s="35"/>
      <c r="SCU591" s="35"/>
      <c r="SCV591" s="35"/>
      <c r="SCW591" s="35"/>
      <c r="SCX591" s="35"/>
      <c r="SCY591" s="35"/>
      <c r="SCZ591" s="35"/>
      <c r="SDA591" s="35"/>
      <c r="SDB591" s="35"/>
      <c r="SDC591" s="35"/>
      <c r="SDD591" s="35"/>
      <c r="SDE591" s="35"/>
      <c r="SDF591" s="35"/>
      <c r="SDG591" s="35"/>
      <c r="SDH591" s="35"/>
      <c r="SDI591" s="35"/>
      <c r="SDJ591" s="35"/>
      <c r="SDK591" s="35"/>
      <c r="SDL591" s="35"/>
      <c r="SDM591" s="35"/>
      <c r="SDN591" s="35"/>
      <c r="SDO591" s="35"/>
      <c r="SDP591" s="35"/>
      <c r="SDQ591" s="35"/>
      <c r="SDR591" s="35"/>
      <c r="SDS591" s="35"/>
      <c r="SDT591" s="35"/>
      <c r="SDU591" s="35"/>
      <c r="SDV591" s="35"/>
      <c r="SDW591" s="35"/>
      <c r="SDX591" s="35"/>
      <c r="SDY591" s="35"/>
      <c r="SDZ591" s="35"/>
      <c r="SEA591" s="35"/>
      <c r="SEB591" s="35"/>
      <c r="SEC591" s="35"/>
      <c r="SED591" s="35"/>
      <c r="SEE591" s="35"/>
      <c r="SEF591" s="35"/>
      <c r="SEG591" s="35"/>
      <c r="SEH591" s="35"/>
      <c r="SEI591" s="35"/>
      <c r="SEJ591" s="35"/>
      <c r="SEK591" s="35"/>
      <c r="SEL591" s="35"/>
      <c r="SEM591" s="35"/>
      <c r="SEN591" s="35"/>
      <c r="SEO591" s="35"/>
      <c r="SEP591" s="35"/>
      <c r="SEQ591" s="35"/>
      <c r="SER591" s="35"/>
      <c r="SES591" s="35"/>
      <c r="SET591" s="35"/>
      <c r="SEU591" s="35"/>
      <c r="SEV591" s="35"/>
      <c r="SEW591" s="35"/>
      <c r="SEX591" s="35"/>
      <c r="SEY591" s="35"/>
      <c r="SEZ591" s="35"/>
      <c r="SFA591" s="35"/>
      <c r="SFB591" s="35"/>
      <c r="SFC591" s="35"/>
      <c r="SFD591" s="35"/>
      <c r="SFE591" s="35"/>
      <c r="SFF591" s="35"/>
      <c r="SFG591" s="35"/>
      <c r="SFH591" s="35"/>
      <c r="SFI591" s="35"/>
      <c r="SFJ591" s="35"/>
      <c r="SFK591" s="35"/>
      <c r="SFL591" s="35"/>
      <c r="SFM591" s="35"/>
      <c r="SFN591" s="35"/>
      <c r="SFO591" s="35"/>
      <c r="SFP591" s="35"/>
      <c r="SFQ591" s="35"/>
      <c r="SFR591" s="35"/>
      <c r="SFS591" s="35"/>
      <c r="SFT591" s="35"/>
      <c r="SFU591" s="35"/>
      <c r="SFV591" s="35"/>
      <c r="SFW591" s="35"/>
      <c r="SFX591" s="35"/>
      <c r="SFY591" s="35"/>
      <c r="SFZ591" s="35"/>
      <c r="SGA591" s="35"/>
      <c r="SGB591" s="35"/>
      <c r="SGC591" s="35"/>
      <c r="SGD591" s="35"/>
      <c r="SGE591" s="35"/>
      <c r="SGF591" s="35"/>
      <c r="SGG591" s="35"/>
      <c r="SGH591" s="35"/>
      <c r="SGI591" s="35"/>
      <c r="SGJ591" s="35"/>
      <c r="SGK591" s="35"/>
      <c r="SGL591" s="35"/>
      <c r="SGM591" s="35"/>
      <c r="SGN591" s="35"/>
      <c r="SGO591" s="35"/>
      <c r="SGP591" s="35"/>
      <c r="SGQ591" s="35"/>
      <c r="SGR591" s="35"/>
      <c r="SGS591" s="35"/>
      <c r="SGT591" s="35"/>
      <c r="SGU591" s="35"/>
      <c r="SGV591" s="35"/>
      <c r="SGW591" s="35"/>
      <c r="SGX591" s="35"/>
      <c r="SGY591" s="35"/>
      <c r="SGZ591" s="35"/>
      <c r="SHA591" s="35"/>
      <c r="SHB591" s="35"/>
      <c r="SHC591" s="35"/>
      <c r="SHD591" s="35"/>
      <c r="SHE591" s="35"/>
      <c r="SHF591" s="35"/>
      <c r="SHG591" s="35"/>
      <c r="SHH591" s="35"/>
      <c r="SHI591" s="35"/>
      <c r="SHJ591" s="35"/>
      <c r="SHK591" s="35"/>
      <c r="SHL591" s="35"/>
      <c r="SHM591" s="35"/>
      <c r="SHN591" s="35"/>
      <c r="SHO591" s="35"/>
      <c r="SHP591" s="35"/>
      <c r="SHQ591" s="35"/>
      <c r="SHR591" s="35"/>
      <c r="SHS591" s="35"/>
      <c r="SHT591" s="35"/>
      <c r="SHU591" s="35"/>
      <c r="SHV591" s="35"/>
      <c r="SHW591" s="35"/>
      <c r="SHX591" s="35"/>
      <c r="SHY591" s="35"/>
      <c r="SHZ591" s="35"/>
      <c r="SIA591" s="35"/>
      <c r="SIB591" s="35"/>
      <c r="SIC591" s="35"/>
      <c r="SID591" s="35"/>
      <c r="SIE591" s="35"/>
      <c r="SIF591" s="35"/>
      <c r="SIG591" s="35"/>
      <c r="SIH591" s="35"/>
      <c r="SII591" s="35"/>
      <c r="SIJ591" s="35"/>
      <c r="SIK591" s="35"/>
      <c r="SIL591" s="35"/>
      <c r="SIM591" s="35"/>
      <c r="SIN591" s="35"/>
      <c r="SIO591" s="35"/>
      <c r="SIP591" s="35"/>
      <c r="SIQ591" s="35"/>
      <c r="SIR591" s="35"/>
      <c r="SIS591" s="35"/>
      <c r="SIT591" s="35"/>
      <c r="SIU591" s="35"/>
      <c r="SIV591" s="35"/>
      <c r="SIW591" s="35"/>
      <c r="SIX591" s="35"/>
      <c r="SIY591" s="35"/>
      <c r="SIZ591" s="35"/>
      <c r="SJA591" s="35"/>
      <c r="SJB591" s="35"/>
      <c r="SJC591" s="35"/>
      <c r="SJD591" s="35"/>
      <c r="SJE591" s="35"/>
      <c r="SJF591" s="35"/>
      <c r="SJG591" s="35"/>
      <c r="SJH591" s="35"/>
      <c r="SJI591" s="35"/>
      <c r="SJJ591" s="35"/>
      <c r="SJK591" s="35"/>
      <c r="SJL591" s="35"/>
      <c r="SJM591" s="35"/>
      <c r="SJN591" s="35"/>
      <c r="SJO591" s="35"/>
      <c r="SJP591" s="35"/>
      <c r="SJQ591" s="35"/>
      <c r="SJR591" s="35"/>
      <c r="SJS591" s="35"/>
      <c r="SJT591" s="35"/>
      <c r="SJU591" s="35"/>
      <c r="SJV591" s="35"/>
      <c r="SJW591" s="35"/>
      <c r="SJX591" s="35"/>
      <c r="SJY591" s="35"/>
      <c r="SJZ591" s="35"/>
      <c r="SKA591" s="35"/>
      <c r="SKB591" s="35"/>
      <c r="SKC591" s="35"/>
      <c r="SKD591" s="35"/>
      <c r="SKE591" s="35"/>
      <c r="SKF591" s="35"/>
      <c r="SKG591" s="35"/>
      <c r="SKH591" s="35"/>
      <c r="SKI591" s="35"/>
      <c r="SKJ591" s="35"/>
      <c r="SKK591" s="35"/>
      <c r="SKL591" s="35"/>
      <c r="SKM591" s="35"/>
      <c r="SKN591" s="35"/>
      <c r="SKO591" s="35"/>
      <c r="SKP591" s="35"/>
      <c r="SKQ591" s="35"/>
      <c r="SKR591" s="35"/>
      <c r="SKS591" s="35"/>
      <c r="SKT591" s="35"/>
      <c r="SKU591" s="35"/>
      <c r="SKV591" s="35"/>
      <c r="SKW591" s="35"/>
      <c r="SKX591" s="35"/>
      <c r="SKY591" s="35"/>
      <c r="SKZ591" s="35"/>
      <c r="SLA591" s="35"/>
      <c r="SLB591" s="35"/>
      <c r="SLC591" s="35"/>
      <c r="SLD591" s="35"/>
      <c r="SLE591" s="35"/>
      <c r="SLF591" s="35"/>
      <c r="SLG591" s="35"/>
      <c r="SLH591" s="35"/>
      <c r="SLI591" s="35"/>
      <c r="SLJ591" s="35"/>
      <c r="SLK591" s="35"/>
      <c r="SLL591" s="35"/>
      <c r="SLM591" s="35"/>
      <c r="SLN591" s="35"/>
      <c r="SLO591" s="35"/>
      <c r="SLP591" s="35"/>
      <c r="SLQ591" s="35"/>
      <c r="SLR591" s="35"/>
      <c r="SLS591" s="35"/>
      <c r="SLT591" s="35"/>
      <c r="SLU591" s="35"/>
      <c r="SLV591" s="35"/>
      <c r="SLW591" s="35"/>
      <c r="SLX591" s="35"/>
      <c r="SLY591" s="35"/>
      <c r="SLZ591" s="35"/>
      <c r="SMA591" s="35"/>
      <c r="SMB591" s="35"/>
      <c r="SMC591" s="35"/>
      <c r="SMD591" s="35"/>
      <c r="SME591" s="35"/>
      <c r="SMF591" s="35"/>
      <c r="SMG591" s="35"/>
      <c r="SMH591" s="35"/>
      <c r="SMI591" s="35"/>
      <c r="SMJ591" s="35"/>
      <c r="SMK591" s="35"/>
      <c r="SML591" s="35"/>
      <c r="SMM591" s="35"/>
      <c r="SMN591" s="35"/>
      <c r="SMO591" s="35"/>
      <c r="SMP591" s="35"/>
      <c r="SMQ591" s="35"/>
      <c r="SMR591" s="35"/>
      <c r="SMS591" s="35"/>
      <c r="SMT591" s="35"/>
      <c r="SMU591" s="35"/>
      <c r="SMV591" s="35"/>
      <c r="SMW591" s="35"/>
      <c r="SMX591" s="35"/>
      <c r="SMY591" s="35"/>
      <c r="SMZ591" s="35"/>
      <c r="SNA591" s="35"/>
      <c r="SNB591" s="35"/>
      <c r="SNC591" s="35"/>
      <c r="SND591" s="35"/>
      <c r="SNE591" s="35"/>
      <c r="SNF591" s="35"/>
      <c r="SNG591" s="35"/>
      <c r="SNH591" s="35"/>
      <c r="SNI591" s="35"/>
      <c r="SNJ591" s="35"/>
      <c r="SNK591" s="35"/>
      <c r="SNL591" s="35"/>
      <c r="SNM591" s="35"/>
      <c r="SNN591" s="35"/>
      <c r="SNO591" s="35"/>
      <c r="SNP591" s="35"/>
      <c r="SNQ591" s="35"/>
      <c r="SNR591" s="35"/>
      <c r="SNS591" s="35"/>
      <c r="SNT591" s="35"/>
      <c r="SNU591" s="35"/>
      <c r="SNV591" s="35"/>
      <c r="SNW591" s="35"/>
      <c r="SNX591" s="35"/>
      <c r="SNY591" s="35"/>
      <c r="SNZ591" s="35"/>
      <c r="SOA591" s="35"/>
      <c r="SOB591" s="35"/>
      <c r="SOC591" s="35"/>
      <c r="SOD591" s="35"/>
      <c r="SOE591" s="35"/>
      <c r="SOF591" s="35"/>
      <c r="SOG591" s="35"/>
      <c r="SOH591" s="35"/>
      <c r="SOI591" s="35"/>
      <c r="SOJ591" s="35"/>
      <c r="SOK591" s="35"/>
      <c r="SOL591" s="35"/>
      <c r="SOM591" s="35"/>
      <c r="SON591" s="35"/>
      <c r="SOO591" s="35"/>
      <c r="SOP591" s="35"/>
      <c r="SOQ591" s="35"/>
      <c r="SOR591" s="35"/>
      <c r="SOS591" s="35"/>
      <c r="SOT591" s="35"/>
      <c r="SOU591" s="35"/>
      <c r="SOV591" s="35"/>
      <c r="SOW591" s="35"/>
      <c r="SOX591" s="35"/>
      <c r="SOY591" s="35"/>
      <c r="SOZ591" s="35"/>
      <c r="SPA591" s="35"/>
      <c r="SPB591" s="35"/>
      <c r="SPC591" s="35"/>
      <c r="SPD591" s="35"/>
      <c r="SPE591" s="35"/>
      <c r="SPF591" s="35"/>
      <c r="SPG591" s="35"/>
      <c r="SPH591" s="35"/>
      <c r="SPI591" s="35"/>
      <c r="SPJ591" s="35"/>
      <c r="SPK591" s="35"/>
      <c r="SPL591" s="35"/>
      <c r="SPM591" s="35"/>
      <c r="SPN591" s="35"/>
      <c r="SPO591" s="35"/>
      <c r="SPP591" s="35"/>
      <c r="SPQ591" s="35"/>
      <c r="SPR591" s="35"/>
      <c r="SPS591" s="35"/>
      <c r="SPT591" s="35"/>
      <c r="SPU591" s="35"/>
      <c r="SPV591" s="35"/>
      <c r="SPW591" s="35"/>
      <c r="SPX591" s="35"/>
      <c r="SPY591" s="35"/>
      <c r="SPZ591" s="35"/>
      <c r="SQA591" s="35"/>
      <c r="SQB591" s="35"/>
      <c r="SQC591" s="35"/>
      <c r="SQD591" s="35"/>
      <c r="SQE591" s="35"/>
      <c r="SQF591" s="35"/>
      <c r="SQG591" s="35"/>
      <c r="SQH591" s="35"/>
      <c r="SQI591" s="35"/>
      <c r="SQJ591" s="35"/>
      <c r="SQK591" s="35"/>
      <c r="SQL591" s="35"/>
      <c r="SQM591" s="35"/>
      <c r="SQN591" s="35"/>
      <c r="SQO591" s="35"/>
      <c r="SQP591" s="35"/>
      <c r="SQQ591" s="35"/>
      <c r="SQR591" s="35"/>
      <c r="SQS591" s="35"/>
      <c r="SQT591" s="35"/>
      <c r="SQU591" s="35"/>
      <c r="SQV591" s="35"/>
      <c r="SQW591" s="35"/>
      <c r="SQX591" s="35"/>
      <c r="SQY591" s="35"/>
      <c r="SQZ591" s="35"/>
      <c r="SRA591" s="35"/>
      <c r="SRB591" s="35"/>
      <c r="SRC591" s="35"/>
      <c r="SRD591" s="35"/>
      <c r="SRE591" s="35"/>
      <c r="SRF591" s="35"/>
      <c r="SRG591" s="35"/>
      <c r="SRH591" s="35"/>
      <c r="SRI591" s="35"/>
      <c r="SRJ591" s="35"/>
      <c r="SRK591" s="35"/>
      <c r="SRL591" s="35"/>
      <c r="SRM591" s="35"/>
      <c r="SRN591" s="35"/>
      <c r="SRO591" s="35"/>
      <c r="SRP591" s="35"/>
      <c r="SRQ591" s="35"/>
      <c r="SRR591" s="35"/>
      <c r="SRS591" s="35"/>
      <c r="SRT591" s="35"/>
      <c r="SRU591" s="35"/>
      <c r="SRV591" s="35"/>
      <c r="SRW591" s="35"/>
      <c r="SRX591" s="35"/>
      <c r="SRY591" s="35"/>
      <c r="SRZ591" s="35"/>
      <c r="SSA591" s="35"/>
      <c r="SSB591" s="35"/>
      <c r="SSC591" s="35"/>
      <c r="SSD591" s="35"/>
      <c r="SSE591" s="35"/>
      <c r="SSF591" s="35"/>
      <c r="SSG591" s="35"/>
      <c r="SSH591" s="35"/>
      <c r="SSI591" s="35"/>
      <c r="SSJ591" s="35"/>
      <c r="SSK591" s="35"/>
      <c r="SSL591" s="35"/>
      <c r="SSM591" s="35"/>
      <c r="SSN591" s="35"/>
      <c r="SSO591" s="35"/>
      <c r="SSP591" s="35"/>
      <c r="SSQ591" s="35"/>
      <c r="SSR591" s="35"/>
      <c r="SSS591" s="35"/>
      <c r="SST591" s="35"/>
      <c r="SSU591" s="35"/>
      <c r="SSV591" s="35"/>
      <c r="SSW591" s="35"/>
      <c r="SSX591" s="35"/>
      <c r="SSY591" s="35"/>
      <c r="SSZ591" s="35"/>
      <c r="STA591" s="35"/>
      <c r="STB591" s="35"/>
      <c r="STC591" s="35"/>
      <c r="STD591" s="35"/>
      <c r="STE591" s="35"/>
      <c r="STF591" s="35"/>
      <c r="STG591" s="35"/>
      <c r="STH591" s="35"/>
      <c r="STI591" s="35"/>
      <c r="STJ591" s="35"/>
      <c r="STK591" s="35"/>
      <c r="STL591" s="35"/>
      <c r="STM591" s="35"/>
      <c r="STN591" s="35"/>
      <c r="STO591" s="35"/>
      <c r="STP591" s="35"/>
      <c r="STQ591" s="35"/>
      <c r="STR591" s="35"/>
      <c r="STS591" s="35"/>
      <c r="STT591" s="35"/>
      <c r="STU591" s="35"/>
      <c r="STV591" s="35"/>
      <c r="STW591" s="35"/>
      <c r="STX591" s="35"/>
      <c r="STY591" s="35"/>
      <c r="STZ591" s="35"/>
      <c r="SUA591" s="35"/>
      <c r="SUB591" s="35"/>
      <c r="SUC591" s="35"/>
      <c r="SUD591" s="35"/>
      <c r="SUE591" s="35"/>
      <c r="SUF591" s="35"/>
      <c r="SUG591" s="35"/>
      <c r="SUH591" s="35"/>
      <c r="SUI591" s="35"/>
      <c r="SUJ591" s="35"/>
      <c r="SUK591" s="35"/>
      <c r="SUL591" s="35"/>
      <c r="SUM591" s="35"/>
      <c r="SUN591" s="35"/>
      <c r="SUO591" s="35"/>
      <c r="SUP591" s="35"/>
      <c r="SUQ591" s="35"/>
      <c r="SUR591" s="35"/>
      <c r="SUS591" s="35"/>
      <c r="SUT591" s="35"/>
      <c r="SUU591" s="35"/>
      <c r="SUV591" s="35"/>
      <c r="SUW591" s="35"/>
      <c r="SUX591" s="35"/>
      <c r="SUY591" s="35"/>
      <c r="SUZ591" s="35"/>
      <c r="SVA591" s="35"/>
      <c r="SVB591" s="35"/>
      <c r="SVC591" s="35"/>
      <c r="SVD591" s="35"/>
      <c r="SVE591" s="35"/>
      <c r="SVF591" s="35"/>
      <c r="SVG591" s="35"/>
      <c r="SVH591" s="35"/>
      <c r="SVI591" s="35"/>
      <c r="SVJ591" s="35"/>
      <c r="SVK591" s="35"/>
      <c r="SVL591" s="35"/>
      <c r="SVM591" s="35"/>
      <c r="SVN591" s="35"/>
      <c r="SVO591" s="35"/>
      <c r="SVP591" s="35"/>
      <c r="SVQ591" s="35"/>
      <c r="SVR591" s="35"/>
      <c r="SVS591" s="35"/>
      <c r="SVT591" s="35"/>
      <c r="SVU591" s="35"/>
      <c r="SVV591" s="35"/>
      <c r="SVW591" s="35"/>
      <c r="SVX591" s="35"/>
      <c r="SVY591" s="35"/>
      <c r="SVZ591" s="35"/>
      <c r="SWA591" s="35"/>
      <c r="SWB591" s="35"/>
      <c r="SWC591" s="35"/>
      <c r="SWD591" s="35"/>
      <c r="SWE591" s="35"/>
      <c r="SWF591" s="35"/>
      <c r="SWG591" s="35"/>
      <c r="SWH591" s="35"/>
      <c r="SWI591" s="35"/>
      <c r="SWJ591" s="35"/>
      <c r="SWK591" s="35"/>
      <c r="SWL591" s="35"/>
      <c r="SWM591" s="35"/>
      <c r="SWN591" s="35"/>
      <c r="SWO591" s="35"/>
      <c r="SWP591" s="35"/>
      <c r="SWQ591" s="35"/>
      <c r="SWR591" s="35"/>
      <c r="SWS591" s="35"/>
      <c r="SWT591" s="35"/>
      <c r="SWU591" s="35"/>
      <c r="SWV591" s="35"/>
      <c r="SWW591" s="35"/>
      <c r="SWX591" s="35"/>
      <c r="SWY591" s="35"/>
      <c r="SWZ591" s="35"/>
      <c r="SXA591" s="35"/>
      <c r="SXB591" s="35"/>
      <c r="SXC591" s="35"/>
      <c r="SXD591" s="35"/>
      <c r="SXE591" s="35"/>
      <c r="SXF591" s="35"/>
      <c r="SXG591" s="35"/>
      <c r="SXH591" s="35"/>
      <c r="SXI591" s="35"/>
      <c r="SXJ591" s="35"/>
      <c r="SXK591" s="35"/>
      <c r="SXL591" s="35"/>
      <c r="SXM591" s="35"/>
      <c r="SXN591" s="35"/>
      <c r="SXO591" s="35"/>
      <c r="SXP591" s="35"/>
      <c r="SXQ591" s="35"/>
      <c r="SXR591" s="35"/>
      <c r="SXS591" s="35"/>
      <c r="SXT591" s="35"/>
      <c r="SXU591" s="35"/>
      <c r="SXV591" s="35"/>
      <c r="SXW591" s="35"/>
      <c r="SXX591" s="35"/>
      <c r="SXY591" s="35"/>
      <c r="SXZ591" s="35"/>
      <c r="SYA591" s="35"/>
      <c r="SYB591" s="35"/>
      <c r="SYC591" s="35"/>
      <c r="SYD591" s="35"/>
      <c r="SYE591" s="35"/>
      <c r="SYF591" s="35"/>
      <c r="SYG591" s="35"/>
      <c r="SYH591" s="35"/>
      <c r="SYI591" s="35"/>
      <c r="SYJ591" s="35"/>
      <c r="SYK591" s="35"/>
      <c r="SYL591" s="35"/>
      <c r="SYM591" s="35"/>
      <c r="SYN591" s="35"/>
      <c r="SYO591" s="35"/>
      <c r="SYP591" s="35"/>
      <c r="SYQ591" s="35"/>
      <c r="SYR591" s="35"/>
      <c r="SYS591" s="35"/>
      <c r="SYT591" s="35"/>
      <c r="SYU591" s="35"/>
      <c r="SYV591" s="35"/>
      <c r="SYW591" s="35"/>
      <c r="SYX591" s="35"/>
      <c r="SYY591" s="35"/>
      <c r="SYZ591" s="35"/>
      <c r="SZA591" s="35"/>
      <c r="SZB591" s="35"/>
      <c r="SZC591" s="35"/>
      <c r="SZD591" s="35"/>
      <c r="SZE591" s="35"/>
      <c r="SZF591" s="35"/>
      <c r="SZG591" s="35"/>
      <c r="SZH591" s="35"/>
      <c r="SZI591" s="35"/>
      <c r="SZJ591" s="35"/>
      <c r="SZK591" s="35"/>
      <c r="SZL591" s="35"/>
      <c r="SZM591" s="35"/>
      <c r="SZN591" s="35"/>
      <c r="SZO591" s="35"/>
      <c r="SZP591" s="35"/>
      <c r="SZQ591" s="35"/>
      <c r="SZR591" s="35"/>
      <c r="SZS591" s="35"/>
      <c r="SZT591" s="35"/>
      <c r="SZU591" s="35"/>
      <c r="SZV591" s="35"/>
      <c r="SZW591" s="35"/>
      <c r="SZX591" s="35"/>
      <c r="SZY591" s="35"/>
      <c r="SZZ591" s="35"/>
      <c r="TAA591" s="35"/>
      <c r="TAB591" s="35"/>
      <c r="TAC591" s="35"/>
      <c r="TAD591" s="35"/>
      <c r="TAE591" s="35"/>
      <c r="TAF591" s="35"/>
      <c r="TAG591" s="35"/>
      <c r="TAH591" s="35"/>
      <c r="TAI591" s="35"/>
      <c r="TAJ591" s="35"/>
      <c r="TAK591" s="35"/>
      <c r="TAL591" s="35"/>
      <c r="TAM591" s="35"/>
      <c r="TAN591" s="35"/>
      <c r="TAO591" s="35"/>
      <c r="TAP591" s="35"/>
      <c r="TAQ591" s="35"/>
      <c r="TAR591" s="35"/>
      <c r="TAS591" s="35"/>
      <c r="TAT591" s="35"/>
      <c r="TAU591" s="35"/>
      <c r="TAV591" s="35"/>
      <c r="TAW591" s="35"/>
      <c r="TAX591" s="35"/>
      <c r="TAY591" s="35"/>
      <c r="TAZ591" s="35"/>
      <c r="TBA591" s="35"/>
      <c r="TBB591" s="35"/>
      <c r="TBC591" s="35"/>
      <c r="TBD591" s="35"/>
      <c r="TBE591" s="35"/>
      <c r="TBF591" s="35"/>
      <c r="TBG591" s="35"/>
      <c r="TBH591" s="35"/>
      <c r="TBI591" s="35"/>
      <c r="TBJ591" s="35"/>
      <c r="TBK591" s="35"/>
      <c r="TBL591" s="35"/>
      <c r="TBM591" s="35"/>
      <c r="TBN591" s="35"/>
      <c r="TBO591" s="35"/>
      <c r="TBP591" s="35"/>
      <c r="TBQ591" s="35"/>
      <c r="TBR591" s="35"/>
      <c r="TBS591" s="35"/>
      <c r="TBT591" s="35"/>
      <c r="TBU591" s="35"/>
      <c r="TBV591" s="35"/>
      <c r="TBW591" s="35"/>
      <c r="TBX591" s="35"/>
      <c r="TBY591" s="35"/>
      <c r="TBZ591" s="35"/>
      <c r="TCA591" s="35"/>
      <c r="TCB591" s="35"/>
      <c r="TCC591" s="35"/>
      <c r="TCD591" s="35"/>
      <c r="TCE591" s="35"/>
      <c r="TCF591" s="35"/>
      <c r="TCG591" s="35"/>
      <c r="TCH591" s="35"/>
      <c r="TCI591" s="35"/>
      <c r="TCJ591" s="35"/>
      <c r="TCK591" s="35"/>
      <c r="TCL591" s="35"/>
      <c r="TCM591" s="35"/>
      <c r="TCN591" s="35"/>
      <c r="TCO591" s="35"/>
      <c r="TCP591" s="35"/>
      <c r="TCQ591" s="35"/>
      <c r="TCR591" s="35"/>
      <c r="TCS591" s="35"/>
      <c r="TCT591" s="35"/>
      <c r="TCU591" s="35"/>
      <c r="TCV591" s="35"/>
      <c r="TCW591" s="35"/>
      <c r="TCX591" s="35"/>
      <c r="TCY591" s="35"/>
      <c r="TCZ591" s="35"/>
      <c r="TDA591" s="35"/>
      <c r="TDB591" s="35"/>
      <c r="TDC591" s="35"/>
      <c r="TDD591" s="35"/>
      <c r="TDE591" s="35"/>
      <c r="TDF591" s="35"/>
      <c r="TDG591" s="35"/>
      <c r="TDH591" s="35"/>
      <c r="TDI591" s="35"/>
      <c r="TDJ591" s="35"/>
      <c r="TDK591" s="35"/>
      <c r="TDL591" s="35"/>
      <c r="TDM591" s="35"/>
      <c r="TDN591" s="35"/>
      <c r="TDO591" s="35"/>
      <c r="TDP591" s="35"/>
      <c r="TDQ591" s="35"/>
      <c r="TDR591" s="35"/>
      <c r="TDS591" s="35"/>
      <c r="TDT591" s="35"/>
      <c r="TDU591" s="35"/>
      <c r="TDV591" s="35"/>
      <c r="TDW591" s="35"/>
      <c r="TDX591" s="35"/>
      <c r="TDY591" s="35"/>
      <c r="TDZ591" s="35"/>
      <c r="TEA591" s="35"/>
      <c r="TEB591" s="35"/>
      <c r="TEC591" s="35"/>
      <c r="TED591" s="35"/>
      <c r="TEE591" s="35"/>
      <c r="TEF591" s="35"/>
      <c r="TEG591" s="35"/>
      <c r="TEH591" s="35"/>
      <c r="TEI591" s="35"/>
      <c r="TEJ591" s="35"/>
      <c r="TEK591" s="35"/>
      <c r="TEL591" s="35"/>
      <c r="TEM591" s="35"/>
      <c r="TEN591" s="35"/>
      <c r="TEO591" s="35"/>
      <c r="TEP591" s="35"/>
      <c r="TEQ591" s="35"/>
      <c r="TER591" s="35"/>
      <c r="TES591" s="35"/>
      <c r="TET591" s="35"/>
      <c r="TEU591" s="35"/>
      <c r="TEV591" s="35"/>
      <c r="TEW591" s="35"/>
      <c r="TEX591" s="35"/>
      <c r="TEY591" s="35"/>
      <c r="TEZ591" s="35"/>
      <c r="TFA591" s="35"/>
      <c r="TFB591" s="35"/>
      <c r="TFC591" s="35"/>
      <c r="TFD591" s="35"/>
      <c r="TFE591" s="35"/>
      <c r="TFF591" s="35"/>
      <c r="TFG591" s="35"/>
      <c r="TFH591" s="35"/>
      <c r="TFI591" s="35"/>
      <c r="TFJ591" s="35"/>
      <c r="TFK591" s="35"/>
      <c r="TFL591" s="35"/>
      <c r="TFM591" s="35"/>
      <c r="TFN591" s="35"/>
      <c r="TFO591" s="35"/>
      <c r="TFP591" s="35"/>
      <c r="TFQ591" s="35"/>
      <c r="TFR591" s="35"/>
      <c r="TFS591" s="35"/>
      <c r="TFT591" s="35"/>
      <c r="TFU591" s="35"/>
      <c r="TFV591" s="35"/>
      <c r="TFW591" s="35"/>
      <c r="TFX591" s="35"/>
      <c r="TFY591" s="35"/>
      <c r="TFZ591" s="35"/>
      <c r="TGA591" s="35"/>
      <c r="TGB591" s="35"/>
      <c r="TGC591" s="35"/>
      <c r="TGD591" s="35"/>
      <c r="TGE591" s="35"/>
      <c r="TGF591" s="35"/>
      <c r="TGG591" s="35"/>
      <c r="TGH591" s="35"/>
      <c r="TGI591" s="35"/>
      <c r="TGJ591" s="35"/>
      <c r="TGK591" s="35"/>
      <c r="TGL591" s="35"/>
      <c r="TGM591" s="35"/>
      <c r="TGN591" s="35"/>
      <c r="TGO591" s="35"/>
      <c r="TGP591" s="35"/>
      <c r="TGQ591" s="35"/>
      <c r="TGR591" s="35"/>
      <c r="TGS591" s="35"/>
      <c r="TGT591" s="35"/>
      <c r="TGU591" s="35"/>
      <c r="TGV591" s="35"/>
      <c r="TGW591" s="35"/>
      <c r="TGX591" s="35"/>
      <c r="TGY591" s="35"/>
      <c r="TGZ591" s="35"/>
      <c r="THA591" s="35"/>
      <c r="THB591" s="35"/>
      <c r="THC591" s="35"/>
      <c r="THD591" s="35"/>
      <c r="THE591" s="35"/>
      <c r="THF591" s="35"/>
      <c r="THG591" s="35"/>
      <c r="THH591" s="35"/>
      <c r="THI591" s="35"/>
      <c r="THJ591" s="35"/>
      <c r="THK591" s="35"/>
      <c r="THL591" s="35"/>
      <c r="THM591" s="35"/>
      <c r="THN591" s="35"/>
      <c r="THO591" s="35"/>
      <c r="THP591" s="35"/>
      <c r="THQ591" s="35"/>
      <c r="THR591" s="35"/>
      <c r="THS591" s="35"/>
      <c r="THT591" s="35"/>
      <c r="THU591" s="35"/>
      <c r="THV591" s="35"/>
      <c r="THW591" s="35"/>
      <c r="THX591" s="35"/>
      <c r="THY591" s="35"/>
      <c r="THZ591" s="35"/>
      <c r="TIA591" s="35"/>
      <c r="TIB591" s="35"/>
      <c r="TIC591" s="35"/>
      <c r="TID591" s="35"/>
      <c r="TIE591" s="35"/>
      <c r="TIF591" s="35"/>
      <c r="TIG591" s="35"/>
      <c r="TIH591" s="35"/>
      <c r="TII591" s="35"/>
      <c r="TIJ591" s="35"/>
      <c r="TIK591" s="35"/>
      <c r="TIL591" s="35"/>
      <c r="TIM591" s="35"/>
      <c r="TIN591" s="35"/>
      <c r="TIO591" s="35"/>
      <c r="TIP591" s="35"/>
      <c r="TIQ591" s="35"/>
      <c r="TIR591" s="35"/>
      <c r="TIS591" s="35"/>
      <c r="TIT591" s="35"/>
      <c r="TIU591" s="35"/>
      <c r="TIV591" s="35"/>
      <c r="TIW591" s="35"/>
      <c r="TIX591" s="35"/>
      <c r="TIY591" s="35"/>
      <c r="TIZ591" s="35"/>
      <c r="TJA591" s="35"/>
      <c r="TJB591" s="35"/>
      <c r="TJC591" s="35"/>
      <c r="TJD591" s="35"/>
      <c r="TJE591" s="35"/>
      <c r="TJF591" s="35"/>
      <c r="TJG591" s="35"/>
      <c r="TJH591" s="35"/>
      <c r="TJI591" s="35"/>
      <c r="TJJ591" s="35"/>
      <c r="TJK591" s="35"/>
      <c r="TJL591" s="35"/>
      <c r="TJM591" s="35"/>
      <c r="TJN591" s="35"/>
      <c r="TJO591" s="35"/>
      <c r="TJP591" s="35"/>
      <c r="TJQ591" s="35"/>
      <c r="TJR591" s="35"/>
      <c r="TJS591" s="35"/>
      <c r="TJT591" s="35"/>
      <c r="TJU591" s="35"/>
      <c r="TJV591" s="35"/>
      <c r="TJW591" s="35"/>
      <c r="TJX591" s="35"/>
      <c r="TJY591" s="35"/>
      <c r="TJZ591" s="35"/>
      <c r="TKA591" s="35"/>
      <c r="TKB591" s="35"/>
      <c r="TKC591" s="35"/>
      <c r="TKD591" s="35"/>
      <c r="TKE591" s="35"/>
      <c r="TKF591" s="35"/>
      <c r="TKG591" s="35"/>
      <c r="TKH591" s="35"/>
      <c r="TKI591" s="35"/>
      <c r="TKJ591" s="35"/>
      <c r="TKK591" s="35"/>
      <c r="TKL591" s="35"/>
      <c r="TKM591" s="35"/>
      <c r="TKN591" s="35"/>
      <c r="TKO591" s="35"/>
      <c r="TKP591" s="35"/>
      <c r="TKQ591" s="35"/>
      <c r="TKR591" s="35"/>
      <c r="TKS591" s="35"/>
      <c r="TKT591" s="35"/>
      <c r="TKU591" s="35"/>
      <c r="TKV591" s="35"/>
      <c r="TKW591" s="35"/>
      <c r="TKX591" s="35"/>
      <c r="TKY591" s="35"/>
      <c r="TKZ591" s="35"/>
      <c r="TLA591" s="35"/>
      <c r="TLB591" s="35"/>
      <c r="TLC591" s="35"/>
      <c r="TLD591" s="35"/>
      <c r="TLE591" s="35"/>
      <c r="TLF591" s="35"/>
      <c r="TLG591" s="35"/>
      <c r="TLH591" s="35"/>
      <c r="TLI591" s="35"/>
      <c r="TLJ591" s="35"/>
      <c r="TLK591" s="35"/>
      <c r="TLL591" s="35"/>
      <c r="TLM591" s="35"/>
      <c r="TLN591" s="35"/>
      <c r="TLO591" s="35"/>
      <c r="TLP591" s="35"/>
      <c r="TLQ591" s="35"/>
      <c r="TLR591" s="35"/>
      <c r="TLS591" s="35"/>
      <c r="TLT591" s="35"/>
      <c r="TLU591" s="35"/>
      <c r="TLV591" s="35"/>
      <c r="TLW591" s="35"/>
      <c r="TLX591" s="35"/>
      <c r="TLY591" s="35"/>
      <c r="TLZ591" s="35"/>
      <c r="TMA591" s="35"/>
      <c r="TMB591" s="35"/>
      <c r="TMC591" s="35"/>
      <c r="TMD591" s="35"/>
      <c r="TME591" s="35"/>
      <c r="TMF591" s="35"/>
      <c r="TMG591" s="35"/>
      <c r="TMH591" s="35"/>
      <c r="TMI591" s="35"/>
      <c r="TMJ591" s="35"/>
      <c r="TMK591" s="35"/>
      <c r="TML591" s="35"/>
      <c r="TMM591" s="35"/>
      <c r="TMN591" s="35"/>
      <c r="TMO591" s="35"/>
      <c r="TMP591" s="35"/>
      <c r="TMQ591" s="35"/>
      <c r="TMR591" s="35"/>
      <c r="TMS591" s="35"/>
      <c r="TMT591" s="35"/>
      <c r="TMU591" s="35"/>
      <c r="TMV591" s="35"/>
      <c r="TMW591" s="35"/>
      <c r="TMX591" s="35"/>
      <c r="TMY591" s="35"/>
      <c r="TMZ591" s="35"/>
      <c r="TNA591" s="35"/>
      <c r="TNB591" s="35"/>
      <c r="TNC591" s="35"/>
      <c r="TND591" s="35"/>
      <c r="TNE591" s="35"/>
      <c r="TNF591" s="35"/>
      <c r="TNG591" s="35"/>
      <c r="TNH591" s="35"/>
      <c r="TNI591" s="35"/>
      <c r="TNJ591" s="35"/>
      <c r="TNK591" s="35"/>
      <c r="TNL591" s="35"/>
      <c r="TNM591" s="35"/>
      <c r="TNN591" s="35"/>
      <c r="TNO591" s="35"/>
      <c r="TNP591" s="35"/>
      <c r="TNQ591" s="35"/>
      <c r="TNR591" s="35"/>
      <c r="TNS591" s="35"/>
      <c r="TNT591" s="35"/>
      <c r="TNU591" s="35"/>
      <c r="TNV591" s="35"/>
      <c r="TNW591" s="35"/>
      <c r="TNX591" s="35"/>
      <c r="TNY591" s="35"/>
      <c r="TNZ591" s="35"/>
      <c r="TOA591" s="35"/>
      <c r="TOB591" s="35"/>
      <c r="TOC591" s="35"/>
      <c r="TOD591" s="35"/>
      <c r="TOE591" s="35"/>
      <c r="TOF591" s="35"/>
      <c r="TOG591" s="35"/>
      <c r="TOH591" s="35"/>
      <c r="TOI591" s="35"/>
      <c r="TOJ591" s="35"/>
      <c r="TOK591" s="35"/>
      <c r="TOL591" s="35"/>
      <c r="TOM591" s="35"/>
      <c r="TON591" s="35"/>
      <c r="TOO591" s="35"/>
      <c r="TOP591" s="35"/>
      <c r="TOQ591" s="35"/>
      <c r="TOR591" s="35"/>
      <c r="TOS591" s="35"/>
      <c r="TOT591" s="35"/>
      <c r="TOU591" s="35"/>
      <c r="TOV591" s="35"/>
      <c r="TOW591" s="35"/>
      <c r="TOX591" s="35"/>
      <c r="TOY591" s="35"/>
      <c r="TOZ591" s="35"/>
      <c r="TPA591" s="35"/>
      <c r="TPB591" s="35"/>
      <c r="TPC591" s="35"/>
      <c r="TPD591" s="35"/>
      <c r="TPE591" s="35"/>
      <c r="TPF591" s="35"/>
      <c r="TPG591" s="35"/>
      <c r="TPH591" s="35"/>
      <c r="TPI591" s="35"/>
      <c r="TPJ591" s="35"/>
      <c r="TPK591" s="35"/>
      <c r="TPL591" s="35"/>
      <c r="TPM591" s="35"/>
      <c r="TPN591" s="35"/>
      <c r="TPO591" s="35"/>
      <c r="TPP591" s="35"/>
      <c r="TPQ591" s="35"/>
      <c r="TPR591" s="35"/>
      <c r="TPS591" s="35"/>
      <c r="TPT591" s="35"/>
      <c r="TPU591" s="35"/>
      <c r="TPV591" s="35"/>
      <c r="TPW591" s="35"/>
      <c r="TPX591" s="35"/>
      <c r="TPY591" s="35"/>
      <c r="TPZ591" s="35"/>
      <c r="TQA591" s="35"/>
      <c r="TQB591" s="35"/>
      <c r="TQC591" s="35"/>
      <c r="TQD591" s="35"/>
      <c r="TQE591" s="35"/>
      <c r="TQF591" s="35"/>
      <c r="TQG591" s="35"/>
      <c r="TQH591" s="35"/>
      <c r="TQI591" s="35"/>
      <c r="TQJ591" s="35"/>
      <c r="TQK591" s="35"/>
      <c r="TQL591" s="35"/>
      <c r="TQM591" s="35"/>
      <c r="TQN591" s="35"/>
      <c r="TQO591" s="35"/>
      <c r="TQP591" s="35"/>
      <c r="TQQ591" s="35"/>
      <c r="TQR591" s="35"/>
      <c r="TQS591" s="35"/>
      <c r="TQT591" s="35"/>
      <c r="TQU591" s="35"/>
      <c r="TQV591" s="35"/>
      <c r="TQW591" s="35"/>
      <c r="TQX591" s="35"/>
      <c r="TQY591" s="35"/>
      <c r="TQZ591" s="35"/>
      <c r="TRA591" s="35"/>
      <c r="TRB591" s="35"/>
      <c r="TRC591" s="35"/>
      <c r="TRD591" s="35"/>
      <c r="TRE591" s="35"/>
      <c r="TRF591" s="35"/>
      <c r="TRG591" s="35"/>
      <c r="TRH591" s="35"/>
      <c r="TRI591" s="35"/>
      <c r="TRJ591" s="35"/>
      <c r="TRK591" s="35"/>
      <c r="TRL591" s="35"/>
      <c r="TRM591" s="35"/>
      <c r="TRN591" s="35"/>
      <c r="TRO591" s="35"/>
      <c r="TRP591" s="35"/>
      <c r="TRQ591" s="35"/>
      <c r="TRR591" s="35"/>
      <c r="TRS591" s="35"/>
      <c r="TRT591" s="35"/>
      <c r="TRU591" s="35"/>
      <c r="TRV591" s="35"/>
      <c r="TRW591" s="35"/>
      <c r="TRX591" s="35"/>
      <c r="TRY591" s="35"/>
      <c r="TRZ591" s="35"/>
      <c r="TSA591" s="35"/>
      <c r="TSB591" s="35"/>
      <c r="TSC591" s="35"/>
      <c r="TSD591" s="35"/>
      <c r="TSE591" s="35"/>
      <c r="TSF591" s="35"/>
      <c r="TSG591" s="35"/>
      <c r="TSH591" s="35"/>
      <c r="TSI591" s="35"/>
      <c r="TSJ591" s="35"/>
      <c r="TSK591" s="35"/>
      <c r="TSL591" s="35"/>
      <c r="TSM591" s="35"/>
      <c r="TSN591" s="35"/>
      <c r="TSO591" s="35"/>
      <c r="TSP591" s="35"/>
      <c r="TSQ591" s="35"/>
      <c r="TSR591" s="35"/>
      <c r="TSS591" s="35"/>
      <c r="TST591" s="35"/>
      <c r="TSU591" s="35"/>
      <c r="TSV591" s="35"/>
      <c r="TSW591" s="35"/>
      <c r="TSX591" s="35"/>
      <c r="TSY591" s="35"/>
      <c r="TSZ591" s="35"/>
      <c r="TTA591" s="35"/>
      <c r="TTB591" s="35"/>
      <c r="TTC591" s="35"/>
      <c r="TTD591" s="35"/>
      <c r="TTE591" s="35"/>
      <c r="TTF591" s="35"/>
      <c r="TTG591" s="35"/>
      <c r="TTH591" s="35"/>
      <c r="TTI591" s="35"/>
      <c r="TTJ591" s="35"/>
      <c r="TTK591" s="35"/>
      <c r="TTL591" s="35"/>
      <c r="TTM591" s="35"/>
      <c r="TTN591" s="35"/>
      <c r="TTO591" s="35"/>
      <c r="TTP591" s="35"/>
      <c r="TTQ591" s="35"/>
      <c r="TTR591" s="35"/>
      <c r="TTS591" s="35"/>
      <c r="TTT591" s="35"/>
      <c r="TTU591" s="35"/>
      <c r="TTV591" s="35"/>
      <c r="TTW591" s="35"/>
      <c r="TTX591" s="35"/>
      <c r="TTY591" s="35"/>
      <c r="TTZ591" s="35"/>
      <c r="TUA591" s="35"/>
      <c r="TUB591" s="35"/>
      <c r="TUC591" s="35"/>
      <c r="TUD591" s="35"/>
      <c r="TUE591" s="35"/>
      <c r="TUF591" s="35"/>
      <c r="TUG591" s="35"/>
      <c r="TUH591" s="35"/>
      <c r="TUI591" s="35"/>
      <c r="TUJ591" s="35"/>
      <c r="TUK591" s="35"/>
      <c r="TUL591" s="35"/>
      <c r="TUM591" s="35"/>
      <c r="TUN591" s="35"/>
      <c r="TUO591" s="35"/>
      <c r="TUP591" s="35"/>
      <c r="TUQ591" s="35"/>
      <c r="TUR591" s="35"/>
      <c r="TUS591" s="35"/>
      <c r="TUT591" s="35"/>
      <c r="TUU591" s="35"/>
      <c r="TUV591" s="35"/>
      <c r="TUW591" s="35"/>
      <c r="TUX591" s="35"/>
      <c r="TUY591" s="35"/>
      <c r="TUZ591" s="35"/>
      <c r="TVA591" s="35"/>
      <c r="TVB591" s="35"/>
      <c r="TVC591" s="35"/>
      <c r="TVD591" s="35"/>
      <c r="TVE591" s="35"/>
      <c r="TVF591" s="35"/>
      <c r="TVG591" s="35"/>
      <c r="TVH591" s="35"/>
      <c r="TVI591" s="35"/>
      <c r="TVJ591" s="35"/>
      <c r="TVK591" s="35"/>
      <c r="TVL591" s="35"/>
      <c r="TVM591" s="35"/>
      <c r="TVN591" s="35"/>
      <c r="TVO591" s="35"/>
      <c r="TVP591" s="35"/>
      <c r="TVQ591" s="35"/>
      <c r="TVR591" s="35"/>
      <c r="TVS591" s="35"/>
      <c r="TVT591" s="35"/>
      <c r="TVU591" s="35"/>
      <c r="TVV591" s="35"/>
      <c r="TVW591" s="35"/>
      <c r="TVX591" s="35"/>
      <c r="TVY591" s="35"/>
      <c r="TVZ591" s="35"/>
      <c r="TWA591" s="35"/>
      <c r="TWB591" s="35"/>
      <c r="TWC591" s="35"/>
      <c r="TWD591" s="35"/>
      <c r="TWE591" s="35"/>
      <c r="TWF591" s="35"/>
      <c r="TWG591" s="35"/>
      <c r="TWH591" s="35"/>
      <c r="TWI591" s="35"/>
      <c r="TWJ591" s="35"/>
      <c r="TWK591" s="35"/>
      <c r="TWL591" s="35"/>
      <c r="TWM591" s="35"/>
      <c r="TWN591" s="35"/>
      <c r="TWO591" s="35"/>
      <c r="TWP591" s="35"/>
      <c r="TWQ591" s="35"/>
      <c r="TWR591" s="35"/>
      <c r="TWS591" s="35"/>
      <c r="TWT591" s="35"/>
      <c r="TWU591" s="35"/>
      <c r="TWV591" s="35"/>
      <c r="TWW591" s="35"/>
      <c r="TWX591" s="35"/>
      <c r="TWY591" s="35"/>
      <c r="TWZ591" s="35"/>
      <c r="TXA591" s="35"/>
      <c r="TXB591" s="35"/>
      <c r="TXC591" s="35"/>
      <c r="TXD591" s="35"/>
      <c r="TXE591" s="35"/>
      <c r="TXF591" s="35"/>
      <c r="TXG591" s="35"/>
      <c r="TXH591" s="35"/>
      <c r="TXI591" s="35"/>
      <c r="TXJ591" s="35"/>
      <c r="TXK591" s="35"/>
      <c r="TXL591" s="35"/>
      <c r="TXM591" s="35"/>
      <c r="TXN591" s="35"/>
      <c r="TXO591" s="35"/>
      <c r="TXP591" s="35"/>
      <c r="TXQ591" s="35"/>
      <c r="TXR591" s="35"/>
      <c r="TXS591" s="35"/>
      <c r="TXT591" s="35"/>
      <c r="TXU591" s="35"/>
      <c r="TXV591" s="35"/>
      <c r="TXW591" s="35"/>
      <c r="TXX591" s="35"/>
      <c r="TXY591" s="35"/>
      <c r="TXZ591" s="35"/>
      <c r="TYA591" s="35"/>
      <c r="TYB591" s="35"/>
      <c r="TYC591" s="35"/>
      <c r="TYD591" s="35"/>
      <c r="TYE591" s="35"/>
      <c r="TYF591" s="35"/>
      <c r="TYG591" s="35"/>
      <c r="TYH591" s="35"/>
      <c r="TYI591" s="35"/>
      <c r="TYJ591" s="35"/>
      <c r="TYK591" s="35"/>
      <c r="TYL591" s="35"/>
      <c r="TYM591" s="35"/>
      <c r="TYN591" s="35"/>
      <c r="TYO591" s="35"/>
      <c r="TYP591" s="35"/>
      <c r="TYQ591" s="35"/>
      <c r="TYR591" s="35"/>
      <c r="TYS591" s="35"/>
      <c r="TYT591" s="35"/>
      <c r="TYU591" s="35"/>
      <c r="TYV591" s="35"/>
      <c r="TYW591" s="35"/>
      <c r="TYX591" s="35"/>
      <c r="TYY591" s="35"/>
      <c r="TYZ591" s="35"/>
      <c r="TZA591" s="35"/>
      <c r="TZB591" s="35"/>
      <c r="TZC591" s="35"/>
      <c r="TZD591" s="35"/>
      <c r="TZE591" s="35"/>
      <c r="TZF591" s="35"/>
      <c r="TZG591" s="35"/>
      <c r="TZH591" s="35"/>
      <c r="TZI591" s="35"/>
      <c r="TZJ591" s="35"/>
      <c r="TZK591" s="35"/>
      <c r="TZL591" s="35"/>
      <c r="TZM591" s="35"/>
      <c r="TZN591" s="35"/>
      <c r="TZO591" s="35"/>
      <c r="TZP591" s="35"/>
      <c r="TZQ591" s="35"/>
      <c r="TZR591" s="35"/>
      <c r="TZS591" s="35"/>
      <c r="TZT591" s="35"/>
      <c r="TZU591" s="35"/>
      <c r="TZV591" s="35"/>
      <c r="TZW591" s="35"/>
      <c r="TZX591" s="35"/>
      <c r="TZY591" s="35"/>
      <c r="TZZ591" s="35"/>
      <c r="UAA591" s="35"/>
      <c r="UAB591" s="35"/>
      <c r="UAC591" s="35"/>
      <c r="UAD591" s="35"/>
      <c r="UAE591" s="35"/>
      <c r="UAF591" s="35"/>
      <c r="UAG591" s="35"/>
      <c r="UAH591" s="35"/>
      <c r="UAI591" s="35"/>
      <c r="UAJ591" s="35"/>
      <c r="UAK591" s="35"/>
      <c r="UAL591" s="35"/>
      <c r="UAM591" s="35"/>
      <c r="UAN591" s="35"/>
      <c r="UAO591" s="35"/>
      <c r="UAP591" s="35"/>
      <c r="UAQ591" s="35"/>
      <c r="UAR591" s="35"/>
      <c r="UAS591" s="35"/>
      <c r="UAT591" s="35"/>
      <c r="UAU591" s="35"/>
      <c r="UAV591" s="35"/>
      <c r="UAW591" s="35"/>
      <c r="UAX591" s="35"/>
      <c r="UAY591" s="35"/>
      <c r="UAZ591" s="35"/>
      <c r="UBA591" s="35"/>
      <c r="UBB591" s="35"/>
      <c r="UBC591" s="35"/>
      <c r="UBD591" s="35"/>
      <c r="UBE591" s="35"/>
      <c r="UBF591" s="35"/>
      <c r="UBG591" s="35"/>
      <c r="UBH591" s="35"/>
      <c r="UBI591" s="35"/>
      <c r="UBJ591" s="35"/>
      <c r="UBK591" s="35"/>
      <c r="UBL591" s="35"/>
      <c r="UBM591" s="35"/>
      <c r="UBN591" s="35"/>
      <c r="UBO591" s="35"/>
      <c r="UBP591" s="35"/>
      <c r="UBQ591" s="35"/>
      <c r="UBR591" s="35"/>
      <c r="UBS591" s="35"/>
      <c r="UBT591" s="35"/>
      <c r="UBU591" s="35"/>
      <c r="UBV591" s="35"/>
      <c r="UBW591" s="35"/>
      <c r="UBX591" s="35"/>
      <c r="UBY591" s="35"/>
      <c r="UBZ591" s="35"/>
      <c r="UCA591" s="35"/>
      <c r="UCB591" s="35"/>
      <c r="UCC591" s="35"/>
      <c r="UCD591" s="35"/>
      <c r="UCE591" s="35"/>
      <c r="UCF591" s="35"/>
      <c r="UCG591" s="35"/>
      <c r="UCH591" s="35"/>
      <c r="UCI591" s="35"/>
      <c r="UCJ591" s="35"/>
      <c r="UCK591" s="35"/>
      <c r="UCL591" s="35"/>
      <c r="UCM591" s="35"/>
      <c r="UCN591" s="35"/>
      <c r="UCO591" s="35"/>
      <c r="UCP591" s="35"/>
      <c r="UCQ591" s="35"/>
      <c r="UCR591" s="35"/>
      <c r="UCS591" s="35"/>
      <c r="UCT591" s="35"/>
      <c r="UCU591" s="35"/>
      <c r="UCV591" s="35"/>
      <c r="UCW591" s="35"/>
      <c r="UCX591" s="35"/>
      <c r="UCY591" s="35"/>
      <c r="UCZ591" s="35"/>
      <c r="UDA591" s="35"/>
      <c r="UDB591" s="35"/>
      <c r="UDC591" s="35"/>
      <c r="UDD591" s="35"/>
      <c r="UDE591" s="35"/>
      <c r="UDF591" s="35"/>
      <c r="UDG591" s="35"/>
      <c r="UDH591" s="35"/>
      <c r="UDI591" s="35"/>
      <c r="UDJ591" s="35"/>
      <c r="UDK591" s="35"/>
      <c r="UDL591" s="35"/>
      <c r="UDM591" s="35"/>
      <c r="UDN591" s="35"/>
      <c r="UDO591" s="35"/>
      <c r="UDP591" s="35"/>
      <c r="UDQ591" s="35"/>
      <c r="UDR591" s="35"/>
      <c r="UDS591" s="35"/>
      <c r="UDT591" s="35"/>
      <c r="UDU591" s="35"/>
      <c r="UDV591" s="35"/>
      <c r="UDW591" s="35"/>
      <c r="UDX591" s="35"/>
      <c r="UDY591" s="35"/>
      <c r="UDZ591" s="35"/>
      <c r="UEA591" s="35"/>
      <c r="UEB591" s="35"/>
      <c r="UEC591" s="35"/>
      <c r="UED591" s="35"/>
      <c r="UEE591" s="35"/>
      <c r="UEF591" s="35"/>
      <c r="UEG591" s="35"/>
      <c r="UEH591" s="35"/>
      <c r="UEI591" s="35"/>
      <c r="UEJ591" s="35"/>
      <c r="UEK591" s="35"/>
      <c r="UEL591" s="35"/>
      <c r="UEM591" s="35"/>
      <c r="UEN591" s="35"/>
      <c r="UEO591" s="35"/>
      <c r="UEP591" s="35"/>
      <c r="UEQ591" s="35"/>
      <c r="UER591" s="35"/>
      <c r="UES591" s="35"/>
      <c r="UET591" s="35"/>
      <c r="UEU591" s="35"/>
      <c r="UEV591" s="35"/>
      <c r="UEW591" s="35"/>
      <c r="UEX591" s="35"/>
      <c r="UEY591" s="35"/>
      <c r="UEZ591" s="35"/>
      <c r="UFA591" s="35"/>
      <c r="UFB591" s="35"/>
      <c r="UFC591" s="35"/>
      <c r="UFD591" s="35"/>
      <c r="UFE591" s="35"/>
      <c r="UFF591" s="35"/>
      <c r="UFG591" s="35"/>
      <c r="UFH591" s="35"/>
      <c r="UFI591" s="35"/>
      <c r="UFJ591" s="35"/>
      <c r="UFK591" s="35"/>
      <c r="UFL591" s="35"/>
      <c r="UFM591" s="35"/>
      <c r="UFN591" s="35"/>
      <c r="UFO591" s="35"/>
      <c r="UFP591" s="35"/>
      <c r="UFQ591" s="35"/>
      <c r="UFR591" s="35"/>
      <c r="UFS591" s="35"/>
      <c r="UFT591" s="35"/>
      <c r="UFU591" s="35"/>
      <c r="UFV591" s="35"/>
      <c r="UFW591" s="35"/>
      <c r="UFX591" s="35"/>
      <c r="UFY591" s="35"/>
      <c r="UFZ591" s="35"/>
      <c r="UGA591" s="35"/>
      <c r="UGB591" s="35"/>
      <c r="UGC591" s="35"/>
      <c r="UGD591" s="35"/>
      <c r="UGE591" s="35"/>
      <c r="UGF591" s="35"/>
      <c r="UGG591" s="35"/>
      <c r="UGH591" s="35"/>
      <c r="UGI591" s="35"/>
      <c r="UGJ591" s="35"/>
      <c r="UGK591" s="35"/>
      <c r="UGL591" s="35"/>
      <c r="UGM591" s="35"/>
      <c r="UGN591" s="35"/>
      <c r="UGO591" s="35"/>
      <c r="UGP591" s="35"/>
      <c r="UGQ591" s="35"/>
      <c r="UGR591" s="35"/>
      <c r="UGS591" s="35"/>
      <c r="UGT591" s="35"/>
      <c r="UGU591" s="35"/>
      <c r="UGV591" s="35"/>
      <c r="UGW591" s="35"/>
      <c r="UGX591" s="35"/>
      <c r="UGY591" s="35"/>
      <c r="UGZ591" s="35"/>
      <c r="UHA591" s="35"/>
      <c r="UHB591" s="35"/>
      <c r="UHC591" s="35"/>
      <c r="UHD591" s="35"/>
      <c r="UHE591" s="35"/>
      <c r="UHF591" s="35"/>
      <c r="UHG591" s="35"/>
      <c r="UHH591" s="35"/>
      <c r="UHI591" s="35"/>
      <c r="UHJ591" s="35"/>
      <c r="UHK591" s="35"/>
      <c r="UHL591" s="35"/>
      <c r="UHM591" s="35"/>
      <c r="UHN591" s="35"/>
      <c r="UHO591" s="35"/>
      <c r="UHP591" s="35"/>
      <c r="UHQ591" s="35"/>
      <c r="UHR591" s="35"/>
      <c r="UHS591" s="35"/>
      <c r="UHT591" s="35"/>
      <c r="UHU591" s="35"/>
      <c r="UHV591" s="35"/>
      <c r="UHW591" s="35"/>
      <c r="UHX591" s="35"/>
      <c r="UHY591" s="35"/>
      <c r="UHZ591" s="35"/>
      <c r="UIA591" s="35"/>
      <c r="UIB591" s="35"/>
      <c r="UIC591" s="35"/>
      <c r="UID591" s="35"/>
      <c r="UIE591" s="35"/>
      <c r="UIF591" s="35"/>
      <c r="UIG591" s="35"/>
      <c r="UIH591" s="35"/>
      <c r="UII591" s="35"/>
      <c r="UIJ591" s="35"/>
      <c r="UIK591" s="35"/>
      <c r="UIL591" s="35"/>
      <c r="UIM591" s="35"/>
      <c r="UIN591" s="35"/>
      <c r="UIO591" s="35"/>
      <c r="UIP591" s="35"/>
      <c r="UIQ591" s="35"/>
      <c r="UIR591" s="35"/>
      <c r="UIS591" s="35"/>
      <c r="UIT591" s="35"/>
      <c r="UIU591" s="35"/>
      <c r="UIV591" s="35"/>
      <c r="UIW591" s="35"/>
      <c r="UIX591" s="35"/>
      <c r="UIY591" s="35"/>
      <c r="UIZ591" s="35"/>
      <c r="UJA591" s="35"/>
      <c r="UJB591" s="35"/>
      <c r="UJC591" s="35"/>
      <c r="UJD591" s="35"/>
      <c r="UJE591" s="35"/>
      <c r="UJF591" s="35"/>
      <c r="UJG591" s="35"/>
      <c r="UJH591" s="35"/>
      <c r="UJI591" s="35"/>
      <c r="UJJ591" s="35"/>
      <c r="UJK591" s="35"/>
      <c r="UJL591" s="35"/>
      <c r="UJM591" s="35"/>
      <c r="UJN591" s="35"/>
      <c r="UJO591" s="35"/>
      <c r="UJP591" s="35"/>
      <c r="UJQ591" s="35"/>
      <c r="UJR591" s="35"/>
      <c r="UJS591" s="35"/>
      <c r="UJT591" s="35"/>
      <c r="UJU591" s="35"/>
      <c r="UJV591" s="35"/>
      <c r="UJW591" s="35"/>
      <c r="UJX591" s="35"/>
      <c r="UJY591" s="35"/>
      <c r="UJZ591" s="35"/>
      <c r="UKA591" s="35"/>
      <c r="UKB591" s="35"/>
      <c r="UKC591" s="35"/>
      <c r="UKD591" s="35"/>
      <c r="UKE591" s="35"/>
      <c r="UKF591" s="35"/>
      <c r="UKG591" s="35"/>
      <c r="UKH591" s="35"/>
      <c r="UKI591" s="35"/>
      <c r="UKJ591" s="35"/>
      <c r="UKK591" s="35"/>
      <c r="UKL591" s="35"/>
      <c r="UKM591" s="35"/>
      <c r="UKN591" s="35"/>
      <c r="UKO591" s="35"/>
      <c r="UKP591" s="35"/>
      <c r="UKQ591" s="35"/>
      <c r="UKR591" s="35"/>
      <c r="UKS591" s="35"/>
      <c r="UKT591" s="35"/>
      <c r="UKU591" s="35"/>
      <c r="UKV591" s="35"/>
      <c r="UKW591" s="35"/>
      <c r="UKX591" s="35"/>
      <c r="UKY591" s="35"/>
      <c r="UKZ591" s="35"/>
      <c r="ULA591" s="35"/>
      <c r="ULB591" s="35"/>
      <c r="ULC591" s="35"/>
      <c r="ULD591" s="35"/>
      <c r="ULE591" s="35"/>
      <c r="ULF591" s="35"/>
      <c r="ULG591" s="35"/>
      <c r="ULH591" s="35"/>
      <c r="ULI591" s="35"/>
      <c r="ULJ591" s="35"/>
      <c r="ULK591" s="35"/>
      <c r="ULL591" s="35"/>
      <c r="ULM591" s="35"/>
      <c r="ULN591" s="35"/>
      <c r="ULO591" s="35"/>
      <c r="ULP591" s="35"/>
      <c r="ULQ591" s="35"/>
      <c r="ULR591" s="35"/>
      <c r="ULS591" s="35"/>
      <c r="ULT591" s="35"/>
      <c r="ULU591" s="35"/>
      <c r="ULV591" s="35"/>
      <c r="ULW591" s="35"/>
      <c r="ULX591" s="35"/>
      <c r="ULY591" s="35"/>
      <c r="ULZ591" s="35"/>
      <c r="UMA591" s="35"/>
      <c r="UMB591" s="35"/>
      <c r="UMC591" s="35"/>
      <c r="UMD591" s="35"/>
      <c r="UME591" s="35"/>
      <c r="UMF591" s="35"/>
      <c r="UMG591" s="35"/>
      <c r="UMH591" s="35"/>
      <c r="UMI591" s="35"/>
      <c r="UMJ591" s="35"/>
      <c r="UMK591" s="35"/>
      <c r="UML591" s="35"/>
      <c r="UMM591" s="35"/>
      <c r="UMN591" s="35"/>
      <c r="UMO591" s="35"/>
      <c r="UMP591" s="35"/>
      <c r="UMQ591" s="35"/>
      <c r="UMR591" s="35"/>
      <c r="UMS591" s="35"/>
      <c r="UMT591" s="35"/>
      <c r="UMU591" s="35"/>
      <c r="UMV591" s="35"/>
      <c r="UMW591" s="35"/>
      <c r="UMX591" s="35"/>
      <c r="UMY591" s="35"/>
      <c r="UMZ591" s="35"/>
      <c r="UNA591" s="35"/>
      <c r="UNB591" s="35"/>
      <c r="UNC591" s="35"/>
      <c r="UND591" s="35"/>
      <c r="UNE591" s="35"/>
      <c r="UNF591" s="35"/>
      <c r="UNG591" s="35"/>
      <c r="UNH591" s="35"/>
      <c r="UNI591" s="35"/>
      <c r="UNJ591" s="35"/>
      <c r="UNK591" s="35"/>
      <c r="UNL591" s="35"/>
      <c r="UNM591" s="35"/>
      <c r="UNN591" s="35"/>
      <c r="UNO591" s="35"/>
      <c r="UNP591" s="35"/>
      <c r="UNQ591" s="35"/>
      <c r="UNR591" s="35"/>
      <c r="UNS591" s="35"/>
      <c r="UNT591" s="35"/>
      <c r="UNU591" s="35"/>
      <c r="UNV591" s="35"/>
      <c r="UNW591" s="35"/>
      <c r="UNX591" s="35"/>
      <c r="UNY591" s="35"/>
      <c r="UNZ591" s="35"/>
      <c r="UOA591" s="35"/>
      <c r="UOB591" s="35"/>
      <c r="UOC591" s="35"/>
      <c r="UOD591" s="35"/>
      <c r="UOE591" s="35"/>
      <c r="UOF591" s="35"/>
      <c r="UOG591" s="35"/>
      <c r="UOH591" s="35"/>
      <c r="UOI591" s="35"/>
      <c r="UOJ591" s="35"/>
      <c r="UOK591" s="35"/>
      <c r="UOL591" s="35"/>
      <c r="UOM591" s="35"/>
      <c r="UON591" s="35"/>
      <c r="UOO591" s="35"/>
      <c r="UOP591" s="35"/>
      <c r="UOQ591" s="35"/>
      <c r="UOR591" s="35"/>
      <c r="UOS591" s="35"/>
      <c r="UOT591" s="35"/>
      <c r="UOU591" s="35"/>
      <c r="UOV591" s="35"/>
      <c r="UOW591" s="35"/>
      <c r="UOX591" s="35"/>
      <c r="UOY591" s="35"/>
      <c r="UOZ591" s="35"/>
      <c r="UPA591" s="35"/>
      <c r="UPB591" s="35"/>
      <c r="UPC591" s="35"/>
      <c r="UPD591" s="35"/>
      <c r="UPE591" s="35"/>
      <c r="UPF591" s="35"/>
      <c r="UPG591" s="35"/>
      <c r="UPH591" s="35"/>
      <c r="UPI591" s="35"/>
      <c r="UPJ591" s="35"/>
      <c r="UPK591" s="35"/>
      <c r="UPL591" s="35"/>
      <c r="UPM591" s="35"/>
      <c r="UPN591" s="35"/>
      <c r="UPO591" s="35"/>
      <c r="UPP591" s="35"/>
      <c r="UPQ591" s="35"/>
      <c r="UPR591" s="35"/>
      <c r="UPS591" s="35"/>
      <c r="UPT591" s="35"/>
      <c r="UPU591" s="35"/>
      <c r="UPV591" s="35"/>
      <c r="UPW591" s="35"/>
      <c r="UPX591" s="35"/>
      <c r="UPY591" s="35"/>
      <c r="UPZ591" s="35"/>
      <c r="UQA591" s="35"/>
      <c r="UQB591" s="35"/>
      <c r="UQC591" s="35"/>
      <c r="UQD591" s="35"/>
      <c r="UQE591" s="35"/>
      <c r="UQF591" s="35"/>
      <c r="UQG591" s="35"/>
      <c r="UQH591" s="35"/>
      <c r="UQI591" s="35"/>
      <c r="UQJ591" s="35"/>
      <c r="UQK591" s="35"/>
      <c r="UQL591" s="35"/>
      <c r="UQM591" s="35"/>
      <c r="UQN591" s="35"/>
      <c r="UQO591" s="35"/>
      <c r="UQP591" s="35"/>
      <c r="UQQ591" s="35"/>
      <c r="UQR591" s="35"/>
      <c r="UQS591" s="35"/>
      <c r="UQT591" s="35"/>
      <c r="UQU591" s="35"/>
      <c r="UQV591" s="35"/>
      <c r="UQW591" s="35"/>
      <c r="UQX591" s="35"/>
      <c r="UQY591" s="35"/>
      <c r="UQZ591" s="35"/>
      <c r="URA591" s="35"/>
      <c r="URB591" s="35"/>
      <c r="URC591" s="35"/>
      <c r="URD591" s="35"/>
      <c r="URE591" s="35"/>
      <c r="URF591" s="35"/>
      <c r="URG591" s="35"/>
      <c r="URH591" s="35"/>
      <c r="URI591" s="35"/>
      <c r="URJ591" s="35"/>
      <c r="URK591" s="35"/>
      <c r="URL591" s="35"/>
      <c r="URM591" s="35"/>
      <c r="URN591" s="35"/>
      <c r="URO591" s="35"/>
      <c r="URP591" s="35"/>
      <c r="URQ591" s="35"/>
      <c r="URR591" s="35"/>
      <c r="URS591" s="35"/>
      <c r="URT591" s="35"/>
      <c r="URU591" s="35"/>
      <c r="URV591" s="35"/>
      <c r="URW591" s="35"/>
      <c r="URX591" s="35"/>
      <c r="URY591" s="35"/>
      <c r="URZ591" s="35"/>
      <c r="USA591" s="35"/>
      <c r="USB591" s="35"/>
      <c r="USC591" s="35"/>
      <c r="USD591" s="35"/>
      <c r="USE591" s="35"/>
      <c r="USF591" s="35"/>
      <c r="USG591" s="35"/>
      <c r="USH591" s="35"/>
      <c r="USI591" s="35"/>
      <c r="USJ591" s="35"/>
      <c r="USK591" s="35"/>
      <c r="USL591" s="35"/>
      <c r="USM591" s="35"/>
      <c r="USN591" s="35"/>
      <c r="USO591" s="35"/>
      <c r="USP591" s="35"/>
      <c r="USQ591" s="35"/>
      <c r="USR591" s="35"/>
      <c r="USS591" s="35"/>
      <c r="UST591" s="35"/>
      <c r="USU591" s="35"/>
      <c r="USV591" s="35"/>
      <c r="USW591" s="35"/>
      <c r="USX591" s="35"/>
      <c r="USY591" s="35"/>
      <c r="USZ591" s="35"/>
      <c r="UTA591" s="35"/>
      <c r="UTB591" s="35"/>
      <c r="UTC591" s="35"/>
      <c r="UTD591" s="35"/>
      <c r="UTE591" s="35"/>
      <c r="UTF591" s="35"/>
      <c r="UTG591" s="35"/>
      <c r="UTH591" s="35"/>
      <c r="UTI591" s="35"/>
      <c r="UTJ591" s="35"/>
      <c r="UTK591" s="35"/>
      <c r="UTL591" s="35"/>
      <c r="UTM591" s="35"/>
      <c r="UTN591" s="35"/>
      <c r="UTO591" s="35"/>
      <c r="UTP591" s="35"/>
      <c r="UTQ591" s="35"/>
      <c r="UTR591" s="35"/>
      <c r="UTS591" s="35"/>
      <c r="UTT591" s="35"/>
      <c r="UTU591" s="35"/>
      <c r="UTV591" s="35"/>
      <c r="UTW591" s="35"/>
      <c r="UTX591" s="35"/>
      <c r="UTY591" s="35"/>
      <c r="UTZ591" s="35"/>
      <c r="UUA591" s="35"/>
      <c r="UUB591" s="35"/>
      <c r="UUC591" s="35"/>
      <c r="UUD591" s="35"/>
      <c r="UUE591" s="35"/>
      <c r="UUF591" s="35"/>
      <c r="UUG591" s="35"/>
      <c r="UUH591" s="35"/>
      <c r="UUI591" s="35"/>
      <c r="UUJ591" s="35"/>
      <c r="UUK591" s="35"/>
      <c r="UUL591" s="35"/>
      <c r="UUM591" s="35"/>
      <c r="UUN591" s="35"/>
      <c r="UUO591" s="35"/>
      <c r="UUP591" s="35"/>
      <c r="UUQ591" s="35"/>
      <c r="UUR591" s="35"/>
      <c r="UUS591" s="35"/>
      <c r="UUT591" s="35"/>
      <c r="UUU591" s="35"/>
      <c r="UUV591" s="35"/>
      <c r="UUW591" s="35"/>
      <c r="UUX591" s="35"/>
      <c r="UUY591" s="35"/>
      <c r="UUZ591" s="35"/>
      <c r="UVA591" s="35"/>
      <c r="UVB591" s="35"/>
      <c r="UVC591" s="35"/>
      <c r="UVD591" s="35"/>
      <c r="UVE591" s="35"/>
      <c r="UVF591" s="35"/>
      <c r="UVG591" s="35"/>
      <c r="UVH591" s="35"/>
      <c r="UVI591" s="35"/>
      <c r="UVJ591" s="35"/>
      <c r="UVK591" s="35"/>
      <c r="UVL591" s="35"/>
      <c r="UVM591" s="35"/>
      <c r="UVN591" s="35"/>
      <c r="UVO591" s="35"/>
      <c r="UVP591" s="35"/>
      <c r="UVQ591" s="35"/>
      <c r="UVR591" s="35"/>
      <c r="UVS591" s="35"/>
      <c r="UVT591" s="35"/>
      <c r="UVU591" s="35"/>
      <c r="UVV591" s="35"/>
      <c r="UVW591" s="35"/>
      <c r="UVX591" s="35"/>
      <c r="UVY591" s="35"/>
      <c r="UVZ591" s="35"/>
      <c r="UWA591" s="35"/>
      <c r="UWB591" s="35"/>
      <c r="UWC591" s="35"/>
      <c r="UWD591" s="35"/>
      <c r="UWE591" s="35"/>
      <c r="UWF591" s="35"/>
      <c r="UWG591" s="35"/>
      <c r="UWH591" s="35"/>
      <c r="UWI591" s="35"/>
      <c r="UWJ591" s="35"/>
      <c r="UWK591" s="35"/>
      <c r="UWL591" s="35"/>
      <c r="UWM591" s="35"/>
      <c r="UWN591" s="35"/>
      <c r="UWO591" s="35"/>
      <c r="UWP591" s="35"/>
      <c r="UWQ591" s="35"/>
      <c r="UWR591" s="35"/>
      <c r="UWS591" s="35"/>
      <c r="UWT591" s="35"/>
      <c r="UWU591" s="35"/>
      <c r="UWV591" s="35"/>
      <c r="UWW591" s="35"/>
      <c r="UWX591" s="35"/>
      <c r="UWY591" s="35"/>
      <c r="UWZ591" s="35"/>
      <c r="UXA591" s="35"/>
      <c r="UXB591" s="35"/>
      <c r="UXC591" s="35"/>
      <c r="UXD591" s="35"/>
      <c r="UXE591" s="35"/>
      <c r="UXF591" s="35"/>
      <c r="UXG591" s="35"/>
      <c r="UXH591" s="35"/>
      <c r="UXI591" s="35"/>
      <c r="UXJ591" s="35"/>
      <c r="UXK591" s="35"/>
      <c r="UXL591" s="35"/>
      <c r="UXM591" s="35"/>
      <c r="UXN591" s="35"/>
      <c r="UXO591" s="35"/>
      <c r="UXP591" s="35"/>
      <c r="UXQ591" s="35"/>
      <c r="UXR591" s="35"/>
      <c r="UXS591" s="35"/>
      <c r="UXT591" s="35"/>
      <c r="UXU591" s="35"/>
      <c r="UXV591" s="35"/>
      <c r="UXW591" s="35"/>
      <c r="UXX591" s="35"/>
      <c r="UXY591" s="35"/>
      <c r="UXZ591" s="35"/>
      <c r="UYA591" s="35"/>
      <c r="UYB591" s="35"/>
      <c r="UYC591" s="35"/>
      <c r="UYD591" s="35"/>
      <c r="UYE591" s="35"/>
      <c r="UYF591" s="35"/>
      <c r="UYG591" s="35"/>
      <c r="UYH591" s="35"/>
      <c r="UYI591" s="35"/>
      <c r="UYJ591" s="35"/>
      <c r="UYK591" s="35"/>
      <c r="UYL591" s="35"/>
      <c r="UYM591" s="35"/>
      <c r="UYN591" s="35"/>
      <c r="UYO591" s="35"/>
      <c r="UYP591" s="35"/>
      <c r="UYQ591" s="35"/>
      <c r="UYR591" s="35"/>
      <c r="UYS591" s="35"/>
      <c r="UYT591" s="35"/>
      <c r="UYU591" s="35"/>
      <c r="UYV591" s="35"/>
      <c r="UYW591" s="35"/>
      <c r="UYX591" s="35"/>
      <c r="UYY591" s="35"/>
      <c r="UYZ591" s="35"/>
      <c r="UZA591" s="35"/>
      <c r="UZB591" s="35"/>
      <c r="UZC591" s="35"/>
      <c r="UZD591" s="35"/>
      <c r="UZE591" s="35"/>
      <c r="UZF591" s="35"/>
      <c r="UZG591" s="35"/>
      <c r="UZH591" s="35"/>
      <c r="UZI591" s="35"/>
      <c r="UZJ591" s="35"/>
      <c r="UZK591" s="35"/>
      <c r="UZL591" s="35"/>
      <c r="UZM591" s="35"/>
      <c r="UZN591" s="35"/>
      <c r="UZO591" s="35"/>
      <c r="UZP591" s="35"/>
      <c r="UZQ591" s="35"/>
      <c r="UZR591" s="35"/>
      <c r="UZS591" s="35"/>
      <c r="UZT591" s="35"/>
      <c r="UZU591" s="35"/>
      <c r="UZV591" s="35"/>
      <c r="UZW591" s="35"/>
      <c r="UZX591" s="35"/>
      <c r="UZY591" s="35"/>
      <c r="UZZ591" s="35"/>
      <c r="VAA591" s="35"/>
      <c r="VAB591" s="35"/>
      <c r="VAC591" s="35"/>
      <c r="VAD591" s="35"/>
      <c r="VAE591" s="35"/>
      <c r="VAF591" s="35"/>
      <c r="VAG591" s="35"/>
      <c r="VAH591" s="35"/>
      <c r="VAI591" s="35"/>
      <c r="VAJ591" s="35"/>
      <c r="VAK591" s="35"/>
      <c r="VAL591" s="35"/>
      <c r="VAM591" s="35"/>
      <c r="VAN591" s="35"/>
      <c r="VAO591" s="35"/>
      <c r="VAP591" s="35"/>
      <c r="VAQ591" s="35"/>
      <c r="VAR591" s="35"/>
      <c r="VAS591" s="35"/>
      <c r="VAT591" s="35"/>
      <c r="VAU591" s="35"/>
      <c r="VAV591" s="35"/>
      <c r="VAW591" s="35"/>
      <c r="VAX591" s="35"/>
      <c r="VAY591" s="35"/>
      <c r="VAZ591" s="35"/>
      <c r="VBA591" s="35"/>
      <c r="VBB591" s="35"/>
      <c r="VBC591" s="35"/>
      <c r="VBD591" s="35"/>
      <c r="VBE591" s="35"/>
      <c r="VBF591" s="35"/>
      <c r="VBG591" s="35"/>
      <c r="VBH591" s="35"/>
      <c r="VBI591" s="35"/>
      <c r="VBJ591" s="35"/>
      <c r="VBK591" s="35"/>
      <c r="VBL591" s="35"/>
      <c r="VBM591" s="35"/>
      <c r="VBN591" s="35"/>
      <c r="VBO591" s="35"/>
      <c r="VBP591" s="35"/>
      <c r="VBQ591" s="35"/>
      <c r="VBR591" s="35"/>
      <c r="VBS591" s="35"/>
      <c r="VBT591" s="35"/>
      <c r="VBU591" s="35"/>
      <c r="VBV591" s="35"/>
      <c r="VBW591" s="35"/>
      <c r="VBX591" s="35"/>
      <c r="VBY591" s="35"/>
      <c r="VBZ591" s="35"/>
      <c r="VCA591" s="35"/>
      <c r="VCB591" s="35"/>
      <c r="VCC591" s="35"/>
      <c r="VCD591" s="35"/>
      <c r="VCE591" s="35"/>
      <c r="VCF591" s="35"/>
      <c r="VCG591" s="35"/>
      <c r="VCH591" s="35"/>
      <c r="VCI591" s="35"/>
      <c r="VCJ591" s="35"/>
      <c r="VCK591" s="35"/>
      <c r="VCL591" s="35"/>
      <c r="VCM591" s="35"/>
      <c r="VCN591" s="35"/>
      <c r="VCO591" s="35"/>
      <c r="VCP591" s="35"/>
      <c r="VCQ591" s="35"/>
      <c r="VCR591" s="35"/>
      <c r="VCS591" s="35"/>
      <c r="VCT591" s="35"/>
      <c r="VCU591" s="35"/>
      <c r="VCV591" s="35"/>
      <c r="VCW591" s="35"/>
      <c r="VCX591" s="35"/>
      <c r="VCY591" s="35"/>
      <c r="VCZ591" s="35"/>
      <c r="VDA591" s="35"/>
      <c r="VDB591" s="35"/>
      <c r="VDC591" s="35"/>
      <c r="VDD591" s="35"/>
      <c r="VDE591" s="35"/>
      <c r="VDF591" s="35"/>
      <c r="VDG591" s="35"/>
      <c r="VDH591" s="35"/>
      <c r="VDI591" s="35"/>
      <c r="VDJ591" s="35"/>
      <c r="VDK591" s="35"/>
      <c r="VDL591" s="35"/>
      <c r="VDM591" s="35"/>
      <c r="VDN591" s="35"/>
      <c r="VDO591" s="35"/>
      <c r="VDP591" s="35"/>
      <c r="VDQ591" s="35"/>
      <c r="VDR591" s="35"/>
      <c r="VDS591" s="35"/>
      <c r="VDT591" s="35"/>
      <c r="VDU591" s="35"/>
      <c r="VDV591" s="35"/>
      <c r="VDW591" s="35"/>
      <c r="VDX591" s="35"/>
      <c r="VDY591" s="35"/>
      <c r="VDZ591" s="35"/>
      <c r="VEA591" s="35"/>
      <c r="VEB591" s="35"/>
      <c r="VEC591" s="35"/>
      <c r="VED591" s="35"/>
      <c r="VEE591" s="35"/>
      <c r="VEF591" s="35"/>
      <c r="VEG591" s="35"/>
      <c r="VEH591" s="35"/>
      <c r="VEI591" s="35"/>
      <c r="VEJ591" s="35"/>
      <c r="VEK591" s="35"/>
      <c r="VEL591" s="35"/>
      <c r="VEM591" s="35"/>
      <c r="VEN591" s="35"/>
      <c r="VEO591" s="35"/>
      <c r="VEP591" s="35"/>
      <c r="VEQ591" s="35"/>
      <c r="VER591" s="35"/>
      <c r="VES591" s="35"/>
      <c r="VET591" s="35"/>
      <c r="VEU591" s="35"/>
      <c r="VEV591" s="35"/>
      <c r="VEW591" s="35"/>
      <c r="VEX591" s="35"/>
      <c r="VEY591" s="35"/>
      <c r="VEZ591" s="35"/>
      <c r="VFA591" s="35"/>
      <c r="VFB591" s="35"/>
      <c r="VFC591" s="35"/>
      <c r="VFD591" s="35"/>
      <c r="VFE591" s="35"/>
      <c r="VFF591" s="35"/>
      <c r="VFG591" s="35"/>
      <c r="VFH591" s="35"/>
      <c r="VFI591" s="35"/>
      <c r="VFJ591" s="35"/>
      <c r="VFK591" s="35"/>
      <c r="VFL591" s="35"/>
      <c r="VFM591" s="35"/>
      <c r="VFN591" s="35"/>
      <c r="VFO591" s="35"/>
      <c r="VFP591" s="35"/>
      <c r="VFQ591" s="35"/>
      <c r="VFR591" s="35"/>
      <c r="VFS591" s="35"/>
      <c r="VFT591" s="35"/>
      <c r="VFU591" s="35"/>
      <c r="VFV591" s="35"/>
      <c r="VFW591" s="35"/>
      <c r="VFX591" s="35"/>
      <c r="VFY591" s="35"/>
      <c r="VFZ591" s="35"/>
      <c r="VGA591" s="35"/>
      <c r="VGB591" s="35"/>
      <c r="VGC591" s="35"/>
      <c r="VGD591" s="35"/>
      <c r="VGE591" s="35"/>
      <c r="VGF591" s="35"/>
      <c r="VGG591" s="35"/>
      <c r="VGH591" s="35"/>
      <c r="VGI591" s="35"/>
      <c r="VGJ591" s="35"/>
      <c r="VGK591" s="35"/>
      <c r="VGL591" s="35"/>
      <c r="VGM591" s="35"/>
      <c r="VGN591" s="35"/>
      <c r="VGO591" s="35"/>
      <c r="VGP591" s="35"/>
      <c r="VGQ591" s="35"/>
      <c r="VGR591" s="35"/>
      <c r="VGS591" s="35"/>
      <c r="VGT591" s="35"/>
      <c r="VGU591" s="35"/>
      <c r="VGV591" s="35"/>
      <c r="VGW591" s="35"/>
      <c r="VGX591" s="35"/>
      <c r="VGY591" s="35"/>
      <c r="VGZ591" s="35"/>
      <c r="VHA591" s="35"/>
      <c r="VHB591" s="35"/>
      <c r="VHC591" s="35"/>
      <c r="VHD591" s="35"/>
      <c r="VHE591" s="35"/>
      <c r="VHF591" s="35"/>
      <c r="VHG591" s="35"/>
      <c r="VHH591" s="35"/>
      <c r="VHI591" s="35"/>
      <c r="VHJ591" s="35"/>
      <c r="VHK591" s="35"/>
      <c r="VHL591" s="35"/>
      <c r="VHM591" s="35"/>
      <c r="VHN591" s="35"/>
      <c r="VHO591" s="35"/>
      <c r="VHP591" s="35"/>
      <c r="VHQ591" s="35"/>
      <c r="VHR591" s="35"/>
      <c r="VHS591" s="35"/>
      <c r="VHT591" s="35"/>
      <c r="VHU591" s="35"/>
      <c r="VHV591" s="35"/>
      <c r="VHW591" s="35"/>
      <c r="VHX591" s="35"/>
      <c r="VHY591" s="35"/>
      <c r="VHZ591" s="35"/>
      <c r="VIA591" s="35"/>
      <c r="VIB591" s="35"/>
      <c r="VIC591" s="35"/>
      <c r="VID591" s="35"/>
      <c r="VIE591" s="35"/>
      <c r="VIF591" s="35"/>
      <c r="VIG591" s="35"/>
      <c r="VIH591" s="35"/>
      <c r="VII591" s="35"/>
      <c r="VIJ591" s="35"/>
      <c r="VIK591" s="35"/>
      <c r="VIL591" s="35"/>
      <c r="VIM591" s="35"/>
      <c r="VIN591" s="35"/>
      <c r="VIO591" s="35"/>
      <c r="VIP591" s="35"/>
      <c r="VIQ591" s="35"/>
      <c r="VIR591" s="35"/>
      <c r="VIS591" s="35"/>
      <c r="VIT591" s="35"/>
      <c r="VIU591" s="35"/>
      <c r="VIV591" s="35"/>
      <c r="VIW591" s="35"/>
      <c r="VIX591" s="35"/>
      <c r="VIY591" s="35"/>
      <c r="VIZ591" s="35"/>
      <c r="VJA591" s="35"/>
      <c r="VJB591" s="35"/>
      <c r="VJC591" s="35"/>
      <c r="VJD591" s="35"/>
      <c r="VJE591" s="35"/>
      <c r="VJF591" s="35"/>
      <c r="VJG591" s="35"/>
      <c r="VJH591" s="35"/>
      <c r="VJI591" s="35"/>
      <c r="VJJ591" s="35"/>
      <c r="VJK591" s="35"/>
      <c r="VJL591" s="35"/>
      <c r="VJM591" s="35"/>
      <c r="VJN591" s="35"/>
      <c r="VJO591" s="35"/>
      <c r="VJP591" s="35"/>
      <c r="VJQ591" s="35"/>
      <c r="VJR591" s="35"/>
      <c r="VJS591" s="35"/>
      <c r="VJT591" s="35"/>
      <c r="VJU591" s="35"/>
      <c r="VJV591" s="35"/>
      <c r="VJW591" s="35"/>
      <c r="VJX591" s="35"/>
      <c r="VJY591" s="35"/>
      <c r="VJZ591" s="35"/>
      <c r="VKA591" s="35"/>
      <c r="VKB591" s="35"/>
      <c r="VKC591" s="35"/>
      <c r="VKD591" s="35"/>
      <c r="VKE591" s="35"/>
      <c r="VKF591" s="35"/>
      <c r="VKG591" s="35"/>
      <c r="VKH591" s="35"/>
      <c r="VKI591" s="35"/>
      <c r="VKJ591" s="35"/>
      <c r="VKK591" s="35"/>
      <c r="VKL591" s="35"/>
      <c r="VKM591" s="35"/>
      <c r="VKN591" s="35"/>
      <c r="VKO591" s="35"/>
      <c r="VKP591" s="35"/>
      <c r="VKQ591" s="35"/>
      <c r="VKR591" s="35"/>
      <c r="VKS591" s="35"/>
      <c r="VKT591" s="35"/>
      <c r="VKU591" s="35"/>
      <c r="VKV591" s="35"/>
      <c r="VKW591" s="35"/>
      <c r="VKX591" s="35"/>
      <c r="VKY591" s="35"/>
      <c r="VKZ591" s="35"/>
      <c r="VLA591" s="35"/>
      <c r="VLB591" s="35"/>
      <c r="VLC591" s="35"/>
      <c r="VLD591" s="35"/>
      <c r="VLE591" s="35"/>
      <c r="VLF591" s="35"/>
      <c r="VLG591" s="35"/>
      <c r="VLH591" s="35"/>
      <c r="VLI591" s="35"/>
      <c r="VLJ591" s="35"/>
      <c r="VLK591" s="35"/>
      <c r="VLL591" s="35"/>
      <c r="VLM591" s="35"/>
      <c r="VLN591" s="35"/>
      <c r="VLO591" s="35"/>
      <c r="VLP591" s="35"/>
      <c r="VLQ591" s="35"/>
      <c r="VLR591" s="35"/>
      <c r="VLS591" s="35"/>
      <c r="VLT591" s="35"/>
      <c r="VLU591" s="35"/>
      <c r="VLV591" s="35"/>
      <c r="VLW591" s="35"/>
      <c r="VLX591" s="35"/>
      <c r="VLY591" s="35"/>
      <c r="VLZ591" s="35"/>
      <c r="VMA591" s="35"/>
      <c r="VMB591" s="35"/>
      <c r="VMC591" s="35"/>
      <c r="VMD591" s="35"/>
      <c r="VME591" s="35"/>
      <c r="VMF591" s="35"/>
      <c r="VMG591" s="35"/>
      <c r="VMH591" s="35"/>
      <c r="VMI591" s="35"/>
      <c r="VMJ591" s="35"/>
      <c r="VMK591" s="35"/>
      <c r="VML591" s="35"/>
      <c r="VMM591" s="35"/>
      <c r="VMN591" s="35"/>
      <c r="VMO591" s="35"/>
      <c r="VMP591" s="35"/>
      <c r="VMQ591" s="35"/>
      <c r="VMR591" s="35"/>
      <c r="VMS591" s="35"/>
      <c r="VMT591" s="35"/>
      <c r="VMU591" s="35"/>
      <c r="VMV591" s="35"/>
      <c r="VMW591" s="35"/>
      <c r="VMX591" s="35"/>
      <c r="VMY591" s="35"/>
      <c r="VMZ591" s="35"/>
      <c r="VNA591" s="35"/>
      <c r="VNB591" s="35"/>
      <c r="VNC591" s="35"/>
      <c r="VND591" s="35"/>
      <c r="VNE591" s="35"/>
      <c r="VNF591" s="35"/>
      <c r="VNG591" s="35"/>
      <c r="VNH591" s="35"/>
      <c r="VNI591" s="35"/>
      <c r="VNJ591" s="35"/>
      <c r="VNK591" s="35"/>
      <c r="VNL591" s="35"/>
      <c r="VNM591" s="35"/>
      <c r="VNN591" s="35"/>
      <c r="VNO591" s="35"/>
      <c r="VNP591" s="35"/>
      <c r="VNQ591" s="35"/>
      <c r="VNR591" s="35"/>
      <c r="VNS591" s="35"/>
      <c r="VNT591" s="35"/>
      <c r="VNU591" s="35"/>
      <c r="VNV591" s="35"/>
      <c r="VNW591" s="35"/>
      <c r="VNX591" s="35"/>
      <c r="VNY591" s="35"/>
      <c r="VNZ591" s="35"/>
      <c r="VOA591" s="35"/>
      <c r="VOB591" s="35"/>
      <c r="VOC591" s="35"/>
      <c r="VOD591" s="35"/>
      <c r="VOE591" s="35"/>
      <c r="VOF591" s="35"/>
      <c r="VOG591" s="35"/>
      <c r="VOH591" s="35"/>
      <c r="VOI591" s="35"/>
      <c r="VOJ591" s="35"/>
      <c r="VOK591" s="35"/>
      <c r="VOL591" s="35"/>
      <c r="VOM591" s="35"/>
      <c r="VON591" s="35"/>
      <c r="VOO591" s="35"/>
      <c r="VOP591" s="35"/>
      <c r="VOQ591" s="35"/>
      <c r="VOR591" s="35"/>
      <c r="VOS591" s="35"/>
      <c r="VOT591" s="35"/>
      <c r="VOU591" s="35"/>
      <c r="VOV591" s="35"/>
      <c r="VOW591" s="35"/>
      <c r="VOX591" s="35"/>
      <c r="VOY591" s="35"/>
      <c r="VOZ591" s="35"/>
      <c r="VPA591" s="35"/>
      <c r="VPB591" s="35"/>
      <c r="VPC591" s="35"/>
      <c r="VPD591" s="35"/>
      <c r="VPE591" s="35"/>
      <c r="VPF591" s="35"/>
      <c r="VPG591" s="35"/>
      <c r="VPH591" s="35"/>
      <c r="VPI591" s="35"/>
      <c r="VPJ591" s="35"/>
      <c r="VPK591" s="35"/>
      <c r="VPL591" s="35"/>
      <c r="VPM591" s="35"/>
      <c r="VPN591" s="35"/>
      <c r="VPO591" s="35"/>
      <c r="VPP591" s="35"/>
      <c r="VPQ591" s="35"/>
      <c r="VPR591" s="35"/>
      <c r="VPS591" s="35"/>
      <c r="VPT591" s="35"/>
      <c r="VPU591" s="35"/>
      <c r="VPV591" s="35"/>
      <c r="VPW591" s="35"/>
      <c r="VPX591" s="35"/>
      <c r="VPY591" s="35"/>
      <c r="VPZ591" s="35"/>
      <c r="VQA591" s="35"/>
      <c r="VQB591" s="35"/>
      <c r="VQC591" s="35"/>
      <c r="VQD591" s="35"/>
      <c r="VQE591" s="35"/>
      <c r="VQF591" s="35"/>
      <c r="VQG591" s="35"/>
      <c r="VQH591" s="35"/>
      <c r="VQI591" s="35"/>
      <c r="VQJ591" s="35"/>
      <c r="VQK591" s="35"/>
      <c r="VQL591" s="35"/>
      <c r="VQM591" s="35"/>
      <c r="VQN591" s="35"/>
      <c r="VQO591" s="35"/>
      <c r="VQP591" s="35"/>
      <c r="VQQ591" s="35"/>
      <c r="VQR591" s="35"/>
      <c r="VQS591" s="35"/>
      <c r="VQT591" s="35"/>
      <c r="VQU591" s="35"/>
      <c r="VQV591" s="35"/>
      <c r="VQW591" s="35"/>
      <c r="VQX591" s="35"/>
      <c r="VQY591" s="35"/>
      <c r="VQZ591" s="35"/>
      <c r="VRA591" s="35"/>
      <c r="VRB591" s="35"/>
      <c r="VRC591" s="35"/>
      <c r="VRD591" s="35"/>
      <c r="VRE591" s="35"/>
      <c r="VRF591" s="35"/>
      <c r="VRG591" s="35"/>
      <c r="VRH591" s="35"/>
      <c r="VRI591" s="35"/>
      <c r="VRJ591" s="35"/>
      <c r="VRK591" s="35"/>
      <c r="VRL591" s="35"/>
      <c r="VRM591" s="35"/>
      <c r="VRN591" s="35"/>
      <c r="VRO591" s="35"/>
      <c r="VRP591" s="35"/>
      <c r="VRQ591" s="35"/>
      <c r="VRR591" s="35"/>
      <c r="VRS591" s="35"/>
      <c r="VRT591" s="35"/>
      <c r="VRU591" s="35"/>
      <c r="VRV591" s="35"/>
      <c r="VRW591" s="35"/>
      <c r="VRX591" s="35"/>
      <c r="VRY591" s="35"/>
      <c r="VRZ591" s="35"/>
      <c r="VSA591" s="35"/>
      <c r="VSB591" s="35"/>
      <c r="VSC591" s="35"/>
      <c r="VSD591" s="35"/>
      <c r="VSE591" s="35"/>
      <c r="VSF591" s="35"/>
      <c r="VSG591" s="35"/>
      <c r="VSH591" s="35"/>
      <c r="VSI591" s="35"/>
      <c r="VSJ591" s="35"/>
      <c r="VSK591" s="35"/>
      <c r="VSL591" s="35"/>
      <c r="VSM591" s="35"/>
      <c r="VSN591" s="35"/>
      <c r="VSO591" s="35"/>
      <c r="VSP591" s="35"/>
      <c r="VSQ591" s="35"/>
      <c r="VSR591" s="35"/>
      <c r="VSS591" s="35"/>
      <c r="VST591" s="35"/>
      <c r="VSU591" s="35"/>
      <c r="VSV591" s="35"/>
      <c r="VSW591" s="35"/>
      <c r="VSX591" s="35"/>
      <c r="VSY591" s="35"/>
      <c r="VSZ591" s="35"/>
      <c r="VTA591" s="35"/>
      <c r="VTB591" s="35"/>
      <c r="VTC591" s="35"/>
      <c r="VTD591" s="35"/>
      <c r="VTE591" s="35"/>
      <c r="VTF591" s="35"/>
      <c r="VTG591" s="35"/>
      <c r="VTH591" s="35"/>
      <c r="VTI591" s="35"/>
      <c r="VTJ591" s="35"/>
      <c r="VTK591" s="35"/>
      <c r="VTL591" s="35"/>
      <c r="VTM591" s="35"/>
      <c r="VTN591" s="35"/>
      <c r="VTO591" s="35"/>
      <c r="VTP591" s="35"/>
      <c r="VTQ591" s="35"/>
      <c r="VTR591" s="35"/>
      <c r="VTS591" s="35"/>
      <c r="VTT591" s="35"/>
      <c r="VTU591" s="35"/>
      <c r="VTV591" s="35"/>
      <c r="VTW591" s="35"/>
      <c r="VTX591" s="35"/>
      <c r="VTY591" s="35"/>
      <c r="VTZ591" s="35"/>
      <c r="VUA591" s="35"/>
      <c r="VUB591" s="35"/>
      <c r="VUC591" s="35"/>
      <c r="VUD591" s="35"/>
      <c r="VUE591" s="35"/>
      <c r="VUF591" s="35"/>
      <c r="VUG591" s="35"/>
      <c r="VUH591" s="35"/>
      <c r="VUI591" s="35"/>
      <c r="VUJ591" s="35"/>
      <c r="VUK591" s="35"/>
      <c r="VUL591" s="35"/>
      <c r="VUM591" s="35"/>
      <c r="VUN591" s="35"/>
      <c r="VUO591" s="35"/>
      <c r="VUP591" s="35"/>
      <c r="VUQ591" s="35"/>
      <c r="VUR591" s="35"/>
      <c r="VUS591" s="35"/>
      <c r="VUT591" s="35"/>
      <c r="VUU591" s="35"/>
      <c r="VUV591" s="35"/>
      <c r="VUW591" s="35"/>
      <c r="VUX591" s="35"/>
      <c r="VUY591" s="35"/>
      <c r="VUZ591" s="35"/>
      <c r="VVA591" s="35"/>
      <c r="VVB591" s="35"/>
      <c r="VVC591" s="35"/>
      <c r="VVD591" s="35"/>
      <c r="VVE591" s="35"/>
      <c r="VVF591" s="35"/>
      <c r="VVG591" s="35"/>
      <c r="VVH591" s="35"/>
      <c r="VVI591" s="35"/>
      <c r="VVJ591" s="35"/>
      <c r="VVK591" s="35"/>
      <c r="VVL591" s="35"/>
      <c r="VVM591" s="35"/>
      <c r="VVN591" s="35"/>
      <c r="VVO591" s="35"/>
      <c r="VVP591" s="35"/>
      <c r="VVQ591" s="35"/>
      <c r="VVR591" s="35"/>
      <c r="VVS591" s="35"/>
      <c r="VVT591" s="35"/>
      <c r="VVU591" s="35"/>
      <c r="VVV591" s="35"/>
      <c r="VVW591" s="35"/>
      <c r="VVX591" s="35"/>
      <c r="VVY591" s="35"/>
      <c r="VVZ591" s="35"/>
      <c r="VWA591" s="35"/>
      <c r="VWB591" s="35"/>
      <c r="VWC591" s="35"/>
      <c r="VWD591" s="35"/>
      <c r="VWE591" s="35"/>
      <c r="VWF591" s="35"/>
      <c r="VWG591" s="35"/>
      <c r="VWH591" s="35"/>
      <c r="VWI591" s="35"/>
      <c r="VWJ591" s="35"/>
      <c r="VWK591" s="35"/>
      <c r="VWL591" s="35"/>
      <c r="VWM591" s="35"/>
      <c r="VWN591" s="35"/>
      <c r="VWO591" s="35"/>
      <c r="VWP591" s="35"/>
      <c r="VWQ591" s="35"/>
      <c r="VWR591" s="35"/>
      <c r="VWS591" s="35"/>
      <c r="VWT591" s="35"/>
      <c r="VWU591" s="35"/>
      <c r="VWV591" s="35"/>
      <c r="VWW591" s="35"/>
      <c r="VWX591" s="35"/>
      <c r="VWY591" s="35"/>
      <c r="VWZ591" s="35"/>
      <c r="VXA591" s="35"/>
      <c r="VXB591" s="35"/>
      <c r="VXC591" s="35"/>
      <c r="VXD591" s="35"/>
      <c r="VXE591" s="35"/>
      <c r="VXF591" s="35"/>
      <c r="VXG591" s="35"/>
      <c r="VXH591" s="35"/>
      <c r="VXI591" s="35"/>
      <c r="VXJ591" s="35"/>
      <c r="VXK591" s="35"/>
      <c r="VXL591" s="35"/>
      <c r="VXM591" s="35"/>
      <c r="VXN591" s="35"/>
      <c r="VXO591" s="35"/>
      <c r="VXP591" s="35"/>
      <c r="VXQ591" s="35"/>
      <c r="VXR591" s="35"/>
      <c r="VXS591" s="35"/>
      <c r="VXT591" s="35"/>
      <c r="VXU591" s="35"/>
      <c r="VXV591" s="35"/>
      <c r="VXW591" s="35"/>
      <c r="VXX591" s="35"/>
      <c r="VXY591" s="35"/>
      <c r="VXZ591" s="35"/>
      <c r="VYA591" s="35"/>
      <c r="VYB591" s="35"/>
      <c r="VYC591" s="35"/>
      <c r="VYD591" s="35"/>
      <c r="VYE591" s="35"/>
      <c r="VYF591" s="35"/>
      <c r="VYG591" s="35"/>
      <c r="VYH591" s="35"/>
      <c r="VYI591" s="35"/>
      <c r="VYJ591" s="35"/>
      <c r="VYK591" s="35"/>
      <c r="VYL591" s="35"/>
      <c r="VYM591" s="35"/>
      <c r="VYN591" s="35"/>
      <c r="VYO591" s="35"/>
      <c r="VYP591" s="35"/>
      <c r="VYQ591" s="35"/>
      <c r="VYR591" s="35"/>
      <c r="VYS591" s="35"/>
      <c r="VYT591" s="35"/>
      <c r="VYU591" s="35"/>
      <c r="VYV591" s="35"/>
      <c r="VYW591" s="35"/>
      <c r="VYX591" s="35"/>
      <c r="VYY591" s="35"/>
      <c r="VYZ591" s="35"/>
      <c r="VZA591" s="35"/>
      <c r="VZB591" s="35"/>
      <c r="VZC591" s="35"/>
      <c r="VZD591" s="35"/>
      <c r="VZE591" s="35"/>
      <c r="VZF591" s="35"/>
      <c r="VZG591" s="35"/>
      <c r="VZH591" s="35"/>
      <c r="VZI591" s="35"/>
      <c r="VZJ591" s="35"/>
      <c r="VZK591" s="35"/>
      <c r="VZL591" s="35"/>
      <c r="VZM591" s="35"/>
      <c r="VZN591" s="35"/>
      <c r="VZO591" s="35"/>
      <c r="VZP591" s="35"/>
      <c r="VZQ591" s="35"/>
      <c r="VZR591" s="35"/>
      <c r="VZS591" s="35"/>
      <c r="VZT591" s="35"/>
      <c r="VZU591" s="35"/>
      <c r="VZV591" s="35"/>
      <c r="VZW591" s="35"/>
      <c r="VZX591" s="35"/>
      <c r="VZY591" s="35"/>
      <c r="VZZ591" s="35"/>
      <c r="WAA591" s="35"/>
      <c r="WAB591" s="35"/>
      <c r="WAC591" s="35"/>
      <c r="WAD591" s="35"/>
      <c r="WAE591" s="35"/>
      <c r="WAF591" s="35"/>
      <c r="WAG591" s="35"/>
      <c r="WAH591" s="35"/>
      <c r="WAI591" s="35"/>
      <c r="WAJ591" s="35"/>
      <c r="WAK591" s="35"/>
      <c r="WAL591" s="35"/>
      <c r="WAM591" s="35"/>
      <c r="WAN591" s="35"/>
      <c r="WAO591" s="35"/>
      <c r="WAP591" s="35"/>
      <c r="WAQ591" s="35"/>
      <c r="WAR591" s="35"/>
      <c r="WAS591" s="35"/>
      <c r="WAT591" s="35"/>
      <c r="WAU591" s="35"/>
      <c r="WAV591" s="35"/>
      <c r="WAW591" s="35"/>
      <c r="WAX591" s="35"/>
      <c r="WAY591" s="35"/>
      <c r="WAZ591" s="35"/>
      <c r="WBA591" s="35"/>
      <c r="WBB591" s="35"/>
      <c r="WBC591" s="35"/>
      <c r="WBD591" s="35"/>
      <c r="WBE591" s="35"/>
      <c r="WBF591" s="35"/>
      <c r="WBG591" s="35"/>
      <c r="WBH591" s="35"/>
      <c r="WBI591" s="35"/>
      <c r="WBJ591" s="35"/>
      <c r="WBK591" s="35"/>
      <c r="WBL591" s="35"/>
      <c r="WBM591" s="35"/>
      <c r="WBN591" s="35"/>
      <c r="WBO591" s="35"/>
      <c r="WBP591" s="35"/>
      <c r="WBQ591" s="35"/>
      <c r="WBR591" s="35"/>
      <c r="WBS591" s="35"/>
      <c r="WBT591" s="35"/>
      <c r="WBU591" s="35"/>
      <c r="WBV591" s="35"/>
      <c r="WBW591" s="35"/>
      <c r="WBX591" s="35"/>
      <c r="WBY591" s="35"/>
      <c r="WBZ591" s="35"/>
      <c r="WCA591" s="35"/>
      <c r="WCB591" s="35"/>
      <c r="WCC591" s="35"/>
      <c r="WCD591" s="35"/>
      <c r="WCE591" s="35"/>
      <c r="WCF591" s="35"/>
      <c r="WCG591" s="35"/>
      <c r="WCH591" s="35"/>
      <c r="WCI591" s="35"/>
      <c r="WCJ591" s="35"/>
      <c r="WCK591" s="35"/>
      <c r="WCL591" s="35"/>
      <c r="WCM591" s="35"/>
      <c r="WCN591" s="35"/>
      <c r="WCO591" s="35"/>
      <c r="WCP591" s="35"/>
      <c r="WCQ591" s="35"/>
      <c r="WCR591" s="35"/>
      <c r="WCS591" s="35"/>
      <c r="WCT591" s="35"/>
      <c r="WCU591" s="35"/>
      <c r="WCV591" s="35"/>
      <c r="WCW591" s="35"/>
      <c r="WCX591" s="35"/>
      <c r="WCY591" s="35"/>
      <c r="WCZ591" s="35"/>
      <c r="WDA591" s="35"/>
      <c r="WDB591" s="35"/>
      <c r="WDC591" s="35"/>
      <c r="WDD591" s="35"/>
      <c r="WDE591" s="35"/>
      <c r="WDF591" s="35"/>
      <c r="WDG591" s="35"/>
      <c r="WDH591" s="35"/>
      <c r="WDI591" s="35"/>
      <c r="WDJ591" s="35"/>
      <c r="WDK591" s="35"/>
      <c r="WDL591" s="35"/>
      <c r="WDM591" s="35"/>
      <c r="WDN591" s="35"/>
      <c r="WDO591" s="35"/>
      <c r="WDP591" s="35"/>
      <c r="WDQ591" s="35"/>
      <c r="WDR591" s="35"/>
      <c r="WDS591" s="35"/>
      <c r="WDT591" s="35"/>
      <c r="WDU591" s="35"/>
      <c r="WDV591" s="35"/>
      <c r="WDW591" s="35"/>
      <c r="WDX591" s="35"/>
      <c r="WDY591" s="35"/>
      <c r="WDZ591" s="35"/>
      <c r="WEA591" s="35"/>
      <c r="WEB591" s="35"/>
      <c r="WEC591" s="35"/>
      <c r="WED591" s="35"/>
      <c r="WEE591" s="35"/>
      <c r="WEF591" s="35"/>
      <c r="WEG591" s="35"/>
      <c r="WEH591" s="35"/>
      <c r="WEI591" s="35"/>
      <c r="WEJ591" s="35"/>
      <c r="WEK591" s="35"/>
      <c r="WEL591" s="35"/>
      <c r="WEM591" s="35"/>
      <c r="WEN591" s="35"/>
      <c r="WEO591" s="35"/>
      <c r="WEP591" s="35"/>
      <c r="WEQ591" s="35"/>
      <c r="WER591" s="35"/>
      <c r="WES591" s="35"/>
      <c r="WET591" s="35"/>
      <c r="WEU591" s="35"/>
      <c r="WEV591" s="35"/>
      <c r="WEW591" s="35"/>
      <c r="WEX591" s="35"/>
      <c r="WEY591" s="35"/>
      <c r="WEZ591" s="35"/>
      <c r="WFA591" s="35"/>
      <c r="WFB591" s="35"/>
      <c r="WFC591" s="35"/>
      <c r="WFD591" s="35"/>
      <c r="WFE591" s="35"/>
      <c r="WFF591" s="35"/>
      <c r="WFG591" s="35"/>
      <c r="WFH591" s="35"/>
      <c r="WFI591" s="35"/>
      <c r="WFJ591" s="35"/>
      <c r="WFK591" s="35"/>
      <c r="WFL591" s="35"/>
      <c r="WFM591" s="35"/>
      <c r="WFN591" s="35"/>
      <c r="WFO591" s="35"/>
      <c r="WFP591" s="35"/>
      <c r="WFQ591" s="35"/>
      <c r="WFR591" s="35"/>
      <c r="WFS591" s="35"/>
      <c r="WFT591" s="35"/>
      <c r="WFU591" s="35"/>
      <c r="WFV591" s="35"/>
      <c r="WFW591" s="35"/>
      <c r="WFX591" s="35"/>
      <c r="WFY591" s="35"/>
      <c r="WFZ591" s="35"/>
      <c r="WGA591" s="35"/>
      <c r="WGB591" s="35"/>
      <c r="WGC591" s="35"/>
      <c r="WGD591" s="35"/>
      <c r="WGE591" s="35"/>
      <c r="WGF591" s="35"/>
      <c r="WGG591" s="35"/>
      <c r="WGH591" s="35"/>
      <c r="WGI591" s="35"/>
      <c r="WGJ591" s="35"/>
      <c r="WGK591" s="35"/>
      <c r="WGL591" s="35"/>
      <c r="WGM591" s="35"/>
      <c r="WGN591" s="35"/>
      <c r="WGO591" s="35"/>
      <c r="WGP591" s="35"/>
      <c r="WGQ591" s="35"/>
      <c r="WGR591" s="35"/>
      <c r="WGS591" s="35"/>
      <c r="WGT591" s="35"/>
      <c r="WGU591" s="35"/>
      <c r="WGV591" s="35"/>
      <c r="WGW591" s="35"/>
      <c r="WGX591" s="35"/>
      <c r="WGY591" s="35"/>
      <c r="WGZ591" s="35"/>
      <c r="WHA591" s="35"/>
      <c r="WHB591" s="35"/>
      <c r="WHC591" s="35"/>
      <c r="WHD591" s="35"/>
      <c r="WHE591" s="35"/>
      <c r="WHF591" s="35"/>
      <c r="WHG591" s="35"/>
      <c r="WHH591" s="35"/>
      <c r="WHI591" s="35"/>
      <c r="WHJ591" s="35"/>
      <c r="WHK591" s="35"/>
      <c r="WHL591" s="35"/>
      <c r="WHM591" s="35"/>
      <c r="WHN591" s="35"/>
      <c r="WHO591" s="35"/>
      <c r="WHP591" s="35"/>
      <c r="WHQ591" s="35"/>
      <c r="WHR591" s="35"/>
      <c r="WHS591" s="35"/>
      <c r="WHT591" s="35"/>
      <c r="WHU591" s="35"/>
      <c r="WHV591" s="35"/>
      <c r="WHW591" s="35"/>
      <c r="WHX591" s="35"/>
      <c r="WHY591" s="35"/>
      <c r="WHZ591" s="35"/>
      <c r="WIA591" s="35"/>
      <c r="WIB591" s="35"/>
      <c r="WIC591" s="35"/>
      <c r="WID591" s="35"/>
      <c r="WIE591" s="35"/>
      <c r="WIF591" s="35"/>
      <c r="WIG591" s="35"/>
      <c r="WIH591" s="35"/>
      <c r="WII591" s="35"/>
      <c r="WIJ591" s="35"/>
      <c r="WIK591" s="35"/>
      <c r="WIL591" s="35"/>
      <c r="WIM591" s="35"/>
      <c r="WIN591" s="35"/>
      <c r="WIO591" s="35"/>
      <c r="WIP591" s="35"/>
      <c r="WIQ591" s="35"/>
      <c r="WIR591" s="35"/>
      <c r="WIS591" s="35"/>
      <c r="WIT591" s="35"/>
      <c r="WIU591" s="35"/>
      <c r="WIV591" s="35"/>
      <c r="WIW591" s="35"/>
      <c r="WIX591" s="35"/>
      <c r="WIY591" s="35"/>
      <c r="WIZ591" s="35"/>
      <c r="WJA591" s="35"/>
      <c r="WJB591" s="35"/>
      <c r="WJC591" s="35"/>
      <c r="WJD591" s="35"/>
      <c r="WJE591" s="35"/>
      <c r="WJF591" s="35"/>
      <c r="WJG591" s="35"/>
      <c r="WJH591" s="35"/>
      <c r="WJI591" s="35"/>
      <c r="WJJ591" s="35"/>
      <c r="WJK591" s="35"/>
      <c r="WJL591" s="35"/>
      <c r="WJM591" s="35"/>
      <c r="WJN591" s="35"/>
      <c r="WJO591" s="35"/>
      <c r="WJP591" s="35"/>
      <c r="WJQ591" s="35"/>
      <c r="WJR591" s="35"/>
      <c r="WJS591" s="35"/>
      <c r="WJT591" s="35"/>
      <c r="WJU591" s="35"/>
      <c r="WJV591" s="35"/>
      <c r="WJW591" s="35"/>
      <c r="WJX591" s="35"/>
      <c r="WJY591" s="35"/>
      <c r="WJZ591" s="35"/>
      <c r="WKA591" s="35"/>
      <c r="WKB591" s="35"/>
      <c r="WKC591" s="35"/>
      <c r="WKD591" s="35"/>
      <c r="WKE591" s="35"/>
      <c r="WKF591" s="35"/>
      <c r="WKG591" s="35"/>
      <c r="WKH591" s="35"/>
      <c r="WKI591" s="35"/>
      <c r="WKJ591" s="35"/>
      <c r="WKK591" s="35"/>
      <c r="WKL591" s="35"/>
      <c r="WKM591" s="35"/>
      <c r="WKN591" s="35"/>
      <c r="WKO591" s="35"/>
      <c r="WKP591" s="35"/>
      <c r="WKQ591" s="35"/>
      <c r="WKR591" s="35"/>
      <c r="WKS591" s="35"/>
      <c r="WKT591" s="35"/>
      <c r="WKU591" s="35"/>
      <c r="WKV591" s="35"/>
      <c r="WKW591" s="35"/>
      <c r="WKX591" s="35"/>
      <c r="WKY591" s="35"/>
      <c r="WKZ591" s="35"/>
      <c r="WLA591" s="35"/>
      <c r="WLB591" s="35"/>
      <c r="WLC591" s="35"/>
      <c r="WLD591" s="35"/>
      <c r="WLE591" s="35"/>
      <c r="WLF591" s="35"/>
      <c r="WLG591" s="35"/>
      <c r="WLH591" s="35"/>
      <c r="WLI591" s="35"/>
      <c r="WLJ591" s="35"/>
      <c r="WLK591" s="35"/>
      <c r="WLL591" s="35"/>
      <c r="WLM591" s="35"/>
      <c r="WLN591" s="35"/>
      <c r="WLO591" s="35"/>
      <c r="WLP591" s="35"/>
      <c r="WLQ591" s="35"/>
      <c r="WLR591" s="35"/>
      <c r="WLS591" s="35"/>
      <c r="WLT591" s="35"/>
      <c r="WLU591" s="35"/>
      <c r="WLV591" s="35"/>
      <c r="WLW591" s="35"/>
      <c r="WLX591" s="35"/>
      <c r="WLY591" s="35"/>
      <c r="WLZ591" s="35"/>
      <c r="WMA591" s="35"/>
      <c r="WMB591" s="35"/>
      <c r="WMC591" s="35"/>
      <c r="WMD591" s="35"/>
      <c r="WME591" s="35"/>
      <c r="WMF591" s="35"/>
      <c r="WMG591" s="35"/>
      <c r="WMH591" s="35"/>
      <c r="WMI591" s="35"/>
      <c r="WMJ591" s="35"/>
      <c r="WMK591" s="35"/>
      <c r="WML591" s="35"/>
      <c r="WMM591" s="35"/>
      <c r="WMN591" s="35"/>
      <c r="WMO591" s="35"/>
      <c r="WMP591" s="35"/>
      <c r="WMQ591" s="35"/>
      <c r="WMR591" s="35"/>
      <c r="WMS591" s="35"/>
      <c r="WMT591" s="35"/>
      <c r="WMU591" s="35"/>
      <c r="WMV591" s="35"/>
      <c r="WMW591" s="35"/>
      <c r="WMX591" s="35"/>
      <c r="WMY591" s="35"/>
      <c r="WMZ591" s="35"/>
      <c r="WNA591" s="35"/>
      <c r="WNB591" s="35"/>
      <c r="WNC591" s="35"/>
      <c r="WND591" s="35"/>
      <c r="WNE591" s="35"/>
      <c r="WNF591" s="35"/>
      <c r="WNG591" s="35"/>
      <c r="WNH591" s="35"/>
      <c r="WNI591" s="35"/>
      <c r="WNJ591" s="35"/>
      <c r="WNK591" s="35"/>
      <c r="WNL591" s="35"/>
      <c r="WNM591" s="35"/>
      <c r="WNN591" s="35"/>
      <c r="WNO591" s="35"/>
      <c r="WNP591" s="35"/>
      <c r="WNQ591" s="35"/>
      <c r="WNR591" s="35"/>
      <c r="WNS591" s="35"/>
      <c r="WNT591" s="35"/>
      <c r="WNU591" s="35"/>
      <c r="WNV591" s="35"/>
      <c r="WNW591" s="35"/>
      <c r="WNX591" s="35"/>
      <c r="WNY591" s="35"/>
      <c r="WNZ591" s="35"/>
      <c r="WOA591" s="35"/>
      <c r="WOB591" s="35"/>
      <c r="WOC591" s="35"/>
      <c r="WOD591" s="35"/>
      <c r="WOE591" s="35"/>
      <c r="WOF591" s="35"/>
      <c r="WOG591" s="35"/>
      <c r="WOH591" s="35"/>
      <c r="WOI591" s="35"/>
      <c r="WOJ591" s="35"/>
      <c r="WOK591" s="35"/>
      <c r="WOL591" s="35"/>
      <c r="WOM591" s="35"/>
      <c r="WON591" s="35"/>
      <c r="WOO591" s="35"/>
      <c r="WOP591" s="35"/>
      <c r="WOQ591" s="35"/>
      <c r="WOR591" s="35"/>
      <c r="WOS591" s="35"/>
      <c r="WOT591" s="35"/>
      <c r="WOU591" s="35"/>
      <c r="WOV591" s="35"/>
      <c r="WOW591" s="35"/>
      <c r="WOX591" s="35"/>
      <c r="WOY591" s="35"/>
      <c r="WOZ591" s="35"/>
      <c r="WPA591" s="35"/>
      <c r="WPB591" s="35"/>
      <c r="WPC591" s="35"/>
      <c r="WPD591" s="35"/>
      <c r="WPE591" s="35"/>
      <c r="WPF591" s="35"/>
      <c r="WPG591" s="35"/>
      <c r="WPH591" s="35"/>
      <c r="WPI591" s="35"/>
      <c r="WPJ591" s="35"/>
      <c r="WPK591" s="35"/>
      <c r="WPL591" s="35"/>
      <c r="WPM591" s="35"/>
      <c r="WPN591" s="35"/>
      <c r="WPO591" s="35"/>
      <c r="WPP591" s="35"/>
      <c r="WPQ591" s="35"/>
      <c r="WPR591" s="35"/>
      <c r="WPS591" s="35"/>
      <c r="WPT591" s="35"/>
      <c r="WPU591" s="35"/>
      <c r="WPV591" s="35"/>
      <c r="WPW591" s="35"/>
      <c r="WPX591" s="35"/>
      <c r="WPY591" s="35"/>
      <c r="WPZ591" s="35"/>
      <c r="WQA591" s="35"/>
      <c r="WQB591" s="35"/>
      <c r="WQC591" s="35"/>
      <c r="WQD591" s="35"/>
      <c r="WQE591" s="35"/>
      <c r="WQF591" s="35"/>
      <c r="WQG591" s="35"/>
      <c r="WQH591" s="35"/>
      <c r="WQI591" s="35"/>
      <c r="WQJ591" s="35"/>
      <c r="WQK591" s="35"/>
      <c r="WQL591" s="35"/>
      <c r="WQM591" s="35"/>
      <c r="WQN591" s="35"/>
      <c r="WQO591" s="35"/>
      <c r="WQP591" s="35"/>
      <c r="WQQ591" s="35"/>
      <c r="WQR591" s="35"/>
      <c r="WQS591" s="35"/>
      <c r="WQT591" s="35"/>
      <c r="WQU591" s="35"/>
      <c r="WQV591" s="35"/>
      <c r="WQW591" s="35"/>
      <c r="WQX591" s="35"/>
      <c r="WQY591" s="35"/>
      <c r="WQZ591" s="35"/>
      <c r="WRA591" s="35"/>
      <c r="WRB591" s="35"/>
      <c r="WRC591" s="35"/>
      <c r="WRD591" s="35"/>
      <c r="WRE591" s="35"/>
      <c r="WRF591" s="35"/>
      <c r="WRG591" s="35"/>
      <c r="WRH591" s="35"/>
      <c r="WRI591" s="35"/>
      <c r="WRJ591" s="35"/>
      <c r="WRK591" s="35"/>
      <c r="WRL591" s="35"/>
      <c r="WRM591" s="35"/>
      <c r="WRN591" s="35"/>
      <c r="WRO591" s="35"/>
      <c r="WRP591" s="35"/>
      <c r="WRQ591" s="35"/>
      <c r="WRR591" s="35"/>
      <c r="WRS591" s="35"/>
      <c r="WRT591" s="35"/>
      <c r="WRU591" s="35"/>
      <c r="WRV591" s="35"/>
      <c r="WRW591" s="35"/>
      <c r="WRX591" s="35"/>
      <c r="WRY591" s="35"/>
      <c r="WRZ591" s="35"/>
      <c r="WSA591" s="35"/>
      <c r="WSB591" s="35"/>
      <c r="WSC591" s="35"/>
      <c r="WSD591" s="35"/>
      <c r="WSE591" s="35"/>
      <c r="WSF591" s="35"/>
      <c r="WSG591" s="35"/>
      <c r="WSH591" s="35"/>
      <c r="WSI591" s="35"/>
      <c r="WSJ591" s="35"/>
      <c r="WSK591" s="35"/>
      <c r="WSL591" s="35"/>
      <c r="WSM591" s="35"/>
      <c r="WSN591" s="35"/>
      <c r="WSO591" s="35"/>
      <c r="WSP591" s="35"/>
      <c r="WSQ591" s="35"/>
      <c r="WSR591" s="35"/>
      <c r="WSS591" s="35"/>
      <c r="WST591" s="35"/>
      <c r="WSU591" s="35"/>
      <c r="WSV591" s="35"/>
      <c r="WSW591" s="35"/>
      <c r="WSX591" s="35"/>
      <c r="WSY591" s="35"/>
      <c r="WSZ591" s="35"/>
      <c r="WTA591" s="35"/>
      <c r="WTB591" s="35"/>
      <c r="WTC591" s="35"/>
      <c r="WTD591" s="35"/>
      <c r="WTE591" s="35"/>
      <c r="WTF591" s="35"/>
      <c r="WTG591" s="35"/>
      <c r="WTH591" s="35"/>
      <c r="WTI591" s="35"/>
      <c r="WTJ591" s="35"/>
      <c r="WTK591" s="35"/>
      <c r="WTL591" s="35"/>
      <c r="WTM591" s="35"/>
      <c r="WTN591" s="35"/>
      <c r="WTO591" s="35"/>
      <c r="WTP591" s="35"/>
      <c r="WTQ591" s="35"/>
      <c r="WTR591" s="35"/>
      <c r="WTS591" s="35"/>
      <c r="WTT591" s="35"/>
      <c r="WTU591" s="35"/>
      <c r="WTV591" s="35"/>
      <c r="WTW591" s="35"/>
      <c r="WTX591" s="35"/>
      <c r="WTY591" s="35"/>
      <c r="WTZ591" s="35"/>
      <c r="WUA591" s="35"/>
      <c r="WUB591" s="35"/>
      <c r="WUC591" s="35"/>
      <c r="WUD591" s="35"/>
      <c r="WUE591" s="35"/>
      <c r="WUF591" s="35"/>
      <c r="WUG591" s="35"/>
      <c r="WUH591" s="35"/>
      <c r="WUI591" s="35"/>
      <c r="WUJ591" s="35"/>
      <c r="WUK591" s="35"/>
      <c r="WUL591" s="35"/>
      <c r="WUM591" s="35"/>
      <c r="WUN591" s="35"/>
      <c r="WUO591" s="35"/>
      <c r="WUP591" s="35"/>
      <c r="WUQ591" s="35"/>
      <c r="WUR591" s="35"/>
      <c r="WUS591" s="35"/>
      <c r="WUT591" s="35"/>
      <c r="WUU591" s="35"/>
      <c r="WUV591" s="35"/>
      <c r="WUW591" s="35"/>
      <c r="WUX591" s="35"/>
      <c r="WUY591" s="35"/>
      <c r="WUZ591" s="35"/>
      <c r="WVA591" s="35"/>
      <c r="WVB591" s="35"/>
      <c r="WVC591" s="35"/>
      <c r="WVD591" s="35"/>
      <c r="WVE591" s="35"/>
      <c r="WVF591" s="35"/>
      <c r="WVG591" s="35"/>
      <c r="WVH591" s="35"/>
      <c r="WVI591" s="35"/>
      <c r="WVJ591" s="35"/>
      <c r="WVK591" s="35"/>
      <c r="WVL591" s="35"/>
      <c r="WVM591" s="35"/>
      <c r="WVN591" s="35"/>
      <c r="WVO591" s="35"/>
      <c r="WVP591" s="35"/>
      <c r="WVQ591" s="35"/>
      <c r="WVR591" s="35"/>
      <c r="WVS591" s="35"/>
      <c r="WVT591" s="35"/>
      <c r="WVU591" s="35"/>
      <c r="WVV591" s="35"/>
      <c r="WVW591" s="35"/>
      <c r="WVX591" s="35"/>
      <c r="WVY591" s="35"/>
      <c r="WVZ591" s="35"/>
      <c r="WWA591" s="35"/>
      <c r="WWB591" s="35"/>
      <c r="WWC591" s="35"/>
      <c r="WWD591" s="35"/>
      <c r="WWE591" s="35"/>
      <c r="WWF591" s="35"/>
      <c r="WWG591" s="35"/>
      <c r="WWH591" s="35"/>
      <c r="WWI591" s="35"/>
      <c r="WWJ591" s="35"/>
      <c r="WWK591" s="35"/>
      <c r="WWL591" s="35"/>
      <c r="WWM591" s="35"/>
      <c r="WWN591" s="35"/>
      <c r="WWO591" s="35"/>
      <c r="WWP591" s="35"/>
      <c r="WWQ591" s="35"/>
      <c r="WWR591" s="35"/>
      <c r="WWS591" s="35"/>
      <c r="WWT591" s="35"/>
      <c r="WWU591" s="35"/>
      <c r="WWV591" s="35"/>
      <c r="WWW591" s="35"/>
      <c r="WWX591" s="35"/>
      <c r="WWY591" s="35"/>
      <c r="WWZ591" s="35"/>
      <c r="WXA591" s="35"/>
      <c r="WXB591" s="35"/>
      <c r="WXC591" s="35"/>
      <c r="WXD591" s="35"/>
      <c r="WXE591" s="35"/>
      <c r="WXF591" s="35"/>
      <c r="WXG591" s="35"/>
      <c r="WXH591" s="35"/>
      <c r="WXI591" s="35"/>
      <c r="WXJ591" s="35"/>
      <c r="WXK591" s="35"/>
      <c r="WXL591" s="35"/>
      <c r="WXM591" s="35"/>
      <c r="WXN591" s="35"/>
      <c r="WXO591" s="35"/>
      <c r="WXP591" s="35"/>
      <c r="WXQ591" s="35"/>
      <c r="WXR591" s="35"/>
      <c r="WXS591" s="35"/>
      <c r="WXT591" s="35"/>
      <c r="WXU591" s="35"/>
      <c r="WXV591" s="35"/>
      <c r="WXW591" s="35"/>
      <c r="WXX591" s="35"/>
      <c r="WXY591" s="35"/>
      <c r="WXZ591" s="35"/>
      <c r="WYA591" s="35"/>
      <c r="WYB591" s="35"/>
      <c r="WYC591" s="35"/>
      <c r="WYD591" s="35"/>
      <c r="WYE591" s="35"/>
      <c r="WYF591" s="35"/>
      <c r="WYG591" s="35"/>
      <c r="WYH591" s="35"/>
      <c r="WYI591" s="35"/>
      <c r="WYJ591" s="35"/>
      <c r="WYK591" s="35"/>
      <c r="WYL591" s="35"/>
      <c r="WYM591" s="35"/>
      <c r="WYN591" s="35"/>
      <c r="WYO591" s="35"/>
      <c r="WYP591" s="35"/>
      <c r="WYQ591" s="35"/>
      <c r="WYR591" s="35"/>
      <c r="WYS591" s="35"/>
      <c r="WYT591" s="35"/>
      <c r="WYU591" s="35"/>
      <c r="WYV591" s="35"/>
      <c r="WYW591" s="35"/>
      <c r="WYX591" s="35"/>
      <c r="WYY591" s="35"/>
      <c r="WYZ591" s="35"/>
      <c r="WZA591" s="35"/>
      <c r="WZB591" s="35"/>
    </row>
    <row r="592" spans="1:16384" ht="254.25" customHeight="1" x14ac:dyDescent="0.25">
      <c r="A592" s="10" t="s">
        <v>81</v>
      </c>
      <c r="B592" s="13" t="s">
        <v>4</v>
      </c>
      <c r="C592" s="95" t="s">
        <v>310</v>
      </c>
      <c r="D592" s="95"/>
      <c r="E592" s="95"/>
      <c r="F592" s="95"/>
      <c r="G592" s="95"/>
      <c r="H592" s="95"/>
      <c r="I592" s="95"/>
      <c r="J592" s="35"/>
      <c r="K592" s="35"/>
      <c r="L592" s="36"/>
      <c r="M592" s="35"/>
      <c r="N592" s="35"/>
      <c r="O592" s="35"/>
      <c r="P592" s="35"/>
      <c r="Q592" s="35"/>
      <c r="R592" s="35"/>
      <c r="S592" s="35"/>
      <c r="T592" s="35"/>
      <c r="U592" s="35"/>
      <c r="V592" s="35"/>
      <c r="W592" s="35"/>
      <c r="X592" s="35"/>
      <c r="Y592" s="35"/>
      <c r="Z592" s="35"/>
      <c r="AA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c r="HB592" s="35"/>
      <c r="HC592" s="35"/>
      <c r="HD592" s="35"/>
      <c r="HE592" s="35"/>
      <c r="HF592" s="35"/>
      <c r="HG592" s="35"/>
      <c r="HH592" s="35"/>
      <c r="HI592" s="35"/>
      <c r="HJ592" s="35"/>
      <c r="HK592" s="35"/>
      <c r="HL592" s="35"/>
      <c r="HM592" s="35"/>
      <c r="HN592" s="35"/>
      <c r="HO592" s="35"/>
      <c r="HP592" s="35"/>
      <c r="HQ592" s="35"/>
      <c r="HR592" s="35"/>
      <c r="HS592" s="35"/>
      <c r="HT592" s="35"/>
      <c r="HU592" s="35"/>
      <c r="HV592" s="35"/>
      <c r="HW592" s="35"/>
      <c r="HX592" s="35"/>
      <c r="HY592" s="35"/>
      <c r="HZ592" s="35"/>
      <c r="IA592" s="35"/>
      <c r="IB592" s="35"/>
      <c r="IC592" s="35"/>
      <c r="ID592" s="35"/>
      <c r="IE592" s="35"/>
      <c r="IF592" s="35"/>
      <c r="IG592" s="35"/>
      <c r="IH592" s="35"/>
      <c r="II592" s="35"/>
      <c r="IJ592" s="35"/>
      <c r="IK592" s="35"/>
      <c r="IL592" s="35"/>
      <c r="IM592" s="35"/>
      <c r="IN592" s="35"/>
      <c r="IO592" s="35"/>
      <c r="IP592" s="35"/>
      <c r="IQ592" s="35"/>
      <c r="IR592" s="35"/>
      <c r="IS592" s="35"/>
      <c r="IT592" s="35"/>
      <c r="IU592" s="35"/>
      <c r="IV592" s="35"/>
      <c r="IW592" s="35"/>
      <c r="IX592" s="35"/>
      <c r="IY592" s="35"/>
      <c r="IZ592" s="35"/>
      <c r="JA592" s="35"/>
      <c r="JB592" s="35"/>
      <c r="JC592" s="35"/>
      <c r="JD592" s="35"/>
      <c r="JE592" s="35"/>
      <c r="JF592" s="35"/>
      <c r="JG592" s="35"/>
      <c r="JH592" s="35"/>
      <c r="JI592" s="35"/>
      <c r="JJ592" s="35"/>
      <c r="JK592" s="35"/>
      <c r="JL592" s="35"/>
      <c r="JM592" s="35"/>
      <c r="JN592" s="35"/>
      <c r="JO592" s="35"/>
      <c r="JP592" s="35"/>
      <c r="JQ592" s="35"/>
      <c r="JR592" s="35"/>
      <c r="JS592" s="35"/>
      <c r="JT592" s="35"/>
      <c r="JU592" s="35"/>
      <c r="JV592" s="35"/>
      <c r="JW592" s="35"/>
      <c r="JX592" s="35"/>
      <c r="JY592" s="35"/>
      <c r="JZ592" s="35"/>
      <c r="KA592" s="35"/>
      <c r="KB592" s="35"/>
      <c r="KC592" s="35"/>
      <c r="KD592" s="35"/>
      <c r="KE592" s="35"/>
      <c r="KF592" s="35"/>
      <c r="KG592" s="35"/>
      <c r="KH592" s="35"/>
      <c r="KI592" s="35"/>
      <c r="KJ592" s="35"/>
      <c r="KK592" s="35"/>
      <c r="KL592" s="35"/>
      <c r="KM592" s="35"/>
      <c r="KN592" s="35"/>
      <c r="KO592" s="35"/>
      <c r="KP592" s="35"/>
      <c r="KQ592" s="35"/>
      <c r="KR592" s="35"/>
      <c r="KS592" s="35"/>
      <c r="KT592" s="35"/>
      <c r="KU592" s="35"/>
      <c r="KV592" s="35"/>
      <c r="KW592" s="35"/>
      <c r="KX592" s="35"/>
      <c r="KY592" s="35"/>
      <c r="KZ592" s="35"/>
      <c r="LA592" s="35"/>
      <c r="LB592" s="35"/>
      <c r="LC592" s="35"/>
      <c r="LD592" s="35"/>
      <c r="LE592" s="35"/>
      <c r="LF592" s="35"/>
      <c r="LG592" s="35"/>
      <c r="LH592" s="35"/>
      <c r="LI592" s="35"/>
      <c r="LJ592" s="35"/>
      <c r="LK592" s="35"/>
      <c r="LL592" s="35"/>
      <c r="LM592" s="35"/>
      <c r="LN592" s="35"/>
      <c r="LO592" s="35"/>
      <c r="LP592" s="35"/>
      <c r="LQ592" s="35"/>
      <c r="LR592" s="35"/>
      <c r="LS592" s="35"/>
      <c r="LT592" s="35"/>
      <c r="LU592" s="35"/>
      <c r="LV592" s="35"/>
      <c r="LW592" s="35"/>
      <c r="LX592" s="35"/>
      <c r="LY592" s="35"/>
      <c r="LZ592" s="35"/>
      <c r="MA592" s="35"/>
      <c r="MB592" s="35"/>
      <c r="MC592" s="35"/>
      <c r="MD592" s="35"/>
      <c r="ME592" s="35"/>
      <c r="MF592" s="35"/>
      <c r="MG592" s="35"/>
      <c r="MH592" s="35"/>
      <c r="MI592" s="35"/>
      <c r="MJ592" s="35"/>
      <c r="MK592" s="35"/>
      <c r="ML592" s="35"/>
      <c r="MM592" s="35"/>
      <c r="MN592" s="35"/>
      <c r="MO592" s="35"/>
      <c r="MP592" s="35"/>
      <c r="MQ592" s="35"/>
      <c r="MR592" s="35"/>
      <c r="MS592" s="35"/>
      <c r="MT592" s="35"/>
      <c r="MU592" s="35"/>
      <c r="MV592" s="35"/>
      <c r="MW592" s="35"/>
      <c r="MX592" s="35"/>
      <c r="MY592" s="35"/>
      <c r="MZ592" s="35"/>
      <c r="NA592" s="35"/>
      <c r="NB592" s="35"/>
      <c r="NC592" s="35"/>
      <c r="ND592" s="35"/>
      <c r="NE592" s="35"/>
      <c r="NF592" s="35"/>
      <c r="NG592" s="35"/>
      <c r="NH592" s="35"/>
      <c r="NI592" s="35"/>
      <c r="NJ592" s="35"/>
      <c r="NK592" s="35"/>
      <c r="NL592" s="35"/>
      <c r="NM592" s="35"/>
      <c r="NN592" s="35"/>
      <c r="NO592" s="35"/>
      <c r="NP592" s="35"/>
      <c r="NQ592" s="35"/>
      <c r="NR592" s="35"/>
      <c r="NS592" s="35"/>
      <c r="NT592" s="35"/>
      <c r="NU592" s="35"/>
      <c r="NV592" s="35"/>
      <c r="NW592" s="35"/>
      <c r="NX592" s="35"/>
      <c r="NY592" s="35"/>
      <c r="NZ592" s="35"/>
      <c r="OA592" s="35"/>
      <c r="OB592" s="35"/>
      <c r="OC592" s="35"/>
      <c r="OD592" s="35"/>
      <c r="OE592" s="35"/>
      <c r="OF592" s="35"/>
      <c r="OG592" s="35"/>
      <c r="OH592" s="35"/>
      <c r="OI592" s="35"/>
      <c r="OJ592" s="35"/>
      <c r="OK592" s="35"/>
      <c r="OL592" s="35"/>
      <c r="OM592" s="35"/>
      <c r="ON592" s="35"/>
      <c r="OO592" s="35"/>
      <c r="OP592" s="35"/>
      <c r="OQ592" s="35"/>
      <c r="OR592" s="35"/>
      <c r="OS592" s="35"/>
      <c r="OT592" s="35"/>
      <c r="OU592" s="35"/>
      <c r="OV592" s="35"/>
      <c r="OW592" s="35"/>
      <c r="OX592" s="35"/>
      <c r="OY592" s="35"/>
      <c r="OZ592" s="35"/>
      <c r="PA592" s="35"/>
      <c r="PB592" s="35"/>
      <c r="PC592" s="35"/>
      <c r="PD592" s="35"/>
      <c r="PE592" s="35"/>
      <c r="PF592" s="35"/>
      <c r="PG592" s="35"/>
      <c r="PH592" s="35"/>
      <c r="PI592" s="35"/>
      <c r="PJ592" s="35"/>
      <c r="PK592" s="35"/>
      <c r="PL592" s="35"/>
      <c r="PM592" s="35"/>
      <c r="PN592" s="35"/>
      <c r="PO592" s="35"/>
      <c r="PP592" s="35"/>
      <c r="PQ592" s="35"/>
      <c r="PR592" s="35"/>
      <c r="PS592" s="35"/>
      <c r="PT592" s="35"/>
      <c r="PU592" s="35"/>
      <c r="PV592" s="35"/>
      <c r="PW592" s="35"/>
      <c r="PX592" s="35"/>
      <c r="PY592" s="35"/>
      <c r="PZ592" s="35"/>
      <c r="QA592" s="35"/>
      <c r="QB592" s="35"/>
      <c r="QC592" s="35"/>
      <c r="QD592" s="35"/>
      <c r="QE592" s="35"/>
      <c r="QF592" s="35"/>
      <c r="QG592" s="35"/>
      <c r="QH592" s="35"/>
      <c r="QI592" s="35"/>
      <c r="QJ592" s="35"/>
      <c r="QK592" s="35"/>
      <c r="QL592" s="35"/>
      <c r="QM592" s="35"/>
      <c r="QN592" s="35"/>
      <c r="QO592" s="35"/>
      <c r="QP592" s="35"/>
      <c r="QQ592" s="35"/>
      <c r="QR592" s="35"/>
      <c r="QS592" s="35"/>
      <c r="QT592" s="35"/>
      <c r="QU592" s="35"/>
      <c r="QV592" s="35"/>
      <c r="QW592" s="35"/>
      <c r="QX592" s="35"/>
      <c r="QY592" s="35"/>
      <c r="QZ592" s="35"/>
      <c r="RA592" s="35"/>
      <c r="RB592" s="35"/>
      <c r="RC592" s="35"/>
      <c r="RD592" s="35"/>
      <c r="RE592" s="35"/>
      <c r="RF592" s="35"/>
      <c r="RG592" s="35"/>
      <c r="RH592" s="35"/>
      <c r="RI592" s="35"/>
      <c r="RJ592" s="35"/>
      <c r="RK592" s="35"/>
      <c r="RL592" s="35"/>
      <c r="RM592" s="35"/>
      <c r="RN592" s="35"/>
      <c r="RO592" s="35"/>
      <c r="RP592" s="35"/>
      <c r="RQ592" s="35"/>
      <c r="RR592" s="35"/>
      <c r="RS592" s="35"/>
      <c r="RT592" s="35"/>
      <c r="RU592" s="35"/>
      <c r="RV592" s="35"/>
      <c r="RW592" s="35"/>
      <c r="RX592" s="35"/>
      <c r="RY592" s="35"/>
      <c r="RZ592" s="35"/>
      <c r="SA592" s="35"/>
      <c r="SB592" s="35"/>
      <c r="SC592" s="35"/>
      <c r="SD592" s="35"/>
      <c r="SE592" s="35"/>
      <c r="SF592" s="35"/>
      <c r="SG592" s="35"/>
      <c r="SH592" s="35"/>
      <c r="SI592" s="35"/>
      <c r="SJ592" s="35"/>
      <c r="SK592" s="35"/>
      <c r="SL592" s="35"/>
      <c r="SM592" s="35"/>
      <c r="SN592" s="35"/>
      <c r="SO592" s="35"/>
      <c r="SP592" s="35"/>
      <c r="SQ592" s="35"/>
      <c r="SR592" s="35"/>
      <c r="SS592" s="35"/>
      <c r="ST592" s="35"/>
      <c r="SU592" s="35"/>
      <c r="SV592" s="35"/>
      <c r="SW592" s="35"/>
      <c r="SX592" s="35"/>
      <c r="SY592" s="35"/>
      <c r="SZ592" s="35"/>
      <c r="TA592" s="35"/>
      <c r="TB592" s="35"/>
      <c r="TC592" s="35"/>
      <c r="TD592" s="35"/>
      <c r="TE592" s="35"/>
      <c r="TF592" s="35"/>
      <c r="TG592" s="35"/>
      <c r="TH592" s="35"/>
      <c r="TI592" s="35"/>
      <c r="TJ592" s="35"/>
      <c r="TK592" s="35"/>
      <c r="TL592" s="35"/>
      <c r="TM592" s="35"/>
      <c r="TN592" s="35"/>
      <c r="TO592" s="35"/>
      <c r="TP592" s="35"/>
      <c r="TQ592" s="35"/>
      <c r="TR592" s="35"/>
      <c r="TS592" s="35"/>
      <c r="TT592" s="35"/>
      <c r="TU592" s="35"/>
      <c r="TV592" s="35"/>
      <c r="TW592" s="35"/>
      <c r="TX592" s="35"/>
      <c r="TY592" s="35"/>
      <c r="TZ592" s="35"/>
      <c r="UA592" s="35"/>
      <c r="UB592" s="35"/>
      <c r="UC592" s="35"/>
      <c r="UD592" s="35"/>
      <c r="UE592" s="35"/>
      <c r="UF592" s="35"/>
      <c r="UG592" s="35"/>
      <c r="UH592" s="35"/>
      <c r="UI592" s="35"/>
      <c r="UJ592" s="35"/>
      <c r="UK592" s="35"/>
      <c r="UL592" s="35"/>
      <c r="UM592" s="35"/>
      <c r="UN592" s="35"/>
      <c r="UO592" s="35"/>
      <c r="UP592" s="35"/>
      <c r="UQ592" s="35"/>
      <c r="UR592" s="35"/>
      <c r="US592" s="35"/>
      <c r="UT592" s="35"/>
      <c r="UU592" s="35"/>
      <c r="UV592" s="35"/>
      <c r="UW592" s="35"/>
      <c r="UX592" s="35"/>
      <c r="UY592" s="35"/>
      <c r="UZ592" s="35"/>
      <c r="VA592" s="35"/>
      <c r="VB592" s="35"/>
      <c r="VC592" s="35"/>
      <c r="VD592" s="35"/>
      <c r="VE592" s="35"/>
      <c r="VF592" s="35"/>
      <c r="VG592" s="35"/>
      <c r="VH592" s="35"/>
      <c r="VI592" s="35"/>
      <c r="VJ592" s="35"/>
      <c r="VK592" s="35"/>
      <c r="VL592" s="35"/>
      <c r="VM592" s="35"/>
      <c r="VN592" s="35"/>
      <c r="VO592" s="35"/>
      <c r="VP592" s="35"/>
      <c r="VQ592" s="35"/>
      <c r="VR592" s="35"/>
      <c r="VS592" s="35"/>
      <c r="VT592" s="35"/>
      <c r="VU592" s="35"/>
      <c r="VV592" s="35"/>
      <c r="VW592" s="35"/>
      <c r="VX592" s="35"/>
      <c r="VY592" s="35"/>
      <c r="VZ592" s="35"/>
      <c r="WA592" s="35"/>
      <c r="WB592" s="35"/>
      <c r="WC592" s="35"/>
      <c r="WD592" s="35"/>
      <c r="WE592" s="35"/>
      <c r="WF592" s="35"/>
      <c r="WG592" s="35"/>
      <c r="WH592" s="35"/>
      <c r="WI592" s="35"/>
      <c r="WJ592" s="35"/>
      <c r="WK592" s="35"/>
      <c r="WL592" s="35"/>
      <c r="WM592" s="35"/>
      <c r="WN592" s="35"/>
      <c r="WO592" s="35"/>
      <c r="WP592" s="35"/>
      <c r="WQ592" s="35"/>
      <c r="WR592" s="35"/>
      <c r="WS592" s="35"/>
      <c r="WT592" s="35"/>
      <c r="WU592" s="35"/>
      <c r="WV592" s="35"/>
      <c r="WW592" s="35"/>
      <c r="WX592" s="35"/>
      <c r="WY592" s="35"/>
      <c r="WZ592" s="35"/>
      <c r="XA592" s="35"/>
      <c r="XB592" s="35"/>
      <c r="XC592" s="35"/>
      <c r="XD592" s="35"/>
      <c r="XE592" s="35"/>
      <c r="XF592" s="35"/>
      <c r="XG592" s="35"/>
      <c r="XH592" s="35"/>
      <c r="XI592" s="35"/>
      <c r="XJ592" s="35"/>
      <c r="XK592" s="35"/>
      <c r="XL592" s="35"/>
      <c r="XM592" s="35"/>
      <c r="XN592" s="35"/>
      <c r="XO592" s="35"/>
      <c r="XP592" s="35"/>
      <c r="XQ592" s="35"/>
      <c r="XR592" s="35"/>
      <c r="XS592" s="35"/>
      <c r="XT592" s="35"/>
      <c r="XU592" s="35"/>
      <c r="XV592" s="35"/>
      <c r="XW592" s="35"/>
      <c r="XX592" s="35"/>
      <c r="XY592" s="35"/>
      <c r="XZ592" s="35"/>
      <c r="YA592" s="35"/>
      <c r="YB592" s="35"/>
      <c r="YC592" s="35"/>
      <c r="YD592" s="35"/>
      <c r="YE592" s="35"/>
      <c r="YF592" s="35"/>
      <c r="YG592" s="35"/>
      <c r="YH592" s="35"/>
      <c r="YI592" s="35"/>
      <c r="YJ592" s="35"/>
      <c r="YK592" s="35"/>
      <c r="YL592" s="35"/>
      <c r="YM592" s="35"/>
      <c r="YN592" s="35"/>
      <c r="YO592" s="35"/>
      <c r="YP592" s="35"/>
      <c r="YQ592" s="35"/>
      <c r="YR592" s="35"/>
      <c r="YS592" s="35"/>
      <c r="YT592" s="35"/>
      <c r="YU592" s="35"/>
      <c r="YV592" s="35"/>
      <c r="YW592" s="35"/>
      <c r="YX592" s="35"/>
      <c r="YY592" s="35"/>
      <c r="YZ592" s="35"/>
      <c r="ZA592" s="35"/>
      <c r="ZB592" s="35"/>
      <c r="ZC592" s="35"/>
      <c r="ZD592" s="35"/>
      <c r="ZE592" s="35"/>
      <c r="ZF592" s="35"/>
      <c r="ZG592" s="35"/>
      <c r="ZH592" s="35"/>
      <c r="ZI592" s="35"/>
      <c r="ZJ592" s="35"/>
      <c r="ZK592" s="35"/>
      <c r="ZL592" s="35"/>
      <c r="ZM592" s="35"/>
      <c r="ZN592" s="35"/>
      <c r="ZO592" s="35"/>
      <c r="ZP592" s="35"/>
      <c r="ZQ592" s="35"/>
      <c r="ZR592" s="35"/>
      <c r="ZS592" s="35"/>
      <c r="ZT592" s="35"/>
      <c r="ZU592" s="35"/>
      <c r="ZV592" s="35"/>
      <c r="ZW592" s="35"/>
      <c r="ZX592" s="35"/>
      <c r="ZY592" s="35"/>
      <c r="ZZ592" s="35"/>
      <c r="AAA592" s="35"/>
      <c r="AAB592" s="35"/>
      <c r="AAC592" s="35"/>
      <c r="AAD592" s="35"/>
      <c r="AAE592" s="35"/>
      <c r="AAF592" s="35"/>
      <c r="AAG592" s="35"/>
      <c r="AAH592" s="35"/>
      <c r="AAI592" s="35"/>
      <c r="AAJ592" s="35"/>
      <c r="AAK592" s="35"/>
      <c r="AAL592" s="35"/>
      <c r="AAM592" s="35"/>
      <c r="AAN592" s="35"/>
      <c r="AAO592" s="35"/>
      <c r="AAP592" s="35"/>
      <c r="AAQ592" s="35"/>
      <c r="AAR592" s="35"/>
      <c r="AAS592" s="35"/>
      <c r="AAT592" s="35"/>
      <c r="AAU592" s="35"/>
      <c r="AAV592" s="35"/>
      <c r="AAW592" s="35"/>
      <c r="AAX592" s="35"/>
      <c r="AAY592" s="35"/>
      <c r="AAZ592" s="35"/>
      <c r="ABA592" s="35"/>
      <c r="ABB592" s="35"/>
      <c r="ABC592" s="35"/>
      <c r="ABD592" s="35"/>
      <c r="ABE592" s="35"/>
      <c r="ABF592" s="35"/>
      <c r="ABG592" s="35"/>
      <c r="ABH592" s="35"/>
      <c r="ABI592" s="35"/>
      <c r="ABJ592" s="35"/>
      <c r="ABK592" s="35"/>
      <c r="ABL592" s="35"/>
      <c r="ABM592" s="35"/>
      <c r="ABN592" s="35"/>
      <c r="ABO592" s="35"/>
      <c r="ABP592" s="35"/>
      <c r="ABQ592" s="35"/>
      <c r="ABR592" s="35"/>
      <c r="ABS592" s="35"/>
      <c r="ABT592" s="35"/>
      <c r="ABU592" s="35"/>
      <c r="ABV592" s="35"/>
      <c r="ABW592" s="35"/>
      <c r="ABX592" s="35"/>
      <c r="ABY592" s="35"/>
      <c r="ABZ592" s="35"/>
      <c r="ACA592" s="35"/>
      <c r="ACB592" s="35"/>
      <c r="ACC592" s="35"/>
      <c r="ACD592" s="35"/>
      <c r="ACE592" s="35"/>
      <c r="ACF592" s="35"/>
      <c r="ACG592" s="35"/>
      <c r="ACH592" s="35"/>
      <c r="ACI592" s="35"/>
      <c r="ACJ592" s="35"/>
      <c r="ACK592" s="35"/>
      <c r="ACL592" s="35"/>
      <c r="ACM592" s="35"/>
      <c r="ACN592" s="35"/>
      <c r="ACO592" s="35"/>
      <c r="ACP592" s="35"/>
      <c r="ACQ592" s="35"/>
      <c r="ACR592" s="35"/>
      <c r="ACS592" s="35"/>
      <c r="ACT592" s="35"/>
      <c r="ACU592" s="35"/>
      <c r="ACV592" s="35"/>
      <c r="ACW592" s="35"/>
      <c r="ACX592" s="35"/>
      <c r="ACY592" s="35"/>
      <c r="ACZ592" s="35"/>
      <c r="ADA592" s="35"/>
      <c r="ADB592" s="35"/>
      <c r="ADC592" s="35"/>
      <c r="ADD592" s="35"/>
      <c r="ADE592" s="35"/>
      <c r="ADF592" s="35"/>
      <c r="ADG592" s="35"/>
      <c r="ADH592" s="35"/>
      <c r="ADI592" s="35"/>
      <c r="ADJ592" s="35"/>
      <c r="ADK592" s="35"/>
      <c r="ADL592" s="35"/>
      <c r="ADM592" s="35"/>
      <c r="ADN592" s="35"/>
      <c r="ADO592" s="35"/>
      <c r="ADP592" s="35"/>
      <c r="ADQ592" s="35"/>
      <c r="ADR592" s="35"/>
      <c r="ADS592" s="35"/>
      <c r="ADT592" s="35"/>
      <c r="ADU592" s="35"/>
      <c r="ADV592" s="35"/>
      <c r="ADW592" s="35"/>
      <c r="ADX592" s="35"/>
      <c r="ADY592" s="35"/>
      <c r="ADZ592" s="35"/>
      <c r="AEA592" s="35"/>
      <c r="AEB592" s="35"/>
      <c r="AEC592" s="35"/>
      <c r="AED592" s="35"/>
      <c r="AEE592" s="35"/>
      <c r="AEF592" s="35"/>
      <c r="AEG592" s="35"/>
      <c r="AEH592" s="35"/>
      <c r="AEI592" s="35"/>
      <c r="AEJ592" s="35"/>
      <c r="AEK592" s="35"/>
      <c r="AEL592" s="35"/>
      <c r="AEM592" s="35"/>
      <c r="AEN592" s="35"/>
      <c r="AEO592" s="35"/>
      <c r="AEP592" s="35"/>
      <c r="AEQ592" s="35"/>
      <c r="AER592" s="35"/>
      <c r="AES592" s="35"/>
      <c r="AET592" s="35"/>
      <c r="AEU592" s="35"/>
      <c r="AEV592" s="35"/>
      <c r="AEW592" s="35"/>
      <c r="AEX592" s="35"/>
      <c r="AEY592" s="35"/>
      <c r="AEZ592" s="35"/>
      <c r="AFA592" s="35"/>
      <c r="AFB592" s="35"/>
      <c r="AFC592" s="35"/>
      <c r="AFD592" s="35"/>
      <c r="AFE592" s="35"/>
      <c r="AFF592" s="35"/>
      <c r="AFG592" s="35"/>
      <c r="AFH592" s="35"/>
      <c r="AFI592" s="35"/>
      <c r="AFJ592" s="35"/>
      <c r="AFK592" s="35"/>
      <c r="AFL592" s="35"/>
      <c r="AFM592" s="35"/>
      <c r="AFN592" s="35"/>
      <c r="AFO592" s="35"/>
      <c r="AFP592" s="35"/>
      <c r="AFQ592" s="35"/>
      <c r="AFR592" s="35"/>
      <c r="AFS592" s="35"/>
      <c r="AFT592" s="35"/>
      <c r="AFU592" s="35"/>
      <c r="AFV592" s="35"/>
      <c r="AFW592" s="35"/>
      <c r="AFX592" s="35"/>
      <c r="AFY592" s="35"/>
      <c r="AFZ592" s="35"/>
      <c r="AGA592" s="35"/>
      <c r="AGB592" s="35"/>
      <c r="AGC592" s="35"/>
      <c r="AGD592" s="35"/>
      <c r="AGE592" s="35"/>
      <c r="AGF592" s="35"/>
      <c r="AGG592" s="35"/>
      <c r="AGH592" s="35"/>
      <c r="AGI592" s="35"/>
      <c r="AGJ592" s="35"/>
      <c r="AGK592" s="35"/>
      <c r="AGL592" s="35"/>
      <c r="AGM592" s="35"/>
      <c r="AGN592" s="35"/>
      <c r="AGO592" s="35"/>
      <c r="AGP592" s="35"/>
      <c r="AGQ592" s="35"/>
      <c r="AGR592" s="35"/>
      <c r="AGS592" s="35"/>
      <c r="AGT592" s="35"/>
      <c r="AGU592" s="35"/>
      <c r="AGV592" s="35"/>
      <c r="AGW592" s="35"/>
      <c r="AGX592" s="35"/>
      <c r="AGY592" s="35"/>
      <c r="AGZ592" s="35"/>
      <c r="AHA592" s="35"/>
      <c r="AHB592" s="35"/>
      <c r="AHC592" s="35"/>
      <c r="AHD592" s="35"/>
      <c r="AHE592" s="35"/>
      <c r="AHF592" s="35"/>
      <c r="AHG592" s="35"/>
      <c r="AHH592" s="35"/>
      <c r="AHI592" s="35"/>
      <c r="AHJ592" s="35"/>
      <c r="AHK592" s="35"/>
      <c r="AHL592" s="35"/>
      <c r="AHM592" s="35"/>
      <c r="AHN592" s="35"/>
      <c r="AHO592" s="35"/>
      <c r="AHP592" s="35"/>
      <c r="AHQ592" s="35"/>
      <c r="AHR592" s="35"/>
      <c r="AHS592" s="35"/>
      <c r="AHT592" s="35"/>
      <c r="AHU592" s="35"/>
      <c r="AHV592" s="35"/>
      <c r="AHW592" s="35"/>
      <c r="AHX592" s="35"/>
      <c r="AHY592" s="35"/>
      <c r="AHZ592" s="35"/>
      <c r="AIA592" s="35"/>
      <c r="AIB592" s="35"/>
      <c r="AIC592" s="35"/>
      <c r="AID592" s="35"/>
      <c r="AIE592" s="35"/>
      <c r="AIF592" s="35"/>
      <c r="AIG592" s="35"/>
      <c r="AIH592" s="35"/>
      <c r="AII592" s="35"/>
      <c r="AIJ592" s="35"/>
      <c r="AIK592" s="35"/>
      <c r="AIL592" s="35"/>
      <c r="AIM592" s="35"/>
      <c r="AIN592" s="35"/>
      <c r="AIO592" s="35"/>
      <c r="AIP592" s="35"/>
      <c r="AIQ592" s="35"/>
      <c r="AIR592" s="35"/>
      <c r="AIS592" s="35"/>
      <c r="AIT592" s="35"/>
      <c r="AIU592" s="35"/>
      <c r="AIV592" s="35"/>
      <c r="AIW592" s="35"/>
      <c r="AIX592" s="35"/>
      <c r="AIY592" s="35"/>
      <c r="AIZ592" s="35"/>
      <c r="AJA592" s="35"/>
      <c r="AJB592" s="35"/>
      <c r="AJC592" s="35"/>
      <c r="AJD592" s="35"/>
      <c r="AJE592" s="35"/>
      <c r="AJF592" s="35"/>
      <c r="AJG592" s="35"/>
      <c r="AJH592" s="35"/>
      <c r="AJI592" s="35"/>
      <c r="AJJ592" s="35"/>
      <c r="AJK592" s="35"/>
      <c r="AJL592" s="35"/>
      <c r="AJM592" s="35"/>
      <c r="AJN592" s="35"/>
      <c r="AJO592" s="35"/>
      <c r="AJP592" s="35"/>
      <c r="AJQ592" s="35"/>
      <c r="AJR592" s="35"/>
      <c r="AJS592" s="35"/>
      <c r="AJT592" s="35"/>
      <c r="AJU592" s="35"/>
      <c r="AJV592" s="35"/>
      <c r="AJW592" s="35"/>
      <c r="AJX592" s="35"/>
      <c r="AJY592" s="35"/>
      <c r="AJZ592" s="35"/>
      <c r="AKA592" s="35"/>
      <c r="AKB592" s="35"/>
      <c r="AKC592" s="35"/>
      <c r="AKD592" s="35"/>
      <c r="AKE592" s="35"/>
      <c r="AKF592" s="35"/>
      <c r="AKG592" s="35"/>
      <c r="AKH592" s="35"/>
      <c r="AKI592" s="35"/>
      <c r="AKJ592" s="35"/>
      <c r="AKK592" s="35"/>
      <c r="AKL592" s="35"/>
      <c r="AKM592" s="35"/>
      <c r="AKN592" s="35"/>
      <c r="AKO592" s="35"/>
      <c r="AKP592" s="35"/>
      <c r="AKQ592" s="35"/>
      <c r="AKR592" s="35"/>
      <c r="AKS592" s="35"/>
      <c r="AKT592" s="35"/>
      <c r="AKU592" s="35"/>
      <c r="AKV592" s="35"/>
      <c r="AKW592" s="35"/>
      <c r="AKX592" s="35"/>
      <c r="AKY592" s="35"/>
      <c r="AKZ592" s="35"/>
      <c r="ALA592" s="35"/>
      <c r="ALB592" s="35"/>
      <c r="ALC592" s="35"/>
      <c r="ALD592" s="35"/>
      <c r="ALE592" s="35"/>
      <c r="ALF592" s="35"/>
      <c r="ALG592" s="35"/>
      <c r="ALH592" s="35"/>
      <c r="ALI592" s="35"/>
      <c r="ALJ592" s="35"/>
      <c r="ALK592" s="35"/>
      <c r="ALL592" s="35"/>
      <c r="ALM592" s="35"/>
      <c r="ALN592" s="35"/>
      <c r="ALO592" s="35"/>
      <c r="ALP592" s="35"/>
      <c r="ALQ592" s="35"/>
      <c r="ALR592" s="35"/>
      <c r="ALS592" s="35"/>
      <c r="ALT592" s="35"/>
      <c r="ALU592" s="35"/>
      <c r="ALV592" s="35"/>
      <c r="ALW592" s="35"/>
      <c r="ALX592" s="35"/>
      <c r="ALY592" s="35"/>
      <c r="ALZ592" s="35"/>
      <c r="AMA592" s="35"/>
      <c r="AMB592" s="35"/>
      <c r="AMC592" s="35"/>
      <c r="AMD592" s="35"/>
      <c r="AME592" s="35"/>
      <c r="AMF592" s="35"/>
      <c r="AMG592" s="35"/>
      <c r="AMH592" s="35"/>
      <c r="AMI592" s="35"/>
      <c r="AMJ592" s="35"/>
      <c r="AMK592" s="35"/>
      <c r="AML592" s="35"/>
      <c r="AMM592" s="35"/>
      <c r="AMN592" s="35"/>
      <c r="AMO592" s="35"/>
      <c r="AMP592" s="35"/>
      <c r="AMQ592" s="35"/>
      <c r="AMR592" s="35"/>
      <c r="AMS592" s="35"/>
      <c r="AMT592" s="35"/>
      <c r="AMU592" s="35"/>
      <c r="AMV592" s="35"/>
      <c r="AMW592" s="35"/>
      <c r="AMX592" s="35"/>
      <c r="AMY592" s="35"/>
      <c r="AMZ592" s="35"/>
      <c r="ANA592" s="35"/>
      <c r="ANB592" s="35"/>
      <c r="ANC592" s="35"/>
      <c r="AND592" s="35"/>
      <c r="ANE592" s="35"/>
      <c r="ANF592" s="35"/>
      <c r="ANG592" s="35"/>
      <c r="ANH592" s="35"/>
      <c r="ANI592" s="35"/>
      <c r="ANJ592" s="35"/>
      <c r="ANK592" s="35"/>
      <c r="ANL592" s="35"/>
      <c r="ANM592" s="35"/>
      <c r="ANN592" s="35"/>
      <c r="ANO592" s="35"/>
      <c r="ANP592" s="35"/>
      <c r="ANQ592" s="35"/>
      <c r="ANR592" s="35"/>
      <c r="ANS592" s="35"/>
      <c r="ANT592" s="35"/>
      <c r="ANU592" s="35"/>
      <c r="ANV592" s="35"/>
      <c r="ANW592" s="35"/>
      <c r="ANX592" s="35"/>
      <c r="ANY592" s="35"/>
      <c r="ANZ592" s="35"/>
      <c r="AOA592" s="35"/>
      <c r="AOB592" s="35"/>
      <c r="AOC592" s="35"/>
      <c r="AOD592" s="35"/>
      <c r="AOE592" s="35"/>
      <c r="AOF592" s="35"/>
      <c r="AOG592" s="35"/>
      <c r="AOH592" s="35"/>
      <c r="AOI592" s="35"/>
      <c r="AOJ592" s="35"/>
      <c r="AOK592" s="35"/>
      <c r="AOL592" s="35"/>
      <c r="AOM592" s="35"/>
      <c r="AON592" s="35"/>
      <c r="AOO592" s="35"/>
      <c r="AOP592" s="35"/>
      <c r="AOQ592" s="35"/>
      <c r="AOR592" s="35"/>
      <c r="AOS592" s="35"/>
      <c r="AOT592" s="35"/>
      <c r="AOU592" s="35"/>
      <c r="AOV592" s="35"/>
      <c r="AOW592" s="35"/>
      <c r="AOX592" s="35"/>
      <c r="AOY592" s="35"/>
      <c r="AOZ592" s="35"/>
      <c r="APA592" s="35"/>
      <c r="APB592" s="35"/>
      <c r="APC592" s="35"/>
      <c r="APD592" s="35"/>
      <c r="APE592" s="35"/>
      <c r="APF592" s="35"/>
      <c r="APG592" s="35"/>
      <c r="APH592" s="35"/>
      <c r="API592" s="35"/>
      <c r="APJ592" s="35"/>
      <c r="APK592" s="35"/>
      <c r="APL592" s="35"/>
      <c r="APM592" s="35"/>
      <c r="APN592" s="35"/>
      <c r="APO592" s="35"/>
      <c r="APP592" s="35"/>
      <c r="APQ592" s="35"/>
      <c r="APR592" s="35"/>
      <c r="APS592" s="35"/>
      <c r="APT592" s="35"/>
      <c r="APU592" s="35"/>
      <c r="APV592" s="35"/>
      <c r="APW592" s="35"/>
      <c r="APX592" s="35"/>
      <c r="APY592" s="35"/>
      <c r="APZ592" s="35"/>
      <c r="AQA592" s="35"/>
      <c r="AQB592" s="35"/>
      <c r="AQC592" s="35"/>
      <c r="AQD592" s="35"/>
      <c r="AQE592" s="35"/>
      <c r="AQF592" s="35"/>
      <c r="AQG592" s="35"/>
      <c r="AQH592" s="35"/>
      <c r="AQI592" s="35"/>
      <c r="AQJ592" s="35"/>
      <c r="AQK592" s="35"/>
      <c r="AQL592" s="35"/>
      <c r="AQM592" s="35"/>
      <c r="AQN592" s="35"/>
      <c r="AQO592" s="35"/>
      <c r="AQP592" s="35"/>
      <c r="AQQ592" s="35"/>
      <c r="AQR592" s="35"/>
      <c r="AQS592" s="35"/>
      <c r="AQT592" s="35"/>
      <c r="AQU592" s="35"/>
      <c r="AQV592" s="35"/>
      <c r="AQW592" s="35"/>
      <c r="AQX592" s="35"/>
      <c r="AQY592" s="35"/>
      <c r="AQZ592" s="35"/>
      <c r="ARA592" s="35"/>
      <c r="ARB592" s="35"/>
      <c r="ARC592" s="35"/>
      <c r="ARD592" s="35"/>
      <c r="ARE592" s="35"/>
      <c r="ARF592" s="35"/>
      <c r="ARG592" s="35"/>
      <c r="ARH592" s="35"/>
      <c r="ARI592" s="35"/>
      <c r="ARJ592" s="35"/>
      <c r="ARK592" s="35"/>
      <c r="ARL592" s="35"/>
      <c r="ARM592" s="35"/>
      <c r="ARN592" s="35"/>
      <c r="ARO592" s="35"/>
      <c r="ARP592" s="35"/>
      <c r="ARQ592" s="35"/>
      <c r="ARR592" s="35"/>
      <c r="ARS592" s="35"/>
      <c r="ART592" s="35"/>
      <c r="ARU592" s="35"/>
      <c r="ARV592" s="35"/>
      <c r="ARW592" s="35"/>
      <c r="ARX592" s="35"/>
      <c r="ARY592" s="35"/>
      <c r="ARZ592" s="35"/>
      <c r="ASA592" s="35"/>
      <c r="ASB592" s="35"/>
      <c r="ASC592" s="35"/>
      <c r="ASD592" s="35"/>
      <c r="ASE592" s="35"/>
      <c r="ASF592" s="35"/>
      <c r="ASG592" s="35"/>
      <c r="ASH592" s="35"/>
      <c r="ASI592" s="35"/>
      <c r="ASJ592" s="35"/>
      <c r="ASK592" s="35"/>
      <c r="ASL592" s="35"/>
      <c r="ASM592" s="35"/>
      <c r="ASN592" s="35"/>
      <c r="ASO592" s="35"/>
      <c r="ASP592" s="35"/>
      <c r="ASQ592" s="35"/>
      <c r="ASR592" s="35"/>
      <c r="ASS592" s="35"/>
      <c r="AST592" s="35"/>
      <c r="ASU592" s="35"/>
      <c r="ASV592" s="35"/>
      <c r="ASW592" s="35"/>
      <c r="ASX592" s="35"/>
      <c r="ASY592" s="35"/>
      <c r="ASZ592" s="35"/>
      <c r="ATA592" s="35"/>
      <c r="ATB592" s="35"/>
      <c r="ATC592" s="35"/>
      <c r="ATD592" s="35"/>
      <c r="ATE592" s="35"/>
      <c r="ATF592" s="35"/>
      <c r="ATG592" s="35"/>
      <c r="ATH592" s="35"/>
      <c r="ATI592" s="35"/>
      <c r="ATJ592" s="35"/>
      <c r="ATK592" s="35"/>
      <c r="ATL592" s="35"/>
      <c r="ATM592" s="35"/>
      <c r="ATN592" s="35"/>
      <c r="ATO592" s="35"/>
      <c r="ATP592" s="35"/>
      <c r="ATQ592" s="35"/>
      <c r="ATR592" s="35"/>
      <c r="ATS592" s="35"/>
      <c r="ATT592" s="35"/>
      <c r="ATU592" s="35"/>
      <c r="ATV592" s="35"/>
      <c r="ATW592" s="35"/>
      <c r="ATX592" s="35"/>
      <c r="ATY592" s="35"/>
      <c r="ATZ592" s="35"/>
      <c r="AUA592" s="35"/>
      <c r="AUB592" s="35"/>
      <c r="AUC592" s="35"/>
      <c r="AUD592" s="35"/>
      <c r="AUE592" s="35"/>
      <c r="AUF592" s="35"/>
      <c r="AUG592" s="35"/>
      <c r="AUH592" s="35"/>
      <c r="AUI592" s="35"/>
      <c r="AUJ592" s="35"/>
      <c r="AUK592" s="35"/>
      <c r="AUL592" s="35"/>
      <c r="AUM592" s="35"/>
      <c r="AUN592" s="35"/>
      <c r="AUO592" s="35"/>
      <c r="AUP592" s="35"/>
      <c r="AUQ592" s="35"/>
      <c r="AUR592" s="35"/>
      <c r="AUS592" s="35"/>
      <c r="AUT592" s="35"/>
      <c r="AUU592" s="35"/>
      <c r="AUV592" s="35"/>
      <c r="AUW592" s="35"/>
      <c r="AUX592" s="35"/>
      <c r="AUY592" s="35"/>
      <c r="AUZ592" s="35"/>
      <c r="AVA592" s="35"/>
      <c r="AVB592" s="35"/>
      <c r="AVC592" s="35"/>
      <c r="AVD592" s="35"/>
      <c r="AVE592" s="35"/>
      <c r="AVF592" s="35"/>
      <c r="AVG592" s="35"/>
      <c r="AVH592" s="35"/>
      <c r="AVI592" s="35"/>
      <c r="AVJ592" s="35"/>
      <c r="AVK592" s="35"/>
      <c r="AVL592" s="35"/>
      <c r="AVM592" s="35"/>
      <c r="AVN592" s="35"/>
      <c r="AVO592" s="35"/>
      <c r="AVP592" s="35"/>
      <c r="AVQ592" s="35"/>
      <c r="AVR592" s="35"/>
      <c r="AVS592" s="35"/>
      <c r="AVT592" s="35"/>
      <c r="AVU592" s="35"/>
      <c r="AVV592" s="35"/>
      <c r="AVW592" s="35"/>
      <c r="AVX592" s="35"/>
      <c r="AVY592" s="35"/>
      <c r="AVZ592" s="35"/>
      <c r="AWA592" s="35"/>
      <c r="AWB592" s="35"/>
      <c r="AWC592" s="35"/>
      <c r="AWD592" s="35"/>
      <c r="AWE592" s="35"/>
      <c r="AWF592" s="35"/>
      <c r="AWG592" s="35"/>
      <c r="AWH592" s="35"/>
      <c r="AWI592" s="35"/>
      <c r="AWJ592" s="35"/>
      <c r="AWK592" s="35"/>
      <c r="AWL592" s="35"/>
      <c r="AWM592" s="35"/>
      <c r="AWN592" s="35"/>
      <c r="AWO592" s="35"/>
      <c r="AWP592" s="35"/>
      <c r="AWQ592" s="35"/>
      <c r="AWR592" s="35"/>
      <c r="AWS592" s="35"/>
      <c r="AWT592" s="35"/>
      <c r="AWU592" s="35"/>
      <c r="AWV592" s="35"/>
      <c r="AWW592" s="35"/>
      <c r="AWX592" s="35"/>
      <c r="AWY592" s="35"/>
      <c r="AWZ592" s="35"/>
      <c r="AXA592" s="35"/>
      <c r="AXB592" s="35"/>
      <c r="AXC592" s="35"/>
      <c r="AXD592" s="35"/>
      <c r="AXE592" s="35"/>
      <c r="AXF592" s="35"/>
      <c r="AXG592" s="35"/>
      <c r="AXH592" s="35"/>
      <c r="AXI592" s="35"/>
      <c r="AXJ592" s="35"/>
      <c r="AXK592" s="35"/>
      <c r="AXL592" s="35"/>
      <c r="AXM592" s="35"/>
      <c r="AXN592" s="35"/>
      <c r="AXO592" s="35"/>
      <c r="AXP592" s="35"/>
      <c r="AXQ592" s="35"/>
      <c r="AXR592" s="35"/>
      <c r="AXS592" s="35"/>
      <c r="AXT592" s="35"/>
      <c r="AXU592" s="35"/>
      <c r="AXV592" s="35"/>
      <c r="AXW592" s="35"/>
      <c r="AXX592" s="35"/>
      <c r="AXY592" s="35"/>
      <c r="AXZ592" s="35"/>
      <c r="AYA592" s="35"/>
      <c r="AYB592" s="35"/>
      <c r="AYC592" s="35"/>
      <c r="AYD592" s="35"/>
      <c r="AYE592" s="35"/>
      <c r="AYF592" s="35"/>
      <c r="AYG592" s="35"/>
      <c r="AYH592" s="35"/>
      <c r="AYI592" s="35"/>
      <c r="AYJ592" s="35"/>
      <c r="AYK592" s="35"/>
      <c r="AYL592" s="35"/>
      <c r="AYM592" s="35"/>
      <c r="AYN592" s="35"/>
      <c r="AYO592" s="35"/>
      <c r="AYP592" s="35"/>
      <c r="AYQ592" s="35"/>
      <c r="AYR592" s="35"/>
      <c r="AYS592" s="35"/>
      <c r="AYT592" s="35"/>
      <c r="AYU592" s="35"/>
      <c r="AYV592" s="35"/>
      <c r="AYW592" s="35"/>
      <c r="AYX592" s="35"/>
      <c r="AYY592" s="35"/>
      <c r="AYZ592" s="35"/>
      <c r="AZA592" s="35"/>
      <c r="AZB592" s="35"/>
      <c r="AZC592" s="35"/>
      <c r="AZD592" s="35"/>
      <c r="AZE592" s="35"/>
      <c r="AZF592" s="35"/>
      <c r="AZG592" s="35"/>
      <c r="AZH592" s="35"/>
      <c r="AZI592" s="35"/>
      <c r="AZJ592" s="35"/>
      <c r="AZK592" s="35"/>
      <c r="AZL592" s="35"/>
      <c r="AZM592" s="35"/>
      <c r="AZN592" s="35"/>
      <c r="AZO592" s="35"/>
      <c r="AZP592" s="35"/>
      <c r="AZQ592" s="35"/>
      <c r="AZR592" s="35"/>
      <c r="AZS592" s="35"/>
      <c r="AZT592" s="35"/>
      <c r="AZU592" s="35"/>
      <c r="AZV592" s="35"/>
      <c r="AZW592" s="35"/>
      <c r="AZX592" s="35"/>
      <c r="AZY592" s="35"/>
      <c r="AZZ592" s="35"/>
      <c r="BAA592" s="35"/>
      <c r="BAB592" s="35"/>
      <c r="BAC592" s="35"/>
      <c r="BAD592" s="35"/>
      <c r="BAE592" s="35"/>
      <c r="BAF592" s="35"/>
      <c r="BAG592" s="35"/>
      <c r="BAH592" s="35"/>
      <c r="BAI592" s="35"/>
      <c r="BAJ592" s="35"/>
      <c r="BAK592" s="35"/>
      <c r="BAL592" s="35"/>
      <c r="BAM592" s="35"/>
      <c r="BAN592" s="35"/>
      <c r="BAO592" s="35"/>
      <c r="BAP592" s="35"/>
      <c r="BAQ592" s="35"/>
      <c r="BAR592" s="35"/>
      <c r="BAS592" s="35"/>
      <c r="BAT592" s="35"/>
      <c r="BAU592" s="35"/>
      <c r="BAV592" s="35"/>
      <c r="BAW592" s="35"/>
      <c r="BAX592" s="35"/>
      <c r="BAY592" s="35"/>
      <c r="BAZ592" s="35"/>
      <c r="BBA592" s="35"/>
      <c r="BBB592" s="35"/>
      <c r="BBC592" s="35"/>
      <c r="BBD592" s="35"/>
      <c r="BBE592" s="35"/>
      <c r="BBF592" s="35"/>
      <c r="BBG592" s="35"/>
      <c r="BBH592" s="35"/>
      <c r="BBI592" s="35"/>
      <c r="BBJ592" s="35"/>
      <c r="BBK592" s="35"/>
      <c r="BBL592" s="35"/>
      <c r="BBM592" s="35"/>
      <c r="BBN592" s="35"/>
      <c r="BBO592" s="35"/>
      <c r="BBP592" s="35"/>
      <c r="BBQ592" s="35"/>
      <c r="BBR592" s="35"/>
      <c r="BBS592" s="35"/>
      <c r="BBT592" s="35"/>
      <c r="BBU592" s="35"/>
      <c r="BBV592" s="35"/>
      <c r="BBW592" s="35"/>
      <c r="BBX592" s="35"/>
      <c r="BBY592" s="35"/>
      <c r="BBZ592" s="35"/>
      <c r="BCA592" s="35"/>
      <c r="BCB592" s="35"/>
      <c r="BCC592" s="35"/>
      <c r="BCD592" s="35"/>
      <c r="BCE592" s="35"/>
      <c r="BCF592" s="35"/>
      <c r="BCG592" s="35"/>
      <c r="BCH592" s="35"/>
      <c r="BCI592" s="35"/>
      <c r="BCJ592" s="35"/>
      <c r="BCK592" s="35"/>
      <c r="BCL592" s="35"/>
      <c r="BCM592" s="35"/>
      <c r="BCN592" s="35"/>
      <c r="BCO592" s="35"/>
      <c r="BCP592" s="35"/>
      <c r="BCQ592" s="35"/>
      <c r="BCR592" s="35"/>
      <c r="BCS592" s="35"/>
      <c r="BCT592" s="35"/>
      <c r="BCU592" s="35"/>
      <c r="BCV592" s="35"/>
      <c r="BCW592" s="35"/>
      <c r="BCX592" s="35"/>
      <c r="BCY592" s="35"/>
      <c r="BCZ592" s="35"/>
      <c r="BDA592" s="35"/>
      <c r="BDB592" s="35"/>
      <c r="BDC592" s="35"/>
      <c r="BDD592" s="35"/>
      <c r="BDE592" s="35"/>
      <c r="BDF592" s="35"/>
      <c r="BDG592" s="35"/>
      <c r="BDH592" s="35"/>
      <c r="BDI592" s="35"/>
      <c r="BDJ592" s="35"/>
      <c r="BDK592" s="35"/>
      <c r="BDL592" s="35"/>
      <c r="BDM592" s="35"/>
      <c r="BDN592" s="35"/>
      <c r="BDO592" s="35"/>
      <c r="BDP592" s="35"/>
      <c r="BDQ592" s="35"/>
      <c r="BDR592" s="35"/>
      <c r="BDS592" s="35"/>
      <c r="BDT592" s="35"/>
      <c r="BDU592" s="35"/>
      <c r="BDV592" s="35"/>
      <c r="BDW592" s="35"/>
      <c r="BDX592" s="35"/>
      <c r="BDY592" s="35"/>
      <c r="BDZ592" s="35"/>
      <c r="BEA592" s="35"/>
      <c r="BEB592" s="35"/>
      <c r="BEC592" s="35"/>
      <c r="BED592" s="35"/>
      <c r="BEE592" s="35"/>
      <c r="BEF592" s="35"/>
      <c r="BEG592" s="35"/>
      <c r="BEH592" s="35"/>
      <c r="BEI592" s="35"/>
      <c r="BEJ592" s="35"/>
      <c r="BEK592" s="35"/>
      <c r="BEL592" s="35"/>
      <c r="BEM592" s="35"/>
      <c r="BEN592" s="35"/>
      <c r="BEO592" s="35"/>
      <c r="BEP592" s="35"/>
      <c r="BEQ592" s="35"/>
      <c r="BER592" s="35"/>
      <c r="BES592" s="35"/>
      <c r="BET592" s="35"/>
      <c r="BEU592" s="35"/>
      <c r="BEV592" s="35"/>
      <c r="BEW592" s="35"/>
      <c r="BEX592" s="35"/>
      <c r="BEY592" s="35"/>
      <c r="BEZ592" s="35"/>
      <c r="BFA592" s="35"/>
      <c r="BFB592" s="35"/>
      <c r="BFC592" s="35"/>
      <c r="BFD592" s="35"/>
      <c r="BFE592" s="35"/>
      <c r="BFF592" s="35"/>
      <c r="BFG592" s="35"/>
      <c r="BFH592" s="35"/>
      <c r="BFI592" s="35"/>
      <c r="BFJ592" s="35"/>
      <c r="BFK592" s="35"/>
      <c r="BFL592" s="35"/>
      <c r="BFM592" s="35"/>
      <c r="BFN592" s="35"/>
      <c r="BFO592" s="35"/>
      <c r="BFP592" s="35"/>
      <c r="BFQ592" s="35"/>
      <c r="BFR592" s="35"/>
      <c r="BFS592" s="35"/>
      <c r="BFT592" s="35"/>
      <c r="BFU592" s="35"/>
      <c r="BFV592" s="35"/>
      <c r="BFW592" s="35"/>
      <c r="BFX592" s="35"/>
      <c r="BFY592" s="35"/>
      <c r="BFZ592" s="35"/>
      <c r="BGA592" s="35"/>
      <c r="BGB592" s="35"/>
      <c r="BGC592" s="35"/>
      <c r="BGD592" s="35"/>
      <c r="BGE592" s="35"/>
      <c r="BGF592" s="35"/>
      <c r="BGG592" s="35"/>
      <c r="BGH592" s="35"/>
      <c r="BGI592" s="35"/>
      <c r="BGJ592" s="35"/>
      <c r="BGK592" s="35"/>
      <c r="BGL592" s="35"/>
      <c r="BGM592" s="35"/>
      <c r="BGN592" s="35"/>
      <c r="BGO592" s="35"/>
      <c r="BGP592" s="35"/>
      <c r="BGQ592" s="35"/>
      <c r="BGR592" s="35"/>
      <c r="BGS592" s="35"/>
      <c r="BGT592" s="35"/>
      <c r="BGU592" s="35"/>
      <c r="BGV592" s="35"/>
      <c r="BGW592" s="35"/>
      <c r="BGX592" s="35"/>
      <c r="BGY592" s="35"/>
      <c r="BGZ592" s="35"/>
      <c r="BHA592" s="35"/>
      <c r="BHB592" s="35"/>
      <c r="BHC592" s="35"/>
      <c r="BHD592" s="35"/>
      <c r="BHE592" s="35"/>
      <c r="BHF592" s="35"/>
      <c r="BHG592" s="35"/>
      <c r="BHH592" s="35"/>
      <c r="BHI592" s="35"/>
      <c r="BHJ592" s="35"/>
      <c r="BHK592" s="35"/>
      <c r="BHL592" s="35"/>
      <c r="BHM592" s="35"/>
      <c r="BHN592" s="35"/>
      <c r="BHO592" s="35"/>
      <c r="BHP592" s="35"/>
      <c r="BHQ592" s="35"/>
      <c r="BHR592" s="35"/>
      <c r="BHS592" s="35"/>
      <c r="BHT592" s="35"/>
      <c r="BHU592" s="35"/>
      <c r="BHV592" s="35"/>
      <c r="BHW592" s="35"/>
      <c r="BHX592" s="35"/>
      <c r="BHY592" s="35"/>
      <c r="BHZ592" s="35"/>
      <c r="BIA592" s="35"/>
      <c r="BIB592" s="35"/>
      <c r="BIC592" s="35"/>
      <c r="BID592" s="35"/>
      <c r="BIE592" s="35"/>
      <c r="BIF592" s="35"/>
      <c r="BIG592" s="35"/>
      <c r="BIH592" s="35"/>
      <c r="BII592" s="35"/>
      <c r="BIJ592" s="35"/>
      <c r="BIK592" s="35"/>
      <c r="BIL592" s="35"/>
      <c r="BIM592" s="35"/>
      <c r="BIN592" s="35"/>
      <c r="BIO592" s="35"/>
      <c r="BIP592" s="35"/>
      <c r="BIQ592" s="35"/>
      <c r="BIR592" s="35"/>
      <c r="BIS592" s="35"/>
      <c r="BIT592" s="35"/>
      <c r="BIU592" s="35"/>
      <c r="BIV592" s="35"/>
      <c r="BIW592" s="35"/>
      <c r="BIX592" s="35"/>
      <c r="BIY592" s="35"/>
      <c r="BIZ592" s="35"/>
      <c r="BJA592" s="35"/>
      <c r="BJB592" s="35"/>
      <c r="BJC592" s="35"/>
      <c r="BJD592" s="35"/>
      <c r="BJE592" s="35"/>
      <c r="BJF592" s="35"/>
      <c r="BJG592" s="35"/>
      <c r="BJH592" s="35"/>
      <c r="BJI592" s="35"/>
      <c r="BJJ592" s="35"/>
      <c r="BJK592" s="35"/>
      <c r="BJL592" s="35"/>
      <c r="BJM592" s="35"/>
      <c r="BJN592" s="35"/>
      <c r="BJO592" s="35"/>
      <c r="BJP592" s="35"/>
      <c r="BJQ592" s="35"/>
      <c r="BJR592" s="35"/>
      <c r="BJS592" s="35"/>
      <c r="BJT592" s="35"/>
      <c r="BJU592" s="35"/>
      <c r="BJV592" s="35"/>
      <c r="BJW592" s="35"/>
      <c r="BJX592" s="35"/>
      <c r="BJY592" s="35"/>
      <c r="BJZ592" s="35"/>
      <c r="BKA592" s="35"/>
      <c r="BKB592" s="35"/>
      <c r="BKC592" s="35"/>
      <c r="BKD592" s="35"/>
      <c r="BKE592" s="35"/>
      <c r="BKF592" s="35"/>
      <c r="BKG592" s="35"/>
      <c r="BKH592" s="35"/>
      <c r="BKI592" s="35"/>
      <c r="BKJ592" s="35"/>
      <c r="BKK592" s="35"/>
      <c r="BKL592" s="35"/>
      <c r="BKM592" s="35"/>
      <c r="BKN592" s="35"/>
      <c r="BKO592" s="35"/>
      <c r="BKP592" s="35"/>
      <c r="BKQ592" s="35"/>
      <c r="BKR592" s="35"/>
      <c r="BKS592" s="35"/>
      <c r="BKT592" s="35"/>
      <c r="BKU592" s="35"/>
      <c r="BKV592" s="35"/>
      <c r="BKW592" s="35"/>
      <c r="BKX592" s="35"/>
      <c r="BKY592" s="35"/>
      <c r="BKZ592" s="35"/>
      <c r="BLA592" s="35"/>
      <c r="BLB592" s="35"/>
      <c r="BLC592" s="35"/>
      <c r="BLD592" s="35"/>
      <c r="BLE592" s="35"/>
      <c r="BLF592" s="35"/>
      <c r="BLG592" s="35"/>
      <c r="BLH592" s="35"/>
      <c r="BLI592" s="35"/>
      <c r="BLJ592" s="35"/>
      <c r="BLK592" s="35"/>
      <c r="BLL592" s="35"/>
      <c r="BLM592" s="35"/>
      <c r="BLN592" s="35"/>
      <c r="BLO592" s="35"/>
      <c r="BLP592" s="35"/>
      <c r="BLQ592" s="35"/>
      <c r="BLR592" s="35"/>
      <c r="BLS592" s="35"/>
      <c r="BLT592" s="35"/>
      <c r="BLU592" s="35"/>
      <c r="BLV592" s="35"/>
      <c r="BLW592" s="35"/>
      <c r="BLX592" s="35"/>
      <c r="BLY592" s="35"/>
      <c r="BLZ592" s="35"/>
      <c r="BMA592" s="35"/>
      <c r="BMB592" s="35"/>
      <c r="BMC592" s="35"/>
      <c r="BMD592" s="35"/>
      <c r="BME592" s="35"/>
      <c r="BMF592" s="35"/>
      <c r="BMG592" s="35"/>
      <c r="BMH592" s="35"/>
      <c r="BMI592" s="35"/>
      <c r="BMJ592" s="35"/>
      <c r="BMK592" s="35"/>
      <c r="BML592" s="35"/>
      <c r="BMM592" s="35"/>
      <c r="BMN592" s="35"/>
      <c r="BMO592" s="35"/>
      <c r="BMP592" s="35"/>
      <c r="BMQ592" s="35"/>
      <c r="BMR592" s="35"/>
      <c r="BMS592" s="35"/>
      <c r="BMT592" s="35"/>
      <c r="BMU592" s="35"/>
      <c r="BMV592" s="35"/>
      <c r="BMW592" s="35"/>
      <c r="BMX592" s="35"/>
      <c r="BMY592" s="35"/>
      <c r="BMZ592" s="35"/>
      <c r="BNA592" s="35"/>
      <c r="BNB592" s="35"/>
      <c r="BNC592" s="35"/>
      <c r="BND592" s="35"/>
      <c r="BNE592" s="35"/>
      <c r="BNF592" s="35"/>
      <c r="BNG592" s="35"/>
      <c r="BNH592" s="35"/>
      <c r="BNI592" s="35"/>
      <c r="BNJ592" s="35"/>
      <c r="BNK592" s="35"/>
      <c r="BNL592" s="35"/>
      <c r="BNM592" s="35"/>
      <c r="BNN592" s="35"/>
      <c r="BNO592" s="35"/>
      <c r="BNP592" s="35"/>
      <c r="BNQ592" s="35"/>
      <c r="BNR592" s="35"/>
      <c r="BNS592" s="35"/>
      <c r="BNT592" s="35"/>
      <c r="BNU592" s="35"/>
      <c r="BNV592" s="35"/>
      <c r="BNW592" s="35"/>
      <c r="BNX592" s="35"/>
      <c r="BNY592" s="35"/>
      <c r="BNZ592" s="35"/>
      <c r="BOA592" s="35"/>
      <c r="BOB592" s="35"/>
      <c r="BOC592" s="35"/>
      <c r="BOD592" s="35"/>
      <c r="BOE592" s="35"/>
      <c r="BOF592" s="35"/>
      <c r="BOG592" s="35"/>
      <c r="BOH592" s="35"/>
      <c r="BOI592" s="35"/>
      <c r="BOJ592" s="35"/>
      <c r="BOK592" s="35"/>
      <c r="BOL592" s="35"/>
      <c r="BOM592" s="35"/>
      <c r="BON592" s="35"/>
      <c r="BOO592" s="35"/>
      <c r="BOP592" s="35"/>
      <c r="BOQ592" s="35"/>
      <c r="BOR592" s="35"/>
      <c r="BOS592" s="35"/>
      <c r="BOT592" s="35"/>
      <c r="BOU592" s="35"/>
      <c r="BOV592" s="35"/>
      <c r="BOW592" s="35"/>
      <c r="BOX592" s="35"/>
      <c r="BOY592" s="35"/>
      <c r="BOZ592" s="35"/>
      <c r="BPA592" s="35"/>
      <c r="BPB592" s="35"/>
      <c r="BPC592" s="35"/>
      <c r="BPD592" s="35"/>
      <c r="BPE592" s="35"/>
      <c r="BPF592" s="35"/>
      <c r="BPG592" s="35"/>
      <c r="BPH592" s="35"/>
      <c r="BPI592" s="35"/>
      <c r="BPJ592" s="35"/>
      <c r="BPK592" s="35"/>
      <c r="BPL592" s="35"/>
      <c r="BPM592" s="35"/>
      <c r="BPN592" s="35"/>
      <c r="BPO592" s="35"/>
      <c r="BPP592" s="35"/>
      <c r="BPQ592" s="35"/>
      <c r="BPR592" s="35"/>
      <c r="BPS592" s="35"/>
      <c r="BPT592" s="35"/>
      <c r="BPU592" s="35"/>
      <c r="BPV592" s="35"/>
      <c r="BPW592" s="35"/>
      <c r="BPX592" s="35"/>
      <c r="BPY592" s="35"/>
      <c r="BPZ592" s="35"/>
      <c r="BQA592" s="35"/>
      <c r="BQB592" s="35"/>
      <c r="BQC592" s="35"/>
      <c r="BQD592" s="35"/>
      <c r="BQE592" s="35"/>
      <c r="BQF592" s="35"/>
      <c r="BQG592" s="35"/>
      <c r="BQH592" s="35"/>
      <c r="BQI592" s="35"/>
      <c r="BQJ592" s="35"/>
      <c r="BQK592" s="35"/>
      <c r="BQL592" s="35"/>
      <c r="BQM592" s="35"/>
      <c r="BQN592" s="35"/>
      <c r="BQO592" s="35"/>
      <c r="BQP592" s="35"/>
      <c r="BQQ592" s="35"/>
      <c r="BQR592" s="35"/>
      <c r="BQS592" s="35"/>
      <c r="BQT592" s="35"/>
      <c r="BQU592" s="35"/>
      <c r="BQV592" s="35"/>
      <c r="BQW592" s="35"/>
      <c r="BQX592" s="35"/>
      <c r="BQY592" s="35"/>
      <c r="BQZ592" s="35"/>
      <c r="BRA592" s="35"/>
      <c r="BRB592" s="35"/>
      <c r="BRC592" s="35"/>
      <c r="BRD592" s="35"/>
      <c r="BRE592" s="35"/>
      <c r="BRF592" s="35"/>
      <c r="BRG592" s="35"/>
      <c r="BRH592" s="35"/>
      <c r="BRI592" s="35"/>
      <c r="BRJ592" s="35"/>
      <c r="BRK592" s="35"/>
      <c r="BRL592" s="35"/>
      <c r="BRM592" s="35"/>
      <c r="BRN592" s="35"/>
      <c r="BRO592" s="35"/>
      <c r="BRP592" s="35"/>
      <c r="BRQ592" s="35"/>
      <c r="BRR592" s="35"/>
      <c r="BRS592" s="35"/>
      <c r="BRT592" s="35"/>
      <c r="BRU592" s="35"/>
      <c r="BRV592" s="35"/>
      <c r="BRW592" s="35"/>
      <c r="BRX592" s="35"/>
      <c r="BRY592" s="35"/>
      <c r="BRZ592" s="35"/>
      <c r="BSA592" s="35"/>
      <c r="BSB592" s="35"/>
      <c r="BSC592" s="35"/>
      <c r="BSD592" s="35"/>
      <c r="BSE592" s="35"/>
      <c r="BSF592" s="35"/>
      <c r="BSG592" s="35"/>
      <c r="BSH592" s="35"/>
      <c r="BSI592" s="35"/>
      <c r="BSJ592" s="35"/>
      <c r="BSK592" s="35"/>
      <c r="BSL592" s="35"/>
      <c r="BSM592" s="35"/>
      <c r="BSN592" s="35"/>
      <c r="BSO592" s="35"/>
      <c r="BSP592" s="35"/>
      <c r="BSQ592" s="35"/>
      <c r="BSR592" s="35"/>
      <c r="BSS592" s="35"/>
      <c r="BST592" s="35"/>
      <c r="BSU592" s="35"/>
      <c r="BSV592" s="35"/>
      <c r="BSW592" s="35"/>
      <c r="BSX592" s="35"/>
      <c r="BSY592" s="35"/>
      <c r="BSZ592" s="35"/>
      <c r="BTA592" s="35"/>
      <c r="BTB592" s="35"/>
      <c r="BTC592" s="35"/>
      <c r="BTD592" s="35"/>
      <c r="BTE592" s="35"/>
      <c r="BTF592" s="35"/>
      <c r="BTG592" s="35"/>
      <c r="BTH592" s="35"/>
      <c r="BTI592" s="35"/>
      <c r="BTJ592" s="35"/>
      <c r="BTK592" s="35"/>
      <c r="BTL592" s="35"/>
      <c r="BTM592" s="35"/>
      <c r="BTN592" s="35"/>
      <c r="BTO592" s="35"/>
      <c r="BTP592" s="35"/>
      <c r="BTQ592" s="35"/>
      <c r="BTR592" s="35"/>
      <c r="BTS592" s="35"/>
      <c r="BTT592" s="35"/>
      <c r="BTU592" s="35"/>
      <c r="BTV592" s="35"/>
      <c r="BTW592" s="35"/>
      <c r="BTX592" s="35"/>
      <c r="BTY592" s="35"/>
      <c r="BTZ592" s="35"/>
      <c r="BUA592" s="35"/>
      <c r="BUB592" s="35"/>
      <c r="BUC592" s="35"/>
      <c r="BUD592" s="35"/>
      <c r="BUE592" s="35"/>
      <c r="BUF592" s="35"/>
      <c r="BUG592" s="35"/>
      <c r="BUH592" s="35"/>
      <c r="BUI592" s="35"/>
      <c r="BUJ592" s="35"/>
      <c r="BUK592" s="35"/>
      <c r="BUL592" s="35"/>
      <c r="BUM592" s="35"/>
      <c r="BUN592" s="35"/>
      <c r="BUO592" s="35"/>
      <c r="BUP592" s="35"/>
      <c r="BUQ592" s="35"/>
      <c r="BUR592" s="35"/>
      <c r="BUS592" s="35"/>
      <c r="BUT592" s="35"/>
      <c r="BUU592" s="35"/>
      <c r="BUV592" s="35"/>
      <c r="BUW592" s="35"/>
      <c r="BUX592" s="35"/>
      <c r="BUY592" s="35"/>
      <c r="BUZ592" s="35"/>
      <c r="BVA592" s="35"/>
      <c r="BVB592" s="35"/>
      <c r="BVC592" s="35"/>
      <c r="BVD592" s="35"/>
      <c r="BVE592" s="35"/>
      <c r="BVF592" s="35"/>
      <c r="BVG592" s="35"/>
      <c r="BVH592" s="35"/>
      <c r="BVI592" s="35"/>
      <c r="BVJ592" s="35"/>
      <c r="BVK592" s="35"/>
      <c r="BVL592" s="35"/>
      <c r="BVM592" s="35"/>
      <c r="BVN592" s="35"/>
      <c r="BVO592" s="35"/>
      <c r="BVP592" s="35"/>
      <c r="BVQ592" s="35"/>
      <c r="BVR592" s="35"/>
      <c r="BVS592" s="35"/>
      <c r="BVT592" s="35"/>
      <c r="BVU592" s="35"/>
      <c r="BVV592" s="35"/>
      <c r="BVW592" s="35"/>
      <c r="BVX592" s="35"/>
      <c r="BVY592" s="35"/>
      <c r="BVZ592" s="35"/>
      <c r="BWA592" s="35"/>
      <c r="BWB592" s="35"/>
      <c r="BWC592" s="35"/>
      <c r="BWD592" s="35"/>
      <c r="BWE592" s="35"/>
      <c r="BWF592" s="35"/>
      <c r="BWG592" s="35"/>
      <c r="BWH592" s="35"/>
      <c r="BWI592" s="35"/>
      <c r="BWJ592" s="35"/>
      <c r="BWK592" s="35"/>
      <c r="BWL592" s="35"/>
      <c r="BWM592" s="35"/>
      <c r="BWN592" s="35"/>
      <c r="BWO592" s="35"/>
      <c r="BWP592" s="35"/>
      <c r="BWQ592" s="35"/>
      <c r="BWR592" s="35"/>
      <c r="BWS592" s="35"/>
      <c r="BWT592" s="35"/>
      <c r="BWU592" s="35"/>
      <c r="BWV592" s="35"/>
      <c r="BWW592" s="35"/>
      <c r="BWX592" s="35"/>
      <c r="BWY592" s="35"/>
      <c r="BWZ592" s="35"/>
      <c r="BXA592" s="35"/>
      <c r="BXB592" s="35"/>
      <c r="BXC592" s="35"/>
      <c r="BXD592" s="35"/>
      <c r="BXE592" s="35"/>
      <c r="BXF592" s="35"/>
      <c r="BXG592" s="35"/>
      <c r="BXH592" s="35"/>
      <c r="BXI592" s="35"/>
      <c r="BXJ592" s="35"/>
      <c r="BXK592" s="35"/>
      <c r="BXL592" s="35"/>
      <c r="BXM592" s="35"/>
      <c r="BXN592" s="35"/>
      <c r="BXO592" s="35"/>
      <c r="BXP592" s="35"/>
      <c r="BXQ592" s="35"/>
      <c r="BXR592" s="35"/>
      <c r="BXS592" s="35"/>
      <c r="BXT592" s="35"/>
      <c r="BXU592" s="35"/>
      <c r="BXV592" s="35"/>
      <c r="BXW592" s="35"/>
      <c r="BXX592" s="35"/>
      <c r="BXY592" s="35"/>
      <c r="BXZ592" s="35"/>
      <c r="BYA592" s="35"/>
      <c r="BYB592" s="35"/>
      <c r="BYC592" s="35"/>
      <c r="BYD592" s="35"/>
      <c r="BYE592" s="35"/>
      <c r="BYF592" s="35"/>
      <c r="BYG592" s="35"/>
      <c r="BYH592" s="35"/>
      <c r="BYI592" s="35"/>
      <c r="BYJ592" s="35"/>
      <c r="BYK592" s="35"/>
      <c r="BYL592" s="35"/>
      <c r="BYM592" s="35"/>
      <c r="BYN592" s="35"/>
      <c r="BYO592" s="35"/>
      <c r="BYP592" s="35"/>
      <c r="BYQ592" s="35"/>
      <c r="BYR592" s="35"/>
      <c r="BYS592" s="35"/>
      <c r="BYT592" s="35"/>
      <c r="BYU592" s="35"/>
      <c r="BYV592" s="35"/>
      <c r="BYW592" s="35"/>
      <c r="BYX592" s="35"/>
      <c r="BYY592" s="35"/>
      <c r="BYZ592" s="35"/>
      <c r="BZA592" s="35"/>
      <c r="BZB592" s="35"/>
      <c r="BZC592" s="35"/>
      <c r="BZD592" s="35"/>
      <c r="BZE592" s="35"/>
      <c r="BZF592" s="35"/>
      <c r="BZG592" s="35"/>
      <c r="BZH592" s="35"/>
      <c r="BZI592" s="35"/>
      <c r="BZJ592" s="35"/>
      <c r="BZK592" s="35"/>
      <c r="BZL592" s="35"/>
      <c r="BZM592" s="35"/>
      <c r="BZN592" s="35"/>
      <c r="BZO592" s="35"/>
      <c r="BZP592" s="35"/>
      <c r="BZQ592" s="35"/>
      <c r="BZR592" s="35"/>
      <c r="BZS592" s="35"/>
      <c r="BZT592" s="35"/>
      <c r="BZU592" s="35"/>
      <c r="BZV592" s="35"/>
      <c r="BZW592" s="35"/>
      <c r="BZX592" s="35"/>
      <c r="BZY592" s="35"/>
      <c r="BZZ592" s="35"/>
      <c r="CAA592" s="35"/>
      <c r="CAB592" s="35"/>
      <c r="CAC592" s="35"/>
      <c r="CAD592" s="35"/>
      <c r="CAE592" s="35"/>
      <c r="CAF592" s="35"/>
      <c r="CAG592" s="35"/>
      <c r="CAH592" s="35"/>
      <c r="CAI592" s="35"/>
      <c r="CAJ592" s="35"/>
      <c r="CAK592" s="35"/>
      <c r="CAL592" s="35"/>
      <c r="CAM592" s="35"/>
      <c r="CAN592" s="35"/>
      <c r="CAO592" s="35"/>
      <c r="CAP592" s="35"/>
      <c r="CAQ592" s="35"/>
      <c r="CAR592" s="35"/>
      <c r="CAS592" s="35"/>
      <c r="CAT592" s="35"/>
      <c r="CAU592" s="35"/>
      <c r="CAV592" s="35"/>
      <c r="CAW592" s="35"/>
      <c r="CAX592" s="35"/>
      <c r="CAY592" s="35"/>
      <c r="CAZ592" s="35"/>
      <c r="CBA592" s="35"/>
      <c r="CBB592" s="35"/>
      <c r="CBC592" s="35"/>
      <c r="CBD592" s="35"/>
      <c r="CBE592" s="35"/>
      <c r="CBF592" s="35"/>
      <c r="CBG592" s="35"/>
      <c r="CBH592" s="35"/>
      <c r="CBI592" s="35"/>
      <c r="CBJ592" s="35"/>
      <c r="CBK592" s="35"/>
      <c r="CBL592" s="35"/>
      <c r="CBM592" s="35"/>
      <c r="CBN592" s="35"/>
      <c r="CBO592" s="35"/>
      <c r="CBP592" s="35"/>
      <c r="CBQ592" s="35"/>
      <c r="CBR592" s="35"/>
      <c r="CBS592" s="35"/>
      <c r="CBT592" s="35"/>
      <c r="CBU592" s="35"/>
      <c r="CBV592" s="35"/>
      <c r="CBW592" s="35"/>
      <c r="CBX592" s="35"/>
      <c r="CBY592" s="35"/>
      <c r="CBZ592" s="35"/>
      <c r="CCA592" s="35"/>
      <c r="CCB592" s="35"/>
      <c r="CCC592" s="35"/>
      <c r="CCD592" s="35"/>
      <c r="CCE592" s="35"/>
      <c r="CCF592" s="35"/>
      <c r="CCG592" s="35"/>
      <c r="CCH592" s="35"/>
      <c r="CCI592" s="35"/>
      <c r="CCJ592" s="35"/>
      <c r="CCK592" s="35"/>
      <c r="CCL592" s="35"/>
      <c r="CCM592" s="35"/>
      <c r="CCN592" s="35"/>
      <c r="CCO592" s="35"/>
      <c r="CCP592" s="35"/>
      <c r="CCQ592" s="35"/>
      <c r="CCR592" s="35"/>
      <c r="CCS592" s="35"/>
      <c r="CCT592" s="35"/>
      <c r="CCU592" s="35"/>
      <c r="CCV592" s="35"/>
      <c r="CCW592" s="35"/>
      <c r="CCX592" s="35"/>
      <c r="CCY592" s="35"/>
      <c r="CCZ592" s="35"/>
      <c r="CDA592" s="35"/>
      <c r="CDB592" s="35"/>
      <c r="CDC592" s="35"/>
      <c r="CDD592" s="35"/>
      <c r="CDE592" s="35"/>
      <c r="CDF592" s="35"/>
      <c r="CDG592" s="35"/>
      <c r="CDH592" s="35"/>
      <c r="CDI592" s="35"/>
      <c r="CDJ592" s="35"/>
      <c r="CDK592" s="35"/>
      <c r="CDL592" s="35"/>
      <c r="CDM592" s="35"/>
      <c r="CDN592" s="35"/>
      <c r="CDO592" s="35"/>
      <c r="CDP592" s="35"/>
      <c r="CDQ592" s="35"/>
      <c r="CDR592" s="35"/>
      <c r="CDS592" s="35"/>
      <c r="CDT592" s="35"/>
      <c r="CDU592" s="35"/>
      <c r="CDV592" s="35"/>
      <c r="CDW592" s="35"/>
      <c r="CDX592" s="35"/>
      <c r="CDY592" s="35"/>
      <c r="CDZ592" s="35"/>
      <c r="CEA592" s="35"/>
      <c r="CEB592" s="35"/>
      <c r="CEC592" s="35"/>
      <c r="CED592" s="35"/>
      <c r="CEE592" s="35"/>
      <c r="CEF592" s="35"/>
      <c r="CEG592" s="35"/>
      <c r="CEH592" s="35"/>
      <c r="CEI592" s="35"/>
      <c r="CEJ592" s="35"/>
      <c r="CEK592" s="35"/>
      <c r="CEL592" s="35"/>
      <c r="CEM592" s="35"/>
      <c r="CEN592" s="35"/>
      <c r="CEO592" s="35"/>
      <c r="CEP592" s="35"/>
      <c r="CEQ592" s="35"/>
      <c r="CER592" s="35"/>
      <c r="CES592" s="35"/>
      <c r="CET592" s="35"/>
      <c r="CEU592" s="35"/>
      <c r="CEV592" s="35"/>
      <c r="CEW592" s="35"/>
      <c r="CEX592" s="35"/>
      <c r="CEY592" s="35"/>
      <c r="CEZ592" s="35"/>
      <c r="CFA592" s="35"/>
      <c r="CFB592" s="35"/>
      <c r="CFC592" s="35"/>
      <c r="CFD592" s="35"/>
      <c r="CFE592" s="35"/>
      <c r="CFF592" s="35"/>
      <c r="CFG592" s="35"/>
      <c r="CFH592" s="35"/>
      <c r="CFI592" s="35"/>
      <c r="CFJ592" s="35"/>
      <c r="CFK592" s="35"/>
      <c r="CFL592" s="35"/>
      <c r="CFM592" s="35"/>
      <c r="CFN592" s="35"/>
      <c r="CFO592" s="35"/>
      <c r="CFP592" s="35"/>
      <c r="CFQ592" s="35"/>
      <c r="CFR592" s="35"/>
      <c r="CFS592" s="35"/>
      <c r="CFT592" s="35"/>
      <c r="CFU592" s="35"/>
      <c r="CFV592" s="35"/>
      <c r="CFW592" s="35"/>
      <c r="CFX592" s="35"/>
      <c r="CFY592" s="35"/>
      <c r="CFZ592" s="35"/>
      <c r="CGA592" s="35"/>
      <c r="CGB592" s="35"/>
      <c r="CGC592" s="35"/>
      <c r="CGD592" s="35"/>
      <c r="CGE592" s="35"/>
      <c r="CGF592" s="35"/>
      <c r="CGG592" s="35"/>
      <c r="CGH592" s="35"/>
      <c r="CGI592" s="35"/>
      <c r="CGJ592" s="35"/>
      <c r="CGK592" s="35"/>
      <c r="CGL592" s="35"/>
      <c r="CGM592" s="35"/>
      <c r="CGN592" s="35"/>
      <c r="CGO592" s="35"/>
      <c r="CGP592" s="35"/>
      <c r="CGQ592" s="35"/>
      <c r="CGR592" s="35"/>
      <c r="CGS592" s="35"/>
      <c r="CGT592" s="35"/>
      <c r="CGU592" s="35"/>
      <c r="CGV592" s="35"/>
      <c r="CGW592" s="35"/>
      <c r="CGX592" s="35"/>
      <c r="CGY592" s="35"/>
      <c r="CGZ592" s="35"/>
      <c r="CHA592" s="35"/>
      <c r="CHB592" s="35"/>
      <c r="CHC592" s="35"/>
      <c r="CHD592" s="35"/>
      <c r="CHE592" s="35"/>
      <c r="CHF592" s="35"/>
      <c r="CHG592" s="35"/>
      <c r="CHH592" s="35"/>
      <c r="CHI592" s="35"/>
      <c r="CHJ592" s="35"/>
      <c r="CHK592" s="35"/>
      <c r="CHL592" s="35"/>
      <c r="CHM592" s="35"/>
      <c r="CHN592" s="35"/>
      <c r="CHO592" s="35"/>
      <c r="CHP592" s="35"/>
      <c r="CHQ592" s="35"/>
      <c r="CHR592" s="35"/>
      <c r="CHS592" s="35"/>
      <c r="CHT592" s="35"/>
      <c r="CHU592" s="35"/>
      <c r="CHV592" s="35"/>
      <c r="CHW592" s="35"/>
      <c r="CHX592" s="35"/>
      <c r="CHY592" s="35"/>
      <c r="CHZ592" s="35"/>
      <c r="CIA592" s="35"/>
      <c r="CIB592" s="35"/>
      <c r="CIC592" s="35"/>
      <c r="CID592" s="35"/>
      <c r="CIE592" s="35"/>
      <c r="CIF592" s="35"/>
      <c r="CIG592" s="35"/>
      <c r="CIH592" s="35"/>
      <c r="CII592" s="35"/>
      <c r="CIJ592" s="35"/>
      <c r="CIK592" s="35"/>
      <c r="CIL592" s="35"/>
      <c r="CIM592" s="35"/>
      <c r="CIN592" s="35"/>
      <c r="CIO592" s="35"/>
      <c r="CIP592" s="35"/>
      <c r="CIQ592" s="35"/>
      <c r="CIR592" s="35"/>
      <c r="CIS592" s="35"/>
      <c r="CIT592" s="35"/>
      <c r="CIU592" s="35"/>
      <c r="CIV592" s="35"/>
      <c r="CIW592" s="35"/>
      <c r="CIX592" s="35"/>
      <c r="CIY592" s="35"/>
      <c r="CIZ592" s="35"/>
      <c r="CJA592" s="35"/>
      <c r="CJB592" s="35"/>
      <c r="CJC592" s="35"/>
      <c r="CJD592" s="35"/>
      <c r="CJE592" s="35"/>
      <c r="CJF592" s="35"/>
      <c r="CJG592" s="35"/>
      <c r="CJH592" s="35"/>
      <c r="CJI592" s="35"/>
      <c r="CJJ592" s="35"/>
      <c r="CJK592" s="35"/>
      <c r="CJL592" s="35"/>
      <c r="CJM592" s="35"/>
      <c r="CJN592" s="35"/>
      <c r="CJO592" s="35"/>
      <c r="CJP592" s="35"/>
      <c r="CJQ592" s="35"/>
      <c r="CJR592" s="35"/>
      <c r="CJS592" s="35"/>
      <c r="CJT592" s="35"/>
      <c r="CJU592" s="35"/>
      <c r="CJV592" s="35"/>
      <c r="CJW592" s="35"/>
      <c r="CJX592" s="35"/>
      <c r="CJY592" s="35"/>
      <c r="CJZ592" s="35"/>
      <c r="CKA592" s="35"/>
      <c r="CKB592" s="35"/>
      <c r="CKC592" s="35"/>
      <c r="CKD592" s="35"/>
      <c r="CKE592" s="35"/>
      <c r="CKF592" s="35"/>
      <c r="CKG592" s="35"/>
      <c r="CKH592" s="35"/>
      <c r="CKI592" s="35"/>
      <c r="CKJ592" s="35"/>
      <c r="CKK592" s="35"/>
      <c r="CKL592" s="35"/>
      <c r="CKM592" s="35"/>
      <c r="CKN592" s="35"/>
      <c r="CKO592" s="35"/>
      <c r="CKP592" s="35"/>
      <c r="CKQ592" s="35"/>
      <c r="CKR592" s="35"/>
      <c r="CKS592" s="35"/>
      <c r="CKT592" s="35"/>
      <c r="CKU592" s="35"/>
      <c r="CKV592" s="35"/>
      <c r="CKW592" s="35"/>
      <c r="CKX592" s="35"/>
      <c r="CKY592" s="35"/>
      <c r="CKZ592" s="35"/>
      <c r="CLA592" s="35"/>
      <c r="CLB592" s="35"/>
      <c r="CLC592" s="35"/>
      <c r="CLD592" s="35"/>
      <c r="CLE592" s="35"/>
      <c r="CLF592" s="35"/>
      <c r="CLG592" s="35"/>
      <c r="CLH592" s="35"/>
      <c r="CLI592" s="35"/>
      <c r="CLJ592" s="35"/>
      <c r="CLK592" s="35"/>
      <c r="CLL592" s="35"/>
      <c r="CLM592" s="35"/>
      <c r="CLN592" s="35"/>
      <c r="CLO592" s="35"/>
      <c r="CLP592" s="35"/>
      <c r="CLQ592" s="35"/>
      <c r="CLR592" s="35"/>
      <c r="CLS592" s="35"/>
      <c r="CLT592" s="35"/>
      <c r="CLU592" s="35"/>
      <c r="CLV592" s="35"/>
      <c r="CLW592" s="35"/>
      <c r="CLX592" s="35"/>
      <c r="CLY592" s="35"/>
      <c r="CLZ592" s="35"/>
      <c r="CMA592" s="35"/>
      <c r="CMB592" s="35"/>
      <c r="CMC592" s="35"/>
      <c r="CMD592" s="35"/>
      <c r="CME592" s="35"/>
      <c r="CMF592" s="35"/>
      <c r="CMG592" s="35"/>
      <c r="CMH592" s="35"/>
      <c r="CMI592" s="35"/>
      <c r="CMJ592" s="35"/>
      <c r="CMK592" s="35"/>
      <c r="CML592" s="35"/>
      <c r="CMM592" s="35"/>
      <c r="CMN592" s="35"/>
      <c r="CMO592" s="35"/>
      <c r="CMP592" s="35"/>
      <c r="CMQ592" s="35"/>
      <c r="CMR592" s="35"/>
      <c r="CMS592" s="35"/>
      <c r="CMT592" s="35"/>
      <c r="CMU592" s="35"/>
      <c r="CMV592" s="35"/>
      <c r="CMW592" s="35"/>
      <c r="CMX592" s="35"/>
      <c r="CMY592" s="35"/>
      <c r="CMZ592" s="35"/>
      <c r="CNA592" s="35"/>
      <c r="CNB592" s="35"/>
      <c r="CNC592" s="35"/>
      <c r="CND592" s="35"/>
      <c r="CNE592" s="35"/>
      <c r="CNF592" s="35"/>
      <c r="CNG592" s="35"/>
      <c r="CNH592" s="35"/>
      <c r="CNI592" s="35"/>
      <c r="CNJ592" s="35"/>
      <c r="CNK592" s="35"/>
      <c r="CNL592" s="35"/>
      <c r="CNM592" s="35"/>
      <c r="CNN592" s="35"/>
      <c r="CNO592" s="35"/>
      <c r="CNP592" s="35"/>
      <c r="CNQ592" s="35"/>
      <c r="CNR592" s="35"/>
      <c r="CNS592" s="35"/>
      <c r="CNT592" s="35"/>
      <c r="CNU592" s="35"/>
      <c r="CNV592" s="35"/>
      <c r="CNW592" s="35"/>
      <c r="CNX592" s="35"/>
      <c r="CNY592" s="35"/>
      <c r="CNZ592" s="35"/>
      <c r="COA592" s="35"/>
      <c r="COB592" s="35"/>
      <c r="COC592" s="35"/>
      <c r="COD592" s="35"/>
      <c r="COE592" s="35"/>
      <c r="COF592" s="35"/>
      <c r="COG592" s="35"/>
      <c r="COH592" s="35"/>
      <c r="COI592" s="35"/>
      <c r="COJ592" s="35"/>
      <c r="COK592" s="35"/>
      <c r="COL592" s="35"/>
      <c r="COM592" s="35"/>
      <c r="CON592" s="35"/>
      <c r="COO592" s="35"/>
      <c r="COP592" s="35"/>
      <c r="COQ592" s="35"/>
      <c r="COR592" s="35"/>
      <c r="COS592" s="35"/>
      <c r="COT592" s="35"/>
      <c r="COU592" s="35"/>
      <c r="COV592" s="35"/>
      <c r="COW592" s="35"/>
      <c r="COX592" s="35"/>
      <c r="COY592" s="35"/>
      <c r="COZ592" s="35"/>
      <c r="CPA592" s="35"/>
      <c r="CPB592" s="35"/>
      <c r="CPC592" s="35"/>
      <c r="CPD592" s="35"/>
      <c r="CPE592" s="35"/>
      <c r="CPF592" s="35"/>
      <c r="CPG592" s="35"/>
      <c r="CPH592" s="35"/>
      <c r="CPI592" s="35"/>
      <c r="CPJ592" s="35"/>
      <c r="CPK592" s="35"/>
      <c r="CPL592" s="35"/>
      <c r="CPM592" s="35"/>
      <c r="CPN592" s="35"/>
      <c r="CPO592" s="35"/>
      <c r="CPP592" s="35"/>
      <c r="CPQ592" s="35"/>
      <c r="CPR592" s="35"/>
      <c r="CPS592" s="35"/>
      <c r="CPT592" s="35"/>
      <c r="CPU592" s="35"/>
      <c r="CPV592" s="35"/>
      <c r="CPW592" s="35"/>
      <c r="CPX592" s="35"/>
      <c r="CPY592" s="35"/>
      <c r="CPZ592" s="35"/>
      <c r="CQA592" s="35"/>
      <c r="CQB592" s="35"/>
      <c r="CQC592" s="35"/>
      <c r="CQD592" s="35"/>
      <c r="CQE592" s="35"/>
      <c r="CQF592" s="35"/>
      <c r="CQG592" s="35"/>
      <c r="CQH592" s="35"/>
      <c r="CQI592" s="35"/>
      <c r="CQJ592" s="35"/>
      <c r="CQK592" s="35"/>
      <c r="CQL592" s="35"/>
      <c r="CQM592" s="35"/>
      <c r="CQN592" s="35"/>
      <c r="CQO592" s="35"/>
      <c r="CQP592" s="35"/>
      <c r="CQQ592" s="35"/>
      <c r="CQR592" s="35"/>
      <c r="CQS592" s="35"/>
      <c r="CQT592" s="35"/>
      <c r="CQU592" s="35"/>
      <c r="CQV592" s="35"/>
      <c r="CQW592" s="35"/>
      <c r="CQX592" s="35"/>
      <c r="CQY592" s="35"/>
      <c r="CQZ592" s="35"/>
      <c r="CRA592" s="35"/>
      <c r="CRB592" s="35"/>
      <c r="CRC592" s="35"/>
      <c r="CRD592" s="35"/>
      <c r="CRE592" s="35"/>
      <c r="CRF592" s="35"/>
      <c r="CRG592" s="35"/>
      <c r="CRH592" s="35"/>
      <c r="CRI592" s="35"/>
      <c r="CRJ592" s="35"/>
      <c r="CRK592" s="35"/>
      <c r="CRL592" s="35"/>
      <c r="CRM592" s="35"/>
      <c r="CRN592" s="35"/>
      <c r="CRO592" s="35"/>
      <c r="CRP592" s="35"/>
      <c r="CRQ592" s="35"/>
      <c r="CRR592" s="35"/>
      <c r="CRS592" s="35"/>
      <c r="CRT592" s="35"/>
      <c r="CRU592" s="35"/>
      <c r="CRV592" s="35"/>
      <c r="CRW592" s="35"/>
      <c r="CRX592" s="35"/>
      <c r="CRY592" s="35"/>
      <c r="CRZ592" s="35"/>
      <c r="CSA592" s="35"/>
      <c r="CSB592" s="35"/>
      <c r="CSC592" s="35"/>
      <c r="CSD592" s="35"/>
      <c r="CSE592" s="35"/>
      <c r="CSF592" s="35"/>
      <c r="CSG592" s="35"/>
      <c r="CSH592" s="35"/>
      <c r="CSI592" s="35"/>
      <c r="CSJ592" s="35"/>
      <c r="CSK592" s="35"/>
      <c r="CSL592" s="35"/>
      <c r="CSM592" s="35"/>
      <c r="CSN592" s="35"/>
      <c r="CSO592" s="35"/>
      <c r="CSP592" s="35"/>
      <c r="CSQ592" s="35"/>
      <c r="CSR592" s="35"/>
      <c r="CSS592" s="35"/>
      <c r="CST592" s="35"/>
      <c r="CSU592" s="35"/>
      <c r="CSV592" s="35"/>
      <c r="CSW592" s="35"/>
      <c r="CSX592" s="35"/>
      <c r="CSY592" s="35"/>
      <c r="CSZ592" s="35"/>
      <c r="CTA592" s="35"/>
      <c r="CTB592" s="35"/>
      <c r="CTC592" s="35"/>
      <c r="CTD592" s="35"/>
      <c r="CTE592" s="35"/>
      <c r="CTF592" s="35"/>
      <c r="CTG592" s="35"/>
      <c r="CTH592" s="35"/>
      <c r="CTI592" s="35"/>
      <c r="CTJ592" s="35"/>
      <c r="CTK592" s="35"/>
      <c r="CTL592" s="35"/>
      <c r="CTM592" s="35"/>
      <c r="CTN592" s="35"/>
      <c r="CTO592" s="35"/>
      <c r="CTP592" s="35"/>
      <c r="CTQ592" s="35"/>
      <c r="CTR592" s="35"/>
      <c r="CTS592" s="35"/>
      <c r="CTT592" s="35"/>
      <c r="CTU592" s="35"/>
      <c r="CTV592" s="35"/>
      <c r="CTW592" s="35"/>
      <c r="CTX592" s="35"/>
      <c r="CTY592" s="35"/>
      <c r="CTZ592" s="35"/>
      <c r="CUA592" s="35"/>
      <c r="CUB592" s="35"/>
      <c r="CUC592" s="35"/>
      <c r="CUD592" s="35"/>
      <c r="CUE592" s="35"/>
      <c r="CUF592" s="35"/>
      <c r="CUG592" s="35"/>
      <c r="CUH592" s="35"/>
      <c r="CUI592" s="35"/>
      <c r="CUJ592" s="35"/>
      <c r="CUK592" s="35"/>
      <c r="CUL592" s="35"/>
      <c r="CUM592" s="35"/>
      <c r="CUN592" s="35"/>
      <c r="CUO592" s="35"/>
      <c r="CUP592" s="35"/>
      <c r="CUQ592" s="35"/>
      <c r="CUR592" s="35"/>
      <c r="CUS592" s="35"/>
      <c r="CUT592" s="35"/>
      <c r="CUU592" s="35"/>
      <c r="CUV592" s="35"/>
      <c r="CUW592" s="35"/>
      <c r="CUX592" s="35"/>
      <c r="CUY592" s="35"/>
      <c r="CUZ592" s="35"/>
      <c r="CVA592" s="35"/>
      <c r="CVB592" s="35"/>
      <c r="CVC592" s="35"/>
      <c r="CVD592" s="35"/>
      <c r="CVE592" s="35"/>
      <c r="CVF592" s="35"/>
      <c r="CVG592" s="35"/>
      <c r="CVH592" s="35"/>
      <c r="CVI592" s="35"/>
      <c r="CVJ592" s="35"/>
      <c r="CVK592" s="35"/>
      <c r="CVL592" s="35"/>
      <c r="CVM592" s="35"/>
      <c r="CVN592" s="35"/>
      <c r="CVO592" s="35"/>
      <c r="CVP592" s="35"/>
      <c r="CVQ592" s="35"/>
      <c r="CVR592" s="35"/>
      <c r="CVS592" s="35"/>
      <c r="CVT592" s="35"/>
      <c r="CVU592" s="35"/>
      <c r="CVV592" s="35"/>
      <c r="CVW592" s="35"/>
      <c r="CVX592" s="35"/>
      <c r="CVY592" s="35"/>
      <c r="CVZ592" s="35"/>
      <c r="CWA592" s="35"/>
      <c r="CWB592" s="35"/>
      <c r="CWC592" s="35"/>
      <c r="CWD592" s="35"/>
      <c r="CWE592" s="35"/>
      <c r="CWF592" s="35"/>
      <c r="CWG592" s="35"/>
      <c r="CWH592" s="35"/>
      <c r="CWI592" s="35"/>
      <c r="CWJ592" s="35"/>
      <c r="CWK592" s="35"/>
      <c r="CWL592" s="35"/>
      <c r="CWM592" s="35"/>
      <c r="CWN592" s="35"/>
      <c r="CWO592" s="35"/>
      <c r="CWP592" s="35"/>
      <c r="CWQ592" s="35"/>
      <c r="CWR592" s="35"/>
      <c r="CWS592" s="35"/>
      <c r="CWT592" s="35"/>
      <c r="CWU592" s="35"/>
      <c r="CWV592" s="35"/>
      <c r="CWW592" s="35"/>
      <c r="CWX592" s="35"/>
      <c r="CWY592" s="35"/>
      <c r="CWZ592" s="35"/>
      <c r="CXA592" s="35"/>
      <c r="CXB592" s="35"/>
      <c r="CXC592" s="35"/>
      <c r="CXD592" s="35"/>
      <c r="CXE592" s="35"/>
      <c r="CXF592" s="35"/>
      <c r="CXG592" s="35"/>
      <c r="CXH592" s="35"/>
      <c r="CXI592" s="35"/>
      <c r="CXJ592" s="35"/>
      <c r="CXK592" s="35"/>
      <c r="CXL592" s="35"/>
      <c r="CXM592" s="35"/>
      <c r="CXN592" s="35"/>
      <c r="CXO592" s="35"/>
      <c r="CXP592" s="35"/>
      <c r="CXQ592" s="35"/>
      <c r="CXR592" s="35"/>
      <c r="CXS592" s="35"/>
      <c r="CXT592" s="35"/>
      <c r="CXU592" s="35"/>
      <c r="CXV592" s="35"/>
      <c r="CXW592" s="35"/>
      <c r="CXX592" s="35"/>
      <c r="CXY592" s="35"/>
      <c r="CXZ592" s="35"/>
      <c r="CYA592" s="35"/>
      <c r="CYB592" s="35"/>
      <c r="CYC592" s="35"/>
      <c r="CYD592" s="35"/>
      <c r="CYE592" s="35"/>
      <c r="CYF592" s="35"/>
      <c r="CYG592" s="35"/>
      <c r="CYH592" s="35"/>
      <c r="CYI592" s="35"/>
      <c r="CYJ592" s="35"/>
      <c r="CYK592" s="35"/>
      <c r="CYL592" s="35"/>
      <c r="CYM592" s="35"/>
      <c r="CYN592" s="35"/>
      <c r="CYO592" s="35"/>
      <c r="CYP592" s="35"/>
      <c r="CYQ592" s="35"/>
      <c r="CYR592" s="35"/>
      <c r="CYS592" s="35"/>
      <c r="CYT592" s="35"/>
      <c r="CYU592" s="35"/>
      <c r="CYV592" s="35"/>
      <c r="CYW592" s="35"/>
      <c r="CYX592" s="35"/>
      <c r="CYY592" s="35"/>
      <c r="CYZ592" s="35"/>
      <c r="CZA592" s="35"/>
      <c r="CZB592" s="35"/>
      <c r="CZC592" s="35"/>
      <c r="CZD592" s="35"/>
      <c r="CZE592" s="35"/>
      <c r="CZF592" s="35"/>
      <c r="CZG592" s="35"/>
      <c r="CZH592" s="35"/>
      <c r="CZI592" s="35"/>
      <c r="CZJ592" s="35"/>
      <c r="CZK592" s="35"/>
      <c r="CZL592" s="35"/>
      <c r="CZM592" s="35"/>
      <c r="CZN592" s="35"/>
      <c r="CZO592" s="35"/>
      <c r="CZP592" s="35"/>
      <c r="CZQ592" s="35"/>
      <c r="CZR592" s="35"/>
      <c r="CZS592" s="35"/>
      <c r="CZT592" s="35"/>
      <c r="CZU592" s="35"/>
      <c r="CZV592" s="35"/>
      <c r="CZW592" s="35"/>
      <c r="CZX592" s="35"/>
      <c r="CZY592" s="35"/>
      <c r="CZZ592" s="35"/>
      <c r="DAA592" s="35"/>
      <c r="DAB592" s="35"/>
      <c r="DAC592" s="35"/>
      <c r="DAD592" s="35"/>
      <c r="DAE592" s="35"/>
      <c r="DAF592" s="35"/>
      <c r="DAG592" s="35"/>
      <c r="DAH592" s="35"/>
      <c r="DAI592" s="35"/>
      <c r="DAJ592" s="35"/>
      <c r="DAK592" s="35"/>
      <c r="DAL592" s="35"/>
      <c r="DAM592" s="35"/>
      <c r="DAN592" s="35"/>
      <c r="DAO592" s="35"/>
      <c r="DAP592" s="35"/>
      <c r="DAQ592" s="35"/>
      <c r="DAR592" s="35"/>
      <c r="DAS592" s="35"/>
      <c r="DAT592" s="35"/>
      <c r="DAU592" s="35"/>
      <c r="DAV592" s="35"/>
      <c r="DAW592" s="35"/>
      <c r="DAX592" s="35"/>
      <c r="DAY592" s="35"/>
      <c r="DAZ592" s="35"/>
      <c r="DBA592" s="35"/>
      <c r="DBB592" s="35"/>
      <c r="DBC592" s="35"/>
      <c r="DBD592" s="35"/>
      <c r="DBE592" s="35"/>
      <c r="DBF592" s="35"/>
      <c r="DBG592" s="35"/>
      <c r="DBH592" s="35"/>
      <c r="DBI592" s="35"/>
      <c r="DBJ592" s="35"/>
      <c r="DBK592" s="35"/>
      <c r="DBL592" s="35"/>
      <c r="DBM592" s="35"/>
      <c r="DBN592" s="35"/>
      <c r="DBO592" s="35"/>
      <c r="DBP592" s="35"/>
      <c r="DBQ592" s="35"/>
      <c r="DBR592" s="35"/>
      <c r="DBS592" s="35"/>
      <c r="DBT592" s="35"/>
      <c r="DBU592" s="35"/>
      <c r="DBV592" s="35"/>
      <c r="DBW592" s="35"/>
      <c r="DBX592" s="35"/>
      <c r="DBY592" s="35"/>
      <c r="DBZ592" s="35"/>
      <c r="DCA592" s="35"/>
      <c r="DCB592" s="35"/>
      <c r="DCC592" s="35"/>
      <c r="DCD592" s="35"/>
      <c r="DCE592" s="35"/>
      <c r="DCF592" s="35"/>
      <c r="DCG592" s="35"/>
      <c r="DCH592" s="35"/>
      <c r="DCI592" s="35"/>
      <c r="DCJ592" s="35"/>
      <c r="DCK592" s="35"/>
      <c r="DCL592" s="35"/>
      <c r="DCM592" s="35"/>
      <c r="DCN592" s="35"/>
      <c r="DCO592" s="35"/>
      <c r="DCP592" s="35"/>
      <c r="DCQ592" s="35"/>
      <c r="DCR592" s="35"/>
      <c r="DCS592" s="35"/>
      <c r="DCT592" s="35"/>
      <c r="DCU592" s="35"/>
      <c r="DCV592" s="35"/>
      <c r="DCW592" s="35"/>
      <c r="DCX592" s="35"/>
      <c r="DCY592" s="35"/>
      <c r="DCZ592" s="35"/>
      <c r="DDA592" s="35"/>
      <c r="DDB592" s="35"/>
      <c r="DDC592" s="35"/>
      <c r="DDD592" s="35"/>
      <c r="DDE592" s="35"/>
      <c r="DDF592" s="35"/>
      <c r="DDG592" s="35"/>
      <c r="DDH592" s="35"/>
      <c r="DDI592" s="35"/>
      <c r="DDJ592" s="35"/>
      <c r="DDK592" s="35"/>
      <c r="DDL592" s="35"/>
      <c r="DDM592" s="35"/>
      <c r="DDN592" s="35"/>
      <c r="DDO592" s="35"/>
      <c r="DDP592" s="35"/>
      <c r="DDQ592" s="35"/>
      <c r="DDR592" s="35"/>
      <c r="DDS592" s="35"/>
      <c r="DDT592" s="35"/>
      <c r="DDU592" s="35"/>
      <c r="DDV592" s="35"/>
      <c r="DDW592" s="35"/>
      <c r="DDX592" s="35"/>
      <c r="DDY592" s="35"/>
      <c r="DDZ592" s="35"/>
      <c r="DEA592" s="35"/>
      <c r="DEB592" s="35"/>
      <c r="DEC592" s="35"/>
      <c r="DED592" s="35"/>
      <c r="DEE592" s="35"/>
      <c r="DEF592" s="35"/>
      <c r="DEG592" s="35"/>
      <c r="DEH592" s="35"/>
      <c r="DEI592" s="35"/>
      <c r="DEJ592" s="35"/>
      <c r="DEK592" s="35"/>
      <c r="DEL592" s="35"/>
      <c r="DEM592" s="35"/>
      <c r="DEN592" s="35"/>
      <c r="DEO592" s="35"/>
      <c r="DEP592" s="35"/>
      <c r="DEQ592" s="35"/>
      <c r="DER592" s="35"/>
      <c r="DES592" s="35"/>
      <c r="DET592" s="35"/>
      <c r="DEU592" s="35"/>
      <c r="DEV592" s="35"/>
      <c r="DEW592" s="35"/>
      <c r="DEX592" s="35"/>
      <c r="DEY592" s="35"/>
      <c r="DEZ592" s="35"/>
      <c r="DFA592" s="35"/>
      <c r="DFB592" s="35"/>
      <c r="DFC592" s="35"/>
      <c r="DFD592" s="35"/>
      <c r="DFE592" s="35"/>
      <c r="DFF592" s="35"/>
      <c r="DFG592" s="35"/>
      <c r="DFH592" s="35"/>
      <c r="DFI592" s="35"/>
      <c r="DFJ592" s="35"/>
      <c r="DFK592" s="35"/>
      <c r="DFL592" s="35"/>
      <c r="DFM592" s="35"/>
      <c r="DFN592" s="35"/>
      <c r="DFO592" s="35"/>
      <c r="DFP592" s="35"/>
      <c r="DFQ592" s="35"/>
      <c r="DFR592" s="35"/>
      <c r="DFS592" s="35"/>
      <c r="DFT592" s="35"/>
      <c r="DFU592" s="35"/>
      <c r="DFV592" s="35"/>
      <c r="DFW592" s="35"/>
      <c r="DFX592" s="35"/>
      <c r="DFY592" s="35"/>
      <c r="DFZ592" s="35"/>
      <c r="DGA592" s="35"/>
      <c r="DGB592" s="35"/>
      <c r="DGC592" s="35"/>
      <c r="DGD592" s="35"/>
      <c r="DGE592" s="35"/>
      <c r="DGF592" s="35"/>
      <c r="DGG592" s="35"/>
      <c r="DGH592" s="35"/>
      <c r="DGI592" s="35"/>
      <c r="DGJ592" s="35"/>
      <c r="DGK592" s="35"/>
      <c r="DGL592" s="35"/>
      <c r="DGM592" s="35"/>
      <c r="DGN592" s="35"/>
      <c r="DGO592" s="35"/>
      <c r="DGP592" s="35"/>
      <c r="DGQ592" s="35"/>
      <c r="DGR592" s="35"/>
      <c r="DGS592" s="35"/>
      <c r="DGT592" s="35"/>
      <c r="DGU592" s="35"/>
      <c r="DGV592" s="35"/>
      <c r="DGW592" s="35"/>
      <c r="DGX592" s="35"/>
      <c r="DGY592" s="35"/>
      <c r="DGZ592" s="35"/>
      <c r="DHA592" s="35"/>
      <c r="DHB592" s="35"/>
      <c r="DHC592" s="35"/>
      <c r="DHD592" s="35"/>
      <c r="DHE592" s="35"/>
      <c r="DHF592" s="35"/>
      <c r="DHG592" s="35"/>
      <c r="DHH592" s="35"/>
      <c r="DHI592" s="35"/>
      <c r="DHJ592" s="35"/>
      <c r="DHK592" s="35"/>
      <c r="DHL592" s="35"/>
      <c r="DHM592" s="35"/>
      <c r="DHN592" s="35"/>
      <c r="DHO592" s="35"/>
      <c r="DHP592" s="35"/>
      <c r="DHQ592" s="35"/>
      <c r="DHR592" s="35"/>
      <c r="DHS592" s="35"/>
      <c r="DHT592" s="35"/>
      <c r="DHU592" s="35"/>
      <c r="DHV592" s="35"/>
      <c r="DHW592" s="35"/>
      <c r="DHX592" s="35"/>
      <c r="DHY592" s="35"/>
      <c r="DHZ592" s="35"/>
      <c r="DIA592" s="35"/>
      <c r="DIB592" s="35"/>
      <c r="DIC592" s="35"/>
      <c r="DID592" s="35"/>
      <c r="DIE592" s="35"/>
      <c r="DIF592" s="35"/>
      <c r="DIG592" s="35"/>
      <c r="DIH592" s="35"/>
      <c r="DII592" s="35"/>
      <c r="DIJ592" s="35"/>
      <c r="DIK592" s="35"/>
      <c r="DIL592" s="35"/>
      <c r="DIM592" s="35"/>
      <c r="DIN592" s="35"/>
      <c r="DIO592" s="35"/>
      <c r="DIP592" s="35"/>
      <c r="DIQ592" s="35"/>
      <c r="DIR592" s="35"/>
      <c r="DIS592" s="35"/>
      <c r="DIT592" s="35"/>
      <c r="DIU592" s="35"/>
      <c r="DIV592" s="35"/>
      <c r="DIW592" s="35"/>
      <c r="DIX592" s="35"/>
      <c r="DIY592" s="35"/>
      <c r="DIZ592" s="35"/>
      <c r="DJA592" s="35"/>
      <c r="DJB592" s="35"/>
      <c r="DJC592" s="35"/>
      <c r="DJD592" s="35"/>
      <c r="DJE592" s="35"/>
      <c r="DJF592" s="35"/>
      <c r="DJG592" s="35"/>
      <c r="DJH592" s="35"/>
      <c r="DJI592" s="35"/>
      <c r="DJJ592" s="35"/>
      <c r="DJK592" s="35"/>
      <c r="DJL592" s="35"/>
      <c r="DJM592" s="35"/>
      <c r="DJN592" s="35"/>
      <c r="DJO592" s="35"/>
      <c r="DJP592" s="35"/>
      <c r="DJQ592" s="35"/>
      <c r="DJR592" s="35"/>
      <c r="DJS592" s="35"/>
      <c r="DJT592" s="35"/>
      <c r="DJU592" s="35"/>
      <c r="DJV592" s="35"/>
      <c r="DJW592" s="35"/>
      <c r="DJX592" s="35"/>
      <c r="DJY592" s="35"/>
      <c r="DJZ592" s="35"/>
      <c r="DKA592" s="35"/>
      <c r="DKB592" s="35"/>
      <c r="DKC592" s="35"/>
      <c r="DKD592" s="35"/>
      <c r="DKE592" s="35"/>
      <c r="DKF592" s="35"/>
      <c r="DKG592" s="35"/>
      <c r="DKH592" s="35"/>
      <c r="DKI592" s="35"/>
      <c r="DKJ592" s="35"/>
      <c r="DKK592" s="35"/>
      <c r="DKL592" s="35"/>
      <c r="DKM592" s="35"/>
      <c r="DKN592" s="35"/>
      <c r="DKO592" s="35"/>
      <c r="DKP592" s="35"/>
      <c r="DKQ592" s="35"/>
      <c r="DKR592" s="35"/>
      <c r="DKS592" s="35"/>
      <c r="DKT592" s="35"/>
      <c r="DKU592" s="35"/>
      <c r="DKV592" s="35"/>
      <c r="DKW592" s="35"/>
      <c r="DKX592" s="35"/>
      <c r="DKY592" s="35"/>
      <c r="DKZ592" s="35"/>
      <c r="DLA592" s="35"/>
      <c r="DLB592" s="35"/>
      <c r="DLC592" s="35"/>
      <c r="DLD592" s="35"/>
      <c r="DLE592" s="35"/>
      <c r="DLF592" s="35"/>
      <c r="DLG592" s="35"/>
      <c r="DLH592" s="35"/>
      <c r="DLI592" s="35"/>
      <c r="DLJ592" s="35"/>
      <c r="DLK592" s="35"/>
      <c r="DLL592" s="35"/>
      <c r="DLM592" s="35"/>
      <c r="DLN592" s="35"/>
      <c r="DLO592" s="35"/>
      <c r="DLP592" s="35"/>
      <c r="DLQ592" s="35"/>
      <c r="DLR592" s="35"/>
      <c r="DLS592" s="35"/>
      <c r="DLT592" s="35"/>
      <c r="DLU592" s="35"/>
      <c r="DLV592" s="35"/>
      <c r="DLW592" s="35"/>
      <c r="DLX592" s="35"/>
      <c r="DLY592" s="35"/>
      <c r="DLZ592" s="35"/>
      <c r="DMA592" s="35"/>
      <c r="DMB592" s="35"/>
      <c r="DMC592" s="35"/>
      <c r="DMD592" s="35"/>
      <c r="DME592" s="35"/>
      <c r="DMF592" s="35"/>
      <c r="DMG592" s="35"/>
      <c r="DMH592" s="35"/>
      <c r="DMI592" s="35"/>
      <c r="DMJ592" s="35"/>
      <c r="DMK592" s="35"/>
      <c r="DML592" s="35"/>
      <c r="DMM592" s="35"/>
      <c r="DMN592" s="35"/>
      <c r="DMO592" s="35"/>
      <c r="DMP592" s="35"/>
      <c r="DMQ592" s="35"/>
      <c r="DMR592" s="35"/>
      <c r="DMS592" s="35"/>
      <c r="DMT592" s="35"/>
      <c r="DMU592" s="35"/>
      <c r="DMV592" s="35"/>
      <c r="DMW592" s="35"/>
      <c r="DMX592" s="35"/>
      <c r="DMY592" s="35"/>
      <c r="DMZ592" s="35"/>
      <c r="DNA592" s="35"/>
      <c r="DNB592" s="35"/>
      <c r="DNC592" s="35"/>
      <c r="DND592" s="35"/>
      <c r="DNE592" s="35"/>
      <c r="DNF592" s="35"/>
      <c r="DNG592" s="35"/>
      <c r="DNH592" s="35"/>
      <c r="DNI592" s="35"/>
      <c r="DNJ592" s="35"/>
      <c r="DNK592" s="35"/>
      <c r="DNL592" s="35"/>
      <c r="DNM592" s="35"/>
      <c r="DNN592" s="35"/>
      <c r="DNO592" s="35"/>
      <c r="DNP592" s="35"/>
      <c r="DNQ592" s="35"/>
      <c r="DNR592" s="35"/>
      <c r="DNS592" s="35"/>
      <c r="DNT592" s="35"/>
      <c r="DNU592" s="35"/>
      <c r="DNV592" s="35"/>
      <c r="DNW592" s="35"/>
      <c r="DNX592" s="35"/>
      <c r="DNY592" s="35"/>
      <c r="DNZ592" s="35"/>
      <c r="DOA592" s="35"/>
      <c r="DOB592" s="35"/>
      <c r="DOC592" s="35"/>
      <c r="DOD592" s="35"/>
      <c r="DOE592" s="35"/>
      <c r="DOF592" s="35"/>
      <c r="DOG592" s="35"/>
      <c r="DOH592" s="35"/>
      <c r="DOI592" s="35"/>
      <c r="DOJ592" s="35"/>
      <c r="DOK592" s="35"/>
      <c r="DOL592" s="35"/>
      <c r="DOM592" s="35"/>
      <c r="DON592" s="35"/>
      <c r="DOO592" s="35"/>
      <c r="DOP592" s="35"/>
      <c r="DOQ592" s="35"/>
      <c r="DOR592" s="35"/>
      <c r="DOS592" s="35"/>
      <c r="DOT592" s="35"/>
      <c r="DOU592" s="35"/>
      <c r="DOV592" s="35"/>
      <c r="DOW592" s="35"/>
      <c r="DOX592" s="35"/>
      <c r="DOY592" s="35"/>
      <c r="DOZ592" s="35"/>
      <c r="DPA592" s="35"/>
      <c r="DPB592" s="35"/>
      <c r="DPC592" s="35"/>
      <c r="DPD592" s="35"/>
      <c r="DPE592" s="35"/>
      <c r="DPF592" s="35"/>
      <c r="DPG592" s="35"/>
      <c r="DPH592" s="35"/>
      <c r="DPI592" s="35"/>
      <c r="DPJ592" s="35"/>
      <c r="DPK592" s="35"/>
      <c r="DPL592" s="35"/>
      <c r="DPM592" s="35"/>
      <c r="DPN592" s="35"/>
      <c r="DPO592" s="35"/>
      <c r="DPP592" s="35"/>
      <c r="DPQ592" s="35"/>
      <c r="DPR592" s="35"/>
      <c r="DPS592" s="35"/>
      <c r="DPT592" s="35"/>
      <c r="DPU592" s="35"/>
      <c r="DPV592" s="35"/>
      <c r="DPW592" s="35"/>
      <c r="DPX592" s="35"/>
      <c r="DPY592" s="35"/>
      <c r="DPZ592" s="35"/>
      <c r="DQA592" s="35"/>
      <c r="DQB592" s="35"/>
      <c r="DQC592" s="35"/>
      <c r="DQD592" s="35"/>
      <c r="DQE592" s="35"/>
      <c r="DQF592" s="35"/>
      <c r="DQG592" s="35"/>
      <c r="DQH592" s="35"/>
      <c r="DQI592" s="35"/>
      <c r="DQJ592" s="35"/>
      <c r="DQK592" s="35"/>
      <c r="DQL592" s="35"/>
      <c r="DQM592" s="35"/>
      <c r="DQN592" s="35"/>
      <c r="DQO592" s="35"/>
      <c r="DQP592" s="35"/>
      <c r="DQQ592" s="35"/>
      <c r="DQR592" s="35"/>
      <c r="DQS592" s="35"/>
      <c r="DQT592" s="35"/>
      <c r="DQU592" s="35"/>
      <c r="DQV592" s="35"/>
      <c r="DQW592" s="35"/>
      <c r="DQX592" s="35"/>
      <c r="DQY592" s="35"/>
      <c r="DQZ592" s="35"/>
      <c r="DRA592" s="35"/>
      <c r="DRB592" s="35"/>
      <c r="DRC592" s="35"/>
      <c r="DRD592" s="35"/>
      <c r="DRE592" s="35"/>
      <c r="DRF592" s="35"/>
      <c r="DRG592" s="35"/>
      <c r="DRH592" s="35"/>
      <c r="DRI592" s="35"/>
      <c r="DRJ592" s="35"/>
      <c r="DRK592" s="35"/>
      <c r="DRL592" s="35"/>
      <c r="DRM592" s="35"/>
      <c r="DRN592" s="35"/>
      <c r="DRO592" s="35"/>
      <c r="DRP592" s="35"/>
      <c r="DRQ592" s="35"/>
      <c r="DRR592" s="35"/>
      <c r="DRS592" s="35"/>
      <c r="DRT592" s="35"/>
      <c r="DRU592" s="35"/>
      <c r="DRV592" s="35"/>
      <c r="DRW592" s="35"/>
      <c r="DRX592" s="35"/>
      <c r="DRY592" s="35"/>
      <c r="DRZ592" s="35"/>
      <c r="DSA592" s="35"/>
      <c r="DSB592" s="35"/>
      <c r="DSC592" s="35"/>
      <c r="DSD592" s="35"/>
      <c r="DSE592" s="35"/>
      <c r="DSF592" s="35"/>
      <c r="DSG592" s="35"/>
      <c r="DSH592" s="35"/>
      <c r="DSI592" s="35"/>
      <c r="DSJ592" s="35"/>
      <c r="DSK592" s="35"/>
      <c r="DSL592" s="35"/>
      <c r="DSM592" s="35"/>
      <c r="DSN592" s="35"/>
      <c r="DSO592" s="35"/>
      <c r="DSP592" s="35"/>
      <c r="DSQ592" s="35"/>
      <c r="DSR592" s="35"/>
      <c r="DSS592" s="35"/>
      <c r="DST592" s="35"/>
      <c r="DSU592" s="35"/>
      <c r="DSV592" s="35"/>
      <c r="DSW592" s="35"/>
      <c r="DSX592" s="35"/>
      <c r="DSY592" s="35"/>
      <c r="DSZ592" s="35"/>
      <c r="DTA592" s="35"/>
      <c r="DTB592" s="35"/>
      <c r="DTC592" s="35"/>
      <c r="DTD592" s="35"/>
      <c r="DTE592" s="35"/>
      <c r="DTF592" s="35"/>
      <c r="DTG592" s="35"/>
      <c r="DTH592" s="35"/>
      <c r="DTI592" s="35"/>
      <c r="DTJ592" s="35"/>
      <c r="DTK592" s="35"/>
      <c r="DTL592" s="35"/>
      <c r="DTM592" s="35"/>
      <c r="DTN592" s="35"/>
      <c r="DTO592" s="35"/>
      <c r="DTP592" s="35"/>
      <c r="DTQ592" s="35"/>
      <c r="DTR592" s="35"/>
      <c r="DTS592" s="35"/>
      <c r="DTT592" s="35"/>
      <c r="DTU592" s="35"/>
      <c r="DTV592" s="35"/>
      <c r="DTW592" s="35"/>
      <c r="DTX592" s="35"/>
      <c r="DTY592" s="35"/>
      <c r="DTZ592" s="35"/>
      <c r="DUA592" s="35"/>
      <c r="DUB592" s="35"/>
      <c r="DUC592" s="35"/>
      <c r="DUD592" s="35"/>
      <c r="DUE592" s="35"/>
      <c r="DUF592" s="35"/>
      <c r="DUG592" s="35"/>
      <c r="DUH592" s="35"/>
      <c r="DUI592" s="35"/>
      <c r="DUJ592" s="35"/>
      <c r="DUK592" s="35"/>
      <c r="DUL592" s="35"/>
      <c r="DUM592" s="35"/>
      <c r="DUN592" s="35"/>
      <c r="DUO592" s="35"/>
      <c r="DUP592" s="35"/>
      <c r="DUQ592" s="35"/>
      <c r="DUR592" s="35"/>
      <c r="DUS592" s="35"/>
      <c r="DUT592" s="35"/>
      <c r="DUU592" s="35"/>
      <c r="DUV592" s="35"/>
      <c r="DUW592" s="35"/>
      <c r="DUX592" s="35"/>
      <c r="DUY592" s="35"/>
      <c r="DUZ592" s="35"/>
      <c r="DVA592" s="35"/>
      <c r="DVB592" s="35"/>
      <c r="DVC592" s="35"/>
      <c r="DVD592" s="35"/>
      <c r="DVE592" s="35"/>
      <c r="DVF592" s="35"/>
      <c r="DVG592" s="35"/>
      <c r="DVH592" s="35"/>
      <c r="DVI592" s="35"/>
      <c r="DVJ592" s="35"/>
      <c r="DVK592" s="35"/>
      <c r="DVL592" s="35"/>
      <c r="DVM592" s="35"/>
      <c r="DVN592" s="35"/>
      <c r="DVO592" s="35"/>
      <c r="DVP592" s="35"/>
      <c r="DVQ592" s="35"/>
      <c r="DVR592" s="35"/>
      <c r="DVS592" s="35"/>
      <c r="DVT592" s="35"/>
      <c r="DVU592" s="35"/>
      <c r="DVV592" s="35"/>
      <c r="DVW592" s="35"/>
      <c r="DVX592" s="35"/>
      <c r="DVY592" s="35"/>
      <c r="DVZ592" s="35"/>
      <c r="DWA592" s="35"/>
      <c r="DWB592" s="35"/>
      <c r="DWC592" s="35"/>
      <c r="DWD592" s="35"/>
      <c r="DWE592" s="35"/>
      <c r="DWF592" s="35"/>
      <c r="DWG592" s="35"/>
      <c r="DWH592" s="35"/>
      <c r="DWI592" s="35"/>
      <c r="DWJ592" s="35"/>
      <c r="DWK592" s="35"/>
      <c r="DWL592" s="35"/>
      <c r="DWM592" s="35"/>
      <c r="DWN592" s="35"/>
      <c r="DWO592" s="35"/>
      <c r="DWP592" s="35"/>
      <c r="DWQ592" s="35"/>
      <c r="DWR592" s="35"/>
      <c r="DWS592" s="35"/>
      <c r="DWT592" s="35"/>
      <c r="DWU592" s="35"/>
      <c r="DWV592" s="35"/>
      <c r="DWW592" s="35"/>
      <c r="DWX592" s="35"/>
      <c r="DWY592" s="35"/>
      <c r="DWZ592" s="35"/>
      <c r="DXA592" s="35"/>
      <c r="DXB592" s="35"/>
      <c r="DXC592" s="35"/>
      <c r="DXD592" s="35"/>
      <c r="DXE592" s="35"/>
      <c r="DXF592" s="35"/>
      <c r="DXG592" s="35"/>
      <c r="DXH592" s="35"/>
      <c r="DXI592" s="35"/>
      <c r="DXJ592" s="35"/>
      <c r="DXK592" s="35"/>
      <c r="DXL592" s="35"/>
      <c r="DXM592" s="35"/>
      <c r="DXN592" s="35"/>
      <c r="DXO592" s="35"/>
      <c r="DXP592" s="35"/>
      <c r="DXQ592" s="35"/>
      <c r="DXR592" s="35"/>
      <c r="DXS592" s="35"/>
      <c r="DXT592" s="35"/>
      <c r="DXU592" s="35"/>
      <c r="DXV592" s="35"/>
      <c r="DXW592" s="35"/>
      <c r="DXX592" s="35"/>
      <c r="DXY592" s="35"/>
      <c r="DXZ592" s="35"/>
      <c r="DYA592" s="35"/>
      <c r="DYB592" s="35"/>
      <c r="DYC592" s="35"/>
      <c r="DYD592" s="35"/>
      <c r="DYE592" s="35"/>
      <c r="DYF592" s="35"/>
      <c r="DYG592" s="35"/>
      <c r="DYH592" s="35"/>
      <c r="DYI592" s="35"/>
      <c r="DYJ592" s="35"/>
      <c r="DYK592" s="35"/>
      <c r="DYL592" s="35"/>
      <c r="DYM592" s="35"/>
      <c r="DYN592" s="35"/>
      <c r="DYO592" s="35"/>
      <c r="DYP592" s="35"/>
      <c r="DYQ592" s="35"/>
      <c r="DYR592" s="35"/>
      <c r="DYS592" s="35"/>
      <c r="DYT592" s="35"/>
      <c r="DYU592" s="35"/>
      <c r="DYV592" s="35"/>
      <c r="DYW592" s="35"/>
      <c r="DYX592" s="35"/>
      <c r="DYY592" s="35"/>
      <c r="DYZ592" s="35"/>
      <c r="DZA592" s="35"/>
      <c r="DZB592" s="35"/>
      <c r="DZC592" s="35"/>
      <c r="DZD592" s="35"/>
      <c r="DZE592" s="35"/>
      <c r="DZF592" s="35"/>
      <c r="DZG592" s="35"/>
      <c r="DZH592" s="35"/>
      <c r="DZI592" s="35"/>
      <c r="DZJ592" s="35"/>
      <c r="DZK592" s="35"/>
      <c r="DZL592" s="35"/>
      <c r="DZM592" s="35"/>
      <c r="DZN592" s="35"/>
      <c r="DZO592" s="35"/>
      <c r="DZP592" s="35"/>
      <c r="DZQ592" s="35"/>
      <c r="DZR592" s="35"/>
      <c r="DZS592" s="35"/>
      <c r="DZT592" s="35"/>
      <c r="DZU592" s="35"/>
      <c r="DZV592" s="35"/>
      <c r="DZW592" s="35"/>
      <c r="DZX592" s="35"/>
      <c r="DZY592" s="35"/>
      <c r="DZZ592" s="35"/>
      <c r="EAA592" s="35"/>
      <c r="EAB592" s="35"/>
      <c r="EAC592" s="35"/>
      <c r="EAD592" s="35"/>
      <c r="EAE592" s="35"/>
      <c r="EAF592" s="35"/>
      <c r="EAG592" s="35"/>
      <c r="EAH592" s="35"/>
      <c r="EAI592" s="35"/>
      <c r="EAJ592" s="35"/>
      <c r="EAK592" s="35"/>
      <c r="EAL592" s="35"/>
      <c r="EAM592" s="35"/>
      <c r="EAN592" s="35"/>
      <c r="EAO592" s="35"/>
      <c r="EAP592" s="35"/>
      <c r="EAQ592" s="35"/>
      <c r="EAR592" s="35"/>
      <c r="EAS592" s="35"/>
      <c r="EAT592" s="35"/>
      <c r="EAU592" s="35"/>
      <c r="EAV592" s="35"/>
      <c r="EAW592" s="35"/>
      <c r="EAX592" s="35"/>
      <c r="EAY592" s="35"/>
      <c r="EAZ592" s="35"/>
      <c r="EBA592" s="35"/>
      <c r="EBB592" s="35"/>
      <c r="EBC592" s="35"/>
      <c r="EBD592" s="35"/>
      <c r="EBE592" s="35"/>
      <c r="EBF592" s="35"/>
      <c r="EBG592" s="35"/>
      <c r="EBH592" s="35"/>
      <c r="EBI592" s="35"/>
      <c r="EBJ592" s="35"/>
      <c r="EBK592" s="35"/>
      <c r="EBL592" s="35"/>
      <c r="EBM592" s="35"/>
      <c r="EBN592" s="35"/>
      <c r="EBO592" s="35"/>
      <c r="EBP592" s="35"/>
      <c r="EBQ592" s="35"/>
      <c r="EBR592" s="35"/>
      <c r="EBS592" s="35"/>
      <c r="EBT592" s="35"/>
      <c r="EBU592" s="35"/>
      <c r="EBV592" s="35"/>
      <c r="EBW592" s="35"/>
      <c r="EBX592" s="35"/>
      <c r="EBY592" s="35"/>
      <c r="EBZ592" s="35"/>
      <c r="ECA592" s="35"/>
      <c r="ECB592" s="35"/>
      <c r="ECC592" s="35"/>
      <c r="ECD592" s="35"/>
      <c r="ECE592" s="35"/>
      <c r="ECF592" s="35"/>
      <c r="ECG592" s="35"/>
      <c r="ECH592" s="35"/>
      <c r="ECI592" s="35"/>
      <c r="ECJ592" s="35"/>
      <c r="ECK592" s="35"/>
      <c r="ECL592" s="35"/>
      <c r="ECM592" s="35"/>
      <c r="ECN592" s="35"/>
      <c r="ECO592" s="35"/>
      <c r="ECP592" s="35"/>
      <c r="ECQ592" s="35"/>
      <c r="ECR592" s="35"/>
      <c r="ECS592" s="35"/>
      <c r="ECT592" s="35"/>
      <c r="ECU592" s="35"/>
      <c r="ECV592" s="35"/>
      <c r="ECW592" s="35"/>
      <c r="ECX592" s="35"/>
      <c r="ECY592" s="35"/>
      <c r="ECZ592" s="35"/>
      <c r="EDA592" s="35"/>
      <c r="EDB592" s="35"/>
      <c r="EDC592" s="35"/>
      <c r="EDD592" s="35"/>
      <c r="EDE592" s="35"/>
      <c r="EDF592" s="35"/>
      <c r="EDG592" s="35"/>
      <c r="EDH592" s="35"/>
      <c r="EDI592" s="35"/>
      <c r="EDJ592" s="35"/>
      <c r="EDK592" s="35"/>
      <c r="EDL592" s="35"/>
      <c r="EDM592" s="35"/>
      <c r="EDN592" s="35"/>
      <c r="EDO592" s="35"/>
      <c r="EDP592" s="35"/>
      <c r="EDQ592" s="35"/>
      <c r="EDR592" s="35"/>
      <c r="EDS592" s="35"/>
      <c r="EDT592" s="35"/>
      <c r="EDU592" s="35"/>
      <c r="EDV592" s="35"/>
      <c r="EDW592" s="35"/>
      <c r="EDX592" s="35"/>
      <c r="EDY592" s="35"/>
      <c r="EDZ592" s="35"/>
      <c r="EEA592" s="35"/>
      <c r="EEB592" s="35"/>
      <c r="EEC592" s="35"/>
      <c r="EED592" s="35"/>
      <c r="EEE592" s="35"/>
      <c r="EEF592" s="35"/>
      <c r="EEG592" s="35"/>
      <c r="EEH592" s="35"/>
      <c r="EEI592" s="35"/>
      <c r="EEJ592" s="35"/>
      <c r="EEK592" s="35"/>
      <c r="EEL592" s="35"/>
      <c r="EEM592" s="35"/>
      <c r="EEN592" s="35"/>
      <c r="EEO592" s="35"/>
      <c r="EEP592" s="35"/>
      <c r="EEQ592" s="35"/>
      <c r="EER592" s="35"/>
      <c r="EES592" s="35"/>
      <c r="EET592" s="35"/>
      <c r="EEU592" s="35"/>
      <c r="EEV592" s="35"/>
      <c r="EEW592" s="35"/>
      <c r="EEX592" s="35"/>
      <c r="EEY592" s="35"/>
      <c r="EEZ592" s="35"/>
      <c r="EFA592" s="35"/>
      <c r="EFB592" s="35"/>
      <c r="EFC592" s="35"/>
      <c r="EFD592" s="35"/>
      <c r="EFE592" s="35"/>
      <c r="EFF592" s="35"/>
      <c r="EFG592" s="35"/>
      <c r="EFH592" s="35"/>
      <c r="EFI592" s="35"/>
      <c r="EFJ592" s="35"/>
      <c r="EFK592" s="35"/>
      <c r="EFL592" s="35"/>
      <c r="EFM592" s="35"/>
      <c r="EFN592" s="35"/>
      <c r="EFO592" s="35"/>
      <c r="EFP592" s="35"/>
      <c r="EFQ592" s="35"/>
      <c r="EFR592" s="35"/>
      <c r="EFS592" s="35"/>
      <c r="EFT592" s="35"/>
      <c r="EFU592" s="35"/>
      <c r="EFV592" s="35"/>
      <c r="EFW592" s="35"/>
      <c r="EFX592" s="35"/>
      <c r="EFY592" s="35"/>
      <c r="EFZ592" s="35"/>
      <c r="EGA592" s="35"/>
      <c r="EGB592" s="35"/>
      <c r="EGC592" s="35"/>
      <c r="EGD592" s="35"/>
      <c r="EGE592" s="35"/>
      <c r="EGF592" s="35"/>
      <c r="EGG592" s="35"/>
      <c r="EGH592" s="35"/>
      <c r="EGI592" s="35"/>
      <c r="EGJ592" s="35"/>
      <c r="EGK592" s="35"/>
      <c r="EGL592" s="35"/>
      <c r="EGM592" s="35"/>
      <c r="EGN592" s="35"/>
      <c r="EGO592" s="35"/>
      <c r="EGP592" s="35"/>
      <c r="EGQ592" s="35"/>
      <c r="EGR592" s="35"/>
      <c r="EGS592" s="35"/>
      <c r="EGT592" s="35"/>
      <c r="EGU592" s="35"/>
      <c r="EGV592" s="35"/>
      <c r="EGW592" s="35"/>
      <c r="EGX592" s="35"/>
      <c r="EGY592" s="35"/>
      <c r="EGZ592" s="35"/>
      <c r="EHA592" s="35"/>
      <c r="EHB592" s="35"/>
      <c r="EHC592" s="35"/>
      <c r="EHD592" s="35"/>
      <c r="EHE592" s="35"/>
      <c r="EHF592" s="35"/>
      <c r="EHG592" s="35"/>
      <c r="EHH592" s="35"/>
      <c r="EHI592" s="35"/>
      <c r="EHJ592" s="35"/>
      <c r="EHK592" s="35"/>
      <c r="EHL592" s="35"/>
      <c r="EHM592" s="35"/>
      <c r="EHN592" s="35"/>
      <c r="EHO592" s="35"/>
      <c r="EHP592" s="35"/>
      <c r="EHQ592" s="35"/>
      <c r="EHR592" s="35"/>
      <c r="EHS592" s="35"/>
      <c r="EHT592" s="35"/>
      <c r="EHU592" s="35"/>
      <c r="EHV592" s="35"/>
      <c r="EHW592" s="35"/>
      <c r="EHX592" s="35"/>
      <c r="EHY592" s="35"/>
      <c r="EHZ592" s="35"/>
      <c r="EIA592" s="35"/>
      <c r="EIB592" s="35"/>
      <c r="EIC592" s="35"/>
      <c r="EID592" s="35"/>
      <c r="EIE592" s="35"/>
      <c r="EIF592" s="35"/>
      <c r="EIG592" s="35"/>
      <c r="EIH592" s="35"/>
      <c r="EII592" s="35"/>
      <c r="EIJ592" s="35"/>
      <c r="EIK592" s="35"/>
      <c r="EIL592" s="35"/>
      <c r="EIM592" s="35"/>
      <c r="EIN592" s="35"/>
      <c r="EIO592" s="35"/>
      <c r="EIP592" s="35"/>
      <c r="EIQ592" s="35"/>
      <c r="EIR592" s="35"/>
      <c r="EIS592" s="35"/>
      <c r="EIT592" s="35"/>
      <c r="EIU592" s="35"/>
      <c r="EIV592" s="35"/>
      <c r="EIW592" s="35"/>
      <c r="EIX592" s="35"/>
      <c r="EIY592" s="35"/>
      <c r="EIZ592" s="35"/>
      <c r="EJA592" s="35"/>
      <c r="EJB592" s="35"/>
      <c r="EJC592" s="35"/>
      <c r="EJD592" s="35"/>
      <c r="EJE592" s="35"/>
      <c r="EJF592" s="35"/>
      <c r="EJG592" s="35"/>
      <c r="EJH592" s="35"/>
      <c r="EJI592" s="35"/>
      <c r="EJJ592" s="35"/>
      <c r="EJK592" s="35"/>
      <c r="EJL592" s="35"/>
      <c r="EJM592" s="35"/>
      <c r="EJN592" s="35"/>
      <c r="EJO592" s="35"/>
      <c r="EJP592" s="35"/>
      <c r="EJQ592" s="35"/>
      <c r="EJR592" s="35"/>
      <c r="EJS592" s="35"/>
      <c r="EJT592" s="35"/>
      <c r="EJU592" s="35"/>
      <c r="EJV592" s="35"/>
      <c r="EJW592" s="35"/>
      <c r="EJX592" s="35"/>
      <c r="EJY592" s="35"/>
      <c r="EJZ592" s="35"/>
      <c r="EKA592" s="35"/>
      <c r="EKB592" s="35"/>
      <c r="EKC592" s="35"/>
      <c r="EKD592" s="35"/>
      <c r="EKE592" s="35"/>
      <c r="EKF592" s="35"/>
      <c r="EKG592" s="35"/>
      <c r="EKH592" s="35"/>
      <c r="EKI592" s="35"/>
      <c r="EKJ592" s="35"/>
      <c r="EKK592" s="35"/>
      <c r="EKL592" s="35"/>
      <c r="EKM592" s="35"/>
      <c r="EKN592" s="35"/>
      <c r="EKO592" s="35"/>
      <c r="EKP592" s="35"/>
      <c r="EKQ592" s="35"/>
      <c r="EKR592" s="35"/>
      <c r="EKS592" s="35"/>
      <c r="EKT592" s="35"/>
      <c r="EKU592" s="35"/>
      <c r="EKV592" s="35"/>
      <c r="EKW592" s="35"/>
      <c r="EKX592" s="35"/>
      <c r="EKY592" s="35"/>
      <c r="EKZ592" s="35"/>
      <c r="ELA592" s="35"/>
      <c r="ELB592" s="35"/>
      <c r="ELC592" s="35"/>
      <c r="ELD592" s="35"/>
      <c r="ELE592" s="35"/>
      <c r="ELF592" s="35"/>
      <c r="ELG592" s="35"/>
      <c r="ELH592" s="35"/>
      <c r="ELI592" s="35"/>
      <c r="ELJ592" s="35"/>
      <c r="ELK592" s="35"/>
      <c r="ELL592" s="35"/>
      <c r="ELM592" s="35"/>
      <c r="ELN592" s="35"/>
      <c r="ELO592" s="35"/>
      <c r="ELP592" s="35"/>
      <c r="ELQ592" s="35"/>
      <c r="ELR592" s="35"/>
      <c r="ELS592" s="35"/>
      <c r="ELT592" s="35"/>
      <c r="ELU592" s="35"/>
      <c r="ELV592" s="35"/>
      <c r="ELW592" s="35"/>
      <c r="ELX592" s="35"/>
      <c r="ELY592" s="35"/>
      <c r="ELZ592" s="35"/>
      <c r="EMA592" s="35"/>
      <c r="EMB592" s="35"/>
      <c r="EMC592" s="35"/>
      <c r="EMD592" s="35"/>
      <c r="EME592" s="35"/>
      <c r="EMF592" s="35"/>
      <c r="EMG592" s="35"/>
      <c r="EMH592" s="35"/>
      <c r="EMI592" s="35"/>
      <c r="EMJ592" s="35"/>
      <c r="EMK592" s="35"/>
      <c r="EML592" s="35"/>
      <c r="EMM592" s="35"/>
      <c r="EMN592" s="35"/>
      <c r="EMO592" s="35"/>
      <c r="EMP592" s="35"/>
      <c r="EMQ592" s="35"/>
      <c r="EMR592" s="35"/>
      <c r="EMS592" s="35"/>
      <c r="EMT592" s="35"/>
      <c r="EMU592" s="35"/>
      <c r="EMV592" s="35"/>
      <c r="EMW592" s="35"/>
      <c r="EMX592" s="35"/>
      <c r="EMY592" s="35"/>
      <c r="EMZ592" s="35"/>
      <c r="ENA592" s="35"/>
      <c r="ENB592" s="35"/>
      <c r="ENC592" s="35"/>
      <c r="END592" s="35"/>
      <c r="ENE592" s="35"/>
      <c r="ENF592" s="35"/>
      <c r="ENG592" s="35"/>
      <c r="ENH592" s="35"/>
      <c r="ENI592" s="35"/>
      <c r="ENJ592" s="35"/>
      <c r="ENK592" s="35"/>
      <c r="ENL592" s="35"/>
      <c r="ENM592" s="35"/>
      <c r="ENN592" s="35"/>
      <c r="ENO592" s="35"/>
      <c r="ENP592" s="35"/>
      <c r="ENQ592" s="35"/>
      <c r="ENR592" s="35"/>
      <c r="ENS592" s="35"/>
      <c r="ENT592" s="35"/>
      <c r="ENU592" s="35"/>
      <c r="ENV592" s="35"/>
      <c r="ENW592" s="35"/>
      <c r="ENX592" s="35"/>
      <c r="ENY592" s="35"/>
      <c r="ENZ592" s="35"/>
      <c r="EOA592" s="35"/>
      <c r="EOB592" s="35"/>
      <c r="EOC592" s="35"/>
      <c r="EOD592" s="35"/>
      <c r="EOE592" s="35"/>
      <c r="EOF592" s="35"/>
      <c r="EOG592" s="35"/>
      <c r="EOH592" s="35"/>
      <c r="EOI592" s="35"/>
      <c r="EOJ592" s="35"/>
      <c r="EOK592" s="35"/>
      <c r="EOL592" s="35"/>
      <c r="EOM592" s="35"/>
      <c r="EON592" s="35"/>
      <c r="EOO592" s="35"/>
      <c r="EOP592" s="35"/>
      <c r="EOQ592" s="35"/>
      <c r="EOR592" s="35"/>
      <c r="EOS592" s="35"/>
      <c r="EOT592" s="35"/>
      <c r="EOU592" s="35"/>
      <c r="EOV592" s="35"/>
      <c r="EOW592" s="35"/>
      <c r="EOX592" s="35"/>
      <c r="EOY592" s="35"/>
      <c r="EOZ592" s="35"/>
      <c r="EPA592" s="35"/>
      <c r="EPB592" s="35"/>
      <c r="EPC592" s="35"/>
      <c r="EPD592" s="35"/>
      <c r="EPE592" s="35"/>
      <c r="EPF592" s="35"/>
      <c r="EPG592" s="35"/>
      <c r="EPH592" s="35"/>
      <c r="EPI592" s="35"/>
      <c r="EPJ592" s="35"/>
      <c r="EPK592" s="35"/>
      <c r="EPL592" s="35"/>
      <c r="EPM592" s="35"/>
      <c r="EPN592" s="35"/>
      <c r="EPO592" s="35"/>
      <c r="EPP592" s="35"/>
      <c r="EPQ592" s="35"/>
      <c r="EPR592" s="35"/>
      <c r="EPS592" s="35"/>
      <c r="EPT592" s="35"/>
      <c r="EPU592" s="35"/>
      <c r="EPV592" s="35"/>
      <c r="EPW592" s="35"/>
      <c r="EPX592" s="35"/>
      <c r="EPY592" s="35"/>
      <c r="EPZ592" s="35"/>
      <c r="EQA592" s="35"/>
      <c r="EQB592" s="35"/>
      <c r="EQC592" s="35"/>
      <c r="EQD592" s="35"/>
      <c r="EQE592" s="35"/>
      <c r="EQF592" s="35"/>
      <c r="EQG592" s="35"/>
      <c r="EQH592" s="35"/>
      <c r="EQI592" s="35"/>
      <c r="EQJ592" s="35"/>
      <c r="EQK592" s="35"/>
      <c r="EQL592" s="35"/>
      <c r="EQM592" s="35"/>
      <c r="EQN592" s="35"/>
      <c r="EQO592" s="35"/>
      <c r="EQP592" s="35"/>
      <c r="EQQ592" s="35"/>
      <c r="EQR592" s="35"/>
      <c r="EQS592" s="35"/>
      <c r="EQT592" s="35"/>
      <c r="EQU592" s="35"/>
      <c r="EQV592" s="35"/>
      <c r="EQW592" s="35"/>
      <c r="EQX592" s="35"/>
      <c r="EQY592" s="35"/>
      <c r="EQZ592" s="35"/>
      <c r="ERA592" s="35"/>
      <c r="ERB592" s="35"/>
      <c r="ERC592" s="35"/>
      <c r="ERD592" s="35"/>
      <c r="ERE592" s="35"/>
      <c r="ERF592" s="35"/>
      <c r="ERG592" s="35"/>
      <c r="ERH592" s="35"/>
      <c r="ERI592" s="35"/>
      <c r="ERJ592" s="35"/>
      <c r="ERK592" s="35"/>
      <c r="ERL592" s="35"/>
      <c r="ERM592" s="35"/>
      <c r="ERN592" s="35"/>
      <c r="ERO592" s="35"/>
      <c r="ERP592" s="35"/>
      <c r="ERQ592" s="35"/>
      <c r="ERR592" s="35"/>
      <c r="ERS592" s="35"/>
      <c r="ERT592" s="35"/>
      <c r="ERU592" s="35"/>
      <c r="ERV592" s="35"/>
      <c r="ERW592" s="35"/>
      <c r="ERX592" s="35"/>
      <c r="ERY592" s="35"/>
      <c r="ERZ592" s="35"/>
      <c r="ESA592" s="35"/>
      <c r="ESB592" s="35"/>
      <c r="ESC592" s="35"/>
      <c r="ESD592" s="35"/>
      <c r="ESE592" s="35"/>
      <c r="ESF592" s="35"/>
      <c r="ESG592" s="35"/>
      <c r="ESH592" s="35"/>
      <c r="ESI592" s="35"/>
      <c r="ESJ592" s="35"/>
      <c r="ESK592" s="35"/>
      <c r="ESL592" s="35"/>
      <c r="ESM592" s="35"/>
      <c r="ESN592" s="35"/>
      <c r="ESO592" s="35"/>
      <c r="ESP592" s="35"/>
      <c r="ESQ592" s="35"/>
      <c r="ESR592" s="35"/>
      <c r="ESS592" s="35"/>
      <c r="EST592" s="35"/>
      <c r="ESU592" s="35"/>
      <c r="ESV592" s="35"/>
      <c r="ESW592" s="35"/>
      <c r="ESX592" s="35"/>
      <c r="ESY592" s="35"/>
      <c r="ESZ592" s="35"/>
      <c r="ETA592" s="35"/>
      <c r="ETB592" s="35"/>
      <c r="ETC592" s="35"/>
      <c r="ETD592" s="35"/>
      <c r="ETE592" s="35"/>
      <c r="ETF592" s="35"/>
      <c r="ETG592" s="35"/>
      <c r="ETH592" s="35"/>
      <c r="ETI592" s="35"/>
      <c r="ETJ592" s="35"/>
      <c r="ETK592" s="35"/>
      <c r="ETL592" s="35"/>
      <c r="ETM592" s="35"/>
      <c r="ETN592" s="35"/>
      <c r="ETO592" s="35"/>
      <c r="ETP592" s="35"/>
      <c r="ETQ592" s="35"/>
      <c r="ETR592" s="35"/>
      <c r="ETS592" s="35"/>
      <c r="ETT592" s="35"/>
      <c r="ETU592" s="35"/>
      <c r="ETV592" s="35"/>
      <c r="ETW592" s="35"/>
      <c r="ETX592" s="35"/>
      <c r="ETY592" s="35"/>
      <c r="ETZ592" s="35"/>
      <c r="EUA592" s="35"/>
      <c r="EUB592" s="35"/>
      <c r="EUC592" s="35"/>
      <c r="EUD592" s="35"/>
      <c r="EUE592" s="35"/>
      <c r="EUF592" s="35"/>
      <c r="EUG592" s="35"/>
      <c r="EUH592" s="35"/>
      <c r="EUI592" s="35"/>
      <c r="EUJ592" s="35"/>
      <c r="EUK592" s="35"/>
      <c r="EUL592" s="35"/>
      <c r="EUM592" s="35"/>
      <c r="EUN592" s="35"/>
      <c r="EUO592" s="35"/>
      <c r="EUP592" s="35"/>
      <c r="EUQ592" s="35"/>
      <c r="EUR592" s="35"/>
      <c r="EUS592" s="35"/>
      <c r="EUT592" s="35"/>
      <c r="EUU592" s="35"/>
      <c r="EUV592" s="35"/>
      <c r="EUW592" s="35"/>
      <c r="EUX592" s="35"/>
      <c r="EUY592" s="35"/>
      <c r="EUZ592" s="35"/>
      <c r="EVA592" s="35"/>
      <c r="EVB592" s="35"/>
      <c r="EVC592" s="35"/>
      <c r="EVD592" s="35"/>
      <c r="EVE592" s="35"/>
      <c r="EVF592" s="35"/>
      <c r="EVG592" s="35"/>
      <c r="EVH592" s="35"/>
      <c r="EVI592" s="35"/>
      <c r="EVJ592" s="35"/>
      <c r="EVK592" s="35"/>
      <c r="EVL592" s="35"/>
      <c r="EVM592" s="35"/>
      <c r="EVN592" s="35"/>
      <c r="EVO592" s="35"/>
      <c r="EVP592" s="35"/>
      <c r="EVQ592" s="35"/>
      <c r="EVR592" s="35"/>
      <c r="EVS592" s="35"/>
      <c r="EVT592" s="35"/>
      <c r="EVU592" s="35"/>
      <c r="EVV592" s="35"/>
      <c r="EVW592" s="35"/>
      <c r="EVX592" s="35"/>
      <c r="EVY592" s="35"/>
      <c r="EVZ592" s="35"/>
      <c r="EWA592" s="35"/>
      <c r="EWB592" s="35"/>
      <c r="EWC592" s="35"/>
      <c r="EWD592" s="35"/>
      <c r="EWE592" s="35"/>
      <c r="EWF592" s="35"/>
      <c r="EWG592" s="35"/>
      <c r="EWH592" s="35"/>
      <c r="EWI592" s="35"/>
      <c r="EWJ592" s="35"/>
      <c r="EWK592" s="35"/>
      <c r="EWL592" s="35"/>
      <c r="EWM592" s="35"/>
      <c r="EWN592" s="35"/>
      <c r="EWO592" s="35"/>
      <c r="EWP592" s="35"/>
      <c r="EWQ592" s="35"/>
      <c r="EWR592" s="35"/>
      <c r="EWS592" s="35"/>
      <c r="EWT592" s="35"/>
      <c r="EWU592" s="35"/>
      <c r="EWV592" s="35"/>
      <c r="EWW592" s="35"/>
      <c r="EWX592" s="35"/>
      <c r="EWY592" s="35"/>
      <c r="EWZ592" s="35"/>
      <c r="EXA592" s="35"/>
      <c r="EXB592" s="35"/>
      <c r="EXC592" s="35"/>
      <c r="EXD592" s="35"/>
      <c r="EXE592" s="35"/>
      <c r="EXF592" s="35"/>
      <c r="EXG592" s="35"/>
      <c r="EXH592" s="35"/>
      <c r="EXI592" s="35"/>
      <c r="EXJ592" s="35"/>
      <c r="EXK592" s="35"/>
      <c r="EXL592" s="35"/>
      <c r="EXM592" s="35"/>
      <c r="EXN592" s="35"/>
      <c r="EXO592" s="35"/>
      <c r="EXP592" s="35"/>
      <c r="EXQ592" s="35"/>
      <c r="EXR592" s="35"/>
      <c r="EXS592" s="35"/>
      <c r="EXT592" s="35"/>
      <c r="EXU592" s="35"/>
      <c r="EXV592" s="35"/>
      <c r="EXW592" s="35"/>
      <c r="EXX592" s="35"/>
      <c r="EXY592" s="35"/>
      <c r="EXZ592" s="35"/>
      <c r="EYA592" s="35"/>
      <c r="EYB592" s="35"/>
      <c r="EYC592" s="35"/>
      <c r="EYD592" s="35"/>
      <c r="EYE592" s="35"/>
      <c r="EYF592" s="35"/>
      <c r="EYG592" s="35"/>
      <c r="EYH592" s="35"/>
      <c r="EYI592" s="35"/>
      <c r="EYJ592" s="35"/>
      <c r="EYK592" s="35"/>
      <c r="EYL592" s="35"/>
      <c r="EYM592" s="35"/>
      <c r="EYN592" s="35"/>
      <c r="EYO592" s="35"/>
      <c r="EYP592" s="35"/>
      <c r="EYQ592" s="35"/>
      <c r="EYR592" s="35"/>
      <c r="EYS592" s="35"/>
      <c r="EYT592" s="35"/>
      <c r="EYU592" s="35"/>
      <c r="EYV592" s="35"/>
      <c r="EYW592" s="35"/>
      <c r="EYX592" s="35"/>
      <c r="EYY592" s="35"/>
      <c r="EYZ592" s="35"/>
      <c r="EZA592" s="35"/>
      <c r="EZB592" s="35"/>
      <c r="EZC592" s="35"/>
      <c r="EZD592" s="35"/>
      <c r="EZE592" s="35"/>
      <c r="EZF592" s="35"/>
      <c r="EZG592" s="35"/>
      <c r="EZH592" s="35"/>
      <c r="EZI592" s="35"/>
      <c r="EZJ592" s="35"/>
      <c r="EZK592" s="35"/>
      <c r="EZL592" s="35"/>
      <c r="EZM592" s="35"/>
      <c r="EZN592" s="35"/>
      <c r="EZO592" s="35"/>
      <c r="EZP592" s="35"/>
      <c r="EZQ592" s="35"/>
      <c r="EZR592" s="35"/>
      <c r="EZS592" s="35"/>
      <c r="EZT592" s="35"/>
      <c r="EZU592" s="35"/>
      <c r="EZV592" s="35"/>
      <c r="EZW592" s="35"/>
      <c r="EZX592" s="35"/>
      <c r="EZY592" s="35"/>
      <c r="EZZ592" s="35"/>
      <c r="FAA592" s="35"/>
      <c r="FAB592" s="35"/>
      <c r="FAC592" s="35"/>
      <c r="FAD592" s="35"/>
      <c r="FAE592" s="35"/>
      <c r="FAF592" s="35"/>
      <c r="FAG592" s="35"/>
      <c r="FAH592" s="35"/>
      <c r="FAI592" s="35"/>
      <c r="FAJ592" s="35"/>
      <c r="FAK592" s="35"/>
      <c r="FAL592" s="35"/>
      <c r="FAM592" s="35"/>
      <c r="FAN592" s="35"/>
      <c r="FAO592" s="35"/>
      <c r="FAP592" s="35"/>
      <c r="FAQ592" s="35"/>
      <c r="FAR592" s="35"/>
      <c r="FAS592" s="35"/>
      <c r="FAT592" s="35"/>
      <c r="FAU592" s="35"/>
      <c r="FAV592" s="35"/>
      <c r="FAW592" s="35"/>
      <c r="FAX592" s="35"/>
      <c r="FAY592" s="35"/>
      <c r="FAZ592" s="35"/>
      <c r="FBA592" s="35"/>
      <c r="FBB592" s="35"/>
      <c r="FBC592" s="35"/>
      <c r="FBD592" s="35"/>
      <c r="FBE592" s="35"/>
      <c r="FBF592" s="35"/>
      <c r="FBG592" s="35"/>
      <c r="FBH592" s="35"/>
      <c r="FBI592" s="35"/>
      <c r="FBJ592" s="35"/>
      <c r="FBK592" s="35"/>
      <c r="FBL592" s="35"/>
      <c r="FBM592" s="35"/>
      <c r="FBN592" s="35"/>
      <c r="FBO592" s="35"/>
      <c r="FBP592" s="35"/>
      <c r="FBQ592" s="35"/>
      <c r="FBR592" s="35"/>
      <c r="FBS592" s="35"/>
      <c r="FBT592" s="35"/>
      <c r="FBU592" s="35"/>
      <c r="FBV592" s="35"/>
      <c r="FBW592" s="35"/>
      <c r="FBX592" s="35"/>
      <c r="FBY592" s="35"/>
      <c r="FBZ592" s="35"/>
      <c r="FCA592" s="35"/>
      <c r="FCB592" s="35"/>
      <c r="FCC592" s="35"/>
      <c r="FCD592" s="35"/>
      <c r="FCE592" s="35"/>
      <c r="FCF592" s="35"/>
      <c r="FCG592" s="35"/>
      <c r="FCH592" s="35"/>
      <c r="FCI592" s="35"/>
      <c r="FCJ592" s="35"/>
      <c r="FCK592" s="35"/>
      <c r="FCL592" s="35"/>
      <c r="FCM592" s="35"/>
      <c r="FCN592" s="35"/>
      <c r="FCO592" s="35"/>
      <c r="FCP592" s="35"/>
      <c r="FCQ592" s="35"/>
      <c r="FCR592" s="35"/>
      <c r="FCS592" s="35"/>
      <c r="FCT592" s="35"/>
      <c r="FCU592" s="35"/>
      <c r="FCV592" s="35"/>
      <c r="FCW592" s="35"/>
      <c r="FCX592" s="35"/>
      <c r="FCY592" s="35"/>
      <c r="FCZ592" s="35"/>
      <c r="FDA592" s="35"/>
      <c r="FDB592" s="35"/>
      <c r="FDC592" s="35"/>
      <c r="FDD592" s="35"/>
      <c r="FDE592" s="35"/>
      <c r="FDF592" s="35"/>
      <c r="FDG592" s="35"/>
      <c r="FDH592" s="35"/>
      <c r="FDI592" s="35"/>
      <c r="FDJ592" s="35"/>
      <c r="FDK592" s="35"/>
      <c r="FDL592" s="35"/>
      <c r="FDM592" s="35"/>
      <c r="FDN592" s="35"/>
      <c r="FDO592" s="35"/>
      <c r="FDP592" s="35"/>
      <c r="FDQ592" s="35"/>
      <c r="FDR592" s="35"/>
      <c r="FDS592" s="35"/>
      <c r="FDT592" s="35"/>
      <c r="FDU592" s="35"/>
      <c r="FDV592" s="35"/>
      <c r="FDW592" s="35"/>
      <c r="FDX592" s="35"/>
      <c r="FDY592" s="35"/>
      <c r="FDZ592" s="35"/>
      <c r="FEA592" s="35"/>
      <c r="FEB592" s="35"/>
      <c r="FEC592" s="35"/>
      <c r="FED592" s="35"/>
      <c r="FEE592" s="35"/>
      <c r="FEF592" s="35"/>
      <c r="FEG592" s="35"/>
      <c r="FEH592" s="35"/>
      <c r="FEI592" s="35"/>
      <c r="FEJ592" s="35"/>
      <c r="FEK592" s="35"/>
      <c r="FEL592" s="35"/>
      <c r="FEM592" s="35"/>
      <c r="FEN592" s="35"/>
      <c r="FEO592" s="35"/>
      <c r="FEP592" s="35"/>
      <c r="FEQ592" s="35"/>
      <c r="FER592" s="35"/>
      <c r="FES592" s="35"/>
      <c r="FET592" s="35"/>
      <c r="FEU592" s="35"/>
      <c r="FEV592" s="35"/>
      <c r="FEW592" s="35"/>
      <c r="FEX592" s="35"/>
      <c r="FEY592" s="35"/>
      <c r="FEZ592" s="35"/>
      <c r="FFA592" s="35"/>
      <c r="FFB592" s="35"/>
      <c r="FFC592" s="35"/>
      <c r="FFD592" s="35"/>
      <c r="FFE592" s="35"/>
      <c r="FFF592" s="35"/>
      <c r="FFG592" s="35"/>
      <c r="FFH592" s="35"/>
      <c r="FFI592" s="35"/>
      <c r="FFJ592" s="35"/>
      <c r="FFK592" s="35"/>
      <c r="FFL592" s="35"/>
      <c r="FFM592" s="35"/>
      <c r="FFN592" s="35"/>
      <c r="FFO592" s="35"/>
      <c r="FFP592" s="35"/>
      <c r="FFQ592" s="35"/>
      <c r="FFR592" s="35"/>
      <c r="FFS592" s="35"/>
      <c r="FFT592" s="35"/>
      <c r="FFU592" s="35"/>
      <c r="FFV592" s="35"/>
      <c r="FFW592" s="35"/>
      <c r="FFX592" s="35"/>
      <c r="FFY592" s="35"/>
      <c r="FFZ592" s="35"/>
      <c r="FGA592" s="35"/>
      <c r="FGB592" s="35"/>
      <c r="FGC592" s="35"/>
      <c r="FGD592" s="35"/>
      <c r="FGE592" s="35"/>
      <c r="FGF592" s="35"/>
      <c r="FGG592" s="35"/>
      <c r="FGH592" s="35"/>
      <c r="FGI592" s="35"/>
      <c r="FGJ592" s="35"/>
      <c r="FGK592" s="35"/>
      <c r="FGL592" s="35"/>
      <c r="FGM592" s="35"/>
      <c r="FGN592" s="35"/>
      <c r="FGO592" s="35"/>
      <c r="FGP592" s="35"/>
      <c r="FGQ592" s="35"/>
      <c r="FGR592" s="35"/>
      <c r="FGS592" s="35"/>
      <c r="FGT592" s="35"/>
      <c r="FGU592" s="35"/>
      <c r="FGV592" s="35"/>
      <c r="FGW592" s="35"/>
      <c r="FGX592" s="35"/>
      <c r="FGY592" s="35"/>
      <c r="FGZ592" s="35"/>
      <c r="FHA592" s="35"/>
      <c r="FHB592" s="35"/>
      <c r="FHC592" s="35"/>
      <c r="FHD592" s="35"/>
      <c r="FHE592" s="35"/>
      <c r="FHF592" s="35"/>
      <c r="FHG592" s="35"/>
      <c r="FHH592" s="35"/>
      <c r="FHI592" s="35"/>
      <c r="FHJ592" s="35"/>
      <c r="FHK592" s="35"/>
      <c r="FHL592" s="35"/>
      <c r="FHM592" s="35"/>
      <c r="FHN592" s="35"/>
      <c r="FHO592" s="35"/>
      <c r="FHP592" s="35"/>
      <c r="FHQ592" s="35"/>
      <c r="FHR592" s="35"/>
      <c r="FHS592" s="35"/>
      <c r="FHT592" s="35"/>
      <c r="FHU592" s="35"/>
      <c r="FHV592" s="35"/>
      <c r="FHW592" s="35"/>
      <c r="FHX592" s="35"/>
      <c r="FHY592" s="35"/>
      <c r="FHZ592" s="35"/>
      <c r="FIA592" s="35"/>
      <c r="FIB592" s="35"/>
      <c r="FIC592" s="35"/>
      <c r="FID592" s="35"/>
      <c r="FIE592" s="35"/>
      <c r="FIF592" s="35"/>
      <c r="FIG592" s="35"/>
      <c r="FIH592" s="35"/>
      <c r="FII592" s="35"/>
      <c r="FIJ592" s="35"/>
      <c r="FIK592" s="35"/>
      <c r="FIL592" s="35"/>
      <c r="FIM592" s="35"/>
      <c r="FIN592" s="35"/>
      <c r="FIO592" s="35"/>
      <c r="FIP592" s="35"/>
      <c r="FIQ592" s="35"/>
      <c r="FIR592" s="35"/>
      <c r="FIS592" s="35"/>
      <c r="FIT592" s="35"/>
      <c r="FIU592" s="35"/>
      <c r="FIV592" s="35"/>
      <c r="FIW592" s="35"/>
      <c r="FIX592" s="35"/>
      <c r="FIY592" s="35"/>
      <c r="FIZ592" s="35"/>
      <c r="FJA592" s="35"/>
      <c r="FJB592" s="35"/>
      <c r="FJC592" s="35"/>
      <c r="FJD592" s="35"/>
      <c r="FJE592" s="35"/>
      <c r="FJF592" s="35"/>
      <c r="FJG592" s="35"/>
      <c r="FJH592" s="35"/>
      <c r="FJI592" s="35"/>
      <c r="FJJ592" s="35"/>
      <c r="FJK592" s="35"/>
      <c r="FJL592" s="35"/>
      <c r="FJM592" s="35"/>
      <c r="FJN592" s="35"/>
      <c r="FJO592" s="35"/>
      <c r="FJP592" s="35"/>
      <c r="FJQ592" s="35"/>
      <c r="FJR592" s="35"/>
      <c r="FJS592" s="35"/>
      <c r="FJT592" s="35"/>
      <c r="FJU592" s="35"/>
      <c r="FJV592" s="35"/>
      <c r="FJW592" s="35"/>
      <c r="FJX592" s="35"/>
      <c r="FJY592" s="35"/>
      <c r="FJZ592" s="35"/>
      <c r="FKA592" s="35"/>
      <c r="FKB592" s="35"/>
      <c r="FKC592" s="35"/>
      <c r="FKD592" s="35"/>
      <c r="FKE592" s="35"/>
      <c r="FKF592" s="35"/>
      <c r="FKG592" s="35"/>
      <c r="FKH592" s="35"/>
      <c r="FKI592" s="35"/>
      <c r="FKJ592" s="35"/>
      <c r="FKK592" s="35"/>
      <c r="FKL592" s="35"/>
      <c r="FKM592" s="35"/>
      <c r="FKN592" s="35"/>
      <c r="FKO592" s="35"/>
      <c r="FKP592" s="35"/>
      <c r="FKQ592" s="35"/>
      <c r="FKR592" s="35"/>
      <c r="FKS592" s="35"/>
      <c r="FKT592" s="35"/>
      <c r="FKU592" s="35"/>
      <c r="FKV592" s="35"/>
      <c r="FKW592" s="35"/>
      <c r="FKX592" s="35"/>
      <c r="FKY592" s="35"/>
      <c r="FKZ592" s="35"/>
      <c r="FLA592" s="35"/>
      <c r="FLB592" s="35"/>
      <c r="FLC592" s="35"/>
      <c r="FLD592" s="35"/>
      <c r="FLE592" s="35"/>
      <c r="FLF592" s="35"/>
      <c r="FLG592" s="35"/>
      <c r="FLH592" s="35"/>
      <c r="FLI592" s="35"/>
      <c r="FLJ592" s="35"/>
      <c r="FLK592" s="35"/>
      <c r="FLL592" s="35"/>
      <c r="FLM592" s="35"/>
      <c r="FLN592" s="35"/>
      <c r="FLO592" s="35"/>
      <c r="FLP592" s="35"/>
      <c r="FLQ592" s="35"/>
      <c r="FLR592" s="35"/>
      <c r="FLS592" s="35"/>
      <c r="FLT592" s="35"/>
      <c r="FLU592" s="35"/>
      <c r="FLV592" s="35"/>
      <c r="FLW592" s="35"/>
      <c r="FLX592" s="35"/>
      <c r="FLY592" s="35"/>
      <c r="FLZ592" s="35"/>
      <c r="FMA592" s="35"/>
      <c r="FMB592" s="35"/>
      <c r="FMC592" s="35"/>
      <c r="FMD592" s="35"/>
      <c r="FME592" s="35"/>
      <c r="FMF592" s="35"/>
      <c r="FMG592" s="35"/>
      <c r="FMH592" s="35"/>
      <c r="FMI592" s="35"/>
      <c r="FMJ592" s="35"/>
      <c r="FMK592" s="35"/>
      <c r="FML592" s="35"/>
      <c r="FMM592" s="35"/>
      <c r="FMN592" s="35"/>
      <c r="FMO592" s="35"/>
      <c r="FMP592" s="35"/>
      <c r="FMQ592" s="35"/>
      <c r="FMR592" s="35"/>
      <c r="FMS592" s="35"/>
      <c r="FMT592" s="35"/>
      <c r="FMU592" s="35"/>
      <c r="FMV592" s="35"/>
      <c r="FMW592" s="35"/>
      <c r="FMX592" s="35"/>
      <c r="FMY592" s="35"/>
      <c r="FMZ592" s="35"/>
      <c r="FNA592" s="35"/>
      <c r="FNB592" s="35"/>
      <c r="FNC592" s="35"/>
      <c r="FND592" s="35"/>
      <c r="FNE592" s="35"/>
      <c r="FNF592" s="35"/>
      <c r="FNG592" s="35"/>
      <c r="FNH592" s="35"/>
      <c r="FNI592" s="35"/>
      <c r="FNJ592" s="35"/>
      <c r="FNK592" s="35"/>
      <c r="FNL592" s="35"/>
      <c r="FNM592" s="35"/>
      <c r="FNN592" s="35"/>
      <c r="FNO592" s="35"/>
      <c r="FNP592" s="35"/>
      <c r="FNQ592" s="35"/>
      <c r="FNR592" s="35"/>
      <c r="FNS592" s="35"/>
      <c r="FNT592" s="35"/>
      <c r="FNU592" s="35"/>
      <c r="FNV592" s="35"/>
      <c r="FNW592" s="35"/>
      <c r="FNX592" s="35"/>
      <c r="FNY592" s="35"/>
      <c r="FNZ592" s="35"/>
      <c r="FOA592" s="35"/>
      <c r="FOB592" s="35"/>
      <c r="FOC592" s="35"/>
      <c r="FOD592" s="35"/>
      <c r="FOE592" s="35"/>
      <c r="FOF592" s="35"/>
      <c r="FOG592" s="35"/>
      <c r="FOH592" s="35"/>
      <c r="FOI592" s="35"/>
      <c r="FOJ592" s="35"/>
      <c r="FOK592" s="35"/>
      <c r="FOL592" s="35"/>
      <c r="FOM592" s="35"/>
      <c r="FON592" s="35"/>
      <c r="FOO592" s="35"/>
      <c r="FOP592" s="35"/>
      <c r="FOQ592" s="35"/>
      <c r="FOR592" s="35"/>
      <c r="FOS592" s="35"/>
      <c r="FOT592" s="35"/>
      <c r="FOU592" s="35"/>
      <c r="FOV592" s="35"/>
      <c r="FOW592" s="35"/>
      <c r="FOX592" s="35"/>
      <c r="FOY592" s="35"/>
      <c r="FOZ592" s="35"/>
      <c r="FPA592" s="35"/>
      <c r="FPB592" s="35"/>
      <c r="FPC592" s="35"/>
      <c r="FPD592" s="35"/>
      <c r="FPE592" s="35"/>
      <c r="FPF592" s="35"/>
      <c r="FPG592" s="35"/>
      <c r="FPH592" s="35"/>
      <c r="FPI592" s="35"/>
      <c r="FPJ592" s="35"/>
      <c r="FPK592" s="35"/>
      <c r="FPL592" s="35"/>
      <c r="FPM592" s="35"/>
      <c r="FPN592" s="35"/>
      <c r="FPO592" s="35"/>
      <c r="FPP592" s="35"/>
      <c r="FPQ592" s="35"/>
      <c r="FPR592" s="35"/>
      <c r="FPS592" s="35"/>
      <c r="FPT592" s="35"/>
      <c r="FPU592" s="35"/>
      <c r="FPV592" s="35"/>
      <c r="FPW592" s="35"/>
      <c r="FPX592" s="35"/>
      <c r="FPY592" s="35"/>
      <c r="FPZ592" s="35"/>
      <c r="FQA592" s="35"/>
      <c r="FQB592" s="35"/>
      <c r="FQC592" s="35"/>
      <c r="FQD592" s="35"/>
      <c r="FQE592" s="35"/>
      <c r="FQF592" s="35"/>
      <c r="FQG592" s="35"/>
      <c r="FQH592" s="35"/>
      <c r="FQI592" s="35"/>
      <c r="FQJ592" s="35"/>
      <c r="FQK592" s="35"/>
      <c r="FQL592" s="35"/>
      <c r="FQM592" s="35"/>
      <c r="FQN592" s="35"/>
      <c r="FQO592" s="35"/>
      <c r="FQP592" s="35"/>
      <c r="FQQ592" s="35"/>
      <c r="FQR592" s="35"/>
      <c r="FQS592" s="35"/>
      <c r="FQT592" s="35"/>
      <c r="FQU592" s="35"/>
      <c r="FQV592" s="35"/>
      <c r="FQW592" s="35"/>
      <c r="FQX592" s="35"/>
      <c r="FQY592" s="35"/>
      <c r="FQZ592" s="35"/>
      <c r="FRA592" s="35"/>
      <c r="FRB592" s="35"/>
      <c r="FRC592" s="35"/>
      <c r="FRD592" s="35"/>
      <c r="FRE592" s="35"/>
      <c r="FRF592" s="35"/>
      <c r="FRG592" s="35"/>
      <c r="FRH592" s="35"/>
      <c r="FRI592" s="35"/>
      <c r="FRJ592" s="35"/>
      <c r="FRK592" s="35"/>
      <c r="FRL592" s="35"/>
      <c r="FRM592" s="35"/>
      <c r="FRN592" s="35"/>
      <c r="FRO592" s="35"/>
      <c r="FRP592" s="35"/>
      <c r="FRQ592" s="35"/>
      <c r="FRR592" s="35"/>
      <c r="FRS592" s="35"/>
      <c r="FRT592" s="35"/>
      <c r="FRU592" s="35"/>
      <c r="FRV592" s="35"/>
      <c r="FRW592" s="35"/>
      <c r="FRX592" s="35"/>
      <c r="FRY592" s="35"/>
      <c r="FRZ592" s="35"/>
      <c r="FSA592" s="35"/>
      <c r="FSB592" s="35"/>
      <c r="FSC592" s="35"/>
      <c r="FSD592" s="35"/>
      <c r="FSE592" s="35"/>
      <c r="FSF592" s="35"/>
      <c r="FSG592" s="35"/>
      <c r="FSH592" s="35"/>
      <c r="FSI592" s="35"/>
      <c r="FSJ592" s="35"/>
      <c r="FSK592" s="35"/>
      <c r="FSL592" s="35"/>
      <c r="FSM592" s="35"/>
      <c r="FSN592" s="35"/>
      <c r="FSO592" s="35"/>
      <c r="FSP592" s="35"/>
      <c r="FSQ592" s="35"/>
      <c r="FSR592" s="35"/>
      <c r="FSS592" s="35"/>
      <c r="FST592" s="35"/>
      <c r="FSU592" s="35"/>
      <c r="FSV592" s="35"/>
      <c r="FSW592" s="35"/>
      <c r="FSX592" s="35"/>
      <c r="FSY592" s="35"/>
      <c r="FSZ592" s="35"/>
      <c r="FTA592" s="35"/>
      <c r="FTB592" s="35"/>
      <c r="FTC592" s="35"/>
      <c r="FTD592" s="35"/>
      <c r="FTE592" s="35"/>
      <c r="FTF592" s="35"/>
      <c r="FTG592" s="35"/>
      <c r="FTH592" s="35"/>
      <c r="FTI592" s="35"/>
      <c r="FTJ592" s="35"/>
      <c r="FTK592" s="35"/>
      <c r="FTL592" s="35"/>
      <c r="FTM592" s="35"/>
      <c r="FTN592" s="35"/>
      <c r="FTO592" s="35"/>
      <c r="FTP592" s="35"/>
      <c r="FTQ592" s="35"/>
      <c r="FTR592" s="35"/>
      <c r="FTS592" s="35"/>
      <c r="FTT592" s="35"/>
      <c r="FTU592" s="35"/>
      <c r="FTV592" s="35"/>
      <c r="FTW592" s="35"/>
      <c r="FTX592" s="35"/>
      <c r="FTY592" s="35"/>
      <c r="FTZ592" s="35"/>
      <c r="FUA592" s="35"/>
      <c r="FUB592" s="35"/>
      <c r="FUC592" s="35"/>
      <c r="FUD592" s="35"/>
      <c r="FUE592" s="35"/>
      <c r="FUF592" s="35"/>
      <c r="FUG592" s="35"/>
      <c r="FUH592" s="35"/>
      <c r="FUI592" s="35"/>
      <c r="FUJ592" s="35"/>
      <c r="FUK592" s="35"/>
      <c r="FUL592" s="35"/>
      <c r="FUM592" s="35"/>
      <c r="FUN592" s="35"/>
      <c r="FUO592" s="35"/>
      <c r="FUP592" s="35"/>
      <c r="FUQ592" s="35"/>
      <c r="FUR592" s="35"/>
      <c r="FUS592" s="35"/>
      <c r="FUT592" s="35"/>
      <c r="FUU592" s="35"/>
      <c r="FUV592" s="35"/>
      <c r="FUW592" s="35"/>
      <c r="FUX592" s="35"/>
      <c r="FUY592" s="35"/>
      <c r="FUZ592" s="35"/>
      <c r="FVA592" s="35"/>
      <c r="FVB592" s="35"/>
      <c r="FVC592" s="35"/>
      <c r="FVD592" s="35"/>
      <c r="FVE592" s="35"/>
      <c r="FVF592" s="35"/>
      <c r="FVG592" s="35"/>
      <c r="FVH592" s="35"/>
      <c r="FVI592" s="35"/>
      <c r="FVJ592" s="35"/>
      <c r="FVK592" s="35"/>
      <c r="FVL592" s="35"/>
      <c r="FVM592" s="35"/>
      <c r="FVN592" s="35"/>
      <c r="FVO592" s="35"/>
      <c r="FVP592" s="35"/>
      <c r="FVQ592" s="35"/>
      <c r="FVR592" s="35"/>
      <c r="FVS592" s="35"/>
      <c r="FVT592" s="35"/>
      <c r="FVU592" s="35"/>
      <c r="FVV592" s="35"/>
      <c r="FVW592" s="35"/>
      <c r="FVX592" s="35"/>
      <c r="FVY592" s="35"/>
      <c r="FVZ592" s="35"/>
      <c r="FWA592" s="35"/>
      <c r="FWB592" s="35"/>
      <c r="FWC592" s="35"/>
      <c r="FWD592" s="35"/>
      <c r="FWE592" s="35"/>
      <c r="FWF592" s="35"/>
      <c r="FWG592" s="35"/>
      <c r="FWH592" s="35"/>
      <c r="FWI592" s="35"/>
      <c r="FWJ592" s="35"/>
      <c r="FWK592" s="35"/>
      <c r="FWL592" s="35"/>
      <c r="FWM592" s="35"/>
      <c r="FWN592" s="35"/>
      <c r="FWO592" s="35"/>
      <c r="FWP592" s="35"/>
      <c r="FWQ592" s="35"/>
      <c r="FWR592" s="35"/>
      <c r="FWS592" s="35"/>
      <c r="FWT592" s="35"/>
      <c r="FWU592" s="35"/>
      <c r="FWV592" s="35"/>
      <c r="FWW592" s="35"/>
      <c r="FWX592" s="35"/>
      <c r="FWY592" s="35"/>
      <c r="FWZ592" s="35"/>
      <c r="FXA592" s="35"/>
      <c r="FXB592" s="35"/>
      <c r="FXC592" s="35"/>
      <c r="FXD592" s="35"/>
      <c r="FXE592" s="35"/>
      <c r="FXF592" s="35"/>
      <c r="FXG592" s="35"/>
      <c r="FXH592" s="35"/>
      <c r="FXI592" s="35"/>
      <c r="FXJ592" s="35"/>
      <c r="FXK592" s="35"/>
      <c r="FXL592" s="35"/>
      <c r="FXM592" s="35"/>
      <c r="FXN592" s="35"/>
      <c r="FXO592" s="35"/>
      <c r="FXP592" s="35"/>
      <c r="FXQ592" s="35"/>
      <c r="FXR592" s="35"/>
      <c r="FXS592" s="35"/>
      <c r="FXT592" s="35"/>
      <c r="FXU592" s="35"/>
      <c r="FXV592" s="35"/>
      <c r="FXW592" s="35"/>
      <c r="FXX592" s="35"/>
      <c r="FXY592" s="35"/>
      <c r="FXZ592" s="35"/>
      <c r="FYA592" s="35"/>
      <c r="FYB592" s="35"/>
      <c r="FYC592" s="35"/>
      <c r="FYD592" s="35"/>
      <c r="FYE592" s="35"/>
      <c r="FYF592" s="35"/>
      <c r="FYG592" s="35"/>
      <c r="FYH592" s="35"/>
      <c r="FYI592" s="35"/>
      <c r="FYJ592" s="35"/>
      <c r="FYK592" s="35"/>
      <c r="FYL592" s="35"/>
      <c r="FYM592" s="35"/>
      <c r="FYN592" s="35"/>
      <c r="FYO592" s="35"/>
      <c r="FYP592" s="35"/>
      <c r="FYQ592" s="35"/>
      <c r="FYR592" s="35"/>
      <c r="FYS592" s="35"/>
      <c r="FYT592" s="35"/>
      <c r="FYU592" s="35"/>
      <c r="FYV592" s="35"/>
      <c r="FYW592" s="35"/>
      <c r="FYX592" s="35"/>
      <c r="FYY592" s="35"/>
      <c r="FYZ592" s="35"/>
      <c r="FZA592" s="35"/>
      <c r="FZB592" s="35"/>
      <c r="FZC592" s="35"/>
      <c r="FZD592" s="35"/>
      <c r="FZE592" s="35"/>
      <c r="FZF592" s="35"/>
      <c r="FZG592" s="35"/>
      <c r="FZH592" s="35"/>
      <c r="FZI592" s="35"/>
      <c r="FZJ592" s="35"/>
      <c r="FZK592" s="35"/>
      <c r="FZL592" s="35"/>
      <c r="FZM592" s="35"/>
      <c r="FZN592" s="35"/>
      <c r="FZO592" s="35"/>
      <c r="FZP592" s="35"/>
      <c r="FZQ592" s="35"/>
      <c r="FZR592" s="35"/>
      <c r="FZS592" s="35"/>
      <c r="FZT592" s="35"/>
      <c r="FZU592" s="35"/>
      <c r="FZV592" s="35"/>
      <c r="FZW592" s="35"/>
      <c r="FZX592" s="35"/>
      <c r="FZY592" s="35"/>
      <c r="FZZ592" s="35"/>
      <c r="GAA592" s="35"/>
      <c r="GAB592" s="35"/>
      <c r="GAC592" s="35"/>
      <c r="GAD592" s="35"/>
      <c r="GAE592" s="35"/>
      <c r="GAF592" s="35"/>
      <c r="GAG592" s="35"/>
      <c r="GAH592" s="35"/>
      <c r="GAI592" s="35"/>
      <c r="GAJ592" s="35"/>
      <c r="GAK592" s="35"/>
      <c r="GAL592" s="35"/>
      <c r="GAM592" s="35"/>
      <c r="GAN592" s="35"/>
      <c r="GAO592" s="35"/>
      <c r="GAP592" s="35"/>
      <c r="GAQ592" s="35"/>
      <c r="GAR592" s="35"/>
      <c r="GAS592" s="35"/>
      <c r="GAT592" s="35"/>
      <c r="GAU592" s="35"/>
      <c r="GAV592" s="35"/>
      <c r="GAW592" s="35"/>
      <c r="GAX592" s="35"/>
      <c r="GAY592" s="35"/>
      <c r="GAZ592" s="35"/>
      <c r="GBA592" s="35"/>
      <c r="GBB592" s="35"/>
      <c r="GBC592" s="35"/>
      <c r="GBD592" s="35"/>
      <c r="GBE592" s="35"/>
      <c r="GBF592" s="35"/>
      <c r="GBG592" s="35"/>
      <c r="GBH592" s="35"/>
      <c r="GBI592" s="35"/>
      <c r="GBJ592" s="35"/>
      <c r="GBK592" s="35"/>
      <c r="GBL592" s="35"/>
      <c r="GBM592" s="35"/>
      <c r="GBN592" s="35"/>
      <c r="GBO592" s="35"/>
      <c r="GBP592" s="35"/>
      <c r="GBQ592" s="35"/>
      <c r="GBR592" s="35"/>
      <c r="GBS592" s="35"/>
      <c r="GBT592" s="35"/>
      <c r="GBU592" s="35"/>
      <c r="GBV592" s="35"/>
      <c r="GBW592" s="35"/>
      <c r="GBX592" s="35"/>
      <c r="GBY592" s="35"/>
      <c r="GBZ592" s="35"/>
      <c r="GCA592" s="35"/>
      <c r="GCB592" s="35"/>
      <c r="GCC592" s="35"/>
      <c r="GCD592" s="35"/>
      <c r="GCE592" s="35"/>
      <c r="GCF592" s="35"/>
      <c r="GCG592" s="35"/>
      <c r="GCH592" s="35"/>
      <c r="GCI592" s="35"/>
      <c r="GCJ592" s="35"/>
      <c r="GCK592" s="35"/>
      <c r="GCL592" s="35"/>
      <c r="GCM592" s="35"/>
      <c r="GCN592" s="35"/>
      <c r="GCO592" s="35"/>
      <c r="GCP592" s="35"/>
      <c r="GCQ592" s="35"/>
      <c r="GCR592" s="35"/>
      <c r="GCS592" s="35"/>
      <c r="GCT592" s="35"/>
      <c r="GCU592" s="35"/>
      <c r="GCV592" s="35"/>
      <c r="GCW592" s="35"/>
      <c r="GCX592" s="35"/>
      <c r="GCY592" s="35"/>
      <c r="GCZ592" s="35"/>
      <c r="GDA592" s="35"/>
      <c r="GDB592" s="35"/>
      <c r="GDC592" s="35"/>
      <c r="GDD592" s="35"/>
      <c r="GDE592" s="35"/>
      <c r="GDF592" s="35"/>
      <c r="GDG592" s="35"/>
      <c r="GDH592" s="35"/>
      <c r="GDI592" s="35"/>
      <c r="GDJ592" s="35"/>
      <c r="GDK592" s="35"/>
      <c r="GDL592" s="35"/>
      <c r="GDM592" s="35"/>
      <c r="GDN592" s="35"/>
      <c r="GDO592" s="35"/>
      <c r="GDP592" s="35"/>
      <c r="GDQ592" s="35"/>
      <c r="GDR592" s="35"/>
      <c r="GDS592" s="35"/>
      <c r="GDT592" s="35"/>
      <c r="GDU592" s="35"/>
      <c r="GDV592" s="35"/>
      <c r="GDW592" s="35"/>
      <c r="GDX592" s="35"/>
      <c r="GDY592" s="35"/>
      <c r="GDZ592" s="35"/>
      <c r="GEA592" s="35"/>
      <c r="GEB592" s="35"/>
      <c r="GEC592" s="35"/>
      <c r="GED592" s="35"/>
      <c r="GEE592" s="35"/>
      <c r="GEF592" s="35"/>
      <c r="GEG592" s="35"/>
      <c r="GEH592" s="35"/>
      <c r="GEI592" s="35"/>
      <c r="GEJ592" s="35"/>
      <c r="GEK592" s="35"/>
      <c r="GEL592" s="35"/>
      <c r="GEM592" s="35"/>
      <c r="GEN592" s="35"/>
      <c r="GEO592" s="35"/>
      <c r="GEP592" s="35"/>
      <c r="GEQ592" s="35"/>
      <c r="GER592" s="35"/>
      <c r="GES592" s="35"/>
      <c r="GET592" s="35"/>
      <c r="GEU592" s="35"/>
      <c r="GEV592" s="35"/>
      <c r="GEW592" s="35"/>
      <c r="GEX592" s="35"/>
      <c r="GEY592" s="35"/>
      <c r="GEZ592" s="35"/>
      <c r="GFA592" s="35"/>
      <c r="GFB592" s="35"/>
      <c r="GFC592" s="35"/>
      <c r="GFD592" s="35"/>
      <c r="GFE592" s="35"/>
      <c r="GFF592" s="35"/>
      <c r="GFG592" s="35"/>
      <c r="GFH592" s="35"/>
      <c r="GFI592" s="35"/>
      <c r="GFJ592" s="35"/>
      <c r="GFK592" s="35"/>
      <c r="GFL592" s="35"/>
      <c r="GFM592" s="35"/>
      <c r="GFN592" s="35"/>
      <c r="GFO592" s="35"/>
      <c r="GFP592" s="35"/>
      <c r="GFQ592" s="35"/>
      <c r="GFR592" s="35"/>
      <c r="GFS592" s="35"/>
      <c r="GFT592" s="35"/>
      <c r="GFU592" s="35"/>
      <c r="GFV592" s="35"/>
      <c r="GFW592" s="35"/>
      <c r="GFX592" s="35"/>
      <c r="GFY592" s="35"/>
      <c r="GFZ592" s="35"/>
      <c r="GGA592" s="35"/>
      <c r="GGB592" s="35"/>
      <c r="GGC592" s="35"/>
      <c r="GGD592" s="35"/>
      <c r="GGE592" s="35"/>
      <c r="GGF592" s="35"/>
      <c r="GGG592" s="35"/>
      <c r="GGH592" s="35"/>
      <c r="GGI592" s="35"/>
      <c r="GGJ592" s="35"/>
      <c r="GGK592" s="35"/>
      <c r="GGL592" s="35"/>
      <c r="GGM592" s="35"/>
      <c r="GGN592" s="35"/>
      <c r="GGO592" s="35"/>
      <c r="GGP592" s="35"/>
      <c r="GGQ592" s="35"/>
      <c r="GGR592" s="35"/>
      <c r="GGS592" s="35"/>
      <c r="GGT592" s="35"/>
      <c r="GGU592" s="35"/>
      <c r="GGV592" s="35"/>
      <c r="GGW592" s="35"/>
      <c r="GGX592" s="35"/>
      <c r="GGY592" s="35"/>
      <c r="GGZ592" s="35"/>
      <c r="GHA592" s="35"/>
      <c r="GHB592" s="35"/>
      <c r="GHC592" s="35"/>
      <c r="GHD592" s="35"/>
      <c r="GHE592" s="35"/>
      <c r="GHF592" s="35"/>
      <c r="GHG592" s="35"/>
      <c r="GHH592" s="35"/>
      <c r="GHI592" s="35"/>
      <c r="GHJ592" s="35"/>
      <c r="GHK592" s="35"/>
      <c r="GHL592" s="35"/>
      <c r="GHM592" s="35"/>
      <c r="GHN592" s="35"/>
      <c r="GHO592" s="35"/>
      <c r="GHP592" s="35"/>
      <c r="GHQ592" s="35"/>
      <c r="GHR592" s="35"/>
      <c r="GHS592" s="35"/>
      <c r="GHT592" s="35"/>
      <c r="GHU592" s="35"/>
      <c r="GHV592" s="35"/>
      <c r="GHW592" s="35"/>
      <c r="GHX592" s="35"/>
      <c r="GHY592" s="35"/>
      <c r="GHZ592" s="35"/>
      <c r="GIA592" s="35"/>
      <c r="GIB592" s="35"/>
      <c r="GIC592" s="35"/>
      <c r="GID592" s="35"/>
      <c r="GIE592" s="35"/>
      <c r="GIF592" s="35"/>
      <c r="GIG592" s="35"/>
      <c r="GIH592" s="35"/>
      <c r="GII592" s="35"/>
      <c r="GIJ592" s="35"/>
      <c r="GIK592" s="35"/>
      <c r="GIL592" s="35"/>
      <c r="GIM592" s="35"/>
      <c r="GIN592" s="35"/>
      <c r="GIO592" s="35"/>
      <c r="GIP592" s="35"/>
      <c r="GIQ592" s="35"/>
      <c r="GIR592" s="35"/>
      <c r="GIS592" s="35"/>
      <c r="GIT592" s="35"/>
      <c r="GIU592" s="35"/>
      <c r="GIV592" s="35"/>
      <c r="GIW592" s="35"/>
      <c r="GIX592" s="35"/>
      <c r="GIY592" s="35"/>
      <c r="GIZ592" s="35"/>
      <c r="GJA592" s="35"/>
      <c r="GJB592" s="35"/>
      <c r="GJC592" s="35"/>
      <c r="GJD592" s="35"/>
      <c r="GJE592" s="35"/>
      <c r="GJF592" s="35"/>
      <c r="GJG592" s="35"/>
      <c r="GJH592" s="35"/>
      <c r="GJI592" s="35"/>
      <c r="GJJ592" s="35"/>
      <c r="GJK592" s="35"/>
      <c r="GJL592" s="35"/>
      <c r="GJM592" s="35"/>
      <c r="GJN592" s="35"/>
      <c r="GJO592" s="35"/>
      <c r="GJP592" s="35"/>
      <c r="GJQ592" s="35"/>
      <c r="GJR592" s="35"/>
      <c r="GJS592" s="35"/>
      <c r="GJT592" s="35"/>
      <c r="GJU592" s="35"/>
      <c r="GJV592" s="35"/>
      <c r="GJW592" s="35"/>
      <c r="GJX592" s="35"/>
      <c r="GJY592" s="35"/>
      <c r="GJZ592" s="35"/>
      <c r="GKA592" s="35"/>
      <c r="GKB592" s="35"/>
      <c r="GKC592" s="35"/>
      <c r="GKD592" s="35"/>
      <c r="GKE592" s="35"/>
      <c r="GKF592" s="35"/>
      <c r="GKG592" s="35"/>
      <c r="GKH592" s="35"/>
      <c r="GKI592" s="35"/>
      <c r="GKJ592" s="35"/>
      <c r="GKK592" s="35"/>
      <c r="GKL592" s="35"/>
      <c r="GKM592" s="35"/>
      <c r="GKN592" s="35"/>
      <c r="GKO592" s="35"/>
      <c r="GKP592" s="35"/>
      <c r="GKQ592" s="35"/>
      <c r="GKR592" s="35"/>
      <c r="GKS592" s="35"/>
      <c r="GKT592" s="35"/>
      <c r="GKU592" s="35"/>
      <c r="GKV592" s="35"/>
      <c r="GKW592" s="35"/>
      <c r="GKX592" s="35"/>
      <c r="GKY592" s="35"/>
      <c r="GKZ592" s="35"/>
      <c r="GLA592" s="35"/>
      <c r="GLB592" s="35"/>
      <c r="GLC592" s="35"/>
      <c r="GLD592" s="35"/>
      <c r="GLE592" s="35"/>
      <c r="GLF592" s="35"/>
      <c r="GLG592" s="35"/>
      <c r="GLH592" s="35"/>
      <c r="GLI592" s="35"/>
      <c r="GLJ592" s="35"/>
      <c r="GLK592" s="35"/>
      <c r="GLL592" s="35"/>
      <c r="GLM592" s="35"/>
      <c r="GLN592" s="35"/>
      <c r="GLO592" s="35"/>
      <c r="GLP592" s="35"/>
      <c r="GLQ592" s="35"/>
      <c r="GLR592" s="35"/>
      <c r="GLS592" s="35"/>
      <c r="GLT592" s="35"/>
      <c r="GLU592" s="35"/>
      <c r="GLV592" s="35"/>
      <c r="GLW592" s="35"/>
      <c r="GLX592" s="35"/>
      <c r="GLY592" s="35"/>
      <c r="GLZ592" s="35"/>
      <c r="GMA592" s="35"/>
      <c r="GMB592" s="35"/>
      <c r="GMC592" s="35"/>
      <c r="GMD592" s="35"/>
      <c r="GME592" s="35"/>
      <c r="GMF592" s="35"/>
      <c r="GMG592" s="35"/>
      <c r="GMH592" s="35"/>
      <c r="GMI592" s="35"/>
      <c r="GMJ592" s="35"/>
      <c r="GMK592" s="35"/>
      <c r="GML592" s="35"/>
      <c r="GMM592" s="35"/>
      <c r="GMN592" s="35"/>
      <c r="GMO592" s="35"/>
      <c r="GMP592" s="35"/>
      <c r="GMQ592" s="35"/>
      <c r="GMR592" s="35"/>
      <c r="GMS592" s="35"/>
      <c r="GMT592" s="35"/>
      <c r="GMU592" s="35"/>
      <c r="GMV592" s="35"/>
      <c r="GMW592" s="35"/>
      <c r="GMX592" s="35"/>
      <c r="GMY592" s="35"/>
      <c r="GMZ592" s="35"/>
      <c r="GNA592" s="35"/>
      <c r="GNB592" s="35"/>
      <c r="GNC592" s="35"/>
      <c r="GND592" s="35"/>
      <c r="GNE592" s="35"/>
      <c r="GNF592" s="35"/>
      <c r="GNG592" s="35"/>
      <c r="GNH592" s="35"/>
      <c r="GNI592" s="35"/>
      <c r="GNJ592" s="35"/>
      <c r="GNK592" s="35"/>
      <c r="GNL592" s="35"/>
      <c r="GNM592" s="35"/>
      <c r="GNN592" s="35"/>
      <c r="GNO592" s="35"/>
      <c r="GNP592" s="35"/>
      <c r="GNQ592" s="35"/>
      <c r="GNR592" s="35"/>
      <c r="GNS592" s="35"/>
      <c r="GNT592" s="35"/>
      <c r="GNU592" s="35"/>
      <c r="GNV592" s="35"/>
      <c r="GNW592" s="35"/>
      <c r="GNX592" s="35"/>
      <c r="GNY592" s="35"/>
      <c r="GNZ592" s="35"/>
      <c r="GOA592" s="35"/>
      <c r="GOB592" s="35"/>
      <c r="GOC592" s="35"/>
      <c r="GOD592" s="35"/>
      <c r="GOE592" s="35"/>
      <c r="GOF592" s="35"/>
      <c r="GOG592" s="35"/>
      <c r="GOH592" s="35"/>
      <c r="GOI592" s="35"/>
      <c r="GOJ592" s="35"/>
      <c r="GOK592" s="35"/>
      <c r="GOL592" s="35"/>
      <c r="GOM592" s="35"/>
      <c r="GON592" s="35"/>
      <c r="GOO592" s="35"/>
      <c r="GOP592" s="35"/>
      <c r="GOQ592" s="35"/>
      <c r="GOR592" s="35"/>
      <c r="GOS592" s="35"/>
      <c r="GOT592" s="35"/>
      <c r="GOU592" s="35"/>
      <c r="GOV592" s="35"/>
      <c r="GOW592" s="35"/>
      <c r="GOX592" s="35"/>
      <c r="GOY592" s="35"/>
      <c r="GOZ592" s="35"/>
      <c r="GPA592" s="35"/>
      <c r="GPB592" s="35"/>
      <c r="GPC592" s="35"/>
      <c r="GPD592" s="35"/>
      <c r="GPE592" s="35"/>
      <c r="GPF592" s="35"/>
      <c r="GPG592" s="35"/>
      <c r="GPH592" s="35"/>
      <c r="GPI592" s="35"/>
      <c r="GPJ592" s="35"/>
      <c r="GPK592" s="35"/>
      <c r="GPL592" s="35"/>
      <c r="GPM592" s="35"/>
      <c r="GPN592" s="35"/>
      <c r="GPO592" s="35"/>
      <c r="GPP592" s="35"/>
      <c r="GPQ592" s="35"/>
      <c r="GPR592" s="35"/>
      <c r="GPS592" s="35"/>
      <c r="GPT592" s="35"/>
      <c r="GPU592" s="35"/>
      <c r="GPV592" s="35"/>
      <c r="GPW592" s="35"/>
      <c r="GPX592" s="35"/>
      <c r="GPY592" s="35"/>
      <c r="GPZ592" s="35"/>
      <c r="GQA592" s="35"/>
      <c r="GQB592" s="35"/>
      <c r="GQC592" s="35"/>
      <c r="GQD592" s="35"/>
      <c r="GQE592" s="35"/>
      <c r="GQF592" s="35"/>
      <c r="GQG592" s="35"/>
      <c r="GQH592" s="35"/>
      <c r="GQI592" s="35"/>
      <c r="GQJ592" s="35"/>
      <c r="GQK592" s="35"/>
      <c r="GQL592" s="35"/>
      <c r="GQM592" s="35"/>
      <c r="GQN592" s="35"/>
      <c r="GQO592" s="35"/>
      <c r="GQP592" s="35"/>
      <c r="GQQ592" s="35"/>
      <c r="GQR592" s="35"/>
      <c r="GQS592" s="35"/>
      <c r="GQT592" s="35"/>
      <c r="GQU592" s="35"/>
      <c r="GQV592" s="35"/>
      <c r="GQW592" s="35"/>
      <c r="GQX592" s="35"/>
      <c r="GQY592" s="35"/>
      <c r="GQZ592" s="35"/>
      <c r="GRA592" s="35"/>
      <c r="GRB592" s="35"/>
      <c r="GRC592" s="35"/>
      <c r="GRD592" s="35"/>
      <c r="GRE592" s="35"/>
      <c r="GRF592" s="35"/>
      <c r="GRG592" s="35"/>
      <c r="GRH592" s="35"/>
      <c r="GRI592" s="35"/>
      <c r="GRJ592" s="35"/>
      <c r="GRK592" s="35"/>
      <c r="GRL592" s="35"/>
      <c r="GRM592" s="35"/>
      <c r="GRN592" s="35"/>
      <c r="GRO592" s="35"/>
      <c r="GRP592" s="35"/>
      <c r="GRQ592" s="35"/>
      <c r="GRR592" s="35"/>
      <c r="GRS592" s="35"/>
      <c r="GRT592" s="35"/>
      <c r="GRU592" s="35"/>
      <c r="GRV592" s="35"/>
      <c r="GRW592" s="35"/>
      <c r="GRX592" s="35"/>
      <c r="GRY592" s="35"/>
      <c r="GRZ592" s="35"/>
      <c r="GSA592" s="35"/>
      <c r="GSB592" s="35"/>
      <c r="GSC592" s="35"/>
      <c r="GSD592" s="35"/>
      <c r="GSE592" s="35"/>
      <c r="GSF592" s="35"/>
      <c r="GSG592" s="35"/>
      <c r="GSH592" s="35"/>
      <c r="GSI592" s="35"/>
      <c r="GSJ592" s="35"/>
      <c r="GSK592" s="35"/>
      <c r="GSL592" s="35"/>
      <c r="GSM592" s="35"/>
      <c r="GSN592" s="35"/>
      <c r="GSO592" s="35"/>
      <c r="GSP592" s="35"/>
      <c r="GSQ592" s="35"/>
      <c r="GSR592" s="35"/>
      <c r="GSS592" s="35"/>
      <c r="GST592" s="35"/>
      <c r="GSU592" s="35"/>
      <c r="GSV592" s="35"/>
      <c r="GSW592" s="35"/>
      <c r="GSX592" s="35"/>
      <c r="GSY592" s="35"/>
      <c r="GSZ592" s="35"/>
      <c r="GTA592" s="35"/>
      <c r="GTB592" s="35"/>
      <c r="GTC592" s="35"/>
      <c r="GTD592" s="35"/>
      <c r="GTE592" s="35"/>
      <c r="GTF592" s="35"/>
      <c r="GTG592" s="35"/>
      <c r="GTH592" s="35"/>
      <c r="GTI592" s="35"/>
      <c r="GTJ592" s="35"/>
      <c r="GTK592" s="35"/>
      <c r="GTL592" s="35"/>
      <c r="GTM592" s="35"/>
      <c r="GTN592" s="35"/>
      <c r="GTO592" s="35"/>
      <c r="GTP592" s="35"/>
      <c r="GTQ592" s="35"/>
      <c r="GTR592" s="35"/>
      <c r="GTS592" s="35"/>
      <c r="GTT592" s="35"/>
      <c r="GTU592" s="35"/>
      <c r="GTV592" s="35"/>
      <c r="GTW592" s="35"/>
      <c r="GTX592" s="35"/>
      <c r="GTY592" s="35"/>
      <c r="GTZ592" s="35"/>
      <c r="GUA592" s="35"/>
      <c r="GUB592" s="35"/>
      <c r="GUC592" s="35"/>
      <c r="GUD592" s="35"/>
      <c r="GUE592" s="35"/>
      <c r="GUF592" s="35"/>
      <c r="GUG592" s="35"/>
      <c r="GUH592" s="35"/>
      <c r="GUI592" s="35"/>
      <c r="GUJ592" s="35"/>
      <c r="GUK592" s="35"/>
      <c r="GUL592" s="35"/>
      <c r="GUM592" s="35"/>
      <c r="GUN592" s="35"/>
      <c r="GUO592" s="35"/>
      <c r="GUP592" s="35"/>
      <c r="GUQ592" s="35"/>
      <c r="GUR592" s="35"/>
      <c r="GUS592" s="35"/>
      <c r="GUT592" s="35"/>
      <c r="GUU592" s="35"/>
      <c r="GUV592" s="35"/>
      <c r="GUW592" s="35"/>
      <c r="GUX592" s="35"/>
      <c r="GUY592" s="35"/>
      <c r="GUZ592" s="35"/>
      <c r="GVA592" s="35"/>
      <c r="GVB592" s="35"/>
      <c r="GVC592" s="35"/>
      <c r="GVD592" s="35"/>
      <c r="GVE592" s="35"/>
      <c r="GVF592" s="35"/>
      <c r="GVG592" s="35"/>
      <c r="GVH592" s="35"/>
      <c r="GVI592" s="35"/>
      <c r="GVJ592" s="35"/>
      <c r="GVK592" s="35"/>
      <c r="GVL592" s="35"/>
      <c r="GVM592" s="35"/>
      <c r="GVN592" s="35"/>
      <c r="GVO592" s="35"/>
      <c r="GVP592" s="35"/>
      <c r="GVQ592" s="35"/>
      <c r="GVR592" s="35"/>
      <c r="GVS592" s="35"/>
      <c r="GVT592" s="35"/>
      <c r="GVU592" s="35"/>
      <c r="GVV592" s="35"/>
      <c r="GVW592" s="35"/>
      <c r="GVX592" s="35"/>
      <c r="GVY592" s="35"/>
      <c r="GVZ592" s="35"/>
      <c r="GWA592" s="35"/>
      <c r="GWB592" s="35"/>
      <c r="GWC592" s="35"/>
      <c r="GWD592" s="35"/>
      <c r="GWE592" s="35"/>
      <c r="GWF592" s="35"/>
      <c r="GWG592" s="35"/>
      <c r="GWH592" s="35"/>
      <c r="GWI592" s="35"/>
      <c r="GWJ592" s="35"/>
      <c r="GWK592" s="35"/>
      <c r="GWL592" s="35"/>
      <c r="GWM592" s="35"/>
      <c r="GWN592" s="35"/>
      <c r="GWO592" s="35"/>
      <c r="GWP592" s="35"/>
      <c r="GWQ592" s="35"/>
      <c r="GWR592" s="35"/>
      <c r="GWS592" s="35"/>
      <c r="GWT592" s="35"/>
      <c r="GWU592" s="35"/>
      <c r="GWV592" s="35"/>
      <c r="GWW592" s="35"/>
      <c r="GWX592" s="35"/>
      <c r="GWY592" s="35"/>
      <c r="GWZ592" s="35"/>
      <c r="GXA592" s="35"/>
      <c r="GXB592" s="35"/>
      <c r="GXC592" s="35"/>
      <c r="GXD592" s="35"/>
      <c r="GXE592" s="35"/>
      <c r="GXF592" s="35"/>
      <c r="GXG592" s="35"/>
      <c r="GXH592" s="35"/>
      <c r="GXI592" s="35"/>
      <c r="GXJ592" s="35"/>
      <c r="GXK592" s="35"/>
      <c r="GXL592" s="35"/>
      <c r="GXM592" s="35"/>
      <c r="GXN592" s="35"/>
      <c r="GXO592" s="35"/>
      <c r="GXP592" s="35"/>
      <c r="GXQ592" s="35"/>
      <c r="GXR592" s="35"/>
      <c r="GXS592" s="35"/>
      <c r="GXT592" s="35"/>
      <c r="GXU592" s="35"/>
      <c r="GXV592" s="35"/>
      <c r="GXW592" s="35"/>
      <c r="GXX592" s="35"/>
      <c r="GXY592" s="35"/>
      <c r="GXZ592" s="35"/>
      <c r="GYA592" s="35"/>
      <c r="GYB592" s="35"/>
      <c r="GYC592" s="35"/>
      <c r="GYD592" s="35"/>
      <c r="GYE592" s="35"/>
      <c r="GYF592" s="35"/>
      <c r="GYG592" s="35"/>
      <c r="GYH592" s="35"/>
      <c r="GYI592" s="35"/>
      <c r="GYJ592" s="35"/>
      <c r="GYK592" s="35"/>
      <c r="GYL592" s="35"/>
      <c r="GYM592" s="35"/>
      <c r="GYN592" s="35"/>
      <c r="GYO592" s="35"/>
      <c r="GYP592" s="35"/>
      <c r="GYQ592" s="35"/>
      <c r="GYR592" s="35"/>
      <c r="GYS592" s="35"/>
      <c r="GYT592" s="35"/>
      <c r="GYU592" s="35"/>
      <c r="GYV592" s="35"/>
      <c r="GYW592" s="35"/>
      <c r="GYX592" s="35"/>
      <c r="GYY592" s="35"/>
      <c r="GYZ592" s="35"/>
      <c r="GZA592" s="35"/>
      <c r="GZB592" s="35"/>
      <c r="GZC592" s="35"/>
      <c r="GZD592" s="35"/>
      <c r="GZE592" s="35"/>
      <c r="GZF592" s="35"/>
      <c r="GZG592" s="35"/>
      <c r="GZH592" s="35"/>
      <c r="GZI592" s="35"/>
      <c r="GZJ592" s="35"/>
      <c r="GZK592" s="35"/>
      <c r="GZL592" s="35"/>
      <c r="GZM592" s="35"/>
      <c r="GZN592" s="35"/>
      <c r="GZO592" s="35"/>
      <c r="GZP592" s="35"/>
      <c r="GZQ592" s="35"/>
      <c r="GZR592" s="35"/>
      <c r="GZS592" s="35"/>
      <c r="GZT592" s="35"/>
      <c r="GZU592" s="35"/>
      <c r="GZV592" s="35"/>
      <c r="GZW592" s="35"/>
      <c r="GZX592" s="35"/>
      <c r="GZY592" s="35"/>
      <c r="GZZ592" s="35"/>
      <c r="HAA592" s="35"/>
      <c r="HAB592" s="35"/>
      <c r="HAC592" s="35"/>
      <c r="HAD592" s="35"/>
      <c r="HAE592" s="35"/>
      <c r="HAF592" s="35"/>
      <c r="HAG592" s="35"/>
      <c r="HAH592" s="35"/>
      <c r="HAI592" s="35"/>
      <c r="HAJ592" s="35"/>
      <c r="HAK592" s="35"/>
      <c r="HAL592" s="35"/>
      <c r="HAM592" s="35"/>
      <c r="HAN592" s="35"/>
      <c r="HAO592" s="35"/>
      <c r="HAP592" s="35"/>
      <c r="HAQ592" s="35"/>
      <c r="HAR592" s="35"/>
      <c r="HAS592" s="35"/>
      <c r="HAT592" s="35"/>
      <c r="HAU592" s="35"/>
      <c r="HAV592" s="35"/>
      <c r="HAW592" s="35"/>
      <c r="HAX592" s="35"/>
      <c r="HAY592" s="35"/>
      <c r="HAZ592" s="35"/>
      <c r="HBA592" s="35"/>
      <c r="HBB592" s="35"/>
      <c r="HBC592" s="35"/>
      <c r="HBD592" s="35"/>
      <c r="HBE592" s="35"/>
      <c r="HBF592" s="35"/>
      <c r="HBG592" s="35"/>
      <c r="HBH592" s="35"/>
      <c r="HBI592" s="35"/>
      <c r="HBJ592" s="35"/>
      <c r="HBK592" s="35"/>
      <c r="HBL592" s="35"/>
      <c r="HBM592" s="35"/>
      <c r="HBN592" s="35"/>
      <c r="HBO592" s="35"/>
      <c r="HBP592" s="35"/>
      <c r="HBQ592" s="35"/>
      <c r="HBR592" s="35"/>
      <c r="HBS592" s="35"/>
      <c r="HBT592" s="35"/>
      <c r="HBU592" s="35"/>
      <c r="HBV592" s="35"/>
      <c r="HBW592" s="35"/>
      <c r="HBX592" s="35"/>
      <c r="HBY592" s="35"/>
      <c r="HBZ592" s="35"/>
      <c r="HCA592" s="35"/>
      <c r="HCB592" s="35"/>
      <c r="HCC592" s="35"/>
      <c r="HCD592" s="35"/>
      <c r="HCE592" s="35"/>
      <c r="HCF592" s="35"/>
      <c r="HCG592" s="35"/>
      <c r="HCH592" s="35"/>
      <c r="HCI592" s="35"/>
      <c r="HCJ592" s="35"/>
      <c r="HCK592" s="35"/>
      <c r="HCL592" s="35"/>
      <c r="HCM592" s="35"/>
      <c r="HCN592" s="35"/>
      <c r="HCO592" s="35"/>
      <c r="HCP592" s="35"/>
      <c r="HCQ592" s="35"/>
      <c r="HCR592" s="35"/>
      <c r="HCS592" s="35"/>
      <c r="HCT592" s="35"/>
      <c r="HCU592" s="35"/>
      <c r="HCV592" s="35"/>
      <c r="HCW592" s="35"/>
      <c r="HCX592" s="35"/>
      <c r="HCY592" s="35"/>
      <c r="HCZ592" s="35"/>
      <c r="HDA592" s="35"/>
      <c r="HDB592" s="35"/>
      <c r="HDC592" s="35"/>
      <c r="HDD592" s="35"/>
      <c r="HDE592" s="35"/>
      <c r="HDF592" s="35"/>
      <c r="HDG592" s="35"/>
      <c r="HDH592" s="35"/>
      <c r="HDI592" s="35"/>
      <c r="HDJ592" s="35"/>
      <c r="HDK592" s="35"/>
      <c r="HDL592" s="35"/>
      <c r="HDM592" s="35"/>
      <c r="HDN592" s="35"/>
      <c r="HDO592" s="35"/>
      <c r="HDP592" s="35"/>
      <c r="HDQ592" s="35"/>
      <c r="HDR592" s="35"/>
      <c r="HDS592" s="35"/>
      <c r="HDT592" s="35"/>
      <c r="HDU592" s="35"/>
      <c r="HDV592" s="35"/>
      <c r="HDW592" s="35"/>
      <c r="HDX592" s="35"/>
      <c r="HDY592" s="35"/>
      <c r="HDZ592" s="35"/>
      <c r="HEA592" s="35"/>
      <c r="HEB592" s="35"/>
      <c r="HEC592" s="35"/>
      <c r="HED592" s="35"/>
      <c r="HEE592" s="35"/>
      <c r="HEF592" s="35"/>
      <c r="HEG592" s="35"/>
      <c r="HEH592" s="35"/>
      <c r="HEI592" s="35"/>
      <c r="HEJ592" s="35"/>
      <c r="HEK592" s="35"/>
      <c r="HEL592" s="35"/>
      <c r="HEM592" s="35"/>
      <c r="HEN592" s="35"/>
      <c r="HEO592" s="35"/>
      <c r="HEP592" s="35"/>
      <c r="HEQ592" s="35"/>
      <c r="HER592" s="35"/>
      <c r="HES592" s="35"/>
      <c r="HET592" s="35"/>
      <c r="HEU592" s="35"/>
      <c r="HEV592" s="35"/>
      <c r="HEW592" s="35"/>
      <c r="HEX592" s="35"/>
      <c r="HEY592" s="35"/>
      <c r="HEZ592" s="35"/>
      <c r="HFA592" s="35"/>
      <c r="HFB592" s="35"/>
      <c r="HFC592" s="35"/>
      <c r="HFD592" s="35"/>
      <c r="HFE592" s="35"/>
      <c r="HFF592" s="35"/>
      <c r="HFG592" s="35"/>
      <c r="HFH592" s="35"/>
      <c r="HFI592" s="35"/>
      <c r="HFJ592" s="35"/>
      <c r="HFK592" s="35"/>
      <c r="HFL592" s="35"/>
      <c r="HFM592" s="35"/>
      <c r="HFN592" s="35"/>
      <c r="HFO592" s="35"/>
      <c r="HFP592" s="35"/>
      <c r="HFQ592" s="35"/>
      <c r="HFR592" s="35"/>
      <c r="HFS592" s="35"/>
      <c r="HFT592" s="35"/>
      <c r="HFU592" s="35"/>
      <c r="HFV592" s="35"/>
      <c r="HFW592" s="35"/>
      <c r="HFX592" s="35"/>
      <c r="HFY592" s="35"/>
      <c r="HFZ592" s="35"/>
      <c r="HGA592" s="35"/>
      <c r="HGB592" s="35"/>
      <c r="HGC592" s="35"/>
      <c r="HGD592" s="35"/>
      <c r="HGE592" s="35"/>
      <c r="HGF592" s="35"/>
      <c r="HGG592" s="35"/>
      <c r="HGH592" s="35"/>
      <c r="HGI592" s="35"/>
      <c r="HGJ592" s="35"/>
      <c r="HGK592" s="35"/>
      <c r="HGL592" s="35"/>
      <c r="HGM592" s="35"/>
      <c r="HGN592" s="35"/>
      <c r="HGO592" s="35"/>
      <c r="HGP592" s="35"/>
      <c r="HGQ592" s="35"/>
      <c r="HGR592" s="35"/>
      <c r="HGS592" s="35"/>
      <c r="HGT592" s="35"/>
      <c r="HGU592" s="35"/>
      <c r="HGV592" s="35"/>
      <c r="HGW592" s="35"/>
      <c r="HGX592" s="35"/>
      <c r="HGY592" s="35"/>
      <c r="HGZ592" s="35"/>
      <c r="HHA592" s="35"/>
      <c r="HHB592" s="35"/>
      <c r="HHC592" s="35"/>
      <c r="HHD592" s="35"/>
      <c r="HHE592" s="35"/>
      <c r="HHF592" s="35"/>
      <c r="HHG592" s="35"/>
      <c r="HHH592" s="35"/>
      <c r="HHI592" s="35"/>
      <c r="HHJ592" s="35"/>
      <c r="HHK592" s="35"/>
      <c r="HHL592" s="35"/>
      <c r="HHM592" s="35"/>
      <c r="HHN592" s="35"/>
      <c r="HHO592" s="35"/>
      <c r="HHP592" s="35"/>
      <c r="HHQ592" s="35"/>
      <c r="HHR592" s="35"/>
      <c r="HHS592" s="35"/>
      <c r="HHT592" s="35"/>
      <c r="HHU592" s="35"/>
      <c r="HHV592" s="35"/>
      <c r="HHW592" s="35"/>
      <c r="HHX592" s="35"/>
      <c r="HHY592" s="35"/>
      <c r="HHZ592" s="35"/>
      <c r="HIA592" s="35"/>
      <c r="HIB592" s="35"/>
      <c r="HIC592" s="35"/>
      <c r="HID592" s="35"/>
      <c r="HIE592" s="35"/>
      <c r="HIF592" s="35"/>
      <c r="HIG592" s="35"/>
      <c r="HIH592" s="35"/>
      <c r="HII592" s="35"/>
      <c r="HIJ592" s="35"/>
      <c r="HIK592" s="35"/>
      <c r="HIL592" s="35"/>
      <c r="HIM592" s="35"/>
      <c r="HIN592" s="35"/>
      <c r="HIO592" s="35"/>
      <c r="HIP592" s="35"/>
      <c r="HIQ592" s="35"/>
      <c r="HIR592" s="35"/>
      <c r="HIS592" s="35"/>
      <c r="HIT592" s="35"/>
      <c r="HIU592" s="35"/>
      <c r="HIV592" s="35"/>
      <c r="HIW592" s="35"/>
      <c r="HIX592" s="35"/>
      <c r="HIY592" s="35"/>
      <c r="HIZ592" s="35"/>
      <c r="HJA592" s="35"/>
      <c r="HJB592" s="35"/>
      <c r="HJC592" s="35"/>
      <c r="HJD592" s="35"/>
      <c r="HJE592" s="35"/>
      <c r="HJF592" s="35"/>
      <c r="HJG592" s="35"/>
      <c r="HJH592" s="35"/>
      <c r="HJI592" s="35"/>
      <c r="HJJ592" s="35"/>
      <c r="HJK592" s="35"/>
      <c r="HJL592" s="35"/>
      <c r="HJM592" s="35"/>
      <c r="HJN592" s="35"/>
      <c r="HJO592" s="35"/>
      <c r="HJP592" s="35"/>
      <c r="HJQ592" s="35"/>
      <c r="HJR592" s="35"/>
      <c r="HJS592" s="35"/>
      <c r="HJT592" s="35"/>
      <c r="HJU592" s="35"/>
      <c r="HJV592" s="35"/>
      <c r="HJW592" s="35"/>
      <c r="HJX592" s="35"/>
      <c r="HJY592" s="35"/>
      <c r="HJZ592" s="35"/>
      <c r="HKA592" s="35"/>
      <c r="HKB592" s="35"/>
      <c r="HKC592" s="35"/>
      <c r="HKD592" s="35"/>
      <c r="HKE592" s="35"/>
      <c r="HKF592" s="35"/>
      <c r="HKG592" s="35"/>
      <c r="HKH592" s="35"/>
      <c r="HKI592" s="35"/>
      <c r="HKJ592" s="35"/>
      <c r="HKK592" s="35"/>
      <c r="HKL592" s="35"/>
      <c r="HKM592" s="35"/>
      <c r="HKN592" s="35"/>
      <c r="HKO592" s="35"/>
      <c r="HKP592" s="35"/>
      <c r="HKQ592" s="35"/>
      <c r="HKR592" s="35"/>
      <c r="HKS592" s="35"/>
      <c r="HKT592" s="35"/>
      <c r="HKU592" s="35"/>
      <c r="HKV592" s="35"/>
      <c r="HKW592" s="35"/>
      <c r="HKX592" s="35"/>
      <c r="HKY592" s="35"/>
      <c r="HKZ592" s="35"/>
      <c r="HLA592" s="35"/>
      <c r="HLB592" s="35"/>
      <c r="HLC592" s="35"/>
      <c r="HLD592" s="35"/>
      <c r="HLE592" s="35"/>
      <c r="HLF592" s="35"/>
      <c r="HLG592" s="35"/>
      <c r="HLH592" s="35"/>
      <c r="HLI592" s="35"/>
      <c r="HLJ592" s="35"/>
      <c r="HLK592" s="35"/>
      <c r="HLL592" s="35"/>
      <c r="HLM592" s="35"/>
      <c r="HLN592" s="35"/>
      <c r="HLO592" s="35"/>
      <c r="HLP592" s="35"/>
      <c r="HLQ592" s="35"/>
      <c r="HLR592" s="35"/>
      <c r="HLS592" s="35"/>
      <c r="HLT592" s="35"/>
      <c r="HLU592" s="35"/>
      <c r="HLV592" s="35"/>
      <c r="HLW592" s="35"/>
      <c r="HLX592" s="35"/>
      <c r="HLY592" s="35"/>
      <c r="HLZ592" s="35"/>
      <c r="HMA592" s="35"/>
      <c r="HMB592" s="35"/>
      <c r="HMC592" s="35"/>
      <c r="HMD592" s="35"/>
      <c r="HME592" s="35"/>
      <c r="HMF592" s="35"/>
      <c r="HMG592" s="35"/>
      <c r="HMH592" s="35"/>
      <c r="HMI592" s="35"/>
      <c r="HMJ592" s="35"/>
      <c r="HMK592" s="35"/>
      <c r="HML592" s="35"/>
      <c r="HMM592" s="35"/>
      <c r="HMN592" s="35"/>
      <c r="HMO592" s="35"/>
      <c r="HMP592" s="35"/>
      <c r="HMQ592" s="35"/>
      <c r="HMR592" s="35"/>
      <c r="HMS592" s="35"/>
      <c r="HMT592" s="35"/>
      <c r="HMU592" s="35"/>
      <c r="HMV592" s="35"/>
      <c r="HMW592" s="35"/>
      <c r="HMX592" s="35"/>
      <c r="HMY592" s="35"/>
      <c r="HMZ592" s="35"/>
      <c r="HNA592" s="35"/>
      <c r="HNB592" s="35"/>
      <c r="HNC592" s="35"/>
      <c r="HND592" s="35"/>
      <c r="HNE592" s="35"/>
      <c r="HNF592" s="35"/>
      <c r="HNG592" s="35"/>
      <c r="HNH592" s="35"/>
      <c r="HNI592" s="35"/>
      <c r="HNJ592" s="35"/>
      <c r="HNK592" s="35"/>
      <c r="HNL592" s="35"/>
      <c r="HNM592" s="35"/>
      <c r="HNN592" s="35"/>
      <c r="HNO592" s="35"/>
      <c r="HNP592" s="35"/>
      <c r="HNQ592" s="35"/>
      <c r="HNR592" s="35"/>
      <c r="HNS592" s="35"/>
      <c r="HNT592" s="35"/>
      <c r="HNU592" s="35"/>
      <c r="HNV592" s="35"/>
      <c r="HNW592" s="35"/>
      <c r="HNX592" s="35"/>
      <c r="HNY592" s="35"/>
      <c r="HNZ592" s="35"/>
      <c r="HOA592" s="35"/>
      <c r="HOB592" s="35"/>
      <c r="HOC592" s="35"/>
      <c r="HOD592" s="35"/>
      <c r="HOE592" s="35"/>
      <c r="HOF592" s="35"/>
      <c r="HOG592" s="35"/>
      <c r="HOH592" s="35"/>
      <c r="HOI592" s="35"/>
      <c r="HOJ592" s="35"/>
      <c r="HOK592" s="35"/>
      <c r="HOL592" s="35"/>
      <c r="HOM592" s="35"/>
      <c r="HON592" s="35"/>
      <c r="HOO592" s="35"/>
      <c r="HOP592" s="35"/>
      <c r="HOQ592" s="35"/>
      <c r="HOR592" s="35"/>
      <c r="HOS592" s="35"/>
      <c r="HOT592" s="35"/>
      <c r="HOU592" s="35"/>
      <c r="HOV592" s="35"/>
      <c r="HOW592" s="35"/>
      <c r="HOX592" s="35"/>
      <c r="HOY592" s="35"/>
      <c r="HOZ592" s="35"/>
      <c r="HPA592" s="35"/>
      <c r="HPB592" s="35"/>
      <c r="HPC592" s="35"/>
      <c r="HPD592" s="35"/>
      <c r="HPE592" s="35"/>
      <c r="HPF592" s="35"/>
      <c r="HPG592" s="35"/>
      <c r="HPH592" s="35"/>
      <c r="HPI592" s="35"/>
      <c r="HPJ592" s="35"/>
      <c r="HPK592" s="35"/>
      <c r="HPL592" s="35"/>
      <c r="HPM592" s="35"/>
      <c r="HPN592" s="35"/>
      <c r="HPO592" s="35"/>
      <c r="HPP592" s="35"/>
      <c r="HPQ592" s="35"/>
      <c r="HPR592" s="35"/>
      <c r="HPS592" s="35"/>
      <c r="HPT592" s="35"/>
      <c r="HPU592" s="35"/>
      <c r="HPV592" s="35"/>
      <c r="HPW592" s="35"/>
      <c r="HPX592" s="35"/>
      <c r="HPY592" s="35"/>
      <c r="HPZ592" s="35"/>
      <c r="HQA592" s="35"/>
      <c r="HQB592" s="35"/>
      <c r="HQC592" s="35"/>
      <c r="HQD592" s="35"/>
      <c r="HQE592" s="35"/>
      <c r="HQF592" s="35"/>
      <c r="HQG592" s="35"/>
      <c r="HQH592" s="35"/>
      <c r="HQI592" s="35"/>
      <c r="HQJ592" s="35"/>
      <c r="HQK592" s="35"/>
      <c r="HQL592" s="35"/>
      <c r="HQM592" s="35"/>
      <c r="HQN592" s="35"/>
      <c r="HQO592" s="35"/>
      <c r="HQP592" s="35"/>
      <c r="HQQ592" s="35"/>
      <c r="HQR592" s="35"/>
      <c r="HQS592" s="35"/>
      <c r="HQT592" s="35"/>
      <c r="HQU592" s="35"/>
      <c r="HQV592" s="35"/>
      <c r="HQW592" s="35"/>
      <c r="HQX592" s="35"/>
      <c r="HQY592" s="35"/>
      <c r="HQZ592" s="35"/>
      <c r="HRA592" s="35"/>
      <c r="HRB592" s="35"/>
      <c r="HRC592" s="35"/>
      <c r="HRD592" s="35"/>
      <c r="HRE592" s="35"/>
      <c r="HRF592" s="35"/>
      <c r="HRG592" s="35"/>
      <c r="HRH592" s="35"/>
      <c r="HRI592" s="35"/>
      <c r="HRJ592" s="35"/>
      <c r="HRK592" s="35"/>
      <c r="HRL592" s="35"/>
      <c r="HRM592" s="35"/>
      <c r="HRN592" s="35"/>
      <c r="HRO592" s="35"/>
      <c r="HRP592" s="35"/>
      <c r="HRQ592" s="35"/>
      <c r="HRR592" s="35"/>
      <c r="HRS592" s="35"/>
      <c r="HRT592" s="35"/>
      <c r="HRU592" s="35"/>
      <c r="HRV592" s="35"/>
      <c r="HRW592" s="35"/>
      <c r="HRX592" s="35"/>
      <c r="HRY592" s="35"/>
      <c r="HRZ592" s="35"/>
      <c r="HSA592" s="35"/>
      <c r="HSB592" s="35"/>
      <c r="HSC592" s="35"/>
      <c r="HSD592" s="35"/>
      <c r="HSE592" s="35"/>
      <c r="HSF592" s="35"/>
      <c r="HSG592" s="35"/>
      <c r="HSH592" s="35"/>
      <c r="HSI592" s="35"/>
      <c r="HSJ592" s="35"/>
      <c r="HSK592" s="35"/>
      <c r="HSL592" s="35"/>
      <c r="HSM592" s="35"/>
      <c r="HSN592" s="35"/>
      <c r="HSO592" s="35"/>
      <c r="HSP592" s="35"/>
      <c r="HSQ592" s="35"/>
      <c r="HSR592" s="35"/>
      <c r="HSS592" s="35"/>
      <c r="HST592" s="35"/>
      <c r="HSU592" s="35"/>
      <c r="HSV592" s="35"/>
      <c r="HSW592" s="35"/>
      <c r="HSX592" s="35"/>
      <c r="HSY592" s="35"/>
      <c r="HSZ592" s="35"/>
      <c r="HTA592" s="35"/>
      <c r="HTB592" s="35"/>
      <c r="HTC592" s="35"/>
      <c r="HTD592" s="35"/>
      <c r="HTE592" s="35"/>
      <c r="HTF592" s="35"/>
      <c r="HTG592" s="35"/>
      <c r="HTH592" s="35"/>
      <c r="HTI592" s="35"/>
      <c r="HTJ592" s="35"/>
      <c r="HTK592" s="35"/>
      <c r="HTL592" s="35"/>
      <c r="HTM592" s="35"/>
      <c r="HTN592" s="35"/>
      <c r="HTO592" s="35"/>
      <c r="HTP592" s="35"/>
      <c r="HTQ592" s="35"/>
      <c r="HTR592" s="35"/>
      <c r="HTS592" s="35"/>
      <c r="HTT592" s="35"/>
      <c r="HTU592" s="35"/>
      <c r="HTV592" s="35"/>
      <c r="HTW592" s="35"/>
      <c r="HTX592" s="35"/>
      <c r="HTY592" s="35"/>
      <c r="HTZ592" s="35"/>
      <c r="HUA592" s="35"/>
      <c r="HUB592" s="35"/>
      <c r="HUC592" s="35"/>
      <c r="HUD592" s="35"/>
      <c r="HUE592" s="35"/>
      <c r="HUF592" s="35"/>
      <c r="HUG592" s="35"/>
      <c r="HUH592" s="35"/>
      <c r="HUI592" s="35"/>
      <c r="HUJ592" s="35"/>
      <c r="HUK592" s="35"/>
      <c r="HUL592" s="35"/>
      <c r="HUM592" s="35"/>
      <c r="HUN592" s="35"/>
      <c r="HUO592" s="35"/>
      <c r="HUP592" s="35"/>
      <c r="HUQ592" s="35"/>
      <c r="HUR592" s="35"/>
      <c r="HUS592" s="35"/>
      <c r="HUT592" s="35"/>
      <c r="HUU592" s="35"/>
      <c r="HUV592" s="35"/>
      <c r="HUW592" s="35"/>
      <c r="HUX592" s="35"/>
      <c r="HUY592" s="35"/>
      <c r="HUZ592" s="35"/>
      <c r="HVA592" s="35"/>
      <c r="HVB592" s="35"/>
      <c r="HVC592" s="35"/>
      <c r="HVD592" s="35"/>
      <c r="HVE592" s="35"/>
      <c r="HVF592" s="35"/>
      <c r="HVG592" s="35"/>
      <c r="HVH592" s="35"/>
      <c r="HVI592" s="35"/>
      <c r="HVJ592" s="35"/>
      <c r="HVK592" s="35"/>
      <c r="HVL592" s="35"/>
      <c r="HVM592" s="35"/>
      <c r="HVN592" s="35"/>
      <c r="HVO592" s="35"/>
      <c r="HVP592" s="35"/>
      <c r="HVQ592" s="35"/>
      <c r="HVR592" s="35"/>
      <c r="HVS592" s="35"/>
      <c r="HVT592" s="35"/>
      <c r="HVU592" s="35"/>
      <c r="HVV592" s="35"/>
      <c r="HVW592" s="35"/>
      <c r="HVX592" s="35"/>
      <c r="HVY592" s="35"/>
      <c r="HVZ592" s="35"/>
      <c r="HWA592" s="35"/>
      <c r="HWB592" s="35"/>
      <c r="HWC592" s="35"/>
      <c r="HWD592" s="35"/>
      <c r="HWE592" s="35"/>
      <c r="HWF592" s="35"/>
      <c r="HWG592" s="35"/>
      <c r="HWH592" s="35"/>
      <c r="HWI592" s="35"/>
      <c r="HWJ592" s="35"/>
      <c r="HWK592" s="35"/>
      <c r="HWL592" s="35"/>
      <c r="HWM592" s="35"/>
      <c r="HWN592" s="35"/>
      <c r="HWO592" s="35"/>
      <c r="HWP592" s="35"/>
      <c r="HWQ592" s="35"/>
      <c r="HWR592" s="35"/>
      <c r="HWS592" s="35"/>
      <c r="HWT592" s="35"/>
      <c r="HWU592" s="35"/>
      <c r="HWV592" s="35"/>
      <c r="HWW592" s="35"/>
      <c r="HWX592" s="35"/>
      <c r="HWY592" s="35"/>
      <c r="HWZ592" s="35"/>
      <c r="HXA592" s="35"/>
      <c r="HXB592" s="35"/>
      <c r="HXC592" s="35"/>
      <c r="HXD592" s="35"/>
      <c r="HXE592" s="35"/>
      <c r="HXF592" s="35"/>
      <c r="HXG592" s="35"/>
      <c r="HXH592" s="35"/>
      <c r="HXI592" s="35"/>
      <c r="HXJ592" s="35"/>
      <c r="HXK592" s="35"/>
      <c r="HXL592" s="35"/>
      <c r="HXM592" s="35"/>
      <c r="HXN592" s="35"/>
      <c r="HXO592" s="35"/>
      <c r="HXP592" s="35"/>
      <c r="HXQ592" s="35"/>
      <c r="HXR592" s="35"/>
      <c r="HXS592" s="35"/>
      <c r="HXT592" s="35"/>
      <c r="HXU592" s="35"/>
      <c r="HXV592" s="35"/>
      <c r="HXW592" s="35"/>
      <c r="HXX592" s="35"/>
      <c r="HXY592" s="35"/>
      <c r="HXZ592" s="35"/>
      <c r="HYA592" s="35"/>
      <c r="HYB592" s="35"/>
      <c r="HYC592" s="35"/>
      <c r="HYD592" s="35"/>
      <c r="HYE592" s="35"/>
      <c r="HYF592" s="35"/>
      <c r="HYG592" s="35"/>
      <c r="HYH592" s="35"/>
      <c r="HYI592" s="35"/>
      <c r="HYJ592" s="35"/>
      <c r="HYK592" s="35"/>
      <c r="HYL592" s="35"/>
      <c r="HYM592" s="35"/>
      <c r="HYN592" s="35"/>
      <c r="HYO592" s="35"/>
      <c r="HYP592" s="35"/>
      <c r="HYQ592" s="35"/>
      <c r="HYR592" s="35"/>
      <c r="HYS592" s="35"/>
      <c r="HYT592" s="35"/>
      <c r="HYU592" s="35"/>
      <c r="HYV592" s="35"/>
      <c r="HYW592" s="35"/>
      <c r="HYX592" s="35"/>
      <c r="HYY592" s="35"/>
      <c r="HYZ592" s="35"/>
      <c r="HZA592" s="35"/>
      <c r="HZB592" s="35"/>
      <c r="HZC592" s="35"/>
      <c r="HZD592" s="35"/>
      <c r="HZE592" s="35"/>
      <c r="HZF592" s="35"/>
      <c r="HZG592" s="35"/>
      <c r="HZH592" s="35"/>
      <c r="HZI592" s="35"/>
      <c r="HZJ592" s="35"/>
      <c r="HZK592" s="35"/>
      <c r="HZL592" s="35"/>
      <c r="HZM592" s="35"/>
      <c r="HZN592" s="35"/>
      <c r="HZO592" s="35"/>
      <c r="HZP592" s="35"/>
      <c r="HZQ592" s="35"/>
      <c r="HZR592" s="35"/>
      <c r="HZS592" s="35"/>
      <c r="HZT592" s="35"/>
      <c r="HZU592" s="35"/>
      <c r="HZV592" s="35"/>
      <c r="HZW592" s="35"/>
      <c r="HZX592" s="35"/>
      <c r="HZY592" s="35"/>
      <c r="HZZ592" s="35"/>
      <c r="IAA592" s="35"/>
      <c r="IAB592" s="35"/>
      <c r="IAC592" s="35"/>
      <c r="IAD592" s="35"/>
      <c r="IAE592" s="35"/>
      <c r="IAF592" s="35"/>
      <c r="IAG592" s="35"/>
      <c r="IAH592" s="35"/>
      <c r="IAI592" s="35"/>
      <c r="IAJ592" s="35"/>
      <c r="IAK592" s="35"/>
      <c r="IAL592" s="35"/>
      <c r="IAM592" s="35"/>
      <c r="IAN592" s="35"/>
      <c r="IAO592" s="35"/>
      <c r="IAP592" s="35"/>
      <c r="IAQ592" s="35"/>
      <c r="IAR592" s="35"/>
      <c r="IAS592" s="35"/>
      <c r="IAT592" s="35"/>
      <c r="IAU592" s="35"/>
      <c r="IAV592" s="35"/>
      <c r="IAW592" s="35"/>
      <c r="IAX592" s="35"/>
      <c r="IAY592" s="35"/>
      <c r="IAZ592" s="35"/>
      <c r="IBA592" s="35"/>
      <c r="IBB592" s="35"/>
      <c r="IBC592" s="35"/>
      <c r="IBD592" s="35"/>
      <c r="IBE592" s="35"/>
      <c r="IBF592" s="35"/>
      <c r="IBG592" s="35"/>
      <c r="IBH592" s="35"/>
      <c r="IBI592" s="35"/>
      <c r="IBJ592" s="35"/>
      <c r="IBK592" s="35"/>
      <c r="IBL592" s="35"/>
      <c r="IBM592" s="35"/>
      <c r="IBN592" s="35"/>
      <c r="IBO592" s="35"/>
      <c r="IBP592" s="35"/>
      <c r="IBQ592" s="35"/>
      <c r="IBR592" s="35"/>
      <c r="IBS592" s="35"/>
      <c r="IBT592" s="35"/>
      <c r="IBU592" s="35"/>
      <c r="IBV592" s="35"/>
      <c r="IBW592" s="35"/>
      <c r="IBX592" s="35"/>
      <c r="IBY592" s="35"/>
      <c r="IBZ592" s="35"/>
      <c r="ICA592" s="35"/>
      <c r="ICB592" s="35"/>
      <c r="ICC592" s="35"/>
      <c r="ICD592" s="35"/>
      <c r="ICE592" s="35"/>
      <c r="ICF592" s="35"/>
      <c r="ICG592" s="35"/>
      <c r="ICH592" s="35"/>
      <c r="ICI592" s="35"/>
      <c r="ICJ592" s="35"/>
      <c r="ICK592" s="35"/>
      <c r="ICL592" s="35"/>
      <c r="ICM592" s="35"/>
      <c r="ICN592" s="35"/>
      <c r="ICO592" s="35"/>
      <c r="ICP592" s="35"/>
      <c r="ICQ592" s="35"/>
      <c r="ICR592" s="35"/>
      <c r="ICS592" s="35"/>
      <c r="ICT592" s="35"/>
      <c r="ICU592" s="35"/>
      <c r="ICV592" s="35"/>
      <c r="ICW592" s="35"/>
      <c r="ICX592" s="35"/>
      <c r="ICY592" s="35"/>
      <c r="ICZ592" s="35"/>
      <c r="IDA592" s="35"/>
      <c r="IDB592" s="35"/>
      <c r="IDC592" s="35"/>
      <c r="IDD592" s="35"/>
      <c r="IDE592" s="35"/>
      <c r="IDF592" s="35"/>
      <c r="IDG592" s="35"/>
      <c r="IDH592" s="35"/>
      <c r="IDI592" s="35"/>
      <c r="IDJ592" s="35"/>
      <c r="IDK592" s="35"/>
      <c r="IDL592" s="35"/>
      <c r="IDM592" s="35"/>
      <c r="IDN592" s="35"/>
      <c r="IDO592" s="35"/>
      <c r="IDP592" s="35"/>
      <c r="IDQ592" s="35"/>
      <c r="IDR592" s="35"/>
      <c r="IDS592" s="35"/>
      <c r="IDT592" s="35"/>
      <c r="IDU592" s="35"/>
      <c r="IDV592" s="35"/>
      <c r="IDW592" s="35"/>
      <c r="IDX592" s="35"/>
      <c r="IDY592" s="35"/>
      <c r="IDZ592" s="35"/>
      <c r="IEA592" s="35"/>
      <c r="IEB592" s="35"/>
      <c r="IEC592" s="35"/>
      <c r="IED592" s="35"/>
      <c r="IEE592" s="35"/>
      <c r="IEF592" s="35"/>
      <c r="IEG592" s="35"/>
      <c r="IEH592" s="35"/>
      <c r="IEI592" s="35"/>
      <c r="IEJ592" s="35"/>
      <c r="IEK592" s="35"/>
      <c r="IEL592" s="35"/>
      <c r="IEM592" s="35"/>
      <c r="IEN592" s="35"/>
      <c r="IEO592" s="35"/>
      <c r="IEP592" s="35"/>
      <c r="IEQ592" s="35"/>
      <c r="IER592" s="35"/>
      <c r="IES592" s="35"/>
      <c r="IET592" s="35"/>
      <c r="IEU592" s="35"/>
      <c r="IEV592" s="35"/>
      <c r="IEW592" s="35"/>
      <c r="IEX592" s="35"/>
      <c r="IEY592" s="35"/>
      <c r="IEZ592" s="35"/>
      <c r="IFA592" s="35"/>
      <c r="IFB592" s="35"/>
      <c r="IFC592" s="35"/>
      <c r="IFD592" s="35"/>
      <c r="IFE592" s="35"/>
      <c r="IFF592" s="35"/>
      <c r="IFG592" s="35"/>
      <c r="IFH592" s="35"/>
      <c r="IFI592" s="35"/>
      <c r="IFJ592" s="35"/>
      <c r="IFK592" s="35"/>
      <c r="IFL592" s="35"/>
      <c r="IFM592" s="35"/>
      <c r="IFN592" s="35"/>
      <c r="IFO592" s="35"/>
      <c r="IFP592" s="35"/>
      <c r="IFQ592" s="35"/>
      <c r="IFR592" s="35"/>
      <c r="IFS592" s="35"/>
      <c r="IFT592" s="35"/>
      <c r="IFU592" s="35"/>
      <c r="IFV592" s="35"/>
      <c r="IFW592" s="35"/>
      <c r="IFX592" s="35"/>
      <c r="IFY592" s="35"/>
      <c r="IFZ592" s="35"/>
      <c r="IGA592" s="35"/>
      <c r="IGB592" s="35"/>
      <c r="IGC592" s="35"/>
      <c r="IGD592" s="35"/>
      <c r="IGE592" s="35"/>
      <c r="IGF592" s="35"/>
      <c r="IGG592" s="35"/>
      <c r="IGH592" s="35"/>
      <c r="IGI592" s="35"/>
      <c r="IGJ592" s="35"/>
      <c r="IGK592" s="35"/>
      <c r="IGL592" s="35"/>
      <c r="IGM592" s="35"/>
      <c r="IGN592" s="35"/>
      <c r="IGO592" s="35"/>
      <c r="IGP592" s="35"/>
      <c r="IGQ592" s="35"/>
      <c r="IGR592" s="35"/>
      <c r="IGS592" s="35"/>
      <c r="IGT592" s="35"/>
      <c r="IGU592" s="35"/>
      <c r="IGV592" s="35"/>
      <c r="IGW592" s="35"/>
      <c r="IGX592" s="35"/>
      <c r="IGY592" s="35"/>
      <c r="IGZ592" s="35"/>
      <c r="IHA592" s="35"/>
      <c r="IHB592" s="35"/>
      <c r="IHC592" s="35"/>
      <c r="IHD592" s="35"/>
      <c r="IHE592" s="35"/>
      <c r="IHF592" s="35"/>
      <c r="IHG592" s="35"/>
      <c r="IHH592" s="35"/>
      <c r="IHI592" s="35"/>
      <c r="IHJ592" s="35"/>
      <c r="IHK592" s="35"/>
      <c r="IHL592" s="35"/>
      <c r="IHM592" s="35"/>
      <c r="IHN592" s="35"/>
      <c r="IHO592" s="35"/>
      <c r="IHP592" s="35"/>
      <c r="IHQ592" s="35"/>
      <c r="IHR592" s="35"/>
      <c r="IHS592" s="35"/>
      <c r="IHT592" s="35"/>
      <c r="IHU592" s="35"/>
      <c r="IHV592" s="35"/>
      <c r="IHW592" s="35"/>
      <c r="IHX592" s="35"/>
      <c r="IHY592" s="35"/>
      <c r="IHZ592" s="35"/>
      <c r="IIA592" s="35"/>
      <c r="IIB592" s="35"/>
      <c r="IIC592" s="35"/>
      <c r="IID592" s="35"/>
      <c r="IIE592" s="35"/>
      <c r="IIF592" s="35"/>
      <c r="IIG592" s="35"/>
      <c r="IIH592" s="35"/>
      <c r="III592" s="35"/>
      <c r="IIJ592" s="35"/>
      <c r="IIK592" s="35"/>
      <c r="IIL592" s="35"/>
      <c r="IIM592" s="35"/>
      <c r="IIN592" s="35"/>
      <c r="IIO592" s="35"/>
      <c r="IIP592" s="35"/>
      <c r="IIQ592" s="35"/>
      <c r="IIR592" s="35"/>
      <c r="IIS592" s="35"/>
      <c r="IIT592" s="35"/>
      <c r="IIU592" s="35"/>
      <c r="IIV592" s="35"/>
      <c r="IIW592" s="35"/>
      <c r="IIX592" s="35"/>
      <c r="IIY592" s="35"/>
      <c r="IIZ592" s="35"/>
      <c r="IJA592" s="35"/>
      <c r="IJB592" s="35"/>
      <c r="IJC592" s="35"/>
      <c r="IJD592" s="35"/>
      <c r="IJE592" s="35"/>
      <c r="IJF592" s="35"/>
      <c r="IJG592" s="35"/>
      <c r="IJH592" s="35"/>
      <c r="IJI592" s="35"/>
      <c r="IJJ592" s="35"/>
      <c r="IJK592" s="35"/>
      <c r="IJL592" s="35"/>
      <c r="IJM592" s="35"/>
      <c r="IJN592" s="35"/>
      <c r="IJO592" s="35"/>
      <c r="IJP592" s="35"/>
      <c r="IJQ592" s="35"/>
      <c r="IJR592" s="35"/>
      <c r="IJS592" s="35"/>
      <c r="IJT592" s="35"/>
      <c r="IJU592" s="35"/>
      <c r="IJV592" s="35"/>
      <c r="IJW592" s="35"/>
      <c r="IJX592" s="35"/>
      <c r="IJY592" s="35"/>
      <c r="IJZ592" s="35"/>
      <c r="IKA592" s="35"/>
      <c r="IKB592" s="35"/>
      <c r="IKC592" s="35"/>
      <c r="IKD592" s="35"/>
      <c r="IKE592" s="35"/>
      <c r="IKF592" s="35"/>
      <c r="IKG592" s="35"/>
      <c r="IKH592" s="35"/>
      <c r="IKI592" s="35"/>
      <c r="IKJ592" s="35"/>
      <c r="IKK592" s="35"/>
      <c r="IKL592" s="35"/>
      <c r="IKM592" s="35"/>
      <c r="IKN592" s="35"/>
      <c r="IKO592" s="35"/>
      <c r="IKP592" s="35"/>
      <c r="IKQ592" s="35"/>
      <c r="IKR592" s="35"/>
      <c r="IKS592" s="35"/>
      <c r="IKT592" s="35"/>
      <c r="IKU592" s="35"/>
      <c r="IKV592" s="35"/>
      <c r="IKW592" s="35"/>
      <c r="IKX592" s="35"/>
      <c r="IKY592" s="35"/>
      <c r="IKZ592" s="35"/>
      <c r="ILA592" s="35"/>
      <c r="ILB592" s="35"/>
      <c r="ILC592" s="35"/>
      <c r="ILD592" s="35"/>
      <c r="ILE592" s="35"/>
      <c r="ILF592" s="35"/>
      <c r="ILG592" s="35"/>
      <c r="ILH592" s="35"/>
      <c r="ILI592" s="35"/>
      <c r="ILJ592" s="35"/>
      <c r="ILK592" s="35"/>
      <c r="ILL592" s="35"/>
      <c r="ILM592" s="35"/>
      <c r="ILN592" s="35"/>
      <c r="ILO592" s="35"/>
      <c r="ILP592" s="35"/>
      <c r="ILQ592" s="35"/>
      <c r="ILR592" s="35"/>
      <c r="ILS592" s="35"/>
      <c r="ILT592" s="35"/>
      <c r="ILU592" s="35"/>
      <c r="ILV592" s="35"/>
      <c r="ILW592" s="35"/>
      <c r="ILX592" s="35"/>
      <c r="ILY592" s="35"/>
      <c r="ILZ592" s="35"/>
      <c r="IMA592" s="35"/>
      <c r="IMB592" s="35"/>
      <c r="IMC592" s="35"/>
      <c r="IMD592" s="35"/>
      <c r="IME592" s="35"/>
      <c r="IMF592" s="35"/>
      <c r="IMG592" s="35"/>
      <c r="IMH592" s="35"/>
      <c r="IMI592" s="35"/>
      <c r="IMJ592" s="35"/>
      <c r="IMK592" s="35"/>
      <c r="IML592" s="35"/>
      <c r="IMM592" s="35"/>
      <c r="IMN592" s="35"/>
      <c r="IMO592" s="35"/>
      <c r="IMP592" s="35"/>
      <c r="IMQ592" s="35"/>
      <c r="IMR592" s="35"/>
      <c r="IMS592" s="35"/>
      <c r="IMT592" s="35"/>
      <c r="IMU592" s="35"/>
      <c r="IMV592" s="35"/>
      <c r="IMW592" s="35"/>
      <c r="IMX592" s="35"/>
      <c r="IMY592" s="35"/>
      <c r="IMZ592" s="35"/>
      <c r="INA592" s="35"/>
      <c r="INB592" s="35"/>
      <c r="INC592" s="35"/>
      <c r="IND592" s="35"/>
      <c r="INE592" s="35"/>
      <c r="INF592" s="35"/>
      <c r="ING592" s="35"/>
      <c r="INH592" s="35"/>
      <c r="INI592" s="35"/>
      <c r="INJ592" s="35"/>
      <c r="INK592" s="35"/>
      <c r="INL592" s="35"/>
      <c r="INM592" s="35"/>
      <c r="INN592" s="35"/>
      <c r="INO592" s="35"/>
      <c r="INP592" s="35"/>
      <c r="INQ592" s="35"/>
      <c r="INR592" s="35"/>
      <c r="INS592" s="35"/>
      <c r="INT592" s="35"/>
      <c r="INU592" s="35"/>
      <c r="INV592" s="35"/>
      <c r="INW592" s="35"/>
      <c r="INX592" s="35"/>
      <c r="INY592" s="35"/>
      <c r="INZ592" s="35"/>
      <c r="IOA592" s="35"/>
      <c r="IOB592" s="35"/>
      <c r="IOC592" s="35"/>
      <c r="IOD592" s="35"/>
      <c r="IOE592" s="35"/>
      <c r="IOF592" s="35"/>
      <c r="IOG592" s="35"/>
      <c r="IOH592" s="35"/>
      <c r="IOI592" s="35"/>
      <c r="IOJ592" s="35"/>
      <c r="IOK592" s="35"/>
      <c r="IOL592" s="35"/>
      <c r="IOM592" s="35"/>
      <c r="ION592" s="35"/>
      <c r="IOO592" s="35"/>
      <c r="IOP592" s="35"/>
      <c r="IOQ592" s="35"/>
      <c r="IOR592" s="35"/>
      <c r="IOS592" s="35"/>
      <c r="IOT592" s="35"/>
      <c r="IOU592" s="35"/>
      <c r="IOV592" s="35"/>
      <c r="IOW592" s="35"/>
      <c r="IOX592" s="35"/>
      <c r="IOY592" s="35"/>
      <c r="IOZ592" s="35"/>
      <c r="IPA592" s="35"/>
      <c r="IPB592" s="35"/>
      <c r="IPC592" s="35"/>
      <c r="IPD592" s="35"/>
      <c r="IPE592" s="35"/>
      <c r="IPF592" s="35"/>
      <c r="IPG592" s="35"/>
      <c r="IPH592" s="35"/>
      <c r="IPI592" s="35"/>
      <c r="IPJ592" s="35"/>
      <c r="IPK592" s="35"/>
      <c r="IPL592" s="35"/>
      <c r="IPM592" s="35"/>
      <c r="IPN592" s="35"/>
      <c r="IPO592" s="35"/>
      <c r="IPP592" s="35"/>
      <c r="IPQ592" s="35"/>
      <c r="IPR592" s="35"/>
      <c r="IPS592" s="35"/>
      <c r="IPT592" s="35"/>
      <c r="IPU592" s="35"/>
      <c r="IPV592" s="35"/>
      <c r="IPW592" s="35"/>
      <c r="IPX592" s="35"/>
      <c r="IPY592" s="35"/>
      <c r="IPZ592" s="35"/>
      <c r="IQA592" s="35"/>
      <c r="IQB592" s="35"/>
      <c r="IQC592" s="35"/>
      <c r="IQD592" s="35"/>
      <c r="IQE592" s="35"/>
      <c r="IQF592" s="35"/>
      <c r="IQG592" s="35"/>
      <c r="IQH592" s="35"/>
      <c r="IQI592" s="35"/>
      <c r="IQJ592" s="35"/>
      <c r="IQK592" s="35"/>
      <c r="IQL592" s="35"/>
      <c r="IQM592" s="35"/>
      <c r="IQN592" s="35"/>
      <c r="IQO592" s="35"/>
      <c r="IQP592" s="35"/>
      <c r="IQQ592" s="35"/>
      <c r="IQR592" s="35"/>
      <c r="IQS592" s="35"/>
      <c r="IQT592" s="35"/>
      <c r="IQU592" s="35"/>
      <c r="IQV592" s="35"/>
      <c r="IQW592" s="35"/>
      <c r="IQX592" s="35"/>
      <c r="IQY592" s="35"/>
      <c r="IQZ592" s="35"/>
      <c r="IRA592" s="35"/>
      <c r="IRB592" s="35"/>
      <c r="IRC592" s="35"/>
      <c r="IRD592" s="35"/>
      <c r="IRE592" s="35"/>
      <c r="IRF592" s="35"/>
      <c r="IRG592" s="35"/>
      <c r="IRH592" s="35"/>
      <c r="IRI592" s="35"/>
      <c r="IRJ592" s="35"/>
      <c r="IRK592" s="35"/>
      <c r="IRL592" s="35"/>
      <c r="IRM592" s="35"/>
      <c r="IRN592" s="35"/>
      <c r="IRO592" s="35"/>
      <c r="IRP592" s="35"/>
      <c r="IRQ592" s="35"/>
      <c r="IRR592" s="35"/>
      <c r="IRS592" s="35"/>
      <c r="IRT592" s="35"/>
      <c r="IRU592" s="35"/>
      <c r="IRV592" s="35"/>
      <c r="IRW592" s="35"/>
      <c r="IRX592" s="35"/>
      <c r="IRY592" s="35"/>
      <c r="IRZ592" s="35"/>
      <c r="ISA592" s="35"/>
      <c r="ISB592" s="35"/>
      <c r="ISC592" s="35"/>
      <c r="ISD592" s="35"/>
      <c r="ISE592" s="35"/>
      <c r="ISF592" s="35"/>
      <c r="ISG592" s="35"/>
      <c r="ISH592" s="35"/>
      <c r="ISI592" s="35"/>
      <c r="ISJ592" s="35"/>
      <c r="ISK592" s="35"/>
      <c r="ISL592" s="35"/>
      <c r="ISM592" s="35"/>
      <c r="ISN592" s="35"/>
      <c r="ISO592" s="35"/>
      <c r="ISP592" s="35"/>
      <c r="ISQ592" s="35"/>
      <c r="ISR592" s="35"/>
      <c r="ISS592" s="35"/>
      <c r="IST592" s="35"/>
      <c r="ISU592" s="35"/>
      <c r="ISV592" s="35"/>
      <c r="ISW592" s="35"/>
      <c r="ISX592" s="35"/>
      <c r="ISY592" s="35"/>
      <c r="ISZ592" s="35"/>
      <c r="ITA592" s="35"/>
      <c r="ITB592" s="35"/>
      <c r="ITC592" s="35"/>
      <c r="ITD592" s="35"/>
      <c r="ITE592" s="35"/>
      <c r="ITF592" s="35"/>
      <c r="ITG592" s="35"/>
      <c r="ITH592" s="35"/>
      <c r="ITI592" s="35"/>
      <c r="ITJ592" s="35"/>
      <c r="ITK592" s="35"/>
      <c r="ITL592" s="35"/>
      <c r="ITM592" s="35"/>
      <c r="ITN592" s="35"/>
      <c r="ITO592" s="35"/>
      <c r="ITP592" s="35"/>
      <c r="ITQ592" s="35"/>
      <c r="ITR592" s="35"/>
      <c r="ITS592" s="35"/>
      <c r="ITT592" s="35"/>
      <c r="ITU592" s="35"/>
      <c r="ITV592" s="35"/>
      <c r="ITW592" s="35"/>
      <c r="ITX592" s="35"/>
      <c r="ITY592" s="35"/>
      <c r="ITZ592" s="35"/>
      <c r="IUA592" s="35"/>
      <c r="IUB592" s="35"/>
      <c r="IUC592" s="35"/>
      <c r="IUD592" s="35"/>
      <c r="IUE592" s="35"/>
      <c r="IUF592" s="35"/>
      <c r="IUG592" s="35"/>
      <c r="IUH592" s="35"/>
      <c r="IUI592" s="35"/>
      <c r="IUJ592" s="35"/>
      <c r="IUK592" s="35"/>
      <c r="IUL592" s="35"/>
      <c r="IUM592" s="35"/>
      <c r="IUN592" s="35"/>
      <c r="IUO592" s="35"/>
      <c r="IUP592" s="35"/>
      <c r="IUQ592" s="35"/>
      <c r="IUR592" s="35"/>
      <c r="IUS592" s="35"/>
      <c r="IUT592" s="35"/>
      <c r="IUU592" s="35"/>
      <c r="IUV592" s="35"/>
      <c r="IUW592" s="35"/>
      <c r="IUX592" s="35"/>
      <c r="IUY592" s="35"/>
      <c r="IUZ592" s="35"/>
      <c r="IVA592" s="35"/>
      <c r="IVB592" s="35"/>
      <c r="IVC592" s="35"/>
      <c r="IVD592" s="35"/>
      <c r="IVE592" s="35"/>
      <c r="IVF592" s="35"/>
      <c r="IVG592" s="35"/>
      <c r="IVH592" s="35"/>
      <c r="IVI592" s="35"/>
      <c r="IVJ592" s="35"/>
      <c r="IVK592" s="35"/>
      <c r="IVL592" s="35"/>
      <c r="IVM592" s="35"/>
      <c r="IVN592" s="35"/>
      <c r="IVO592" s="35"/>
      <c r="IVP592" s="35"/>
      <c r="IVQ592" s="35"/>
      <c r="IVR592" s="35"/>
      <c r="IVS592" s="35"/>
      <c r="IVT592" s="35"/>
      <c r="IVU592" s="35"/>
      <c r="IVV592" s="35"/>
      <c r="IVW592" s="35"/>
      <c r="IVX592" s="35"/>
      <c r="IVY592" s="35"/>
      <c r="IVZ592" s="35"/>
      <c r="IWA592" s="35"/>
      <c r="IWB592" s="35"/>
      <c r="IWC592" s="35"/>
      <c r="IWD592" s="35"/>
      <c r="IWE592" s="35"/>
      <c r="IWF592" s="35"/>
      <c r="IWG592" s="35"/>
      <c r="IWH592" s="35"/>
      <c r="IWI592" s="35"/>
      <c r="IWJ592" s="35"/>
      <c r="IWK592" s="35"/>
      <c r="IWL592" s="35"/>
      <c r="IWM592" s="35"/>
      <c r="IWN592" s="35"/>
      <c r="IWO592" s="35"/>
      <c r="IWP592" s="35"/>
      <c r="IWQ592" s="35"/>
      <c r="IWR592" s="35"/>
      <c r="IWS592" s="35"/>
      <c r="IWT592" s="35"/>
      <c r="IWU592" s="35"/>
      <c r="IWV592" s="35"/>
      <c r="IWW592" s="35"/>
      <c r="IWX592" s="35"/>
      <c r="IWY592" s="35"/>
      <c r="IWZ592" s="35"/>
      <c r="IXA592" s="35"/>
      <c r="IXB592" s="35"/>
      <c r="IXC592" s="35"/>
      <c r="IXD592" s="35"/>
      <c r="IXE592" s="35"/>
      <c r="IXF592" s="35"/>
      <c r="IXG592" s="35"/>
      <c r="IXH592" s="35"/>
      <c r="IXI592" s="35"/>
      <c r="IXJ592" s="35"/>
      <c r="IXK592" s="35"/>
      <c r="IXL592" s="35"/>
      <c r="IXM592" s="35"/>
      <c r="IXN592" s="35"/>
      <c r="IXO592" s="35"/>
      <c r="IXP592" s="35"/>
      <c r="IXQ592" s="35"/>
      <c r="IXR592" s="35"/>
      <c r="IXS592" s="35"/>
      <c r="IXT592" s="35"/>
      <c r="IXU592" s="35"/>
      <c r="IXV592" s="35"/>
      <c r="IXW592" s="35"/>
      <c r="IXX592" s="35"/>
      <c r="IXY592" s="35"/>
      <c r="IXZ592" s="35"/>
      <c r="IYA592" s="35"/>
      <c r="IYB592" s="35"/>
      <c r="IYC592" s="35"/>
      <c r="IYD592" s="35"/>
      <c r="IYE592" s="35"/>
      <c r="IYF592" s="35"/>
      <c r="IYG592" s="35"/>
      <c r="IYH592" s="35"/>
      <c r="IYI592" s="35"/>
      <c r="IYJ592" s="35"/>
      <c r="IYK592" s="35"/>
      <c r="IYL592" s="35"/>
      <c r="IYM592" s="35"/>
      <c r="IYN592" s="35"/>
      <c r="IYO592" s="35"/>
      <c r="IYP592" s="35"/>
      <c r="IYQ592" s="35"/>
      <c r="IYR592" s="35"/>
      <c r="IYS592" s="35"/>
      <c r="IYT592" s="35"/>
      <c r="IYU592" s="35"/>
      <c r="IYV592" s="35"/>
      <c r="IYW592" s="35"/>
      <c r="IYX592" s="35"/>
      <c r="IYY592" s="35"/>
      <c r="IYZ592" s="35"/>
      <c r="IZA592" s="35"/>
      <c r="IZB592" s="35"/>
      <c r="IZC592" s="35"/>
      <c r="IZD592" s="35"/>
      <c r="IZE592" s="35"/>
      <c r="IZF592" s="35"/>
      <c r="IZG592" s="35"/>
      <c r="IZH592" s="35"/>
      <c r="IZI592" s="35"/>
      <c r="IZJ592" s="35"/>
      <c r="IZK592" s="35"/>
      <c r="IZL592" s="35"/>
      <c r="IZM592" s="35"/>
      <c r="IZN592" s="35"/>
      <c r="IZO592" s="35"/>
      <c r="IZP592" s="35"/>
      <c r="IZQ592" s="35"/>
      <c r="IZR592" s="35"/>
      <c r="IZS592" s="35"/>
      <c r="IZT592" s="35"/>
      <c r="IZU592" s="35"/>
      <c r="IZV592" s="35"/>
      <c r="IZW592" s="35"/>
      <c r="IZX592" s="35"/>
      <c r="IZY592" s="35"/>
      <c r="IZZ592" s="35"/>
      <c r="JAA592" s="35"/>
      <c r="JAB592" s="35"/>
      <c r="JAC592" s="35"/>
      <c r="JAD592" s="35"/>
      <c r="JAE592" s="35"/>
      <c r="JAF592" s="35"/>
      <c r="JAG592" s="35"/>
      <c r="JAH592" s="35"/>
      <c r="JAI592" s="35"/>
      <c r="JAJ592" s="35"/>
      <c r="JAK592" s="35"/>
      <c r="JAL592" s="35"/>
      <c r="JAM592" s="35"/>
      <c r="JAN592" s="35"/>
      <c r="JAO592" s="35"/>
      <c r="JAP592" s="35"/>
      <c r="JAQ592" s="35"/>
      <c r="JAR592" s="35"/>
      <c r="JAS592" s="35"/>
      <c r="JAT592" s="35"/>
      <c r="JAU592" s="35"/>
      <c r="JAV592" s="35"/>
      <c r="JAW592" s="35"/>
      <c r="JAX592" s="35"/>
      <c r="JAY592" s="35"/>
      <c r="JAZ592" s="35"/>
      <c r="JBA592" s="35"/>
      <c r="JBB592" s="35"/>
      <c r="JBC592" s="35"/>
      <c r="JBD592" s="35"/>
      <c r="JBE592" s="35"/>
      <c r="JBF592" s="35"/>
      <c r="JBG592" s="35"/>
      <c r="JBH592" s="35"/>
      <c r="JBI592" s="35"/>
      <c r="JBJ592" s="35"/>
      <c r="JBK592" s="35"/>
      <c r="JBL592" s="35"/>
      <c r="JBM592" s="35"/>
      <c r="JBN592" s="35"/>
      <c r="JBO592" s="35"/>
      <c r="JBP592" s="35"/>
      <c r="JBQ592" s="35"/>
      <c r="JBR592" s="35"/>
      <c r="JBS592" s="35"/>
      <c r="JBT592" s="35"/>
      <c r="JBU592" s="35"/>
      <c r="JBV592" s="35"/>
      <c r="JBW592" s="35"/>
      <c r="JBX592" s="35"/>
      <c r="JBY592" s="35"/>
      <c r="JBZ592" s="35"/>
      <c r="JCA592" s="35"/>
      <c r="JCB592" s="35"/>
      <c r="JCC592" s="35"/>
      <c r="JCD592" s="35"/>
      <c r="JCE592" s="35"/>
      <c r="JCF592" s="35"/>
      <c r="JCG592" s="35"/>
      <c r="JCH592" s="35"/>
      <c r="JCI592" s="35"/>
      <c r="JCJ592" s="35"/>
      <c r="JCK592" s="35"/>
      <c r="JCL592" s="35"/>
      <c r="JCM592" s="35"/>
      <c r="JCN592" s="35"/>
      <c r="JCO592" s="35"/>
      <c r="JCP592" s="35"/>
      <c r="JCQ592" s="35"/>
      <c r="JCR592" s="35"/>
      <c r="JCS592" s="35"/>
      <c r="JCT592" s="35"/>
      <c r="JCU592" s="35"/>
      <c r="JCV592" s="35"/>
      <c r="JCW592" s="35"/>
      <c r="JCX592" s="35"/>
      <c r="JCY592" s="35"/>
      <c r="JCZ592" s="35"/>
      <c r="JDA592" s="35"/>
      <c r="JDB592" s="35"/>
      <c r="JDC592" s="35"/>
      <c r="JDD592" s="35"/>
      <c r="JDE592" s="35"/>
      <c r="JDF592" s="35"/>
      <c r="JDG592" s="35"/>
      <c r="JDH592" s="35"/>
      <c r="JDI592" s="35"/>
      <c r="JDJ592" s="35"/>
      <c r="JDK592" s="35"/>
      <c r="JDL592" s="35"/>
      <c r="JDM592" s="35"/>
      <c r="JDN592" s="35"/>
      <c r="JDO592" s="35"/>
      <c r="JDP592" s="35"/>
      <c r="JDQ592" s="35"/>
      <c r="JDR592" s="35"/>
      <c r="JDS592" s="35"/>
      <c r="JDT592" s="35"/>
      <c r="JDU592" s="35"/>
      <c r="JDV592" s="35"/>
      <c r="JDW592" s="35"/>
      <c r="JDX592" s="35"/>
      <c r="JDY592" s="35"/>
      <c r="JDZ592" s="35"/>
      <c r="JEA592" s="35"/>
      <c r="JEB592" s="35"/>
      <c r="JEC592" s="35"/>
      <c r="JED592" s="35"/>
      <c r="JEE592" s="35"/>
      <c r="JEF592" s="35"/>
      <c r="JEG592" s="35"/>
      <c r="JEH592" s="35"/>
      <c r="JEI592" s="35"/>
      <c r="JEJ592" s="35"/>
      <c r="JEK592" s="35"/>
      <c r="JEL592" s="35"/>
      <c r="JEM592" s="35"/>
      <c r="JEN592" s="35"/>
      <c r="JEO592" s="35"/>
      <c r="JEP592" s="35"/>
      <c r="JEQ592" s="35"/>
      <c r="JER592" s="35"/>
      <c r="JES592" s="35"/>
      <c r="JET592" s="35"/>
      <c r="JEU592" s="35"/>
      <c r="JEV592" s="35"/>
      <c r="JEW592" s="35"/>
      <c r="JEX592" s="35"/>
      <c r="JEY592" s="35"/>
      <c r="JEZ592" s="35"/>
      <c r="JFA592" s="35"/>
      <c r="JFB592" s="35"/>
      <c r="JFC592" s="35"/>
      <c r="JFD592" s="35"/>
      <c r="JFE592" s="35"/>
      <c r="JFF592" s="35"/>
      <c r="JFG592" s="35"/>
      <c r="JFH592" s="35"/>
      <c r="JFI592" s="35"/>
      <c r="JFJ592" s="35"/>
      <c r="JFK592" s="35"/>
      <c r="JFL592" s="35"/>
      <c r="JFM592" s="35"/>
      <c r="JFN592" s="35"/>
      <c r="JFO592" s="35"/>
      <c r="JFP592" s="35"/>
      <c r="JFQ592" s="35"/>
      <c r="JFR592" s="35"/>
      <c r="JFS592" s="35"/>
      <c r="JFT592" s="35"/>
      <c r="JFU592" s="35"/>
      <c r="JFV592" s="35"/>
      <c r="JFW592" s="35"/>
      <c r="JFX592" s="35"/>
      <c r="JFY592" s="35"/>
      <c r="JFZ592" s="35"/>
      <c r="JGA592" s="35"/>
      <c r="JGB592" s="35"/>
      <c r="JGC592" s="35"/>
      <c r="JGD592" s="35"/>
      <c r="JGE592" s="35"/>
      <c r="JGF592" s="35"/>
      <c r="JGG592" s="35"/>
      <c r="JGH592" s="35"/>
      <c r="JGI592" s="35"/>
      <c r="JGJ592" s="35"/>
      <c r="JGK592" s="35"/>
      <c r="JGL592" s="35"/>
      <c r="JGM592" s="35"/>
      <c r="JGN592" s="35"/>
      <c r="JGO592" s="35"/>
      <c r="JGP592" s="35"/>
      <c r="JGQ592" s="35"/>
      <c r="JGR592" s="35"/>
      <c r="JGS592" s="35"/>
      <c r="JGT592" s="35"/>
      <c r="JGU592" s="35"/>
      <c r="JGV592" s="35"/>
      <c r="JGW592" s="35"/>
      <c r="JGX592" s="35"/>
      <c r="JGY592" s="35"/>
      <c r="JGZ592" s="35"/>
      <c r="JHA592" s="35"/>
      <c r="JHB592" s="35"/>
      <c r="JHC592" s="35"/>
      <c r="JHD592" s="35"/>
      <c r="JHE592" s="35"/>
      <c r="JHF592" s="35"/>
      <c r="JHG592" s="35"/>
      <c r="JHH592" s="35"/>
      <c r="JHI592" s="35"/>
      <c r="JHJ592" s="35"/>
      <c r="JHK592" s="35"/>
      <c r="JHL592" s="35"/>
      <c r="JHM592" s="35"/>
      <c r="JHN592" s="35"/>
      <c r="JHO592" s="35"/>
      <c r="JHP592" s="35"/>
      <c r="JHQ592" s="35"/>
      <c r="JHR592" s="35"/>
      <c r="JHS592" s="35"/>
      <c r="JHT592" s="35"/>
      <c r="JHU592" s="35"/>
      <c r="JHV592" s="35"/>
      <c r="JHW592" s="35"/>
      <c r="JHX592" s="35"/>
      <c r="JHY592" s="35"/>
      <c r="JHZ592" s="35"/>
      <c r="JIA592" s="35"/>
      <c r="JIB592" s="35"/>
      <c r="JIC592" s="35"/>
      <c r="JID592" s="35"/>
      <c r="JIE592" s="35"/>
      <c r="JIF592" s="35"/>
      <c r="JIG592" s="35"/>
      <c r="JIH592" s="35"/>
      <c r="JII592" s="35"/>
      <c r="JIJ592" s="35"/>
      <c r="JIK592" s="35"/>
      <c r="JIL592" s="35"/>
      <c r="JIM592" s="35"/>
      <c r="JIN592" s="35"/>
      <c r="JIO592" s="35"/>
      <c r="JIP592" s="35"/>
      <c r="JIQ592" s="35"/>
      <c r="JIR592" s="35"/>
      <c r="JIS592" s="35"/>
      <c r="JIT592" s="35"/>
      <c r="JIU592" s="35"/>
      <c r="JIV592" s="35"/>
      <c r="JIW592" s="35"/>
      <c r="JIX592" s="35"/>
      <c r="JIY592" s="35"/>
      <c r="JIZ592" s="35"/>
      <c r="JJA592" s="35"/>
      <c r="JJB592" s="35"/>
      <c r="JJC592" s="35"/>
      <c r="JJD592" s="35"/>
      <c r="JJE592" s="35"/>
      <c r="JJF592" s="35"/>
      <c r="JJG592" s="35"/>
      <c r="JJH592" s="35"/>
      <c r="JJI592" s="35"/>
      <c r="JJJ592" s="35"/>
      <c r="JJK592" s="35"/>
      <c r="JJL592" s="35"/>
      <c r="JJM592" s="35"/>
      <c r="JJN592" s="35"/>
      <c r="JJO592" s="35"/>
      <c r="JJP592" s="35"/>
      <c r="JJQ592" s="35"/>
      <c r="JJR592" s="35"/>
      <c r="JJS592" s="35"/>
      <c r="JJT592" s="35"/>
      <c r="JJU592" s="35"/>
      <c r="JJV592" s="35"/>
      <c r="JJW592" s="35"/>
      <c r="JJX592" s="35"/>
      <c r="JJY592" s="35"/>
      <c r="JJZ592" s="35"/>
      <c r="JKA592" s="35"/>
      <c r="JKB592" s="35"/>
      <c r="JKC592" s="35"/>
      <c r="JKD592" s="35"/>
      <c r="JKE592" s="35"/>
      <c r="JKF592" s="35"/>
      <c r="JKG592" s="35"/>
      <c r="JKH592" s="35"/>
      <c r="JKI592" s="35"/>
      <c r="JKJ592" s="35"/>
      <c r="JKK592" s="35"/>
      <c r="JKL592" s="35"/>
      <c r="JKM592" s="35"/>
      <c r="JKN592" s="35"/>
      <c r="JKO592" s="35"/>
      <c r="JKP592" s="35"/>
      <c r="JKQ592" s="35"/>
      <c r="JKR592" s="35"/>
      <c r="JKS592" s="35"/>
      <c r="JKT592" s="35"/>
      <c r="JKU592" s="35"/>
      <c r="JKV592" s="35"/>
      <c r="JKW592" s="35"/>
      <c r="JKX592" s="35"/>
      <c r="JKY592" s="35"/>
      <c r="JKZ592" s="35"/>
      <c r="JLA592" s="35"/>
      <c r="JLB592" s="35"/>
      <c r="JLC592" s="35"/>
      <c r="JLD592" s="35"/>
      <c r="JLE592" s="35"/>
      <c r="JLF592" s="35"/>
      <c r="JLG592" s="35"/>
      <c r="JLH592" s="35"/>
      <c r="JLI592" s="35"/>
      <c r="JLJ592" s="35"/>
      <c r="JLK592" s="35"/>
      <c r="JLL592" s="35"/>
      <c r="JLM592" s="35"/>
      <c r="JLN592" s="35"/>
      <c r="JLO592" s="35"/>
      <c r="JLP592" s="35"/>
      <c r="JLQ592" s="35"/>
      <c r="JLR592" s="35"/>
      <c r="JLS592" s="35"/>
      <c r="JLT592" s="35"/>
      <c r="JLU592" s="35"/>
      <c r="JLV592" s="35"/>
      <c r="JLW592" s="35"/>
      <c r="JLX592" s="35"/>
      <c r="JLY592" s="35"/>
      <c r="JLZ592" s="35"/>
      <c r="JMA592" s="35"/>
      <c r="JMB592" s="35"/>
      <c r="JMC592" s="35"/>
      <c r="JMD592" s="35"/>
      <c r="JME592" s="35"/>
      <c r="JMF592" s="35"/>
      <c r="JMG592" s="35"/>
      <c r="JMH592" s="35"/>
      <c r="JMI592" s="35"/>
      <c r="JMJ592" s="35"/>
      <c r="JMK592" s="35"/>
      <c r="JML592" s="35"/>
      <c r="JMM592" s="35"/>
      <c r="JMN592" s="35"/>
      <c r="JMO592" s="35"/>
      <c r="JMP592" s="35"/>
      <c r="JMQ592" s="35"/>
      <c r="JMR592" s="35"/>
      <c r="JMS592" s="35"/>
      <c r="JMT592" s="35"/>
      <c r="JMU592" s="35"/>
      <c r="JMV592" s="35"/>
      <c r="JMW592" s="35"/>
      <c r="JMX592" s="35"/>
      <c r="JMY592" s="35"/>
      <c r="JMZ592" s="35"/>
      <c r="JNA592" s="35"/>
      <c r="JNB592" s="35"/>
      <c r="JNC592" s="35"/>
      <c r="JND592" s="35"/>
      <c r="JNE592" s="35"/>
      <c r="JNF592" s="35"/>
      <c r="JNG592" s="35"/>
      <c r="JNH592" s="35"/>
      <c r="JNI592" s="35"/>
      <c r="JNJ592" s="35"/>
      <c r="JNK592" s="35"/>
      <c r="JNL592" s="35"/>
      <c r="JNM592" s="35"/>
      <c r="JNN592" s="35"/>
      <c r="JNO592" s="35"/>
      <c r="JNP592" s="35"/>
      <c r="JNQ592" s="35"/>
      <c r="JNR592" s="35"/>
      <c r="JNS592" s="35"/>
      <c r="JNT592" s="35"/>
      <c r="JNU592" s="35"/>
      <c r="JNV592" s="35"/>
      <c r="JNW592" s="35"/>
      <c r="JNX592" s="35"/>
      <c r="JNY592" s="35"/>
      <c r="JNZ592" s="35"/>
      <c r="JOA592" s="35"/>
      <c r="JOB592" s="35"/>
      <c r="JOC592" s="35"/>
      <c r="JOD592" s="35"/>
      <c r="JOE592" s="35"/>
      <c r="JOF592" s="35"/>
      <c r="JOG592" s="35"/>
      <c r="JOH592" s="35"/>
      <c r="JOI592" s="35"/>
      <c r="JOJ592" s="35"/>
      <c r="JOK592" s="35"/>
      <c r="JOL592" s="35"/>
      <c r="JOM592" s="35"/>
      <c r="JON592" s="35"/>
      <c r="JOO592" s="35"/>
      <c r="JOP592" s="35"/>
      <c r="JOQ592" s="35"/>
      <c r="JOR592" s="35"/>
      <c r="JOS592" s="35"/>
      <c r="JOT592" s="35"/>
      <c r="JOU592" s="35"/>
      <c r="JOV592" s="35"/>
      <c r="JOW592" s="35"/>
      <c r="JOX592" s="35"/>
      <c r="JOY592" s="35"/>
      <c r="JOZ592" s="35"/>
      <c r="JPA592" s="35"/>
      <c r="JPB592" s="35"/>
      <c r="JPC592" s="35"/>
      <c r="JPD592" s="35"/>
      <c r="JPE592" s="35"/>
      <c r="JPF592" s="35"/>
      <c r="JPG592" s="35"/>
      <c r="JPH592" s="35"/>
      <c r="JPI592" s="35"/>
      <c r="JPJ592" s="35"/>
      <c r="JPK592" s="35"/>
      <c r="JPL592" s="35"/>
      <c r="JPM592" s="35"/>
      <c r="JPN592" s="35"/>
      <c r="JPO592" s="35"/>
      <c r="JPP592" s="35"/>
      <c r="JPQ592" s="35"/>
      <c r="JPR592" s="35"/>
      <c r="JPS592" s="35"/>
      <c r="JPT592" s="35"/>
      <c r="JPU592" s="35"/>
      <c r="JPV592" s="35"/>
      <c r="JPW592" s="35"/>
      <c r="JPX592" s="35"/>
      <c r="JPY592" s="35"/>
      <c r="JPZ592" s="35"/>
      <c r="JQA592" s="35"/>
      <c r="JQB592" s="35"/>
      <c r="JQC592" s="35"/>
      <c r="JQD592" s="35"/>
      <c r="JQE592" s="35"/>
      <c r="JQF592" s="35"/>
      <c r="JQG592" s="35"/>
      <c r="JQH592" s="35"/>
      <c r="JQI592" s="35"/>
      <c r="JQJ592" s="35"/>
      <c r="JQK592" s="35"/>
      <c r="JQL592" s="35"/>
      <c r="JQM592" s="35"/>
      <c r="JQN592" s="35"/>
      <c r="JQO592" s="35"/>
      <c r="JQP592" s="35"/>
      <c r="JQQ592" s="35"/>
      <c r="JQR592" s="35"/>
      <c r="JQS592" s="35"/>
      <c r="JQT592" s="35"/>
      <c r="JQU592" s="35"/>
      <c r="JQV592" s="35"/>
      <c r="JQW592" s="35"/>
      <c r="JQX592" s="35"/>
      <c r="JQY592" s="35"/>
      <c r="JQZ592" s="35"/>
      <c r="JRA592" s="35"/>
      <c r="JRB592" s="35"/>
      <c r="JRC592" s="35"/>
      <c r="JRD592" s="35"/>
      <c r="JRE592" s="35"/>
      <c r="JRF592" s="35"/>
      <c r="JRG592" s="35"/>
      <c r="JRH592" s="35"/>
      <c r="JRI592" s="35"/>
      <c r="JRJ592" s="35"/>
      <c r="JRK592" s="35"/>
      <c r="JRL592" s="35"/>
      <c r="JRM592" s="35"/>
      <c r="JRN592" s="35"/>
      <c r="JRO592" s="35"/>
      <c r="JRP592" s="35"/>
      <c r="JRQ592" s="35"/>
      <c r="JRR592" s="35"/>
      <c r="JRS592" s="35"/>
      <c r="JRT592" s="35"/>
      <c r="JRU592" s="35"/>
      <c r="JRV592" s="35"/>
      <c r="JRW592" s="35"/>
      <c r="JRX592" s="35"/>
      <c r="JRY592" s="35"/>
      <c r="JRZ592" s="35"/>
      <c r="JSA592" s="35"/>
      <c r="JSB592" s="35"/>
      <c r="JSC592" s="35"/>
      <c r="JSD592" s="35"/>
      <c r="JSE592" s="35"/>
      <c r="JSF592" s="35"/>
      <c r="JSG592" s="35"/>
      <c r="JSH592" s="35"/>
      <c r="JSI592" s="35"/>
      <c r="JSJ592" s="35"/>
      <c r="JSK592" s="35"/>
      <c r="JSL592" s="35"/>
      <c r="JSM592" s="35"/>
      <c r="JSN592" s="35"/>
      <c r="JSO592" s="35"/>
      <c r="JSP592" s="35"/>
      <c r="JSQ592" s="35"/>
      <c r="JSR592" s="35"/>
      <c r="JSS592" s="35"/>
      <c r="JST592" s="35"/>
      <c r="JSU592" s="35"/>
      <c r="JSV592" s="35"/>
      <c r="JSW592" s="35"/>
      <c r="JSX592" s="35"/>
      <c r="JSY592" s="35"/>
      <c r="JSZ592" s="35"/>
      <c r="JTA592" s="35"/>
      <c r="JTB592" s="35"/>
      <c r="JTC592" s="35"/>
      <c r="JTD592" s="35"/>
      <c r="JTE592" s="35"/>
      <c r="JTF592" s="35"/>
      <c r="JTG592" s="35"/>
      <c r="JTH592" s="35"/>
      <c r="JTI592" s="35"/>
      <c r="JTJ592" s="35"/>
      <c r="JTK592" s="35"/>
      <c r="JTL592" s="35"/>
      <c r="JTM592" s="35"/>
      <c r="JTN592" s="35"/>
      <c r="JTO592" s="35"/>
      <c r="JTP592" s="35"/>
      <c r="JTQ592" s="35"/>
      <c r="JTR592" s="35"/>
      <c r="JTS592" s="35"/>
      <c r="JTT592" s="35"/>
      <c r="JTU592" s="35"/>
      <c r="JTV592" s="35"/>
      <c r="JTW592" s="35"/>
      <c r="JTX592" s="35"/>
      <c r="JTY592" s="35"/>
      <c r="JTZ592" s="35"/>
      <c r="JUA592" s="35"/>
      <c r="JUB592" s="35"/>
      <c r="JUC592" s="35"/>
      <c r="JUD592" s="35"/>
      <c r="JUE592" s="35"/>
      <c r="JUF592" s="35"/>
      <c r="JUG592" s="35"/>
      <c r="JUH592" s="35"/>
      <c r="JUI592" s="35"/>
      <c r="JUJ592" s="35"/>
      <c r="JUK592" s="35"/>
      <c r="JUL592" s="35"/>
      <c r="JUM592" s="35"/>
      <c r="JUN592" s="35"/>
      <c r="JUO592" s="35"/>
      <c r="JUP592" s="35"/>
      <c r="JUQ592" s="35"/>
      <c r="JUR592" s="35"/>
      <c r="JUS592" s="35"/>
      <c r="JUT592" s="35"/>
      <c r="JUU592" s="35"/>
      <c r="JUV592" s="35"/>
      <c r="JUW592" s="35"/>
      <c r="JUX592" s="35"/>
      <c r="JUY592" s="35"/>
      <c r="JUZ592" s="35"/>
      <c r="JVA592" s="35"/>
      <c r="JVB592" s="35"/>
      <c r="JVC592" s="35"/>
      <c r="JVD592" s="35"/>
      <c r="JVE592" s="35"/>
      <c r="JVF592" s="35"/>
      <c r="JVG592" s="35"/>
      <c r="JVH592" s="35"/>
      <c r="JVI592" s="35"/>
      <c r="JVJ592" s="35"/>
      <c r="JVK592" s="35"/>
      <c r="JVL592" s="35"/>
      <c r="JVM592" s="35"/>
      <c r="JVN592" s="35"/>
      <c r="JVO592" s="35"/>
      <c r="JVP592" s="35"/>
      <c r="JVQ592" s="35"/>
      <c r="JVR592" s="35"/>
      <c r="JVS592" s="35"/>
      <c r="JVT592" s="35"/>
      <c r="JVU592" s="35"/>
      <c r="JVV592" s="35"/>
      <c r="JVW592" s="35"/>
      <c r="JVX592" s="35"/>
      <c r="JVY592" s="35"/>
      <c r="JVZ592" s="35"/>
      <c r="JWA592" s="35"/>
      <c r="JWB592" s="35"/>
      <c r="JWC592" s="35"/>
      <c r="JWD592" s="35"/>
      <c r="JWE592" s="35"/>
      <c r="JWF592" s="35"/>
      <c r="JWG592" s="35"/>
      <c r="JWH592" s="35"/>
      <c r="JWI592" s="35"/>
      <c r="JWJ592" s="35"/>
      <c r="JWK592" s="35"/>
      <c r="JWL592" s="35"/>
      <c r="JWM592" s="35"/>
      <c r="JWN592" s="35"/>
      <c r="JWO592" s="35"/>
      <c r="JWP592" s="35"/>
      <c r="JWQ592" s="35"/>
      <c r="JWR592" s="35"/>
      <c r="JWS592" s="35"/>
      <c r="JWT592" s="35"/>
      <c r="JWU592" s="35"/>
      <c r="JWV592" s="35"/>
      <c r="JWW592" s="35"/>
      <c r="JWX592" s="35"/>
      <c r="JWY592" s="35"/>
      <c r="JWZ592" s="35"/>
      <c r="JXA592" s="35"/>
      <c r="JXB592" s="35"/>
      <c r="JXC592" s="35"/>
      <c r="JXD592" s="35"/>
      <c r="JXE592" s="35"/>
      <c r="JXF592" s="35"/>
      <c r="JXG592" s="35"/>
      <c r="JXH592" s="35"/>
      <c r="JXI592" s="35"/>
      <c r="JXJ592" s="35"/>
      <c r="JXK592" s="35"/>
      <c r="JXL592" s="35"/>
      <c r="JXM592" s="35"/>
      <c r="JXN592" s="35"/>
      <c r="JXO592" s="35"/>
      <c r="JXP592" s="35"/>
      <c r="JXQ592" s="35"/>
      <c r="JXR592" s="35"/>
      <c r="JXS592" s="35"/>
      <c r="JXT592" s="35"/>
      <c r="JXU592" s="35"/>
      <c r="JXV592" s="35"/>
      <c r="JXW592" s="35"/>
      <c r="JXX592" s="35"/>
      <c r="JXY592" s="35"/>
      <c r="JXZ592" s="35"/>
      <c r="JYA592" s="35"/>
      <c r="JYB592" s="35"/>
      <c r="JYC592" s="35"/>
      <c r="JYD592" s="35"/>
      <c r="JYE592" s="35"/>
      <c r="JYF592" s="35"/>
      <c r="JYG592" s="35"/>
      <c r="JYH592" s="35"/>
      <c r="JYI592" s="35"/>
      <c r="JYJ592" s="35"/>
      <c r="JYK592" s="35"/>
      <c r="JYL592" s="35"/>
      <c r="JYM592" s="35"/>
      <c r="JYN592" s="35"/>
      <c r="JYO592" s="35"/>
      <c r="JYP592" s="35"/>
      <c r="JYQ592" s="35"/>
      <c r="JYR592" s="35"/>
      <c r="JYS592" s="35"/>
      <c r="JYT592" s="35"/>
      <c r="JYU592" s="35"/>
      <c r="JYV592" s="35"/>
      <c r="JYW592" s="35"/>
      <c r="JYX592" s="35"/>
      <c r="JYY592" s="35"/>
      <c r="JYZ592" s="35"/>
      <c r="JZA592" s="35"/>
      <c r="JZB592" s="35"/>
      <c r="JZC592" s="35"/>
      <c r="JZD592" s="35"/>
      <c r="JZE592" s="35"/>
      <c r="JZF592" s="35"/>
      <c r="JZG592" s="35"/>
      <c r="JZH592" s="35"/>
      <c r="JZI592" s="35"/>
      <c r="JZJ592" s="35"/>
      <c r="JZK592" s="35"/>
      <c r="JZL592" s="35"/>
      <c r="JZM592" s="35"/>
      <c r="JZN592" s="35"/>
      <c r="JZO592" s="35"/>
      <c r="JZP592" s="35"/>
      <c r="JZQ592" s="35"/>
      <c r="JZR592" s="35"/>
      <c r="JZS592" s="35"/>
      <c r="JZT592" s="35"/>
      <c r="JZU592" s="35"/>
      <c r="JZV592" s="35"/>
      <c r="JZW592" s="35"/>
      <c r="JZX592" s="35"/>
      <c r="JZY592" s="35"/>
      <c r="JZZ592" s="35"/>
      <c r="KAA592" s="35"/>
      <c r="KAB592" s="35"/>
      <c r="KAC592" s="35"/>
      <c r="KAD592" s="35"/>
      <c r="KAE592" s="35"/>
      <c r="KAF592" s="35"/>
      <c r="KAG592" s="35"/>
      <c r="KAH592" s="35"/>
      <c r="KAI592" s="35"/>
      <c r="KAJ592" s="35"/>
      <c r="KAK592" s="35"/>
      <c r="KAL592" s="35"/>
      <c r="KAM592" s="35"/>
      <c r="KAN592" s="35"/>
      <c r="KAO592" s="35"/>
      <c r="KAP592" s="35"/>
      <c r="KAQ592" s="35"/>
      <c r="KAR592" s="35"/>
      <c r="KAS592" s="35"/>
      <c r="KAT592" s="35"/>
      <c r="KAU592" s="35"/>
      <c r="KAV592" s="35"/>
      <c r="KAW592" s="35"/>
      <c r="KAX592" s="35"/>
      <c r="KAY592" s="35"/>
      <c r="KAZ592" s="35"/>
      <c r="KBA592" s="35"/>
      <c r="KBB592" s="35"/>
      <c r="KBC592" s="35"/>
      <c r="KBD592" s="35"/>
      <c r="KBE592" s="35"/>
      <c r="KBF592" s="35"/>
      <c r="KBG592" s="35"/>
      <c r="KBH592" s="35"/>
      <c r="KBI592" s="35"/>
      <c r="KBJ592" s="35"/>
      <c r="KBK592" s="35"/>
      <c r="KBL592" s="35"/>
      <c r="KBM592" s="35"/>
      <c r="KBN592" s="35"/>
      <c r="KBO592" s="35"/>
      <c r="KBP592" s="35"/>
      <c r="KBQ592" s="35"/>
      <c r="KBR592" s="35"/>
      <c r="KBS592" s="35"/>
      <c r="KBT592" s="35"/>
      <c r="KBU592" s="35"/>
      <c r="KBV592" s="35"/>
      <c r="KBW592" s="35"/>
      <c r="KBX592" s="35"/>
      <c r="KBY592" s="35"/>
      <c r="KBZ592" s="35"/>
      <c r="KCA592" s="35"/>
      <c r="KCB592" s="35"/>
      <c r="KCC592" s="35"/>
      <c r="KCD592" s="35"/>
      <c r="KCE592" s="35"/>
      <c r="KCF592" s="35"/>
      <c r="KCG592" s="35"/>
      <c r="KCH592" s="35"/>
      <c r="KCI592" s="35"/>
      <c r="KCJ592" s="35"/>
      <c r="KCK592" s="35"/>
      <c r="KCL592" s="35"/>
      <c r="KCM592" s="35"/>
      <c r="KCN592" s="35"/>
      <c r="KCO592" s="35"/>
      <c r="KCP592" s="35"/>
      <c r="KCQ592" s="35"/>
      <c r="KCR592" s="35"/>
      <c r="KCS592" s="35"/>
      <c r="KCT592" s="35"/>
      <c r="KCU592" s="35"/>
      <c r="KCV592" s="35"/>
      <c r="KCW592" s="35"/>
      <c r="KCX592" s="35"/>
      <c r="KCY592" s="35"/>
      <c r="KCZ592" s="35"/>
      <c r="KDA592" s="35"/>
      <c r="KDB592" s="35"/>
      <c r="KDC592" s="35"/>
      <c r="KDD592" s="35"/>
      <c r="KDE592" s="35"/>
      <c r="KDF592" s="35"/>
      <c r="KDG592" s="35"/>
      <c r="KDH592" s="35"/>
      <c r="KDI592" s="35"/>
      <c r="KDJ592" s="35"/>
      <c r="KDK592" s="35"/>
      <c r="KDL592" s="35"/>
      <c r="KDM592" s="35"/>
      <c r="KDN592" s="35"/>
      <c r="KDO592" s="35"/>
      <c r="KDP592" s="35"/>
      <c r="KDQ592" s="35"/>
      <c r="KDR592" s="35"/>
      <c r="KDS592" s="35"/>
      <c r="KDT592" s="35"/>
      <c r="KDU592" s="35"/>
      <c r="KDV592" s="35"/>
      <c r="KDW592" s="35"/>
      <c r="KDX592" s="35"/>
      <c r="KDY592" s="35"/>
      <c r="KDZ592" s="35"/>
      <c r="KEA592" s="35"/>
      <c r="KEB592" s="35"/>
      <c r="KEC592" s="35"/>
      <c r="KED592" s="35"/>
      <c r="KEE592" s="35"/>
      <c r="KEF592" s="35"/>
      <c r="KEG592" s="35"/>
      <c r="KEH592" s="35"/>
      <c r="KEI592" s="35"/>
      <c r="KEJ592" s="35"/>
      <c r="KEK592" s="35"/>
      <c r="KEL592" s="35"/>
      <c r="KEM592" s="35"/>
      <c r="KEN592" s="35"/>
      <c r="KEO592" s="35"/>
      <c r="KEP592" s="35"/>
      <c r="KEQ592" s="35"/>
      <c r="KER592" s="35"/>
      <c r="KES592" s="35"/>
      <c r="KET592" s="35"/>
      <c r="KEU592" s="35"/>
      <c r="KEV592" s="35"/>
      <c r="KEW592" s="35"/>
      <c r="KEX592" s="35"/>
      <c r="KEY592" s="35"/>
      <c r="KEZ592" s="35"/>
      <c r="KFA592" s="35"/>
      <c r="KFB592" s="35"/>
      <c r="KFC592" s="35"/>
      <c r="KFD592" s="35"/>
      <c r="KFE592" s="35"/>
      <c r="KFF592" s="35"/>
      <c r="KFG592" s="35"/>
      <c r="KFH592" s="35"/>
      <c r="KFI592" s="35"/>
      <c r="KFJ592" s="35"/>
      <c r="KFK592" s="35"/>
      <c r="KFL592" s="35"/>
      <c r="KFM592" s="35"/>
      <c r="KFN592" s="35"/>
      <c r="KFO592" s="35"/>
      <c r="KFP592" s="35"/>
      <c r="KFQ592" s="35"/>
      <c r="KFR592" s="35"/>
      <c r="KFS592" s="35"/>
      <c r="KFT592" s="35"/>
      <c r="KFU592" s="35"/>
      <c r="KFV592" s="35"/>
      <c r="KFW592" s="35"/>
      <c r="KFX592" s="35"/>
      <c r="KFY592" s="35"/>
      <c r="KFZ592" s="35"/>
      <c r="KGA592" s="35"/>
      <c r="KGB592" s="35"/>
      <c r="KGC592" s="35"/>
      <c r="KGD592" s="35"/>
      <c r="KGE592" s="35"/>
      <c r="KGF592" s="35"/>
      <c r="KGG592" s="35"/>
      <c r="KGH592" s="35"/>
      <c r="KGI592" s="35"/>
      <c r="KGJ592" s="35"/>
      <c r="KGK592" s="35"/>
      <c r="KGL592" s="35"/>
      <c r="KGM592" s="35"/>
      <c r="KGN592" s="35"/>
      <c r="KGO592" s="35"/>
      <c r="KGP592" s="35"/>
      <c r="KGQ592" s="35"/>
      <c r="KGR592" s="35"/>
      <c r="KGS592" s="35"/>
      <c r="KGT592" s="35"/>
      <c r="KGU592" s="35"/>
      <c r="KGV592" s="35"/>
      <c r="KGW592" s="35"/>
      <c r="KGX592" s="35"/>
      <c r="KGY592" s="35"/>
      <c r="KGZ592" s="35"/>
      <c r="KHA592" s="35"/>
      <c r="KHB592" s="35"/>
      <c r="KHC592" s="35"/>
      <c r="KHD592" s="35"/>
      <c r="KHE592" s="35"/>
      <c r="KHF592" s="35"/>
      <c r="KHG592" s="35"/>
      <c r="KHH592" s="35"/>
      <c r="KHI592" s="35"/>
      <c r="KHJ592" s="35"/>
      <c r="KHK592" s="35"/>
      <c r="KHL592" s="35"/>
      <c r="KHM592" s="35"/>
      <c r="KHN592" s="35"/>
      <c r="KHO592" s="35"/>
      <c r="KHP592" s="35"/>
      <c r="KHQ592" s="35"/>
      <c r="KHR592" s="35"/>
      <c r="KHS592" s="35"/>
      <c r="KHT592" s="35"/>
      <c r="KHU592" s="35"/>
      <c r="KHV592" s="35"/>
      <c r="KHW592" s="35"/>
      <c r="KHX592" s="35"/>
      <c r="KHY592" s="35"/>
      <c r="KHZ592" s="35"/>
      <c r="KIA592" s="35"/>
      <c r="KIB592" s="35"/>
      <c r="KIC592" s="35"/>
      <c r="KID592" s="35"/>
      <c r="KIE592" s="35"/>
      <c r="KIF592" s="35"/>
      <c r="KIG592" s="35"/>
      <c r="KIH592" s="35"/>
      <c r="KII592" s="35"/>
      <c r="KIJ592" s="35"/>
      <c r="KIK592" s="35"/>
      <c r="KIL592" s="35"/>
      <c r="KIM592" s="35"/>
      <c r="KIN592" s="35"/>
      <c r="KIO592" s="35"/>
      <c r="KIP592" s="35"/>
      <c r="KIQ592" s="35"/>
      <c r="KIR592" s="35"/>
      <c r="KIS592" s="35"/>
      <c r="KIT592" s="35"/>
      <c r="KIU592" s="35"/>
      <c r="KIV592" s="35"/>
      <c r="KIW592" s="35"/>
      <c r="KIX592" s="35"/>
      <c r="KIY592" s="35"/>
      <c r="KIZ592" s="35"/>
      <c r="KJA592" s="35"/>
      <c r="KJB592" s="35"/>
      <c r="KJC592" s="35"/>
      <c r="KJD592" s="35"/>
      <c r="KJE592" s="35"/>
      <c r="KJF592" s="35"/>
      <c r="KJG592" s="35"/>
      <c r="KJH592" s="35"/>
      <c r="KJI592" s="35"/>
      <c r="KJJ592" s="35"/>
      <c r="KJK592" s="35"/>
      <c r="KJL592" s="35"/>
      <c r="KJM592" s="35"/>
      <c r="KJN592" s="35"/>
      <c r="KJO592" s="35"/>
      <c r="KJP592" s="35"/>
      <c r="KJQ592" s="35"/>
      <c r="KJR592" s="35"/>
      <c r="KJS592" s="35"/>
      <c r="KJT592" s="35"/>
      <c r="KJU592" s="35"/>
      <c r="KJV592" s="35"/>
      <c r="KJW592" s="35"/>
      <c r="KJX592" s="35"/>
      <c r="KJY592" s="35"/>
      <c r="KJZ592" s="35"/>
      <c r="KKA592" s="35"/>
      <c r="KKB592" s="35"/>
      <c r="KKC592" s="35"/>
      <c r="KKD592" s="35"/>
      <c r="KKE592" s="35"/>
      <c r="KKF592" s="35"/>
      <c r="KKG592" s="35"/>
      <c r="KKH592" s="35"/>
      <c r="KKI592" s="35"/>
      <c r="KKJ592" s="35"/>
      <c r="KKK592" s="35"/>
      <c r="KKL592" s="35"/>
      <c r="KKM592" s="35"/>
      <c r="KKN592" s="35"/>
      <c r="KKO592" s="35"/>
      <c r="KKP592" s="35"/>
      <c r="KKQ592" s="35"/>
      <c r="KKR592" s="35"/>
      <c r="KKS592" s="35"/>
      <c r="KKT592" s="35"/>
      <c r="KKU592" s="35"/>
      <c r="KKV592" s="35"/>
      <c r="KKW592" s="35"/>
      <c r="KKX592" s="35"/>
      <c r="KKY592" s="35"/>
      <c r="KKZ592" s="35"/>
      <c r="KLA592" s="35"/>
      <c r="KLB592" s="35"/>
      <c r="KLC592" s="35"/>
      <c r="KLD592" s="35"/>
      <c r="KLE592" s="35"/>
      <c r="KLF592" s="35"/>
      <c r="KLG592" s="35"/>
      <c r="KLH592" s="35"/>
      <c r="KLI592" s="35"/>
      <c r="KLJ592" s="35"/>
      <c r="KLK592" s="35"/>
      <c r="KLL592" s="35"/>
      <c r="KLM592" s="35"/>
      <c r="KLN592" s="35"/>
      <c r="KLO592" s="35"/>
      <c r="KLP592" s="35"/>
      <c r="KLQ592" s="35"/>
      <c r="KLR592" s="35"/>
      <c r="KLS592" s="35"/>
      <c r="KLT592" s="35"/>
      <c r="KLU592" s="35"/>
      <c r="KLV592" s="35"/>
      <c r="KLW592" s="35"/>
      <c r="KLX592" s="35"/>
      <c r="KLY592" s="35"/>
      <c r="KLZ592" s="35"/>
      <c r="KMA592" s="35"/>
      <c r="KMB592" s="35"/>
      <c r="KMC592" s="35"/>
      <c r="KMD592" s="35"/>
      <c r="KME592" s="35"/>
      <c r="KMF592" s="35"/>
      <c r="KMG592" s="35"/>
      <c r="KMH592" s="35"/>
      <c r="KMI592" s="35"/>
      <c r="KMJ592" s="35"/>
      <c r="KMK592" s="35"/>
      <c r="KML592" s="35"/>
      <c r="KMM592" s="35"/>
      <c r="KMN592" s="35"/>
      <c r="KMO592" s="35"/>
      <c r="KMP592" s="35"/>
      <c r="KMQ592" s="35"/>
      <c r="KMR592" s="35"/>
      <c r="KMS592" s="35"/>
      <c r="KMT592" s="35"/>
      <c r="KMU592" s="35"/>
      <c r="KMV592" s="35"/>
      <c r="KMW592" s="35"/>
      <c r="KMX592" s="35"/>
      <c r="KMY592" s="35"/>
      <c r="KMZ592" s="35"/>
      <c r="KNA592" s="35"/>
      <c r="KNB592" s="35"/>
      <c r="KNC592" s="35"/>
      <c r="KND592" s="35"/>
      <c r="KNE592" s="35"/>
      <c r="KNF592" s="35"/>
      <c r="KNG592" s="35"/>
      <c r="KNH592" s="35"/>
      <c r="KNI592" s="35"/>
      <c r="KNJ592" s="35"/>
      <c r="KNK592" s="35"/>
      <c r="KNL592" s="35"/>
      <c r="KNM592" s="35"/>
      <c r="KNN592" s="35"/>
      <c r="KNO592" s="35"/>
      <c r="KNP592" s="35"/>
      <c r="KNQ592" s="35"/>
      <c r="KNR592" s="35"/>
      <c r="KNS592" s="35"/>
      <c r="KNT592" s="35"/>
      <c r="KNU592" s="35"/>
      <c r="KNV592" s="35"/>
      <c r="KNW592" s="35"/>
      <c r="KNX592" s="35"/>
      <c r="KNY592" s="35"/>
      <c r="KNZ592" s="35"/>
      <c r="KOA592" s="35"/>
      <c r="KOB592" s="35"/>
      <c r="KOC592" s="35"/>
      <c r="KOD592" s="35"/>
      <c r="KOE592" s="35"/>
      <c r="KOF592" s="35"/>
      <c r="KOG592" s="35"/>
      <c r="KOH592" s="35"/>
      <c r="KOI592" s="35"/>
      <c r="KOJ592" s="35"/>
      <c r="KOK592" s="35"/>
      <c r="KOL592" s="35"/>
      <c r="KOM592" s="35"/>
      <c r="KON592" s="35"/>
      <c r="KOO592" s="35"/>
      <c r="KOP592" s="35"/>
      <c r="KOQ592" s="35"/>
      <c r="KOR592" s="35"/>
      <c r="KOS592" s="35"/>
      <c r="KOT592" s="35"/>
      <c r="KOU592" s="35"/>
      <c r="KOV592" s="35"/>
      <c r="KOW592" s="35"/>
      <c r="KOX592" s="35"/>
      <c r="KOY592" s="35"/>
      <c r="KOZ592" s="35"/>
      <c r="KPA592" s="35"/>
      <c r="KPB592" s="35"/>
      <c r="KPC592" s="35"/>
      <c r="KPD592" s="35"/>
      <c r="KPE592" s="35"/>
      <c r="KPF592" s="35"/>
      <c r="KPG592" s="35"/>
      <c r="KPH592" s="35"/>
      <c r="KPI592" s="35"/>
      <c r="KPJ592" s="35"/>
      <c r="KPK592" s="35"/>
      <c r="KPL592" s="35"/>
      <c r="KPM592" s="35"/>
      <c r="KPN592" s="35"/>
      <c r="KPO592" s="35"/>
      <c r="KPP592" s="35"/>
      <c r="KPQ592" s="35"/>
      <c r="KPR592" s="35"/>
      <c r="KPS592" s="35"/>
      <c r="KPT592" s="35"/>
      <c r="KPU592" s="35"/>
      <c r="KPV592" s="35"/>
      <c r="KPW592" s="35"/>
      <c r="KPX592" s="35"/>
      <c r="KPY592" s="35"/>
      <c r="KPZ592" s="35"/>
      <c r="KQA592" s="35"/>
      <c r="KQB592" s="35"/>
      <c r="KQC592" s="35"/>
      <c r="KQD592" s="35"/>
      <c r="KQE592" s="35"/>
      <c r="KQF592" s="35"/>
      <c r="KQG592" s="35"/>
      <c r="KQH592" s="35"/>
      <c r="KQI592" s="35"/>
      <c r="KQJ592" s="35"/>
      <c r="KQK592" s="35"/>
      <c r="KQL592" s="35"/>
      <c r="KQM592" s="35"/>
      <c r="KQN592" s="35"/>
      <c r="KQO592" s="35"/>
      <c r="KQP592" s="35"/>
      <c r="KQQ592" s="35"/>
      <c r="KQR592" s="35"/>
      <c r="KQS592" s="35"/>
      <c r="KQT592" s="35"/>
      <c r="KQU592" s="35"/>
      <c r="KQV592" s="35"/>
      <c r="KQW592" s="35"/>
      <c r="KQX592" s="35"/>
      <c r="KQY592" s="35"/>
      <c r="KQZ592" s="35"/>
      <c r="KRA592" s="35"/>
      <c r="KRB592" s="35"/>
      <c r="KRC592" s="35"/>
      <c r="KRD592" s="35"/>
      <c r="KRE592" s="35"/>
      <c r="KRF592" s="35"/>
      <c r="KRG592" s="35"/>
      <c r="KRH592" s="35"/>
      <c r="KRI592" s="35"/>
      <c r="KRJ592" s="35"/>
      <c r="KRK592" s="35"/>
      <c r="KRL592" s="35"/>
      <c r="KRM592" s="35"/>
      <c r="KRN592" s="35"/>
      <c r="KRO592" s="35"/>
      <c r="KRP592" s="35"/>
      <c r="KRQ592" s="35"/>
      <c r="KRR592" s="35"/>
      <c r="KRS592" s="35"/>
      <c r="KRT592" s="35"/>
      <c r="KRU592" s="35"/>
      <c r="KRV592" s="35"/>
      <c r="KRW592" s="35"/>
      <c r="KRX592" s="35"/>
      <c r="KRY592" s="35"/>
      <c r="KRZ592" s="35"/>
      <c r="KSA592" s="35"/>
      <c r="KSB592" s="35"/>
      <c r="KSC592" s="35"/>
      <c r="KSD592" s="35"/>
      <c r="KSE592" s="35"/>
      <c r="KSF592" s="35"/>
      <c r="KSG592" s="35"/>
      <c r="KSH592" s="35"/>
      <c r="KSI592" s="35"/>
      <c r="KSJ592" s="35"/>
      <c r="KSK592" s="35"/>
      <c r="KSL592" s="35"/>
      <c r="KSM592" s="35"/>
      <c r="KSN592" s="35"/>
      <c r="KSO592" s="35"/>
      <c r="KSP592" s="35"/>
      <c r="KSQ592" s="35"/>
      <c r="KSR592" s="35"/>
      <c r="KSS592" s="35"/>
      <c r="KST592" s="35"/>
      <c r="KSU592" s="35"/>
      <c r="KSV592" s="35"/>
      <c r="KSW592" s="35"/>
      <c r="KSX592" s="35"/>
      <c r="KSY592" s="35"/>
      <c r="KSZ592" s="35"/>
      <c r="KTA592" s="35"/>
      <c r="KTB592" s="35"/>
      <c r="KTC592" s="35"/>
      <c r="KTD592" s="35"/>
      <c r="KTE592" s="35"/>
      <c r="KTF592" s="35"/>
      <c r="KTG592" s="35"/>
      <c r="KTH592" s="35"/>
      <c r="KTI592" s="35"/>
      <c r="KTJ592" s="35"/>
      <c r="KTK592" s="35"/>
      <c r="KTL592" s="35"/>
      <c r="KTM592" s="35"/>
      <c r="KTN592" s="35"/>
      <c r="KTO592" s="35"/>
      <c r="KTP592" s="35"/>
      <c r="KTQ592" s="35"/>
      <c r="KTR592" s="35"/>
      <c r="KTS592" s="35"/>
      <c r="KTT592" s="35"/>
      <c r="KTU592" s="35"/>
      <c r="KTV592" s="35"/>
      <c r="KTW592" s="35"/>
      <c r="KTX592" s="35"/>
      <c r="KTY592" s="35"/>
      <c r="KTZ592" s="35"/>
      <c r="KUA592" s="35"/>
      <c r="KUB592" s="35"/>
      <c r="KUC592" s="35"/>
      <c r="KUD592" s="35"/>
      <c r="KUE592" s="35"/>
      <c r="KUF592" s="35"/>
      <c r="KUG592" s="35"/>
      <c r="KUH592" s="35"/>
      <c r="KUI592" s="35"/>
      <c r="KUJ592" s="35"/>
      <c r="KUK592" s="35"/>
      <c r="KUL592" s="35"/>
      <c r="KUM592" s="35"/>
      <c r="KUN592" s="35"/>
      <c r="KUO592" s="35"/>
      <c r="KUP592" s="35"/>
      <c r="KUQ592" s="35"/>
      <c r="KUR592" s="35"/>
      <c r="KUS592" s="35"/>
      <c r="KUT592" s="35"/>
      <c r="KUU592" s="35"/>
      <c r="KUV592" s="35"/>
      <c r="KUW592" s="35"/>
      <c r="KUX592" s="35"/>
      <c r="KUY592" s="35"/>
      <c r="KUZ592" s="35"/>
      <c r="KVA592" s="35"/>
      <c r="KVB592" s="35"/>
      <c r="KVC592" s="35"/>
      <c r="KVD592" s="35"/>
      <c r="KVE592" s="35"/>
      <c r="KVF592" s="35"/>
      <c r="KVG592" s="35"/>
      <c r="KVH592" s="35"/>
      <c r="KVI592" s="35"/>
      <c r="KVJ592" s="35"/>
      <c r="KVK592" s="35"/>
      <c r="KVL592" s="35"/>
      <c r="KVM592" s="35"/>
      <c r="KVN592" s="35"/>
      <c r="KVO592" s="35"/>
      <c r="KVP592" s="35"/>
      <c r="KVQ592" s="35"/>
      <c r="KVR592" s="35"/>
      <c r="KVS592" s="35"/>
      <c r="KVT592" s="35"/>
      <c r="KVU592" s="35"/>
      <c r="KVV592" s="35"/>
      <c r="KVW592" s="35"/>
      <c r="KVX592" s="35"/>
      <c r="KVY592" s="35"/>
      <c r="KVZ592" s="35"/>
      <c r="KWA592" s="35"/>
      <c r="KWB592" s="35"/>
      <c r="KWC592" s="35"/>
      <c r="KWD592" s="35"/>
      <c r="KWE592" s="35"/>
      <c r="KWF592" s="35"/>
      <c r="KWG592" s="35"/>
      <c r="KWH592" s="35"/>
      <c r="KWI592" s="35"/>
      <c r="KWJ592" s="35"/>
      <c r="KWK592" s="35"/>
      <c r="KWL592" s="35"/>
      <c r="KWM592" s="35"/>
      <c r="KWN592" s="35"/>
      <c r="KWO592" s="35"/>
      <c r="KWP592" s="35"/>
      <c r="KWQ592" s="35"/>
      <c r="KWR592" s="35"/>
      <c r="KWS592" s="35"/>
      <c r="KWT592" s="35"/>
      <c r="KWU592" s="35"/>
      <c r="KWV592" s="35"/>
      <c r="KWW592" s="35"/>
      <c r="KWX592" s="35"/>
      <c r="KWY592" s="35"/>
      <c r="KWZ592" s="35"/>
      <c r="KXA592" s="35"/>
      <c r="KXB592" s="35"/>
      <c r="KXC592" s="35"/>
      <c r="KXD592" s="35"/>
      <c r="KXE592" s="35"/>
      <c r="KXF592" s="35"/>
      <c r="KXG592" s="35"/>
      <c r="KXH592" s="35"/>
      <c r="KXI592" s="35"/>
      <c r="KXJ592" s="35"/>
      <c r="KXK592" s="35"/>
      <c r="KXL592" s="35"/>
      <c r="KXM592" s="35"/>
      <c r="KXN592" s="35"/>
      <c r="KXO592" s="35"/>
      <c r="KXP592" s="35"/>
      <c r="KXQ592" s="35"/>
      <c r="KXR592" s="35"/>
      <c r="KXS592" s="35"/>
      <c r="KXT592" s="35"/>
      <c r="KXU592" s="35"/>
      <c r="KXV592" s="35"/>
      <c r="KXW592" s="35"/>
      <c r="KXX592" s="35"/>
      <c r="KXY592" s="35"/>
      <c r="KXZ592" s="35"/>
      <c r="KYA592" s="35"/>
      <c r="KYB592" s="35"/>
      <c r="KYC592" s="35"/>
      <c r="KYD592" s="35"/>
      <c r="KYE592" s="35"/>
      <c r="KYF592" s="35"/>
      <c r="KYG592" s="35"/>
      <c r="KYH592" s="35"/>
      <c r="KYI592" s="35"/>
      <c r="KYJ592" s="35"/>
      <c r="KYK592" s="35"/>
      <c r="KYL592" s="35"/>
      <c r="KYM592" s="35"/>
      <c r="KYN592" s="35"/>
      <c r="KYO592" s="35"/>
      <c r="KYP592" s="35"/>
      <c r="KYQ592" s="35"/>
      <c r="KYR592" s="35"/>
      <c r="KYS592" s="35"/>
      <c r="KYT592" s="35"/>
      <c r="KYU592" s="35"/>
      <c r="KYV592" s="35"/>
      <c r="KYW592" s="35"/>
      <c r="KYX592" s="35"/>
      <c r="KYY592" s="35"/>
      <c r="KYZ592" s="35"/>
      <c r="KZA592" s="35"/>
      <c r="KZB592" s="35"/>
      <c r="KZC592" s="35"/>
      <c r="KZD592" s="35"/>
      <c r="KZE592" s="35"/>
      <c r="KZF592" s="35"/>
      <c r="KZG592" s="35"/>
      <c r="KZH592" s="35"/>
      <c r="KZI592" s="35"/>
      <c r="KZJ592" s="35"/>
      <c r="KZK592" s="35"/>
      <c r="KZL592" s="35"/>
      <c r="KZM592" s="35"/>
      <c r="KZN592" s="35"/>
      <c r="KZO592" s="35"/>
      <c r="KZP592" s="35"/>
      <c r="KZQ592" s="35"/>
      <c r="KZR592" s="35"/>
      <c r="KZS592" s="35"/>
      <c r="KZT592" s="35"/>
      <c r="KZU592" s="35"/>
      <c r="KZV592" s="35"/>
      <c r="KZW592" s="35"/>
      <c r="KZX592" s="35"/>
      <c r="KZY592" s="35"/>
      <c r="KZZ592" s="35"/>
      <c r="LAA592" s="35"/>
      <c r="LAB592" s="35"/>
      <c r="LAC592" s="35"/>
      <c r="LAD592" s="35"/>
      <c r="LAE592" s="35"/>
      <c r="LAF592" s="35"/>
      <c r="LAG592" s="35"/>
      <c r="LAH592" s="35"/>
      <c r="LAI592" s="35"/>
      <c r="LAJ592" s="35"/>
      <c r="LAK592" s="35"/>
      <c r="LAL592" s="35"/>
      <c r="LAM592" s="35"/>
      <c r="LAN592" s="35"/>
      <c r="LAO592" s="35"/>
      <c r="LAP592" s="35"/>
      <c r="LAQ592" s="35"/>
      <c r="LAR592" s="35"/>
      <c r="LAS592" s="35"/>
      <c r="LAT592" s="35"/>
      <c r="LAU592" s="35"/>
      <c r="LAV592" s="35"/>
      <c r="LAW592" s="35"/>
      <c r="LAX592" s="35"/>
      <c r="LAY592" s="35"/>
      <c r="LAZ592" s="35"/>
      <c r="LBA592" s="35"/>
      <c r="LBB592" s="35"/>
      <c r="LBC592" s="35"/>
      <c r="LBD592" s="35"/>
      <c r="LBE592" s="35"/>
      <c r="LBF592" s="35"/>
      <c r="LBG592" s="35"/>
      <c r="LBH592" s="35"/>
      <c r="LBI592" s="35"/>
      <c r="LBJ592" s="35"/>
      <c r="LBK592" s="35"/>
      <c r="LBL592" s="35"/>
      <c r="LBM592" s="35"/>
      <c r="LBN592" s="35"/>
      <c r="LBO592" s="35"/>
      <c r="LBP592" s="35"/>
      <c r="LBQ592" s="35"/>
      <c r="LBR592" s="35"/>
      <c r="LBS592" s="35"/>
      <c r="LBT592" s="35"/>
      <c r="LBU592" s="35"/>
      <c r="LBV592" s="35"/>
      <c r="LBW592" s="35"/>
      <c r="LBX592" s="35"/>
      <c r="LBY592" s="35"/>
      <c r="LBZ592" s="35"/>
      <c r="LCA592" s="35"/>
      <c r="LCB592" s="35"/>
      <c r="LCC592" s="35"/>
      <c r="LCD592" s="35"/>
      <c r="LCE592" s="35"/>
      <c r="LCF592" s="35"/>
      <c r="LCG592" s="35"/>
      <c r="LCH592" s="35"/>
      <c r="LCI592" s="35"/>
      <c r="LCJ592" s="35"/>
      <c r="LCK592" s="35"/>
      <c r="LCL592" s="35"/>
      <c r="LCM592" s="35"/>
      <c r="LCN592" s="35"/>
      <c r="LCO592" s="35"/>
      <c r="LCP592" s="35"/>
      <c r="LCQ592" s="35"/>
      <c r="LCR592" s="35"/>
      <c r="LCS592" s="35"/>
      <c r="LCT592" s="35"/>
      <c r="LCU592" s="35"/>
      <c r="LCV592" s="35"/>
      <c r="LCW592" s="35"/>
      <c r="LCX592" s="35"/>
      <c r="LCY592" s="35"/>
      <c r="LCZ592" s="35"/>
      <c r="LDA592" s="35"/>
      <c r="LDB592" s="35"/>
      <c r="LDC592" s="35"/>
      <c r="LDD592" s="35"/>
      <c r="LDE592" s="35"/>
      <c r="LDF592" s="35"/>
      <c r="LDG592" s="35"/>
      <c r="LDH592" s="35"/>
      <c r="LDI592" s="35"/>
      <c r="LDJ592" s="35"/>
      <c r="LDK592" s="35"/>
      <c r="LDL592" s="35"/>
      <c r="LDM592" s="35"/>
      <c r="LDN592" s="35"/>
      <c r="LDO592" s="35"/>
      <c r="LDP592" s="35"/>
      <c r="LDQ592" s="35"/>
      <c r="LDR592" s="35"/>
      <c r="LDS592" s="35"/>
      <c r="LDT592" s="35"/>
      <c r="LDU592" s="35"/>
      <c r="LDV592" s="35"/>
      <c r="LDW592" s="35"/>
      <c r="LDX592" s="35"/>
      <c r="LDY592" s="35"/>
      <c r="LDZ592" s="35"/>
      <c r="LEA592" s="35"/>
      <c r="LEB592" s="35"/>
      <c r="LEC592" s="35"/>
      <c r="LED592" s="35"/>
      <c r="LEE592" s="35"/>
      <c r="LEF592" s="35"/>
      <c r="LEG592" s="35"/>
      <c r="LEH592" s="35"/>
      <c r="LEI592" s="35"/>
      <c r="LEJ592" s="35"/>
      <c r="LEK592" s="35"/>
      <c r="LEL592" s="35"/>
      <c r="LEM592" s="35"/>
      <c r="LEN592" s="35"/>
      <c r="LEO592" s="35"/>
      <c r="LEP592" s="35"/>
      <c r="LEQ592" s="35"/>
      <c r="LER592" s="35"/>
      <c r="LES592" s="35"/>
      <c r="LET592" s="35"/>
      <c r="LEU592" s="35"/>
      <c r="LEV592" s="35"/>
      <c r="LEW592" s="35"/>
      <c r="LEX592" s="35"/>
      <c r="LEY592" s="35"/>
      <c r="LEZ592" s="35"/>
      <c r="LFA592" s="35"/>
      <c r="LFB592" s="35"/>
      <c r="LFC592" s="35"/>
      <c r="LFD592" s="35"/>
      <c r="LFE592" s="35"/>
      <c r="LFF592" s="35"/>
      <c r="LFG592" s="35"/>
      <c r="LFH592" s="35"/>
      <c r="LFI592" s="35"/>
      <c r="LFJ592" s="35"/>
      <c r="LFK592" s="35"/>
      <c r="LFL592" s="35"/>
      <c r="LFM592" s="35"/>
      <c r="LFN592" s="35"/>
      <c r="LFO592" s="35"/>
      <c r="LFP592" s="35"/>
      <c r="LFQ592" s="35"/>
      <c r="LFR592" s="35"/>
      <c r="LFS592" s="35"/>
      <c r="LFT592" s="35"/>
      <c r="LFU592" s="35"/>
      <c r="LFV592" s="35"/>
      <c r="LFW592" s="35"/>
      <c r="LFX592" s="35"/>
      <c r="LFY592" s="35"/>
      <c r="LFZ592" s="35"/>
      <c r="LGA592" s="35"/>
      <c r="LGB592" s="35"/>
      <c r="LGC592" s="35"/>
      <c r="LGD592" s="35"/>
      <c r="LGE592" s="35"/>
      <c r="LGF592" s="35"/>
      <c r="LGG592" s="35"/>
      <c r="LGH592" s="35"/>
      <c r="LGI592" s="35"/>
      <c r="LGJ592" s="35"/>
      <c r="LGK592" s="35"/>
      <c r="LGL592" s="35"/>
      <c r="LGM592" s="35"/>
      <c r="LGN592" s="35"/>
      <c r="LGO592" s="35"/>
      <c r="LGP592" s="35"/>
      <c r="LGQ592" s="35"/>
      <c r="LGR592" s="35"/>
      <c r="LGS592" s="35"/>
      <c r="LGT592" s="35"/>
      <c r="LGU592" s="35"/>
      <c r="LGV592" s="35"/>
      <c r="LGW592" s="35"/>
      <c r="LGX592" s="35"/>
      <c r="LGY592" s="35"/>
      <c r="LGZ592" s="35"/>
      <c r="LHA592" s="35"/>
      <c r="LHB592" s="35"/>
      <c r="LHC592" s="35"/>
      <c r="LHD592" s="35"/>
      <c r="LHE592" s="35"/>
      <c r="LHF592" s="35"/>
      <c r="LHG592" s="35"/>
      <c r="LHH592" s="35"/>
      <c r="LHI592" s="35"/>
      <c r="LHJ592" s="35"/>
      <c r="LHK592" s="35"/>
      <c r="LHL592" s="35"/>
      <c r="LHM592" s="35"/>
      <c r="LHN592" s="35"/>
      <c r="LHO592" s="35"/>
      <c r="LHP592" s="35"/>
      <c r="LHQ592" s="35"/>
      <c r="LHR592" s="35"/>
      <c r="LHS592" s="35"/>
      <c r="LHT592" s="35"/>
      <c r="LHU592" s="35"/>
      <c r="LHV592" s="35"/>
      <c r="LHW592" s="35"/>
      <c r="LHX592" s="35"/>
      <c r="LHY592" s="35"/>
      <c r="LHZ592" s="35"/>
      <c r="LIA592" s="35"/>
      <c r="LIB592" s="35"/>
      <c r="LIC592" s="35"/>
      <c r="LID592" s="35"/>
      <c r="LIE592" s="35"/>
      <c r="LIF592" s="35"/>
      <c r="LIG592" s="35"/>
      <c r="LIH592" s="35"/>
      <c r="LII592" s="35"/>
      <c r="LIJ592" s="35"/>
      <c r="LIK592" s="35"/>
      <c r="LIL592" s="35"/>
      <c r="LIM592" s="35"/>
      <c r="LIN592" s="35"/>
      <c r="LIO592" s="35"/>
      <c r="LIP592" s="35"/>
      <c r="LIQ592" s="35"/>
      <c r="LIR592" s="35"/>
      <c r="LIS592" s="35"/>
      <c r="LIT592" s="35"/>
      <c r="LIU592" s="35"/>
      <c r="LIV592" s="35"/>
      <c r="LIW592" s="35"/>
      <c r="LIX592" s="35"/>
      <c r="LIY592" s="35"/>
      <c r="LIZ592" s="35"/>
      <c r="LJA592" s="35"/>
      <c r="LJB592" s="35"/>
      <c r="LJC592" s="35"/>
      <c r="LJD592" s="35"/>
      <c r="LJE592" s="35"/>
      <c r="LJF592" s="35"/>
      <c r="LJG592" s="35"/>
      <c r="LJH592" s="35"/>
      <c r="LJI592" s="35"/>
      <c r="LJJ592" s="35"/>
      <c r="LJK592" s="35"/>
      <c r="LJL592" s="35"/>
      <c r="LJM592" s="35"/>
      <c r="LJN592" s="35"/>
      <c r="LJO592" s="35"/>
      <c r="LJP592" s="35"/>
      <c r="LJQ592" s="35"/>
      <c r="LJR592" s="35"/>
      <c r="LJS592" s="35"/>
      <c r="LJT592" s="35"/>
      <c r="LJU592" s="35"/>
      <c r="LJV592" s="35"/>
      <c r="LJW592" s="35"/>
      <c r="LJX592" s="35"/>
      <c r="LJY592" s="35"/>
      <c r="LJZ592" s="35"/>
      <c r="LKA592" s="35"/>
      <c r="LKB592" s="35"/>
      <c r="LKC592" s="35"/>
      <c r="LKD592" s="35"/>
      <c r="LKE592" s="35"/>
      <c r="LKF592" s="35"/>
      <c r="LKG592" s="35"/>
      <c r="LKH592" s="35"/>
      <c r="LKI592" s="35"/>
      <c r="LKJ592" s="35"/>
      <c r="LKK592" s="35"/>
      <c r="LKL592" s="35"/>
      <c r="LKM592" s="35"/>
      <c r="LKN592" s="35"/>
      <c r="LKO592" s="35"/>
      <c r="LKP592" s="35"/>
      <c r="LKQ592" s="35"/>
      <c r="LKR592" s="35"/>
      <c r="LKS592" s="35"/>
      <c r="LKT592" s="35"/>
      <c r="LKU592" s="35"/>
      <c r="LKV592" s="35"/>
      <c r="LKW592" s="35"/>
      <c r="LKX592" s="35"/>
      <c r="LKY592" s="35"/>
      <c r="LKZ592" s="35"/>
      <c r="LLA592" s="35"/>
      <c r="LLB592" s="35"/>
      <c r="LLC592" s="35"/>
      <c r="LLD592" s="35"/>
      <c r="LLE592" s="35"/>
      <c r="LLF592" s="35"/>
      <c r="LLG592" s="35"/>
      <c r="LLH592" s="35"/>
      <c r="LLI592" s="35"/>
      <c r="LLJ592" s="35"/>
      <c r="LLK592" s="35"/>
      <c r="LLL592" s="35"/>
      <c r="LLM592" s="35"/>
      <c r="LLN592" s="35"/>
      <c r="LLO592" s="35"/>
      <c r="LLP592" s="35"/>
      <c r="LLQ592" s="35"/>
      <c r="LLR592" s="35"/>
      <c r="LLS592" s="35"/>
      <c r="LLT592" s="35"/>
      <c r="LLU592" s="35"/>
      <c r="LLV592" s="35"/>
      <c r="LLW592" s="35"/>
      <c r="LLX592" s="35"/>
      <c r="LLY592" s="35"/>
      <c r="LLZ592" s="35"/>
      <c r="LMA592" s="35"/>
      <c r="LMB592" s="35"/>
      <c r="LMC592" s="35"/>
      <c r="LMD592" s="35"/>
      <c r="LME592" s="35"/>
      <c r="LMF592" s="35"/>
      <c r="LMG592" s="35"/>
      <c r="LMH592" s="35"/>
      <c r="LMI592" s="35"/>
      <c r="LMJ592" s="35"/>
      <c r="LMK592" s="35"/>
      <c r="LML592" s="35"/>
      <c r="LMM592" s="35"/>
      <c r="LMN592" s="35"/>
      <c r="LMO592" s="35"/>
      <c r="LMP592" s="35"/>
      <c r="LMQ592" s="35"/>
      <c r="LMR592" s="35"/>
      <c r="LMS592" s="35"/>
      <c r="LMT592" s="35"/>
      <c r="LMU592" s="35"/>
      <c r="LMV592" s="35"/>
      <c r="LMW592" s="35"/>
      <c r="LMX592" s="35"/>
      <c r="LMY592" s="35"/>
      <c r="LMZ592" s="35"/>
      <c r="LNA592" s="35"/>
      <c r="LNB592" s="35"/>
      <c r="LNC592" s="35"/>
      <c r="LND592" s="35"/>
      <c r="LNE592" s="35"/>
      <c r="LNF592" s="35"/>
      <c r="LNG592" s="35"/>
      <c r="LNH592" s="35"/>
      <c r="LNI592" s="35"/>
      <c r="LNJ592" s="35"/>
      <c r="LNK592" s="35"/>
      <c r="LNL592" s="35"/>
      <c r="LNM592" s="35"/>
      <c r="LNN592" s="35"/>
      <c r="LNO592" s="35"/>
      <c r="LNP592" s="35"/>
      <c r="LNQ592" s="35"/>
      <c r="LNR592" s="35"/>
      <c r="LNS592" s="35"/>
      <c r="LNT592" s="35"/>
      <c r="LNU592" s="35"/>
      <c r="LNV592" s="35"/>
      <c r="LNW592" s="35"/>
      <c r="LNX592" s="35"/>
      <c r="LNY592" s="35"/>
      <c r="LNZ592" s="35"/>
      <c r="LOA592" s="35"/>
      <c r="LOB592" s="35"/>
      <c r="LOC592" s="35"/>
      <c r="LOD592" s="35"/>
      <c r="LOE592" s="35"/>
      <c r="LOF592" s="35"/>
      <c r="LOG592" s="35"/>
      <c r="LOH592" s="35"/>
      <c r="LOI592" s="35"/>
      <c r="LOJ592" s="35"/>
      <c r="LOK592" s="35"/>
      <c r="LOL592" s="35"/>
      <c r="LOM592" s="35"/>
      <c r="LON592" s="35"/>
      <c r="LOO592" s="35"/>
      <c r="LOP592" s="35"/>
      <c r="LOQ592" s="35"/>
      <c r="LOR592" s="35"/>
      <c r="LOS592" s="35"/>
      <c r="LOT592" s="35"/>
      <c r="LOU592" s="35"/>
      <c r="LOV592" s="35"/>
      <c r="LOW592" s="35"/>
      <c r="LOX592" s="35"/>
      <c r="LOY592" s="35"/>
      <c r="LOZ592" s="35"/>
      <c r="LPA592" s="35"/>
      <c r="LPB592" s="35"/>
      <c r="LPC592" s="35"/>
      <c r="LPD592" s="35"/>
      <c r="LPE592" s="35"/>
      <c r="LPF592" s="35"/>
      <c r="LPG592" s="35"/>
      <c r="LPH592" s="35"/>
      <c r="LPI592" s="35"/>
      <c r="LPJ592" s="35"/>
      <c r="LPK592" s="35"/>
      <c r="LPL592" s="35"/>
      <c r="LPM592" s="35"/>
      <c r="LPN592" s="35"/>
      <c r="LPO592" s="35"/>
      <c r="LPP592" s="35"/>
      <c r="LPQ592" s="35"/>
      <c r="LPR592" s="35"/>
      <c r="LPS592" s="35"/>
      <c r="LPT592" s="35"/>
      <c r="LPU592" s="35"/>
      <c r="LPV592" s="35"/>
      <c r="LPW592" s="35"/>
      <c r="LPX592" s="35"/>
      <c r="LPY592" s="35"/>
      <c r="LPZ592" s="35"/>
      <c r="LQA592" s="35"/>
      <c r="LQB592" s="35"/>
      <c r="LQC592" s="35"/>
      <c r="LQD592" s="35"/>
      <c r="LQE592" s="35"/>
      <c r="LQF592" s="35"/>
      <c r="LQG592" s="35"/>
      <c r="LQH592" s="35"/>
      <c r="LQI592" s="35"/>
      <c r="LQJ592" s="35"/>
      <c r="LQK592" s="35"/>
      <c r="LQL592" s="35"/>
      <c r="LQM592" s="35"/>
      <c r="LQN592" s="35"/>
      <c r="LQO592" s="35"/>
      <c r="LQP592" s="35"/>
      <c r="LQQ592" s="35"/>
      <c r="LQR592" s="35"/>
      <c r="LQS592" s="35"/>
      <c r="LQT592" s="35"/>
      <c r="LQU592" s="35"/>
      <c r="LQV592" s="35"/>
      <c r="LQW592" s="35"/>
      <c r="LQX592" s="35"/>
      <c r="LQY592" s="35"/>
      <c r="LQZ592" s="35"/>
      <c r="LRA592" s="35"/>
      <c r="LRB592" s="35"/>
      <c r="LRC592" s="35"/>
      <c r="LRD592" s="35"/>
      <c r="LRE592" s="35"/>
      <c r="LRF592" s="35"/>
      <c r="LRG592" s="35"/>
      <c r="LRH592" s="35"/>
      <c r="LRI592" s="35"/>
      <c r="LRJ592" s="35"/>
      <c r="LRK592" s="35"/>
      <c r="LRL592" s="35"/>
      <c r="LRM592" s="35"/>
      <c r="LRN592" s="35"/>
      <c r="LRO592" s="35"/>
      <c r="LRP592" s="35"/>
      <c r="LRQ592" s="35"/>
      <c r="LRR592" s="35"/>
      <c r="LRS592" s="35"/>
      <c r="LRT592" s="35"/>
      <c r="LRU592" s="35"/>
      <c r="LRV592" s="35"/>
      <c r="LRW592" s="35"/>
      <c r="LRX592" s="35"/>
      <c r="LRY592" s="35"/>
      <c r="LRZ592" s="35"/>
      <c r="LSA592" s="35"/>
      <c r="LSB592" s="35"/>
      <c r="LSC592" s="35"/>
      <c r="LSD592" s="35"/>
      <c r="LSE592" s="35"/>
      <c r="LSF592" s="35"/>
      <c r="LSG592" s="35"/>
      <c r="LSH592" s="35"/>
      <c r="LSI592" s="35"/>
      <c r="LSJ592" s="35"/>
      <c r="LSK592" s="35"/>
      <c r="LSL592" s="35"/>
      <c r="LSM592" s="35"/>
      <c r="LSN592" s="35"/>
      <c r="LSO592" s="35"/>
      <c r="LSP592" s="35"/>
      <c r="LSQ592" s="35"/>
      <c r="LSR592" s="35"/>
      <c r="LSS592" s="35"/>
      <c r="LST592" s="35"/>
      <c r="LSU592" s="35"/>
      <c r="LSV592" s="35"/>
      <c r="LSW592" s="35"/>
      <c r="LSX592" s="35"/>
      <c r="LSY592" s="35"/>
      <c r="LSZ592" s="35"/>
      <c r="LTA592" s="35"/>
      <c r="LTB592" s="35"/>
      <c r="LTC592" s="35"/>
      <c r="LTD592" s="35"/>
      <c r="LTE592" s="35"/>
      <c r="LTF592" s="35"/>
      <c r="LTG592" s="35"/>
      <c r="LTH592" s="35"/>
      <c r="LTI592" s="35"/>
      <c r="LTJ592" s="35"/>
      <c r="LTK592" s="35"/>
      <c r="LTL592" s="35"/>
      <c r="LTM592" s="35"/>
      <c r="LTN592" s="35"/>
      <c r="LTO592" s="35"/>
      <c r="LTP592" s="35"/>
      <c r="LTQ592" s="35"/>
      <c r="LTR592" s="35"/>
      <c r="LTS592" s="35"/>
      <c r="LTT592" s="35"/>
      <c r="LTU592" s="35"/>
      <c r="LTV592" s="35"/>
      <c r="LTW592" s="35"/>
      <c r="LTX592" s="35"/>
      <c r="LTY592" s="35"/>
      <c r="LTZ592" s="35"/>
      <c r="LUA592" s="35"/>
      <c r="LUB592" s="35"/>
      <c r="LUC592" s="35"/>
      <c r="LUD592" s="35"/>
      <c r="LUE592" s="35"/>
      <c r="LUF592" s="35"/>
      <c r="LUG592" s="35"/>
      <c r="LUH592" s="35"/>
      <c r="LUI592" s="35"/>
      <c r="LUJ592" s="35"/>
      <c r="LUK592" s="35"/>
      <c r="LUL592" s="35"/>
      <c r="LUM592" s="35"/>
      <c r="LUN592" s="35"/>
      <c r="LUO592" s="35"/>
      <c r="LUP592" s="35"/>
      <c r="LUQ592" s="35"/>
      <c r="LUR592" s="35"/>
      <c r="LUS592" s="35"/>
      <c r="LUT592" s="35"/>
      <c r="LUU592" s="35"/>
      <c r="LUV592" s="35"/>
      <c r="LUW592" s="35"/>
      <c r="LUX592" s="35"/>
      <c r="LUY592" s="35"/>
      <c r="LUZ592" s="35"/>
      <c r="LVA592" s="35"/>
      <c r="LVB592" s="35"/>
      <c r="LVC592" s="35"/>
      <c r="LVD592" s="35"/>
      <c r="LVE592" s="35"/>
      <c r="LVF592" s="35"/>
      <c r="LVG592" s="35"/>
      <c r="LVH592" s="35"/>
      <c r="LVI592" s="35"/>
      <c r="LVJ592" s="35"/>
      <c r="LVK592" s="35"/>
      <c r="LVL592" s="35"/>
      <c r="LVM592" s="35"/>
      <c r="LVN592" s="35"/>
      <c r="LVO592" s="35"/>
      <c r="LVP592" s="35"/>
      <c r="LVQ592" s="35"/>
      <c r="LVR592" s="35"/>
      <c r="LVS592" s="35"/>
      <c r="LVT592" s="35"/>
      <c r="LVU592" s="35"/>
      <c r="LVV592" s="35"/>
      <c r="LVW592" s="35"/>
      <c r="LVX592" s="35"/>
      <c r="LVY592" s="35"/>
      <c r="LVZ592" s="35"/>
      <c r="LWA592" s="35"/>
      <c r="LWB592" s="35"/>
      <c r="LWC592" s="35"/>
      <c r="LWD592" s="35"/>
      <c r="LWE592" s="35"/>
      <c r="LWF592" s="35"/>
      <c r="LWG592" s="35"/>
      <c r="LWH592" s="35"/>
      <c r="LWI592" s="35"/>
      <c r="LWJ592" s="35"/>
      <c r="LWK592" s="35"/>
      <c r="LWL592" s="35"/>
      <c r="LWM592" s="35"/>
      <c r="LWN592" s="35"/>
      <c r="LWO592" s="35"/>
      <c r="LWP592" s="35"/>
      <c r="LWQ592" s="35"/>
      <c r="LWR592" s="35"/>
      <c r="LWS592" s="35"/>
      <c r="LWT592" s="35"/>
      <c r="LWU592" s="35"/>
      <c r="LWV592" s="35"/>
      <c r="LWW592" s="35"/>
      <c r="LWX592" s="35"/>
      <c r="LWY592" s="35"/>
      <c r="LWZ592" s="35"/>
      <c r="LXA592" s="35"/>
      <c r="LXB592" s="35"/>
      <c r="LXC592" s="35"/>
      <c r="LXD592" s="35"/>
      <c r="LXE592" s="35"/>
      <c r="LXF592" s="35"/>
      <c r="LXG592" s="35"/>
      <c r="LXH592" s="35"/>
      <c r="LXI592" s="35"/>
      <c r="LXJ592" s="35"/>
      <c r="LXK592" s="35"/>
      <c r="LXL592" s="35"/>
      <c r="LXM592" s="35"/>
      <c r="LXN592" s="35"/>
      <c r="LXO592" s="35"/>
      <c r="LXP592" s="35"/>
      <c r="LXQ592" s="35"/>
      <c r="LXR592" s="35"/>
      <c r="LXS592" s="35"/>
      <c r="LXT592" s="35"/>
      <c r="LXU592" s="35"/>
      <c r="LXV592" s="35"/>
      <c r="LXW592" s="35"/>
      <c r="LXX592" s="35"/>
      <c r="LXY592" s="35"/>
      <c r="LXZ592" s="35"/>
      <c r="LYA592" s="35"/>
      <c r="LYB592" s="35"/>
      <c r="LYC592" s="35"/>
      <c r="LYD592" s="35"/>
      <c r="LYE592" s="35"/>
      <c r="LYF592" s="35"/>
      <c r="LYG592" s="35"/>
      <c r="LYH592" s="35"/>
      <c r="LYI592" s="35"/>
      <c r="LYJ592" s="35"/>
      <c r="LYK592" s="35"/>
      <c r="LYL592" s="35"/>
      <c r="LYM592" s="35"/>
      <c r="LYN592" s="35"/>
      <c r="LYO592" s="35"/>
      <c r="LYP592" s="35"/>
      <c r="LYQ592" s="35"/>
      <c r="LYR592" s="35"/>
      <c r="LYS592" s="35"/>
      <c r="LYT592" s="35"/>
      <c r="LYU592" s="35"/>
      <c r="LYV592" s="35"/>
      <c r="LYW592" s="35"/>
      <c r="LYX592" s="35"/>
      <c r="LYY592" s="35"/>
      <c r="LYZ592" s="35"/>
      <c r="LZA592" s="35"/>
      <c r="LZB592" s="35"/>
      <c r="LZC592" s="35"/>
      <c r="LZD592" s="35"/>
      <c r="LZE592" s="35"/>
      <c r="LZF592" s="35"/>
      <c r="LZG592" s="35"/>
      <c r="LZH592" s="35"/>
      <c r="LZI592" s="35"/>
      <c r="LZJ592" s="35"/>
      <c r="LZK592" s="35"/>
      <c r="LZL592" s="35"/>
      <c r="LZM592" s="35"/>
      <c r="LZN592" s="35"/>
      <c r="LZO592" s="35"/>
      <c r="LZP592" s="35"/>
      <c r="LZQ592" s="35"/>
      <c r="LZR592" s="35"/>
      <c r="LZS592" s="35"/>
      <c r="LZT592" s="35"/>
      <c r="LZU592" s="35"/>
      <c r="LZV592" s="35"/>
      <c r="LZW592" s="35"/>
      <c r="LZX592" s="35"/>
      <c r="LZY592" s="35"/>
      <c r="LZZ592" s="35"/>
      <c r="MAA592" s="35"/>
      <c r="MAB592" s="35"/>
      <c r="MAC592" s="35"/>
      <c r="MAD592" s="35"/>
      <c r="MAE592" s="35"/>
      <c r="MAF592" s="35"/>
      <c r="MAG592" s="35"/>
      <c r="MAH592" s="35"/>
      <c r="MAI592" s="35"/>
      <c r="MAJ592" s="35"/>
      <c r="MAK592" s="35"/>
      <c r="MAL592" s="35"/>
      <c r="MAM592" s="35"/>
      <c r="MAN592" s="35"/>
      <c r="MAO592" s="35"/>
      <c r="MAP592" s="35"/>
      <c r="MAQ592" s="35"/>
      <c r="MAR592" s="35"/>
      <c r="MAS592" s="35"/>
      <c r="MAT592" s="35"/>
      <c r="MAU592" s="35"/>
      <c r="MAV592" s="35"/>
      <c r="MAW592" s="35"/>
      <c r="MAX592" s="35"/>
      <c r="MAY592" s="35"/>
      <c r="MAZ592" s="35"/>
      <c r="MBA592" s="35"/>
      <c r="MBB592" s="35"/>
      <c r="MBC592" s="35"/>
      <c r="MBD592" s="35"/>
      <c r="MBE592" s="35"/>
      <c r="MBF592" s="35"/>
      <c r="MBG592" s="35"/>
      <c r="MBH592" s="35"/>
      <c r="MBI592" s="35"/>
      <c r="MBJ592" s="35"/>
      <c r="MBK592" s="35"/>
      <c r="MBL592" s="35"/>
      <c r="MBM592" s="35"/>
      <c r="MBN592" s="35"/>
      <c r="MBO592" s="35"/>
      <c r="MBP592" s="35"/>
      <c r="MBQ592" s="35"/>
      <c r="MBR592" s="35"/>
      <c r="MBS592" s="35"/>
      <c r="MBT592" s="35"/>
      <c r="MBU592" s="35"/>
      <c r="MBV592" s="35"/>
      <c r="MBW592" s="35"/>
      <c r="MBX592" s="35"/>
      <c r="MBY592" s="35"/>
      <c r="MBZ592" s="35"/>
      <c r="MCA592" s="35"/>
      <c r="MCB592" s="35"/>
      <c r="MCC592" s="35"/>
      <c r="MCD592" s="35"/>
      <c r="MCE592" s="35"/>
      <c r="MCF592" s="35"/>
      <c r="MCG592" s="35"/>
      <c r="MCH592" s="35"/>
      <c r="MCI592" s="35"/>
      <c r="MCJ592" s="35"/>
      <c r="MCK592" s="35"/>
      <c r="MCL592" s="35"/>
      <c r="MCM592" s="35"/>
      <c r="MCN592" s="35"/>
      <c r="MCO592" s="35"/>
      <c r="MCP592" s="35"/>
      <c r="MCQ592" s="35"/>
      <c r="MCR592" s="35"/>
      <c r="MCS592" s="35"/>
      <c r="MCT592" s="35"/>
      <c r="MCU592" s="35"/>
      <c r="MCV592" s="35"/>
      <c r="MCW592" s="35"/>
      <c r="MCX592" s="35"/>
      <c r="MCY592" s="35"/>
      <c r="MCZ592" s="35"/>
      <c r="MDA592" s="35"/>
      <c r="MDB592" s="35"/>
      <c r="MDC592" s="35"/>
      <c r="MDD592" s="35"/>
      <c r="MDE592" s="35"/>
      <c r="MDF592" s="35"/>
      <c r="MDG592" s="35"/>
      <c r="MDH592" s="35"/>
      <c r="MDI592" s="35"/>
      <c r="MDJ592" s="35"/>
      <c r="MDK592" s="35"/>
      <c r="MDL592" s="35"/>
      <c r="MDM592" s="35"/>
      <c r="MDN592" s="35"/>
      <c r="MDO592" s="35"/>
      <c r="MDP592" s="35"/>
      <c r="MDQ592" s="35"/>
      <c r="MDR592" s="35"/>
      <c r="MDS592" s="35"/>
      <c r="MDT592" s="35"/>
      <c r="MDU592" s="35"/>
      <c r="MDV592" s="35"/>
      <c r="MDW592" s="35"/>
      <c r="MDX592" s="35"/>
      <c r="MDY592" s="35"/>
      <c r="MDZ592" s="35"/>
      <c r="MEA592" s="35"/>
      <c r="MEB592" s="35"/>
      <c r="MEC592" s="35"/>
      <c r="MED592" s="35"/>
      <c r="MEE592" s="35"/>
      <c r="MEF592" s="35"/>
      <c r="MEG592" s="35"/>
      <c r="MEH592" s="35"/>
      <c r="MEI592" s="35"/>
      <c r="MEJ592" s="35"/>
      <c r="MEK592" s="35"/>
      <c r="MEL592" s="35"/>
      <c r="MEM592" s="35"/>
      <c r="MEN592" s="35"/>
      <c r="MEO592" s="35"/>
      <c r="MEP592" s="35"/>
      <c r="MEQ592" s="35"/>
      <c r="MER592" s="35"/>
      <c r="MES592" s="35"/>
      <c r="MET592" s="35"/>
      <c r="MEU592" s="35"/>
      <c r="MEV592" s="35"/>
      <c r="MEW592" s="35"/>
      <c r="MEX592" s="35"/>
      <c r="MEY592" s="35"/>
      <c r="MEZ592" s="35"/>
      <c r="MFA592" s="35"/>
      <c r="MFB592" s="35"/>
      <c r="MFC592" s="35"/>
      <c r="MFD592" s="35"/>
      <c r="MFE592" s="35"/>
      <c r="MFF592" s="35"/>
      <c r="MFG592" s="35"/>
      <c r="MFH592" s="35"/>
      <c r="MFI592" s="35"/>
      <c r="MFJ592" s="35"/>
      <c r="MFK592" s="35"/>
      <c r="MFL592" s="35"/>
      <c r="MFM592" s="35"/>
      <c r="MFN592" s="35"/>
      <c r="MFO592" s="35"/>
      <c r="MFP592" s="35"/>
      <c r="MFQ592" s="35"/>
      <c r="MFR592" s="35"/>
      <c r="MFS592" s="35"/>
      <c r="MFT592" s="35"/>
      <c r="MFU592" s="35"/>
      <c r="MFV592" s="35"/>
      <c r="MFW592" s="35"/>
      <c r="MFX592" s="35"/>
      <c r="MFY592" s="35"/>
      <c r="MFZ592" s="35"/>
      <c r="MGA592" s="35"/>
      <c r="MGB592" s="35"/>
      <c r="MGC592" s="35"/>
      <c r="MGD592" s="35"/>
      <c r="MGE592" s="35"/>
      <c r="MGF592" s="35"/>
      <c r="MGG592" s="35"/>
      <c r="MGH592" s="35"/>
      <c r="MGI592" s="35"/>
      <c r="MGJ592" s="35"/>
      <c r="MGK592" s="35"/>
      <c r="MGL592" s="35"/>
      <c r="MGM592" s="35"/>
      <c r="MGN592" s="35"/>
      <c r="MGO592" s="35"/>
      <c r="MGP592" s="35"/>
      <c r="MGQ592" s="35"/>
      <c r="MGR592" s="35"/>
      <c r="MGS592" s="35"/>
      <c r="MGT592" s="35"/>
      <c r="MGU592" s="35"/>
      <c r="MGV592" s="35"/>
      <c r="MGW592" s="35"/>
      <c r="MGX592" s="35"/>
      <c r="MGY592" s="35"/>
      <c r="MGZ592" s="35"/>
      <c r="MHA592" s="35"/>
      <c r="MHB592" s="35"/>
      <c r="MHC592" s="35"/>
      <c r="MHD592" s="35"/>
      <c r="MHE592" s="35"/>
      <c r="MHF592" s="35"/>
      <c r="MHG592" s="35"/>
      <c r="MHH592" s="35"/>
      <c r="MHI592" s="35"/>
      <c r="MHJ592" s="35"/>
      <c r="MHK592" s="35"/>
      <c r="MHL592" s="35"/>
      <c r="MHM592" s="35"/>
      <c r="MHN592" s="35"/>
      <c r="MHO592" s="35"/>
      <c r="MHP592" s="35"/>
      <c r="MHQ592" s="35"/>
      <c r="MHR592" s="35"/>
      <c r="MHS592" s="35"/>
      <c r="MHT592" s="35"/>
      <c r="MHU592" s="35"/>
      <c r="MHV592" s="35"/>
      <c r="MHW592" s="35"/>
      <c r="MHX592" s="35"/>
      <c r="MHY592" s="35"/>
      <c r="MHZ592" s="35"/>
      <c r="MIA592" s="35"/>
      <c r="MIB592" s="35"/>
      <c r="MIC592" s="35"/>
      <c r="MID592" s="35"/>
      <c r="MIE592" s="35"/>
      <c r="MIF592" s="35"/>
      <c r="MIG592" s="35"/>
      <c r="MIH592" s="35"/>
      <c r="MII592" s="35"/>
      <c r="MIJ592" s="35"/>
      <c r="MIK592" s="35"/>
      <c r="MIL592" s="35"/>
      <c r="MIM592" s="35"/>
      <c r="MIN592" s="35"/>
      <c r="MIO592" s="35"/>
      <c r="MIP592" s="35"/>
      <c r="MIQ592" s="35"/>
      <c r="MIR592" s="35"/>
      <c r="MIS592" s="35"/>
      <c r="MIT592" s="35"/>
      <c r="MIU592" s="35"/>
      <c r="MIV592" s="35"/>
      <c r="MIW592" s="35"/>
      <c r="MIX592" s="35"/>
      <c r="MIY592" s="35"/>
      <c r="MIZ592" s="35"/>
      <c r="MJA592" s="35"/>
      <c r="MJB592" s="35"/>
      <c r="MJC592" s="35"/>
      <c r="MJD592" s="35"/>
      <c r="MJE592" s="35"/>
      <c r="MJF592" s="35"/>
      <c r="MJG592" s="35"/>
      <c r="MJH592" s="35"/>
      <c r="MJI592" s="35"/>
      <c r="MJJ592" s="35"/>
      <c r="MJK592" s="35"/>
      <c r="MJL592" s="35"/>
      <c r="MJM592" s="35"/>
      <c r="MJN592" s="35"/>
      <c r="MJO592" s="35"/>
      <c r="MJP592" s="35"/>
      <c r="MJQ592" s="35"/>
      <c r="MJR592" s="35"/>
      <c r="MJS592" s="35"/>
      <c r="MJT592" s="35"/>
      <c r="MJU592" s="35"/>
      <c r="MJV592" s="35"/>
      <c r="MJW592" s="35"/>
      <c r="MJX592" s="35"/>
      <c r="MJY592" s="35"/>
      <c r="MJZ592" s="35"/>
      <c r="MKA592" s="35"/>
      <c r="MKB592" s="35"/>
      <c r="MKC592" s="35"/>
      <c r="MKD592" s="35"/>
      <c r="MKE592" s="35"/>
      <c r="MKF592" s="35"/>
      <c r="MKG592" s="35"/>
      <c r="MKH592" s="35"/>
      <c r="MKI592" s="35"/>
      <c r="MKJ592" s="35"/>
      <c r="MKK592" s="35"/>
      <c r="MKL592" s="35"/>
      <c r="MKM592" s="35"/>
      <c r="MKN592" s="35"/>
      <c r="MKO592" s="35"/>
      <c r="MKP592" s="35"/>
      <c r="MKQ592" s="35"/>
      <c r="MKR592" s="35"/>
      <c r="MKS592" s="35"/>
      <c r="MKT592" s="35"/>
      <c r="MKU592" s="35"/>
      <c r="MKV592" s="35"/>
      <c r="MKW592" s="35"/>
      <c r="MKX592" s="35"/>
      <c r="MKY592" s="35"/>
      <c r="MKZ592" s="35"/>
      <c r="MLA592" s="35"/>
      <c r="MLB592" s="35"/>
      <c r="MLC592" s="35"/>
      <c r="MLD592" s="35"/>
      <c r="MLE592" s="35"/>
      <c r="MLF592" s="35"/>
      <c r="MLG592" s="35"/>
      <c r="MLH592" s="35"/>
      <c r="MLI592" s="35"/>
      <c r="MLJ592" s="35"/>
      <c r="MLK592" s="35"/>
      <c r="MLL592" s="35"/>
      <c r="MLM592" s="35"/>
      <c r="MLN592" s="35"/>
      <c r="MLO592" s="35"/>
      <c r="MLP592" s="35"/>
      <c r="MLQ592" s="35"/>
      <c r="MLR592" s="35"/>
      <c r="MLS592" s="35"/>
      <c r="MLT592" s="35"/>
      <c r="MLU592" s="35"/>
      <c r="MLV592" s="35"/>
      <c r="MLW592" s="35"/>
      <c r="MLX592" s="35"/>
      <c r="MLY592" s="35"/>
      <c r="MLZ592" s="35"/>
      <c r="MMA592" s="35"/>
      <c r="MMB592" s="35"/>
      <c r="MMC592" s="35"/>
      <c r="MMD592" s="35"/>
      <c r="MME592" s="35"/>
      <c r="MMF592" s="35"/>
      <c r="MMG592" s="35"/>
      <c r="MMH592" s="35"/>
      <c r="MMI592" s="35"/>
      <c r="MMJ592" s="35"/>
      <c r="MMK592" s="35"/>
      <c r="MML592" s="35"/>
      <c r="MMM592" s="35"/>
      <c r="MMN592" s="35"/>
      <c r="MMO592" s="35"/>
      <c r="MMP592" s="35"/>
      <c r="MMQ592" s="35"/>
      <c r="MMR592" s="35"/>
      <c r="MMS592" s="35"/>
      <c r="MMT592" s="35"/>
      <c r="MMU592" s="35"/>
      <c r="MMV592" s="35"/>
      <c r="MMW592" s="35"/>
      <c r="MMX592" s="35"/>
      <c r="MMY592" s="35"/>
      <c r="MMZ592" s="35"/>
      <c r="MNA592" s="35"/>
      <c r="MNB592" s="35"/>
      <c r="MNC592" s="35"/>
      <c r="MND592" s="35"/>
      <c r="MNE592" s="35"/>
      <c r="MNF592" s="35"/>
      <c r="MNG592" s="35"/>
      <c r="MNH592" s="35"/>
      <c r="MNI592" s="35"/>
      <c r="MNJ592" s="35"/>
      <c r="MNK592" s="35"/>
      <c r="MNL592" s="35"/>
      <c r="MNM592" s="35"/>
      <c r="MNN592" s="35"/>
      <c r="MNO592" s="35"/>
      <c r="MNP592" s="35"/>
      <c r="MNQ592" s="35"/>
      <c r="MNR592" s="35"/>
      <c r="MNS592" s="35"/>
      <c r="MNT592" s="35"/>
      <c r="MNU592" s="35"/>
      <c r="MNV592" s="35"/>
      <c r="MNW592" s="35"/>
      <c r="MNX592" s="35"/>
      <c r="MNY592" s="35"/>
      <c r="MNZ592" s="35"/>
      <c r="MOA592" s="35"/>
      <c r="MOB592" s="35"/>
      <c r="MOC592" s="35"/>
      <c r="MOD592" s="35"/>
      <c r="MOE592" s="35"/>
      <c r="MOF592" s="35"/>
      <c r="MOG592" s="35"/>
      <c r="MOH592" s="35"/>
      <c r="MOI592" s="35"/>
      <c r="MOJ592" s="35"/>
      <c r="MOK592" s="35"/>
      <c r="MOL592" s="35"/>
      <c r="MOM592" s="35"/>
      <c r="MON592" s="35"/>
      <c r="MOO592" s="35"/>
      <c r="MOP592" s="35"/>
      <c r="MOQ592" s="35"/>
      <c r="MOR592" s="35"/>
      <c r="MOS592" s="35"/>
      <c r="MOT592" s="35"/>
      <c r="MOU592" s="35"/>
      <c r="MOV592" s="35"/>
      <c r="MOW592" s="35"/>
      <c r="MOX592" s="35"/>
      <c r="MOY592" s="35"/>
      <c r="MOZ592" s="35"/>
      <c r="MPA592" s="35"/>
      <c r="MPB592" s="35"/>
      <c r="MPC592" s="35"/>
      <c r="MPD592" s="35"/>
      <c r="MPE592" s="35"/>
      <c r="MPF592" s="35"/>
      <c r="MPG592" s="35"/>
      <c r="MPH592" s="35"/>
      <c r="MPI592" s="35"/>
      <c r="MPJ592" s="35"/>
      <c r="MPK592" s="35"/>
      <c r="MPL592" s="35"/>
      <c r="MPM592" s="35"/>
      <c r="MPN592" s="35"/>
      <c r="MPO592" s="35"/>
      <c r="MPP592" s="35"/>
      <c r="MPQ592" s="35"/>
      <c r="MPR592" s="35"/>
      <c r="MPS592" s="35"/>
      <c r="MPT592" s="35"/>
      <c r="MPU592" s="35"/>
      <c r="MPV592" s="35"/>
      <c r="MPW592" s="35"/>
      <c r="MPX592" s="35"/>
      <c r="MPY592" s="35"/>
      <c r="MPZ592" s="35"/>
      <c r="MQA592" s="35"/>
      <c r="MQB592" s="35"/>
      <c r="MQC592" s="35"/>
      <c r="MQD592" s="35"/>
      <c r="MQE592" s="35"/>
      <c r="MQF592" s="35"/>
      <c r="MQG592" s="35"/>
      <c r="MQH592" s="35"/>
      <c r="MQI592" s="35"/>
      <c r="MQJ592" s="35"/>
      <c r="MQK592" s="35"/>
      <c r="MQL592" s="35"/>
      <c r="MQM592" s="35"/>
      <c r="MQN592" s="35"/>
      <c r="MQO592" s="35"/>
      <c r="MQP592" s="35"/>
      <c r="MQQ592" s="35"/>
      <c r="MQR592" s="35"/>
      <c r="MQS592" s="35"/>
      <c r="MQT592" s="35"/>
      <c r="MQU592" s="35"/>
      <c r="MQV592" s="35"/>
      <c r="MQW592" s="35"/>
      <c r="MQX592" s="35"/>
      <c r="MQY592" s="35"/>
      <c r="MQZ592" s="35"/>
      <c r="MRA592" s="35"/>
      <c r="MRB592" s="35"/>
      <c r="MRC592" s="35"/>
      <c r="MRD592" s="35"/>
      <c r="MRE592" s="35"/>
      <c r="MRF592" s="35"/>
      <c r="MRG592" s="35"/>
      <c r="MRH592" s="35"/>
      <c r="MRI592" s="35"/>
      <c r="MRJ592" s="35"/>
      <c r="MRK592" s="35"/>
      <c r="MRL592" s="35"/>
      <c r="MRM592" s="35"/>
      <c r="MRN592" s="35"/>
      <c r="MRO592" s="35"/>
      <c r="MRP592" s="35"/>
      <c r="MRQ592" s="35"/>
      <c r="MRR592" s="35"/>
      <c r="MRS592" s="35"/>
      <c r="MRT592" s="35"/>
      <c r="MRU592" s="35"/>
      <c r="MRV592" s="35"/>
      <c r="MRW592" s="35"/>
      <c r="MRX592" s="35"/>
      <c r="MRY592" s="35"/>
      <c r="MRZ592" s="35"/>
      <c r="MSA592" s="35"/>
      <c r="MSB592" s="35"/>
      <c r="MSC592" s="35"/>
      <c r="MSD592" s="35"/>
      <c r="MSE592" s="35"/>
      <c r="MSF592" s="35"/>
      <c r="MSG592" s="35"/>
      <c r="MSH592" s="35"/>
      <c r="MSI592" s="35"/>
      <c r="MSJ592" s="35"/>
      <c r="MSK592" s="35"/>
      <c r="MSL592" s="35"/>
      <c r="MSM592" s="35"/>
      <c r="MSN592" s="35"/>
      <c r="MSO592" s="35"/>
      <c r="MSP592" s="35"/>
      <c r="MSQ592" s="35"/>
      <c r="MSR592" s="35"/>
      <c r="MSS592" s="35"/>
      <c r="MST592" s="35"/>
      <c r="MSU592" s="35"/>
      <c r="MSV592" s="35"/>
      <c r="MSW592" s="35"/>
      <c r="MSX592" s="35"/>
      <c r="MSY592" s="35"/>
      <c r="MSZ592" s="35"/>
      <c r="MTA592" s="35"/>
      <c r="MTB592" s="35"/>
      <c r="MTC592" s="35"/>
      <c r="MTD592" s="35"/>
      <c r="MTE592" s="35"/>
      <c r="MTF592" s="35"/>
      <c r="MTG592" s="35"/>
      <c r="MTH592" s="35"/>
      <c r="MTI592" s="35"/>
      <c r="MTJ592" s="35"/>
      <c r="MTK592" s="35"/>
      <c r="MTL592" s="35"/>
      <c r="MTM592" s="35"/>
      <c r="MTN592" s="35"/>
      <c r="MTO592" s="35"/>
      <c r="MTP592" s="35"/>
      <c r="MTQ592" s="35"/>
      <c r="MTR592" s="35"/>
      <c r="MTS592" s="35"/>
      <c r="MTT592" s="35"/>
      <c r="MTU592" s="35"/>
      <c r="MTV592" s="35"/>
      <c r="MTW592" s="35"/>
      <c r="MTX592" s="35"/>
      <c r="MTY592" s="35"/>
      <c r="MTZ592" s="35"/>
      <c r="MUA592" s="35"/>
      <c r="MUB592" s="35"/>
      <c r="MUC592" s="35"/>
      <c r="MUD592" s="35"/>
      <c r="MUE592" s="35"/>
      <c r="MUF592" s="35"/>
      <c r="MUG592" s="35"/>
      <c r="MUH592" s="35"/>
      <c r="MUI592" s="35"/>
      <c r="MUJ592" s="35"/>
      <c r="MUK592" s="35"/>
      <c r="MUL592" s="35"/>
      <c r="MUM592" s="35"/>
      <c r="MUN592" s="35"/>
      <c r="MUO592" s="35"/>
      <c r="MUP592" s="35"/>
      <c r="MUQ592" s="35"/>
      <c r="MUR592" s="35"/>
      <c r="MUS592" s="35"/>
      <c r="MUT592" s="35"/>
      <c r="MUU592" s="35"/>
      <c r="MUV592" s="35"/>
      <c r="MUW592" s="35"/>
      <c r="MUX592" s="35"/>
      <c r="MUY592" s="35"/>
      <c r="MUZ592" s="35"/>
      <c r="MVA592" s="35"/>
      <c r="MVB592" s="35"/>
      <c r="MVC592" s="35"/>
      <c r="MVD592" s="35"/>
      <c r="MVE592" s="35"/>
      <c r="MVF592" s="35"/>
      <c r="MVG592" s="35"/>
      <c r="MVH592" s="35"/>
      <c r="MVI592" s="35"/>
      <c r="MVJ592" s="35"/>
      <c r="MVK592" s="35"/>
      <c r="MVL592" s="35"/>
      <c r="MVM592" s="35"/>
      <c r="MVN592" s="35"/>
      <c r="MVO592" s="35"/>
      <c r="MVP592" s="35"/>
      <c r="MVQ592" s="35"/>
      <c r="MVR592" s="35"/>
      <c r="MVS592" s="35"/>
      <c r="MVT592" s="35"/>
      <c r="MVU592" s="35"/>
      <c r="MVV592" s="35"/>
      <c r="MVW592" s="35"/>
      <c r="MVX592" s="35"/>
      <c r="MVY592" s="35"/>
      <c r="MVZ592" s="35"/>
      <c r="MWA592" s="35"/>
      <c r="MWB592" s="35"/>
      <c r="MWC592" s="35"/>
      <c r="MWD592" s="35"/>
      <c r="MWE592" s="35"/>
      <c r="MWF592" s="35"/>
      <c r="MWG592" s="35"/>
      <c r="MWH592" s="35"/>
      <c r="MWI592" s="35"/>
      <c r="MWJ592" s="35"/>
      <c r="MWK592" s="35"/>
      <c r="MWL592" s="35"/>
      <c r="MWM592" s="35"/>
      <c r="MWN592" s="35"/>
      <c r="MWO592" s="35"/>
      <c r="MWP592" s="35"/>
      <c r="MWQ592" s="35"/>
      <c r="MWR592" s="35"/>
      <c r="MWS592" s="35"/>
      <c r="MWT592" s="35"/>
      <c r="MWU592" s="35"/>
      <c r="MWV592" s="35"/>
      <c r="MWW592" s="35"/>
      <c r="MWX592" s="35"/>
      <c r="MWY592" s="35"/>
      <c r="MWZ592" s="35"/>
      <c r="MXA592" s="35"/>
      <c r="MXB592" s="35"/>
      <c r="MXC592" s="35"/>
      <c r="MXD592" s="35"/>
      <c r="MXE592" s="35"/>
      <c r="MXF592" s="35"/>
      <c r="MXG592" s="35"/>
      <c r="MXH592" s="35"/>
      <c r="MXI592" s="35"/>
      <c r="MXJ592" s="35"/>
      <c r="MXK592" s="35"/>
      <c r="MXL592" s="35"/>
      <c r="MXM592" s="35"/>
      <c r="MXN592" s="35"/>
      <c r="MXO592" s="35"/>
      <c r="MXP592" s="35"/>
      <c r="MXQ592" s="35"/>
      <c r="MXR592" s="35"/>
      <c r="MXS592" s="35"/>
      <c r="MXT592" s="35"/>
      <c r="MXU592" s="35"/>
      <c r="MXV592" s="35"/>
      <c r="MXW592" s="35"/>
      <c r="MXX592" s="35"/>
      <c r="MXY592" s="35"/>
      <c r="MXZ592" s="35"/>
      <c r="MYA592" s="35"/>
      <c r="MYB592" s="35"/>
      <c r="MYC592" s="35"/>
      <c r="MYD592" s="35"/>
      <c r="MYE592" s="35"/>
      <c r="MYF592" s="35"/>
      <c r="MYG592" s="35"/>
      <c r="MYH592" s="35"/>
      <c r="MYI592" s="35"/>
      <c r="MYJ592" s="35"/>
      <c r="MYK592" s="35"/>
      <c r="MYL592" s="35"/>
      <c r="MYM592" s="35"/>
      <c r="MYN592" s="35"/>
      <c r="MYO592" s="35"/>
      <c r="MYP592" s="35"/>
      <c r="MYQ592" s="35"/>
      <c r="MYR592" s="35"/>
      <c r="MYS592" s="35"/>
      <c r="MYT592" s="35"/>
      <c r="MYU592" s="35"/>
      <c r="MYV592" s="35"/>
      <c r="MYW592" s="35"/>
      <c r="MYX592" s="35"/>
      <c r="MYY592" s="35"/>
      <c r="MYZ592" s="35"/>
      <c r="MZA592" s="35"/>
      <c r="MZB592" s="35"/>
      <c r="MZC592" s="35"/>
      <c r="MZD592" s="35"/>
      <c r="MZE592" s="35"/>
      <c r="MZF592" s="35"/>
      <c r="MZG592" s="35"/>
      <c r="MZH592" s="35"/>
      <c r="MZI592" s="35"/>
      <c r="MZJ592" s="35"/>
      <c r="MZK592" s="35"/>
      <c r="MZL592" s="35"/>
      <c r="MZM592" s="35"/>
      <c r="MZN592" s="35"/>
      <c r="MZO592" s="35"/>
      <c r="MZP592" s="35"/>
      <c r="MZQ592" s="35"/>
      <c r="MZR592" s="35"/>
      <c r="MZS592" s="35"/>
      <c r="MZT592" s="35"/>
      <c r="MZU592" s="35"/>
      <c r="MZV592" s="35"/>
      <c r="MZW592" s="35"/>
      <c r="MZX592" s="35"/>
      <c r="MZY592" s="35"/>
      <c r="MZZ592" s="35"/>
      <c r="NAA592" s="35"/>
      <c r="NAB592" s="35"/>
      <c r="NAC592" s="35"/>
      <c r="NAD592" s="35"/>
      <c r="NAE592" s="35"/>
      <c r="NAF592" s="35"/>
      <c r="NAG592" s="35"/>
      <c r="NAH592" s="35"/>
      <c r="NAI592" s="35"/>
      <c r="NAJ592" s="35"/>
      <c r="NAK592" s="35"/>
      <c r="NAL592" s="35"/>
      <c r="NAM592" s="35"/>
      <c r="NAN592" s="35"/>
      <c r="NAO592" s="35"/>
      <c r="NAP592" s="35"/>
      <c r="NAQ592" s="35"/>
      <c r="NAR592" s="35"/>
      <c r="NAS592" s="35"/>
      <c r="NAT592" s="35"/>
      <c r="NAU592" s="35"/>
      <c r="NAV592" s="35"/>
      <c r="NAW592" s="35"/>
      <c r="NAX592" s="35"/>
      <c r="NAY592" s="35"/>
      <c r="NAZ592" s="35"/>
      <c r="NBA592" s="35"/>
      <c r="NBB592" s="35"/>
      <c r="NBC592" s="35"/>
      <c r="NBD592" s="35"/>
      <c r="NBE592" s="35"/>
      <c r="NBF592" s="35"/>
      <c r="NBG592" s="35"/>
      <c r="NBH592" s="35"/>
      <c r="NBI592" s="35"/>
      <c r="NBJ592" s="35"/>
      <c r="NBK592" s="35"/>
      <c r="NBL592" s="35"/>
      <c r="NBM592" s="35"/>
      <c r="NBN592" s="35"/>
      <c r="NBO592" s="35"/>
      <c r="NBP592" s="35"/>
      <c r="NBQ592" s="35"/>
      <c r="NBR592" s="35"/>
      <c r="NBS592" s="35"/>
      <c r="NBT592" s="35"/>
      <c r="NBU592" s="35"/>
      <c r="NBV592" s="35"/>
      <c r="NBW592" s="35"/>
      <c r="NBX592" s="35"/>
      <c r="NBY592" s="35"/>
      <c r="NBZ592" s="35"/>
      <c r="NCA592" s="35"/>
      <c r="NCB592" s="35"/>
      <c r="NCC592" s="35"/>
      <c r="NCD592" s="35"/>
      <c r="NCE592" s="35"/>
      <c r="NCF592" s="35"/>
      <c r="NCG592" s="35"/>
      <c r="NCH592" s="35"/>
      <c r="NCI592" s="35"/>
      <c r="NCJ592" s="35"/>
      <c r="NCK592" s="35"/>
      <c r="NCL592" s="35"/>
      <c r="NCM592" s="35"/>
      <c r="NCN592" s="35"/>
      <c r="NCO592" s="35"/>
      <c r="NCP592" s="35"/>
      <c r="NCQ592" s="35"/>
      <c r="NCR592" s="35"/>
      <c r="NCS592" s="35"/>
      <c r="NCT592" s="35"/>
      <c r="NCU592" s="35"/>
      <c r="NCV592" s="35"/>
      <c r="NCW592" s="35"/>
      <c r="NCX592" s="35"/>
      <c r="NCY592" s="35"/>
      <c r="NCZ592" s="35"/>
      <c r="NDA592" s="35"/>
      <c r="NDB592" s="35"/>
      <c r="NDC592" s="35"/>
      <c r="NDD592" s="35"/>
      <c r="NDE592" s="35"/>
      <c r="NDF592" s="35"/>
      <c r="NDG592" s="35"/>
      <c r="NDH592" s="35"/>
      <c r="NDI592" s="35"/>
      <c r="NDJ592" s="35"/>
      <c r="NDK592" s="35"/>
      <c r="NDL592" s="35"/>
      <c r="NDM592" s="35"/>
      <c r="NDN592" s="35"/>
      <c r="NDO592" s="35"/>
      <c r="NDP592" s="35"/>
      <c r="NDQ592" s="35"/>
      <c r="NDR592" s="35"/>
      <c r="NDS592" s="35"/>
      <c r="NDT592" s="35"/>
      <c r="NDU592" s="35"/>
      <c r="NDV592" s="35"/>
      <c r="NDW592" s="35"/>
      <c r="NDX592" s="35"/>
      <c r="NDY592" s="35"/>
      <c r="NDZ592" s="35"/>
      <c r="NEA592" s="35"/>
      <c r="NEB592" s="35"/>
      <c r="NEC592" s="35"/>
      <c r="NED592" s="35"/>
      <c r="NEE592" s="35"/>
      <c r="NEF592" s="35"/>
      <c r="NEG592" s="35"/>
      <c r="NEH592" s="35"/>
      <c r="NEI592" s="35"/>
      <c r="NEJ592" s="35"/>
      <c r="NEK592" s="35"/>
      <c r="NEL592" s="35"/>
      <c r="NEM592" s="35"/>
      <c r="NEN592" s="35"/>
      <c r="NEO592" s="35"/>
      <c r="NEP592" s="35"/>
      <c r="NEQ592" s="35"/>
      <c r="NER592" s="35"/>
      <c r="NES592" s="35"/>
      <c r="NET592" s="35"/>
      <c r="NEU592" s="35"/>
      <c r="NEV592" s="35"/>
      <c r="NEW592" s="35"/>
      <c r="NEX592" s="35"/>
      <c r="NEY592" s="35"/>
      <c r="NEZ592" s="35"/>
      <c r="NFA592" s="35"/>
      <c r="NFB592" s="35"/>
      <c r="NFC592" s="35"/>
      <c r="NFD592" s="35"/>
      <c r="NFE592" s="35"/>
      <c r="NFF592" s="35"/>
      <c r="NFG592" s="35"/>
      <c r="NFH592" s="35"/>
      <c r="NFI592" s="35"/>
      <c r="NFJ592" s="35"/>
      <c r="NFK592" s="35"/>
      <c r="NFL592" s="35"/>
      <c r="NFM592" s="35"/>
      <c r="NFN592" s="35"/>
      <c r="NFO592" s="35"/>
      <c r="NFP592" s="35"/>
      <c r="NFQ592" s="35"/>
      <c r="NFR592" s="35"/>
      <c r="NFS592" s="35"/>
      <c r="NFT592" s="35"/>
      <c r="NFU592" s="35"/>
      <c r="NFV592" s="35"/>
      <c r="NFW592" s="35"/>
      <c r="NFX592" s="35"/>
      <c r="NFY592" s="35"/>
      <c r="NFZ592" s="35"/>
      <c r="NGA592" s="35"/>
      <c r="NGB592" s="35"/>
      <c r="NGC592" s="35"/>
      <c r="NGD592" s="35"/>
      <c r="NGE592" s="35"/>
      <c r="NGF592" s="35"/>
      <c r="NGG592" s="35"/>
      <c r="NGH592" s="35"/>
      <c r="NGI592" s="35"/>
      <c r="NGJ592" s="35"/>
      <c r="NGK592" s="35"/>
      <c r="NGL592" s="35"/>
      <c r="NGM592" s="35"/>
      <c r="NGN592" s="35"/>
      <c r="NGO592" s="35"/>
      <c r="NGP592" s="35"/>
      <c r="NGQ592" s="35"/>
      <c r="NGR592" s="35"/>
      <c r="NGS592" s="35"/>
      <c r="NGT592" s="35"/>
      <c r="NGU592" s="35"/>
      <c r="NGV592" s="35"/>
      <c r="NGW592" s="35"/>
      <c r="NGX592" s="35"/>
      <c r="NGY592" s="35"/>
      <c r="NGZ592" s="35"/>
      <c r="NHA592" s="35"/>
      <c r="NHB592" s="35"/>
      <c r="NHC592" s="35"/>
      <c r="NHD592" s="35"/>
      <c r="NHE592" s="35"/>
      <c r="NHF592" s="35"/>
      <c r="NHG592" s="35"/>
      <c r="NHH592" s="35"/>
      <c r="NHI592" s="35"/>
      <c r="NHJ592" s="35"/>
      <c r="NHK592" s="35"/>
      <c r="NHL592" s="35"/>
      <c r="NHM592" s="35"/>
      <c r="NHN592" s="35"/>
      <c r="NHO592" s="35"/>
      <c r="NHP592" s="35"/>
      <c r="NHQ592" s="35"/>
      <c r="NHR592" s="35"/>
      <c r="NHS592" s="35"/>
      <c r="NHT592" s="35"/>
      <c r="NHU592" s="35"/>
      <c r="NHV592" s="35"/>
      <c r="NHW592" s="35"/>
      <c r="NHX592" s="35"/>
      <c r="NHY592" s="35"/>
      <c r="NHZ592" s="35"/>
      <c r="NIA592" s="35"/>
      <c r="NIB592" s="35"/>
      <c r="NIC592" s="35"/>
      <c r="NID592" s="35"/>
      <c r="NIE592" s="35"/>
      <c r="NIF592" s="35"/>
      <c r="NIG592" s="35"/>
      <c r="NIH592" s="35"/>
      <c r="NII592" s="35"/>
      <c r="NIJ592" s="35"/>
      <c r="NIK592" s="35"/>
      <c r="NIL592" s="35"/>
      <c r="NIM592" s="35"/>
      <c r="NIN592" s="35"/>
      <c r="NIO592" s="35"/>
      <c r="NIP592" s="35"/>
      <c r="NIQ592" s="35"/>
      <c r="NIR592" s="35"/>
      <c r="NIS592" s="35"/>
      <c r="NIT592" s="35"/>
      <c r="NIU592" s="35"/>
      <c r="NIV592" s="35"/>
      <c r="NIW592" s="35"/>
      <c r="NIX592" s="35"/>
      <c r="NIY592" s="35"/>
      <c r="NIZ592" s="35"/>
      <c r="NJA592" s="35"/>
      <c r="NJB592" s="35"/>
      <c r="NJC592" s="35"/>
      <c r="NJD592" s="35"/>
      <c r="NJE592" s="35"/>
      <c r="NJF592" s="35"/>
      <c r="NJG592" s="35"/>
      <c r="NJH592" s="35"/>
      <c r="NJI592" s="35"/>
      <c r="NJJ592" s="35"/>
      <c r="NJK592" s="35"/>
      <c r="NJL592" s="35"/>
      <c r="NJM592" s="35"/>
      <c r="NJN592" s="35"/>
      <c r="NJO592" s="35"/>
      <c r="NJP592" s="35"/>
      <c r="NJQ592" s="35"/>
      <c r="NJR592" s="35"/>
      <c r="NJS592" s="35"/>
      <c r="NJT592" s="35"/>
      <c r="NJU592" s="35"/>
      <c r="NJV592" s="35"/>
      <c r="NJW592" s="35"/>
      <c r="NJX592" s="35"/>
      <c r="NJY592" s="35"/>
      <c r="NJZ592" s="35"/>
      <c r="NKA592" s="35"/>
      <c r="NKB592" s="35"/>
      <c r="NKC592" s="35"/>
      <c r="NKD592" s="35"/>
      <c r="NKE592" s="35"/>
      <c r="NKF592" s="35"/>
      <c r="NKG592" s="35"/>
      <c r="NKH592" s="35"/>
      <c r="NKI592" s="35"/>
      <c r="NKJ592" s="35"/>
      <c r="NKK592" s="35"/>
      <c r="NKL592" s="35"/>
      <c r="NKM592" s="35"/>
      <c r="NKN592" s="35"/>
      <c r="NKO592" s="35"/>
      <c r="NKP592" s="35"/>
      <c r="NKQ592" s="35"/>
      <c r="NKR592" s="35"/>
      <c r="NKS592" s="35"/>
      <c r="NKT592" s="35"/>
      <c r="NKU592" s="35"/>
      <c r="NKV592" s="35"/>
      <c r="NKW592" s="35"/>
      <c r="NKX592" s="35"/>
      <c r="NKY592" s="35"/>
      <c r="NKZ592" s="35"/>
      <c r="NLA592" s="35"/>
      <c r="NLB592" s="35"/>
      <c r="NLC592" s="35"/>
      <c r="NLD592" s="35"/>
      <c r="NLE592" s="35"/>
      <c r="NLF592" s="35"/>
      <c r="NLG592" s="35"/>
      <c r="NLH592" s="35"/>
      <c r="NLI592" s="35"/>
      <c r="NLJ592" s="35"/>
      <c r="NLK592" s="35"/>
      <c r="NLL592" s="35"/>
      <c r="NLM592" s="35"/>
      <c r="NLN592" s="35"/>
      <c r="NLO592" s="35"/>
      <c r="NLP592" s="35"/>
      <c r="NLQ592" s="35"/>
      <c r="NLR592" s="35"/>
      <c r="NLS592" s="35"/>
      <c r="NLT592" s="35"/>
      <c r="NLU592" s="35"/>
      <c r="NLV592" s="35"/>
      <c r="NLW592" s="35"/>
      <c r="NLX592" s="35"/>
      <c r="NLY592" s="35"/>
      <c r="NLZ592" s="35"/>
      <c r="NMA592" s="35"/>
      <c r="NMB592" s="35"/>
      <c r="NMC592" s="35"/>
      <c r="NMD592" s="35"/>
      <c r="NME592" s="35"/>
      <c r="NMF592" s="35"/>
      <c r="NMG592" s="35"/>
      <c r="NMH592" s="35"/>
      <c r="NMI592" s="35"/>
      <c r="NMJ592" s="35"/>
      <c r="NMK592" s="35"/>
      <c r="NML592" s="35"/>
      <c r="NMM592" s="35"/>
      <c r="NMN592" s="35"/>
      <c r="NMO592" s="35"/>
      <c r="NMP592" s="35"/>
      <c r="NMQ592" s="35"/>
      <c r="NMR592" s="35"/>
      <c r="NMS592" s="35"/>
      <c r="NMT592" s="35"/>
      <c r="NMU592" s="35"/>
      <c r="NMV592" s="35"/>
      <c r="NMW592" s="35"/>
      <c r="NMX592" s="35"/>
      <c r="NMY592" s="35"/>
      <c r="NMZ592" s="35"/>
      <c r="NNA592" s="35"/>
      <c r="NNB592" s="35"/>
      <c r="NNC592" s="35"/>
      <c r="NND592" s="35"/>
      <c r="NNE592" s="35"/>
      <c r="NNF592" s="35"/>
      <c r="NNG592" s="35"/>
      <c r="NNH592" s="35"/>
      <c r="NNI592" s="35"/>
      <c r="NNJ592" s="35"/>
      <c r="NNK592" s="35"/>
      <c r="NNL592" s="35"/>
      <c r="NNM592" s="35"/>
      <c r="NNN592" s="35"/>
      <c r="NNO592" s="35"/>
      <c r="NNP592" s="35"/>
      <c r="NNQ592" s="35"/>
      <c r="NNR592" s="35"/>
      <c r="NNS592" s="35"/>
      <c r="NNT592" s="35"/>
      <c r="NNU592" s="35"/>
      <c r="NNV592" s="35"/>
      <c r="NNW592" s="35"/>
      <c r="NNX592" s="35"/>
      <c r="NNY592" s="35"/>
      <c r="NNZ592" s="35"/>
      <c r="NOA592" s="35"/>
      <c r="NOB592" s="35"/>
      <c r="NOC592" s="35"/>
      <c r="NOD592" s="35"/>
      <c r="NOE592" s="35"/>
      <c r="NOF592" s="35"/>
      <c r="NOG592" s="35"/>
      <c r="NOH592" s="35"/>
      <c r="NOI592" s="35"/>
      <c r="NOJ592" s="35"/>
      <c r="NOK592" s="35"/>
      <c r="NOL592" s="35"/>
      <c r="NOM592" s="35"/>
      <c r="NON592" s="35"/>
      <c r="NOO592" s="35"/>
      <c r="NOP592" s="35"/>
      <c r="NOQ592" s="35"/>
      <c r="NOR592" s="35"/>
      <c r="NOS592" s="35"/>
      <c r="NOT592" s="35"/>
      <c r="NOU592" s="35"/>
      <c r="NOV592" s="35"/>
      <c r="NOW592" s="35"/>
      <c r="NOX592" s="35"/>
      <c r="NOY592" s="35"/>
      <c r="NOZ592" s="35"/>
      <c r="NPA592" s="35"/>
      <c r="NPB592" s="35"/>
      <c r="NPC592" s="35"/>
      <c r="NPD592" s="35"/>
      <c r="NPE592" s="35"/>
      <c r="NPF592" s="35"/>
      <c r="NPG592" s="35"/>
      <c r="NPH592" s="35"/>
      <c r="NPI592" s="35"/>
      <c r="NPJ592" s="35"/>
      <c r="NPK592" s="35"/>
      <c r="NPL592" s="35"/>
      <c r="NPM592" s="35"/>
      <c r="NPN592" s="35"/>
      <c r="NPO592" s="35"/>
      <c r="NPP592" s="35"/>
      <c r="NPQ592" s="35"/>
      <c r="NPR592" s="35"/>
      <c r="NPS592" s="35"/>
      <c r="NPT592" s="35"/>
      <c r="NPU592" s="35"/>
      <c r="NPV592" s="35"/>
      <c r="NPW592" s="35"/>
      <c r="NPX592" s="35"/>
      <c r="NPY592" s="35"/>
      <c r="NPZ592" s="35"/>
      <c r="NQA592" s="35"/>
      <c r="NQB592" s="35"/>
      <c r="NQC592" s="35"/>
      <c r="NQD592" s="35"/>
      <c r="NQE592" s="35"/>
      <c r="NQF592" s="35"/>
      <c r="NQG592" s="35"/>
      <c r="NQH592" s="35"/>
      <c r="NQI592" s="35"/>
      <c r="NQJ592" s="35"/>
      <c r="NQK592" s="35"/>
      <c r="NQL592" s="35"/>
      <c r="NQM592" s="35"/>
      <c r="NQN592" s="35"/>
      <c r="NQO592" s="35"/>
      <c r="NQP592" s="35"/>
      <c r="NQQ592" s="35"/>
      <c r="NQR592" s="35"/>
      <c r="NQS592" s="35"/>
      <c r="NQT592" s="35"/>
      <c r="NQU592" s="35"/>
      <c r="NQV592" s="35"/>
      <c r="NQW592" s="35"/>
      <c r="NQX592" s="35"/>
      <c r="NQY592" s="35"/>
      <c r="NQZ592" s="35"/>
      <c r="NRA592" s="35"/>
      <c r="NRB592" s="35"/>
      <c r="NRC592" s="35"/>
      <c r="NRD592" s="35"/>
      <c r="NRE592" s="35"/>
      <c r="NRF592" s="35"/>
      <c r="NRG592" s="35"/>
      <c r="NRH592" s="35"/>
      <c r="NRI592" s="35"/>
      <c r="NRJ592" s="35"/>
      <c r="NRK592" s="35"/>
      <c r="NRL592" s="35"/>
      <c r="NRM592" s="35"/>
      <c r="NRN592" s="35"/>
      <c r="NRO592" s="35"/>
      <c r="NRP592" s="35"/>
      <c r="NRQ592" s="35"/>
      <c r="NRR592" s="35"/>
      <c r="NRS592" s="35"/>
      <c r="NRT592" s="35"/>
      <c r="NRU592" s="35"/>
      <c r="NRV592" s="35"/>
      <c r="NRW592" s="35"/>
      <c r="NRX592" s="35"/>
      <c r="NRY592" s="35"/>
      <c r="NRZ592" s="35"/>
      <c r="NSA592" s="35"/>
      <c r="NSB592" s="35"/>
      <c r="NSC592" s="35"/>
      <c r="NSD592" s="35"/>
      <c r="NSE592" s="35"/>
      <c r="NSF592" s="35"/>
      <c r="NSG592" s="35"/>
      <c r="NSH592" s="35"/>
      <c r="NSI592" s="35"/>
      <c r="NSJ592" s="35"/>
      <c r="NSK592" s="35"/>
      <c r="NSL592" s="35"/>
      <c r="NSM592" s="35"/>
      <c r="NSN592" s="35"/>
      <c r="NSO592" s="35"/>
      <c r="NSP592" s="35"/>
      <c r="NSQ592" s="35"/>
      <c r="NSR592" s="35"/>
      <c r="NSS592" s="35"/>
      <c r="NST592" s="35"/>
      <c r="NSU592" s="35"/>
      <c r="NSV592" s="35"/>
      <c r="NSW592" s="35"/>
      <c r="NSX592" s="35"/>
      <c r="NSY592" s="35"/>
      <c r="NSZ592" s="35"/>
      <c r="NTA592" s="35"/>
      <c r="NTB592" s="35"/>
      <c r="NTC592" s="35"/>
      <c r="NTD592" s="35"/>
      <c r="NTE592" s="35"/>
      <c r="NTF592" s="35"/>
      <c r="NTG592" s="35"/>
      <c r="NTH592" s="35"/>
      <c r="NTI592" s="35"/>
      <c r="NTJ592" s="35"/>
      <c r="NTK592" s="35"/>
      <c r="NTL592" s="35"/>
      <c r="NTM592" s="35"/>
      <c r="NTN592" s="35"/>
      <c r="NTO592" s="35"/>
      <c r="NTP592" s="35"/>
      <c r="NTQ592" s="35"/>
      <c r="NTR592" s="35"/>
      <c r="NTS592" s="35"/>
      <c r="NTT592" s="35"/>
      <c r="NTU592" s="35"/>
      <c r="NTV592" s="35"/>
      <c r="NTW592" s="35"/>
      <c r="NTX592" s="35"/>
      <c r="NTY592" s="35"/>
      <c r="NTZ592" s="35"/>
      <c r="NUA592" s="35"/>
      <c r="NUB592" s="35"/>
      <c r="NUC592" s="35"/>
      <c r="NUD592" s="35"/>
      <c r="NUE592" s="35"/>
      <c r="NUF592" s="35"/>
      <c r="NUG592" s="35"/>
      <c r="NUH592" s="35"/>
      <c r="NUI592" s="35"/>
      <c r="NUJ592" s="35"/>
      <c r="NUK592" s="35"/>
      <c r="NUL592" s="35"/>
      <c r="NUM592" s="35"/>
      <c r="NUN592" s="35"/>
      <c r="NUO592" s="35"/>
      <c r="NUP592" s="35"/>
      <c r="NUQ592" s="35"/>
      <c r="NUR592" s="35"/>
      <c r="NUS592" s="35"/>
      <c r="NUT592" s="35"/>
      <c r="NUU592" s="35"/>
      <c r="NUV592" s="35"/>
      <c r="NUW592" s="35"/>
      <c r="NUX592" s="35"/>
      <c r="NUY592" s="35"/>
      <c r="NUZ592" s="35"/>
      <c r="NVA592" s="35"/>
      <c r="NVB592" s="35"/>
      <c r="NVC592" s="35"/>
      <c r="NVD592" s="35"/>
      <c r="NVE592" s="35"/>
      <c r="NVF592" s="35"/>
      <c r="NVG592" s="35"/>
      <c r="NVH592" s="35"/>
      <c r="NVI592" s="35"/>
      <c r="NVJ592" s="35"/>
      <c r="NVK592" s="35"/>
      <c r="NVL592" s="35"/>
      <c r="NVM592" s="35"/>
      <c r="NVN592" s="35"/>
      <c r="NVO592" s="35"/>
      <c r="NVP592" s="35"/>
      <c r="NVQ592" s="35"/>
      <c r="NVR592" s="35"/>
      <c r="NVS592" s="35"/>
      <c r="NVT592" s="35"/>
      <c r="NVU592" s="35"/>
      <c r="NVV592" s="35"/>
      <c r="NVW592" s="35"/>
      <c r="NVX592" s="35"/>
      <c r="NVY592" s="35"/>
      <c r="NVZ592" s="35"/>
      <c r="NWA592" s="35"/>
      <c r="NWB592" s="35"/>
      <c r="NWC592" s="35"/>
      <c r="NWD592" s="35"/>
      <c r="NWE592" s="35"/>
      <c r="NWF592" s="35"/>
      <c r="NWG592" s="35"/>
      <c r="NWH592" s="35"/>
      <c r="NWI592" s="35"/>
      <c r="NWJ592" s="35"/>
      <c r="NWK592" s="35"/>
      <c r="NWL592" s="35"/>
      <c r="NWM592" s="35"/>
      <c r="NWN592" s="35"/>
      <c r="NWO592" s="35"/>
      <c r="NWP592" s="35"/>
      <c r="NWQ592" s="35"/>
      <c r="NWR592" s="35"/>
      <c r="NWS592" s="35"/>
      <c r="NWT592" s="35"/>
      <c r="NWU592" s="35"/>
      <c r="NWV592" s="35"/>
      <c r="NWW592" s="35"/>
      <c r="NWX592" s="35"/>
      <c r="NWY592" s="35"/>
      <c r="NWZ592" s="35"/>
      <c r="NXA592" s="35"/>
      <c r="NXB592" s="35"/>
      <c r="NXC592" s="35"/>
      <c r="NXD592" s="35"/>
      <c r="NXE592" s="35"/>
      <c r="NXF592" s="35"/>
      <c r="NXG592" s="35"/>
      <c r="NXH592" s="35"/>
      <c r="NXI592" s="35"/>
      <c r="NXJ592" s="35"/>
      <c r="NXK592" s="35"/>
      <c r="NXL592" s="35"/>
      <c r="NXM592" s="35"/>
      <c r="NXN592" s="35"/>
      <c r="NXO592" s="35"/>
      <c r="NXP592" s="35"/>
      <c r="NXQ592" s="35"/>
      <c r="NXR592" s="35"/>
      <c r="NXS592" s="35"/>
      <c r="NXT592" s="35"/>
      <c r="NXU592" s="35"/>
      <c r="NXV592" s="35"/>
      <c r="NXW592" s="35"/>
      <c r="NXX592" s="35"/>
      <c r="NXY592" s="35"/>
      <c r="NXZ592" s="35"/>
      <c r="NYA592" s="35"/>
      <c r="NYB592" s="35"/>
      <c r="NYC592" s="35"/>
      <c r="NYD592" s="35"/>
      <c r="NYE592" s="35"/>
      <c r="NYF592" s="35"/>
      <c r="NYG592" s="35"/>
      <c r="NYH592" s="35"/>
      <c r="NYI592" s="35"/>
      <c r="NYJ592" s="35"/>
      <c r="NYK592" s="35"/>
      <c r="NYL592" s="35"/>
      <c r="NYM592" s="35"/>
      <c r="NYN592" s="35"/>
      <c r="NYO592" s="35"/>
      <c r="NYP592" s="35"/>
      <c r="NYQ592" s="35"/>
      <c r="NYR592" s="35"/>
      <c r="NYS592" s="35"/>
      <c r="NYT592" s="35"/>
      <c r="NYU592" s="35"/>
      <c r="NYV592" s="35"/>
      <c r="NYW592" s="35"/>
      <c r="NYX592" s="35"/>
      <c r="NYY592" s="35"/>
      <c r="NYZ592" s="35"/>
      <c r="NZA592" s="35"/>
      <c r="NZB592" s="35"/>
      <c r="NZC592" s="35"/>
      <c r="NZD592" s="35"/>
      <c r="NZE592" s="35"/>
      <c r="NZF592" s="35"/>
      <c r="NZG592" s="35"/>
      <c r="NZH592" s="35"/>
      <c r="NZI592" s="35"/>
      <c r="NZJ592" s="35"/>
      <c r="NZK592" s="35"/>
      <c r="NZL592" s="35"/>
      <c r="NZM592" s="35"/>
      <c r="NZN592" s="35"/>
      <c r="NZO592" s="35"/>
      <c r="NZP592" s="35"/>
      <c r="NZQ592" s="35"/>
      <c r="NZR592" s="35"/>
      <c r="NZS592" s="35"/>
      <c r="NZT592" s="35"/>
      <c r="NZU592" s="35"/>
      <c r="NZV592" s="35"/>
      <c r="NZW592" s="35"/>
      <c r="NZX592" s="35"/>
      <c r="NZY592" s="35"/>
      <c r="NZZ592" s="35"/>
      <c r="OAA592" s="35"/>
      <c r="OAB592" s="35"/>
      <c r="OAC592" s="35"/>
      <c r="OAD592" s="35"/>
      <c r="OAE592" s="35"/>
      <c r="OAF592" s="35"/>
      <c r="OAG592" s="35"/>
      <c r="OAH592" s="35"/>
      <c r="OAI592" s="35"/>
      <c r="OAJ592" s="35"/>
      <c r="OAK592" s="35"/>
      <c r="OAL592" s="35"/>
      <c r="OAM592" s="35"/>
      <c r="OAN592" s="35"/>
      <c r="OAO592" s="35"/>
      <c r="OAP592" s="35"/>
      <c r="OAQ592" s="35"/>
      <c r="OAR592" s="35"/>
      <c r="OAS592" s="35"/>
      <c r="OAT592" s="35"/>
      <c r="OAU592" s="35"/>
      <c r="OAV592" s="35"/>
      <c r="OAW592" s="35"/>
      <c r="OAX592" s="35"/>
      <c r="OAY592" s="35"/>
      <c r="OAZ592" s="35"/>
      <c r="OBA592" s="35"/>
      <c r="OBB592" s="35"/>
      <c r="OBC592" s="35"/>
      <c r="OBD592" s="35"/>
      <c r="OBE592" s="35"/>
      <c r="OBF592" s="35"/>
      <c r="OBG592" s="35"/>
      <c r="OBH592" s="35"/>
      <c r="OBI592" s="35"/>
      <c r="OBJ592" s="35"/>
      <c r="OBK592" s="35"/>
      <c r="OBL592" s="35"/>
      <c r="OBM592" s="35"/>
      <c r="OBN592" s="35"/>
      <c r="OBO592" s="35"/>
      <c r="OBP592" s="35"/>
      <c r="OBQ592" s="35"/>
      <c r="OBR592" s="35"/>
      <c r="OBS592" s="35"/>
      <c r="OBT592" s="35"/>
      <c r="OBU592" s="35"/>
      <c r="OBV592" s="35"/>
      <c r="OBW592" s="35"/>
      <c r="OBX592" s="35"/>
      <c r="OBY592" s="35"/>
      <c r="OBZ592" s="35"/>
      <c r="OCA592" s="35"/>
      <c r="OCB592" s="35"/>
      <c r="OCC592" s="35"/>
      <c r="OCD592" s="35"/>
      <c r="OCE592" s="35"/>
      <c r="OCF592" s="35"/>
      <c r="OCG592" s="35"/>
      <c r="OCH592" s="35"/>
      <c r="OCI592" s="35"/>
      <c r="OCJ592" s="35"/>
      <c r="OCK592" s="35"/>
      <c r="OCL592" s="35"/>
      <c r="OCM592" s="35"/>
      <c r="OCN592" s="35"/>
      <c r="OCO592" s="35"/>
      <c r="OCP592" s="35"/>
      <c r="OCQ592" s="35"/>
      <c r="OCR592" s="35"/>
      <c r="OCS592" s="35"/>
      <c r="OCT592" s="35"/>
      <c r="OCU592" s="35"/>
      <c r="OCV592" s="35"/>
      <c r="OCW592" s="35"/>
      <c r="OCX592" s="35"/>
      <c r="OCY592" s="35"/>
      <c r="OCZ592" s="35"/>
      <c r="ODA592" s="35"/>
      <c r="ODB592" s="35"/>
      <c r="ODC592" s="35"/>
      <c r="ODD592" s="35"/>
      <c r="ODE592" s="35"/>
      <c r="ODF592" s="35"/>
      <c r="ODG592" s="35"/>
      <c r="ODH592" s="35"/>
      <c r="ODI592" s="35"/>
      <c r="ODJ592" s="35"/>
      <c r="ODK592" s="35"/>
      <c r="ODL592" s="35"/>
      <c r="ODM592" s="35"/>
      <c r="ODN592" s="35"/>
      <c r="ODO592" s="35"/>
      <c r="ODP592" s="35"/>
      <c r="ODQ592" s="35"/>
      <c r="ODR592" s="35"/>
      <c r="ODS592" s="35"/>
      <c r="ODT592" s="35"/>
      <c r="ODU592" s="35"/>
      <c r="ODV592" s="35"/>
      <c r="ODW592" s="35"/>
      <c r="ODX592" s="35"/>
      <c r="ODY592" s="35"/>
      <c r="ODZ592" s="35"/>
      <c r="OEA592" s="35"/>
      <c r="OEB592" s="35"/>
      <c r="OEC592" s="35"/>
      <c r="OED592" s="35"/>
      <c r="OEE592" s="35"/>
      <c r="OEF592" s="35"/>
      <c r="OEG592" s="35"/>
      <c r="OEH592" s="35"/>
      <c r="OEI592" s="35"/>
      <c r="OEJ592" s="35"/>
      <c r="OEK592" s="35"/>
      <c r="OEL592" s="35"/>
      <c r="OEM592" s="35"/>
      <c r="OEN592" s="35"/>
      <c r="OEO592" s="35"/>
      <c r="OEP592" s="35"/>
      <c r="OEQ592" s="35"/>
      <c r="OER592" s="35"/>
      <c r="OES592" s="35"/>
      <c r="OET592" s="35"/>
      <c r="OEU592" s="35"/>
      <c r="OEV592" s="35"/>
      <c r="OEW592" s="35"/>
      <c r="OEX592" s="35"/>
      <c r="OEY592" s="35"/>
      <c r="OEZ592" s="35"/>
      <c r="OFA592" s="35"/>
      <c r="OFB592" s="35"/>
      <c r="OFC592" s="35"/>
      <c r="OFD592" s="35"/>
      <c r="OFE592" s="35"/>
      <c r="OFF592" s="35"/>
      <c r="OFG592" s="35"/>
      <c r="OFH592" s="35"/>
      <c r="OFI592" s="35"/>
      <c r="OFJ592" s="35"/>
      <c r="OFK592" s="35"/>
      <c r="OFL592" s="35"/>
      <c r="OFM592" s="35"/>
      <c r="OFN592" s="35"/>
      <c r="OFO592" s="35"/>
      <c r="OFP592" s="35"/>
      <c r="OFQ592" s="35"/>
      <c r="OFR592" s="35"/>
      <c r="OFS592" s="35"/>
      <c r="OFT592" s="35"/>
      <c r="OFU592" s="35"/>
      <c r="OFV592" s="35"/>
      <c r="OFW592" s="35"/>
      <c r="OFX592" s="35"/>
      <c r="OFY592" s="35"/>
      <c r="OFZ592" s="35"/>
      <c r="OGA592" s="35"/>
      <c r="OGB592" s="35"/>
      <c r="OGC592" s="35"/>
      <c r="OGD592" s="35"/>
      <c r="OGE592" s="35"/>
      <c r="OGF592" s="35"/>
      <c r="OGG592" s="35"/>
      <c r="OGH592" s="35"/>
      <c r="OGI592" s="35"/>
      <c r="OGJ592" s="35"/>
      <c r="OGK592" s="35"/>
      <c r="OGL592" s="35"/>
      <c r="OGM592" s="35"/>
      <c r="OGN592" s="35"/>
      <c r="OGO592" s="35"/>
      <c r="OGP592" s="35"/>
      <c r="OGQ592" s="35"/>
      <c r="OGR592" s="35"/>
      <c r="OGS592" s="35"/>
      <c r="OGT592" s="35"/>
      <c r="OGU592" s="35"/>
      <c r="OGV592" s="35"/>
      <c r="OGW592" s="35"/>
      <c r="OGX592" s="35"/>
      <c r="OGY592" s="35"/>
      <c r="OGZ592" s="35"/>
      <c r="OHA592" s="35"/>
      <c r="OHB592" s="35"/>
      <c r="OHC592" s="35"/>
      <c r="OHD592" s="35"/>
      <c r="OHE592" s="35"/>
      <c r="OHF592" s="35"/>
      <c r="OHG592" s="35"/>
      <c r="OHH592" s="35"/>
      <c r="OHI592" s="35"/>
      <c r="OHJ592" s="35"/>
      <c r="OHK592" s="35"/>
      <c r="OHL592" s="35"/>
      <c r="OHM592" s="35"/>
      <c r="OHN592" s="35"/>
      <c r="OHO592" s="35"/>
      <c r="OHP592" s="35"/>
      <c r="OHQ592" s="35"/>
      <c r="OHR592" s="35"/>
      <c r="OHS592" s="35"/>
      <c r="OHT592" s="35"/>
      <c r="OHU592" s="35"/>
      <c r="OHV592" s="35"/>
      <c r="OHW592" s="35"/>
      <c r="OHX592" s="35"/>
      <c r="OHY592" s="35"/>
      <c r="OHZ592" s="35"/>
      <c r="OIA592" s="35"/>
      <c r="OIB592" s="35"/>
      <c r="OIC592" s="35"/>
      <c r="OID592" s="35"/>
      <c r="OIE592" s="35"/>
      <c r="OIF592" s="35"/>
      <c r="OIG592" s="35"/>
      <c r="OIH592" s="35"/>
      <c r="OII592" s="35"/>
      <c r="OIJ592" s="35"/>
      <c r="OIK592" s="35"/>
      <c r="OIL592" s="35"/>
      <c r="OIM592" s="35"/>
      <c r="OIN592" s="35"/>
      <c r="OIO592" s="35"/>
      <c r="OIP592" s="35"/>
      <c r="OIQ592" s="35"/>
      <c r="OIR592" s="35"/>
      <c r="OIS592" s="35"/>
      <c r="OIT592" s="35"/>
      <c r="OIU592" s="35"/>
      <c r="OIV592" s="35"/>
      <c r="OIW592" s="35"/>
      <c r="OIX592" s="35"/>
      <c r="OIY592" s="35"/>
      <c r="OIZ592" s="35"/>
      <c r="OJA592" s="35"/>
      <c r="OJB592" s="35"/>
      <c r="OJC592" s="35"/>
      <c r="OJD592" s="35"/>
      <c r="OJE592" s="35"/>
      <c r="OJF592" s="35"/>
      <c r="OJG592" s="35"/>
      <c r="OJH592" s="35"/>
      <c r="OJI592" s="35"/>
      <c r="OJJ592" s="35"/>
      <c r="OJK592" s="35"/>
      <c r="OJL592" s="35"/>
      <c r="OJM592" s="35"/>
      <c r="OJN592" s="35"/>
      <c r="OJO592" s="35"/>
      <c r="OJP592" s="35"/>
      <c r="OJQ592" s="35"/>
      <c r="OJR592" s="35"/>
      <c r="OJS592" s="35"/>
      <c r="OJT592" s="35"/>
      <c r="OJU592" s="35"/>
      <c r="OJV592" s="35"/>
      <c r="OJW592" s="35"/>
      <c r="OJX592" s="35"/>
      <c r="OJY592" s="35"/>
      <c r="OJZ592" s="35"/>
      <c r="OKA592" s="35"/>
      <c r="OKB592" s="35"/>
      <c r="OKC592" s="35"/>
      <c r="OKD592" s="35"/>
      <c r="OKE592" s="35"/>
      <c r="OKF592" s="35"/>
      <c r="OKG592" s="35"/>
      <c r="OKH592" s="35"/>
      <c r="OKI592" s="35"/>
      <c r="OKJ592" s="35"/>
      <c r="OKK592" s="35"/>
      <c r="OKL592" s="35"/>
      <c r="OKM592" s="35"/>
      <c r="OKN592" s="35"/>
      <c r="OKO592" s="35"/>
      <c r="OKP592" s="35"/>
      <c r="OKQ592" s="35"/>
      <c r="OKR592" s="35"/>
      <c r="OKS592" s="35"/>
      <c r="OKT592" s="35"/>
      <c r="OKU592" s="35"/>
      <c r="OKV592" s="35"/>
      <c r="OKW592" s="35"/>
      <c r="OKX592" s="35"/>
      <c r="OKY592" s="35"/>
      <c r="OKZ592" s="35"/>
      <c r="OLA592" s="35"/>
      <c r="OLB592" s="35"/>
      <c r="OLC592" s="35"/>
      <c r="OLD592" s="35"/>
      <c r="OLE592" s="35"/>
      <c r="OLF592" s="35"/>
      <c r="OLG592" s="35"/>
      <c r="OLH592" s="35"/>
      <c r="OLI592" s="35"/>
      <c r="OLJ592" s="35"/>
      <c r="OLK592" s="35"/>
      <c r="OLL592" s="35"/>
      <c r="OLM592" s="35"/>
      <c r="OLN592" s="35"/>
      <c r="OLO592" s="35"/>
      <c r="OLP592" s="35"/>
      <c r="OLQ592" s="35"/>
      <c r="OLR592" s="35"/>
      <c r="OLS592" s="35"/>
      <c r="OLT592" s="35"/>
      <c r="OLU592" s="35"/>
      <c r="OLV592" s="35"/>
      <c r="OLW592" s="35"/>
      <c r="OLX592" s="35"/>
      <c r="OLY592" s="35"/>
      <c r="OLZ592" s="35"/>
      <c r="OMA592" s="35"/>
      <c r="OMB592" s="35"/>
      <c r="OMC592" s="35"/>
      <c r="OMD592" s="35"/>
      <c r="OME592" s="35"/>
      <c r="OMF592" s="35"/>
      <c r="OMG592" s="35"/>
      <c r="OMH592" s="35"/>
      <c r="OMI592" s="35"/>
      <c r="OMJ592" s="35"/>
      <c r="OMK592" s="35"/>
      <c r="OML592" s="35"/>
      <c r="OMM592" s="35"/>
      <c r="OMN592" s="35"/>
      <c r="OMO592" s="35"/>
      <c r="OMP592" s="35"/>
      <c r="OMQ592" s="35"/>
      <c r="OMR592" s="35"/>
      <c r="OMS592" s="35"/>
      <c r="OMT592" s="35"/>
      <c r="OMU592" s="35"/>
      <c r="OMV592" s="35"/>
      <c r="OMW592" s="35"/>
      <c r="OMX592" s="35"/>
      <c r="OMY592" s="35"/>
      <c r="OMZ592" s="35"/>
      <c r="ONA592" s="35"/>
      <c r="ONB592" s="35"/>
      <c r="ONC592" s="35"/>
      <c r="OND592" s="35"/>
      <c r="ONE592" s="35"/>
      <c r="ONF592" s="35"/>
      <c r="ONG592" s="35"/>
      <c r="ONH592" s="35"/>
      <c r="ONI592" s="35"/>
      <c r="ONJ592" s="35"/>
      <c r="ONK592" s="35"/>
      <c r="ONL592" s="35"/>
      <c r="ONM592" s="35"/>
      <c r="ONN592" s="35"/>
      <c r="ONO592" s="35"/>
      <c r="ONP592" s="35"/>
      <c r="ONQ592" s="35"/>
      <c r="ONR592" s="35"/>
      <c r="ONS592" s="35"/>
      <c r="ONT592" s="35"/>
      <c r="ONU592" s="35"/>
      <c r="ONV592" s="35"/>
      <c r="ONW592" s="35"/>
      <c r="ONX592" s="35"/>
      <c r="ONY592" s="35"/>
      <c r="ONZ592" s="35"/>
      <c r="OOA592" s="35"/>
      <c r="OOB592" s="35"/>
      <c r="OOC592" s="35"/>
      <c r="OOD592" s="35"/>
      <c r="OOE592" s="35"/>
      <c r="OOF592" s="35"/>
      <c r="OOG592" s="35"/>
      <c r="OOH592" s="35"/>
      <c r="OOI592" s="35"/>
      <c r="OOJ592" s="35"/>
      <c r="OOK592" s="35"/>
      <c r="OOL592" s="35"/>
      <c r="OOM592" s="35"/>
      <c r="OON592" s="35"/>
      <c r="OOO592" s="35"/>
      <c r="OOP592" s="35"/>
      <c r="OOQ592" s="35"/>
      <c r="OOR592" s="35"/>
      <c r="OOS592" s="35"/>
      <c r="OOT592" s="35"/>
      <c r="OOU592" s="35"/>
      <c r="OOV592" s="35"/>
      <c r="OOW592" s="35"/>
      <c r="OOX592" s="35"/>
      <c r="OOY592" s="35"/>
      <c r="OOZ592" s="35"/>
      <c r="OPA592" s="35"/>
      <c r="OPB592" s="35"/>
      <c r="OPC592" s="35"/>
      <c r="OPD592" s="35"/>
      <c r="OPE592" s="35"/>
      <c r="OPF592" s="35"/>
      <c r="OPG592" s="35"/>
      <c r="OPH592" s="35"/>
      <c r="OPI592" s="35"/>
      <c r="OPJ592" s="35"/>
      <c r="OPK592" s="35"/>
      <c r="OPL592" s="35"/>
      <c r="OPM592" s="35"/>
      <c r="OPN592" s="35"/>
      <c r="OPO592" s="35"/>
      <c r="OPP592" s="35"/>
      <c r="OPQ592" s="35"/>
      <c r="OPR592" s="35"/>
      <c r="OPS592" s="35"/>
      <c r="OPT592" s="35"/>
      <c r="OPU592" s="35"/>
      <c r="OPV592" s="35"/>
      <c r="OPW592" s="35"/>
      <c r="OPX592" s="35"/>
      <c r="OPY592" s="35"/>
      <c r="OPZ592" s="35"/>
      <c r="OQA592" s="35"/>
      <c r="OQB592" s="35"/>
      <c r="OQC592" s="35"/>
      <c r="OQD592" s="35"/>
      <c r="OQE592" s="35"/>
      <c r="OQF592" s="35"/>
      <c r="OQG592" s="35"/>
      <c r="OQH592" s="35"/>
      <c r="OQI592" s="35"/>
      <c r="OQJ592" s="35"/>
      <c r="OQK592" s="35"/>
      <c r="OQL592" s="35"/>
      <c r="OQM592" s="35"/>
      <c r="OQN592" s="35"/>
      <c r="OQO592" s="35"/>
      <c r="OQP592" s="35"/>
      <c r="OQQ592" s="35"/>
      <c r="OQR592" s="35"/>
      <c r="OQS592" s="35"/>
      <c r="OQT592" s="35"/>
      <c r="OQU592" s="35"/>
      <c r="OQV592" s="35"/>
      <c r="OQW592" s="35"/>
      <c r="OQX592" s="35"/>
      <c r="OQY592" s="35"/>
      <c r="OQZ592" s="35"/>
      <c r="ORA592" s="35"/>
      <c r="ORB592" s="35"/>
      <c r="ORC592" s="35"/>
      <c r="ORD592" s="35"/>
      <c r="ORE592" s="35"/>
      <c r="ORF592" s="35"/>
      <c r="ORG592" s="35"/>
      <c r="ORH592" s="35"/>
      <c r="ORI592" s="35"/>
      <c r="ORJ592" s="35"/>
      <c r="ORK592" s="35"/>
      <c r="ORL592" s="35"/>
      <c r="ORM592" s="35"/>
      <c r="ORN592" s="35"/>
      <c r="ORO592" s="35"/>
      <c r="ORP592" s="35"/>
      <c r="ORQ592" s="35"/>
      <c r="ORR592" s="35"/>
      <c r="ORS592" s="35"/>
      <c r="ORT592" s="35"/>
      <c r="ORU592" s="35"/>
      <c r="ORV592" s="35"/>
      <c r="ORW592" s="35"/>
      <c r="ORX592" s="35"/>
      <c r="ORY592" s="35"/>
      <c r="ORZ592" s="35"/>
      <c r="OSA592" s="35"/>
      <c r="OSB592" s="35"/>
      <c r="OSC592" s="35"/>
      <c r="OSD592" s="35"/>
      <c r="OSE592" s="35"/>
      <c r="OSF592" s="35"/>
      <c r="OSG592" s="35"/>
      <c r="OSH592" s="35"/>
      <c r="OSI592" s="35"/>
      <c r="OSJ592" s="35"/>
      <c r="OSK592" s="35"/>
      <c r="OSL592" s="35"/>
      <c r="OSM592" s="35"/>
      <c r="OSN592" s="35"/>
      <c r="OSO592" s="35"/>
      <c r="OSP592" s="35"/>
      <c r="OSQ592" s="35"/>
      <c r="OSR592" s="35"/>
      <c r="OSS592" s="35"/>
      <c r="OST592" s="35"/>
      <c r="OSU592" s="35"/>
      <c r="OSV592" s="35"/>
      <c r="OSW592" s="35"/>
      <c r="OSX592" s="35"/>
      <c r="OSY592" s="35"/>
      <c r="OSZ592" s="35"/>
      <c r="OTA592" s="35"/>
      <c r="OTB592" s="35"/>
      <c r="OTC592" s="35"/>
      <c r="OTD592" s="35"/>
      <c r="OTE592" s="35"/>
      <c r="OTF592" s="35"/>
      <c r="OTG592" s="35"/>
      <c r="OTH592" s="35"/>
      <c r="OTI592" s="35"/>
      <c r="OTJ592" s="35"/>
      <c r="OTK592" s="35"/>
      <c r="OTL592" s="35"/>
      <c r="OTM592" s="35"/>
      <c r="OTN592" s="35"/>
      <c r="OTO592" s="35"/>
      <c r="OTP592" s="35"/>
      <c r="OTQ592" s="35"/>
      <c r="OTR592" s="35"/>
      <c r="OTS592" s="35"/>
      <c r="OTT592" s="35"/>
      <c r="OTU592" s="35"/>
      <c r="OTV592" s="35"/>
      <c r="OTW592" s="35"/>
      <c r="OTX592" s="35"/>
      <c r="OTY592" s="35"/>
      <c r="OTZ592" s="35"/>
      <c r="OUA592" s="35"/>
      <c r="OUB592" s="35"/>
      <c r="OUC592" s="35"/>
      <c r="OUD592" s="35"/>
      <c r="OUE592" s="35"/>
      <c r="OUF592" s="35"/>
      <c r="OUG592" s="35"/>
      <c r="OUH592" s="35"/>
      <c r="OUI592" s="35"/>
      <c r="OUJ592" s="35"/>
      <c r="OUK592" s="35"/>
      <c r="OUL592" s="35"/>
      <c r="OUM592" s="35"/>
      <c r="OUN592" s="35"/>
      <c r="OUO592" s="35"/>
      <c r="OUP592" s="35"/>
      <c r="OUQ592" s="35"/>
      <c r="OUR592" s="35"/>
      <c r="OUS592" s="35"/>
      <c r="OUT592" s="35"/>
      <c r="OUU592" s="35"/>
      <c r="OUV592" s="35"/>
      <c r="OUW592" s="35"/>
      <c r="OUX592" s="35"/>
      <c r="OUY592" s="35"/>
      <c r="OUZ592" s="35"/>
      <c r="OVA592" s="35"/>
      <c r="OVB592" s="35"/>
      <c r="OVC592" s="35"/>
      <c r="OVD592" s="35"/>
      <c r="OVE592" s="35"/>
      <c r="OVF592" s="35"/>
      <c r="OVG592" s="35"/>
      <c r="OVH592" s="35"/>
      <c r="OVI592" s="35"/>
      <c r="OVJ592" s="35"/>
      <c r="OVK592" s="35"/>
      <c r="OVL592" s="35"/>
      <c r="OVM592" s="35"/>
      <c r="OVN592" s="35"/>
      <c r="OVO592" s="35"/>
      <c r="OVP592" s="35"/>
      <c r="OVQ592" s="35"/>
      <c r="OVR592" s="35"/>
      <c r="OVS592" s="35"/>
      <c r="OVT592" s="35"/>
      <c r="OVU592" s="35"/>
      <c r="OVV592" s="35"/>
      <c r="OVW592" s="35"/>
      <c r="OVX592" s="35"/>
      <c r="OVY592" s="35"/>
      <c r="OVZ592" s="35"/>
      <c r="OWA592" s="35"/>
      <c r="OWB592" s="35"/>
      <c r="OWC592" s="35"/>
      <c r="OWD592" s="35"/>
      <c r="OWE592" s="35"/>
      <c r="OWF592" s="35"/>
      <c r="OWG592" s="35"/>
      <c r="OWH592" s="35"/>
      <c r="OWI592" s="35"/>
      <c r="OWJ592" s="35"/>
      <c r="OWK592" s="35"/>
      <c r="OWL592" s="35"/>
      <c r="OWM592" s="35"/>
      <c r="OWN592" s="35"/>
      <c r="OWO592" s="35"/>
      <c r="OWP592" s="35"/>
      <c r="OWQ592" s="35"/>
      <c r="OWR592" s="35"/>
      <c r="OWS592" s="35"/>
      <c r="OWT592" s="35"/>
      <c r="OWU592" s="35"/>
      <c r="OWV592" s="35"/>
      <c r="OWW592" s="35"/>
      <c r="OWX592" s="35"/>
      <c r="OWY592" s="35"/>
      <c r="OWZ592" s="35"/>
      <c r="OXA592" s="35"/>
      <c r="OXB592" s="35"/>
      <c r="OXC592" s="35"/>
      <c r="OXD592" s="35"/>
      <c r="OXE592" s="35"/>
      <c r="OXF592" s="35"/>
      <c r="OXG592" s="35"/>
      <c r="OXH592" s="35"/>
      <c r="OXI592" s="35"/>
      <c r="OXJ592" s="35"/>
      <c r="OXK592" s="35"/>
      <c r="OXL592" s="35"/>
      <c r="OXM592" s="35"/>
      <c r="OXN592" s="35"/>
      <c r="OXO592" s="35"/>
      <c r="OXP592" s="35"/>
      <c r="OXQ592" s="35"/>
      <c r="OXR592" s="35"/>
      <c r="OXS592" s="35"/>
      <c r="OXT592" s="35"/>
      <c r="OXU592" s="35"/>
      <c r="OXV592" s="35"/>
      <c r="OXW592" s="35"/>
      <c r="OXX592" s="35"/>
      <c r="OXY592" s="35"/>
      <c r="OXZ592" s="35"/>
      <c r="OYA592" s="35"/>
      <c r="OYB592" s="35"/>
      <c r="OYC592" s="35"/>
      <c r="OYD592" s="35"/>
      <c r="OYE592" s="35"/>
      <c r="OYF592" s="35"/>
      <c r="OYG592" s="35"/>
      <c r="OYH592" s="35"/>
      <c r="OYI592" s="35"/>
      <c r="OYJ592" s="35"/>
      <c r="OYK592" s="35"/>
      <c r="OYL592" s="35"/>
      <c r="OYM592" s="35"/>
      <c r="OYN592" s="35"/>
      <c r="OYO592" s="35"/>
      <c r="OYP592" s="35"/>
      <c r="OYQ592" s="35"/>
      <c r="OYR592" s="35"/>
      <c r="OYS592" s="35"/>
      <c r="OYT592" s="35"/>
      <c r="OYU592" s="35"/>
      <c r="OYV592" s="35"/>
      <c r="OYW592" s="35"/>
      <c r="OYX592" s="35"/>
      <c r="OYY592" s="35"/>
      <c r="OYZ592" s="35"/>
      <c r="OZA592" s="35"/>
      <c r="OZB592" s="35"/>
      <c r="OZC592" s="35"/>
      <c r="OZD592" s="35"/>
      <c r="OZE592" s="35"/>
      <c r="OZF592" s="35"/>
      <c r="OZG592" s="35"/>
      <c r="OZH592" s="35"/>
      <c r="OZI592" s="35"/>
      <c r="OZJ592" s="35"/>
      <c r="OZK592" s="35"/>
      <c r="OZL592" s="35"/>
      <c r="OZM592" s="35"/>
      <c r="OZN592" s="35"/>
      <c r="OZO592" s="35"/>
      <c r="OZP592" s="35"/>
      <c r="OZQ592" s="35"/>
      <c r="OZR592" s="35"/>
      <c r="OZS592" s="35"/>
      <c r="OZT592" s="35"/>
      <c r="OZU592" s="35"/>
      <c r="OZV592" s="35"/>
      <c r="OZW592" s="35"/>
      <c r="OZX592" s="35"/>
      <c r="OZY592" s="35"/>
      <c r="OZZ592" s="35"/>
      <c r="PAA592" s="35"/>
      <c r="PAB592" s="35"/>
      <c r="PAC592" s="35"/>
      <c r="PAD592" s="35"/>
      <c r="PAE592" s="35"/>
      <c r="PAF592" s="35"/>
      <c r="PAG592" s="35"/>
      <c r="PAH592" s="35"/>
      <c r="PAI592" s="35"/>
      <c r="PAJ592" s="35"/>
      <c r="PAK592" s="35"/>
      <c r="PAL592" s="35"/>
      <c r="PAM592" s="35"/>
      <c r="PAN592" s="35"/>
      <c r="PAO592" s="35"/>
      <c r="PAP592" s="35"/>
      <c r="PAQ592" s="35"/>
      <c r="PAR592" s="35"/>
      <c r="PAS592" s="35"/>
      <c r="PAT592" s="35"/>
      <c r="PAU592" s="35"/>
      <c r="PAV592" s="35"/>
      <c r="PAW592" s="35"/>
      <c r="PAX592" s="35"/>
      <c r="PAY592" s="35"/>
      <c r="PAZ592" s="35"/>
      <c r="PBA592" s="35"/>
      <c r="PBB592" s="35"/>
      <c r="PBC592" s="35"/>
      <c r="PBD592" s="35"/>
      <c r="PBE592" s="35"/>
      <c r="PBF592" s="35"/>
      <c r="PBG592" s="35"/>
      <c r="PBH592" s="35"/>
      <c r="PBI592" s="35"/>
      <c r="PBJ592" s="35"/>
      <c r="PBK592" s="35"/>
      <c r="PBL592" s="35"/>
      <c r="PBM592" s="35"/>
      <c r="PBN592" s="35"/>
      <c r="PBO592" s="35"/>
      <c r="PBP592" s="35"/>
      <c r="PBQ592" s="35"/>
      <c r="PBR592" s="35"/>
      <c r="PBS592" s="35"/>
      <c r="PBT592" s="35"/>
      <c r="PBU592" s="35"/>
      <c r="PBV592" s="35"/>
      <c r="PBW592" s="35"/>
      <c r="PBX592" s="35"/>
      <c r="PBY592" s="35"/>
      <c r="PBZ592" s="35"/>
      <c r="PCA592" s="35"/>
      <c r="PCB592" s="35"/>
      <c r="PCC592" s="35"/>
      <c r="PCD592" s="35"/>
      <c r="PCE592" s="35"/>
      <c r="PCF592" s="35"/>
      <c r="PCG592" s="35"/>
      <c r="PCH592" s="35"/>
      <c r="PCI592" s="35"/>
      <c r="PCJ592" s="35"/>
      <c r="PCK592" s="35"/>
      <c r="PCL592" s="35"/>
      <c r="PCM592" s="35"/>
      <c r="PCN592" s="35"/>
      <c r="PCO592" s="35"/>
      <c r="PCP592" s="35"/>
      <c r="PCQ592" s="35"/>
      <c r="PCR592" s="35"/>
      <c r="PCS592" s="35"/>
      <c r="PCT592" s="35"/>
      <c r="PCU592" s="35"/>
      <c r="PCV592" s="35"/>
      <c r="PCW592" s="35"/>
      <c r="PCX592" s="35"/>
      <c r="PCY592" s="35"/>
      <c r="PCZ592" s="35"/>
      <c r="PDA592" s="35"/>
      <c r="PDB592" s="35"/>
      <c r="PDC592" s="35"/>
      <c r="PDD592" s="35"/>
      <c r="PDE592" s="35"/>
      <c r="PDF592" s="35"/>
      <c r="PDG592" s="35"/>
      <c r="PDH592" s="35"/>
      <c r="PDI592" s="35"/>
      <c r="PDJ592" s="35"/>
      <c r="PDK592" s="35"/>
      <c r="PDL592" s="35"/>
      <c r="PDM592" s="35"/>
      <c r="PDN592" s="35"/>
      <c r="PDO592" s="35"/>
      <c r="PDP592" s="35"/>
      <c r="PDQ592" s="35"/>
      <c r="PDR592" s="35"/>
      <c r="PDS592" s="35"/>
      <c r="PDT592" s="35"/>
      <c r="PDU592" s="35"/>
      <c r="PDV592" s="35"/>
      <c r="PDW592" s="35"/>
      <c r="PDX592" s="35"/>
      <c r="PDY592" s="35"/>
      <c r="PDZ592" s="35"/>
      <c r="PEA592" s="35"/>
      <c r="PEB592" s="35"/>
      <c r="PEC592" s="35"/>
      <c r="PED592" s="35"/>
      <c r="PEE592" s="35"/>
      <c r="PEF592" s="35"/>
      <c r="PEG592" s="35"/>
      <c r="PEH592" s="35"/>
      <c r="PEI592" s="35"/>
      <c r="PEJ592" s="35"/>
      <c r="PEK592" s="35"/>
      <c r="PEL592" s="35"/>
      <c r="PEM592" s="35"/>
      <c r="PEN592" s="35"/>
      <c r="PEO592" s="35"/>
      <c r="PEP592" s="35"/>
      <c r="PEQ592" s="35"/>
      <c r="PER592" s="35"/>
      <c r="PES592" s="35"/>
      <c r="PET592" s="35"/>
      <c r="PEU592" s="35"/>
      <c r="PEV592" s="35"/>
      <c r="PEW592" s="35"/>
      <c r="PEX592" s="35"/>
      <c r="PEY592" s="35"/>
      <c r="PEZ592" s="35"/>
      <c r="PFA592" s="35"/>
      <c r="PFB592" s="35"/>
      <c r="PFC592" s="35"/>
      <c r="PFD592" s="35"/>
      <c r="PFE592" s="35"/>
      <c r="PFF592" s="35"/>
      <c r="PFG592" s="35"/>
      <c r="PFH592" s="35"/>
      <c r="PFI592" s="35"/>
      <c r="PFJ592" s="35"/>
      <c r="PFK592" s="35"/>
      <c r="PFL592" s="35"/>
      <c r="PFM592" s="35"/>
      <c r="PFN592" s="35"/>
      <c r="PFO592" s="35"/>
      <c r="PFP592" s="35"/>
      <c r="PFQ592" s="35"/>
      <c r="PFR592" s="35"/>
      <c r="PFS592" s="35"/>
      <c r="PFT592" s="35"/>
      <c r="PFU592" s="35"/>
      <c r="PFV592" s="35"/>
      <c r="PFW592" s="35"/>
      <c r="PFX592" s="35"/>
      <c r="PFY592" s="35"/>
      <c r="PFZ592" s="35"/>
      <c r="PGA592" s="35"/>
      <c r="PGB592" s="35"/>
      <c r="PGC592" s="35"/>
      <c r="PGD592" s="35"/>
      <c r="PGE592" s="35"/>
      <c r="PGF592" s="35"/>
      <c r="PGG592" s="35"/>
      <c r="PGH592" s="35"/>
      <c r="PGI592" s="35"/>
      <c r="PGJ592" s="35"/>
      <c r="PGK592" s="35"/>
      <c r="PGL592" s="35"/>
      <c r="PGM592" s="35"/>
      <c r="PGN592" s="35"/>
      <c r="PGO592" s="35"/>
      <c r="PGP592" s="35"/>
      <c r="PGQ592" s="35"/>
      <c r="PGR592" s="35"/>
      <c r="PGS592" s="35"/>
      <c r="PGT592" s="35"/>
      <c r="PGU592" s="35"/>
      <c r="PGV592" s="35"/>
      <c r="PGW592" s="35"/>
      <c r="PGX592" s="35"/>
      <c r="PGY592" s="35"/>
      <c r="PGZ592" s="35"/>
      <c r="PHA592" s="35"/>
      <c r="PHB592" s="35"/>
      <c r="PHC592" s="35"/>
      <c r="PHD592" s="35"/>
      <c r="PHE592" s="35"/>
      <c r="PHF592" s="35"/>
      <c r="PHG592" s="35"/>
      <c r="PHH592" s="35"/>
      <c r="PHI592" s="35"/>
      <c r="PHJ592" s="35"/>
      <c r="PHK592" s="35"/>
      <c r="PHL592" s="35"/>
      <c r="PHM592" s="35"/>
      <c r="PHN592" s="35"/>
      <c r="PHO592" s="35"/>
      <c r="PHP592" s="35"/>
      <c r="PHQ592" s="35"/>
      <c r="PHR592" s="35"/>
      <c r="PHS592" s="35"/>
      <c r="PHT592" s="35"/>
      <c r="PHU592" s="35"/>
      <c r="PHV592" s="35"/>
      <c r="PHW592" s="35"/>
      <c r="PHX592" s="35"/>
      <c r="PHY592" s="35"/>
      <c r="PHZ592" s="35"/>
      <c r="PIA592" s="35"/>
      <c r="PIB592" s="35"/>
      <c r="PIC592" s="35"/>
      <c r="PID592" s="35"/>
      <c r="PIE592" s="35"/>
      <c r="PIF592" s="35"/>
      <c r="PIG592" s="35"/>
      <c r="PIH592" s="35"/>
      <c r="PII592" s="35"/>
      <c r="PIJ592" s="35"/>
      <c r="PIK592" s="35"/>
      <c r="PIL592" s="35"/>
      <c r="PIM592" s="35"/>
      <c r="PIN592" s="35"/>
      <c r="PIO592" s="35"/>
      <c r="PIP592" s="35"/>
      <c r="PIQ592" s="35"/>
      <c r="PIR592" s="35"/>
      <c r="PIS592" s="35"/>
      <c r="PIT592" s="35"/>
      <c r="PIU592" s="35"/>
      <c r="PIV592" s="35"/>
      <c r="PIW592" s="35"/>
      <c r="PIX592" s="35"/>
      <c r="PIY592" s="35"/>
      <c r="PIZ592" s="35"/>
      <c r="PJA592" s="35"/>
      <c r="PJB592" s="35"/>
      <c r="PJC592" s="35"/>
      <c r="PJD592" s="35"/>
      <c r="PJE592" s="35"/>
      <c r="PJF592" s="35"/>
      <c r="PJG592" s="35"/>
      <c r="PJH592" s="35"/>
      <c r="PJI592" s="35"/>
      <c r="PJJ592" s="35"/>
      <c r="PJK592" s="35"/>
      <c r="PJL592" s="35"/>
      <c r="PJM592" s="35"/>
      <c r="PJN592" s="35"/>
      <c r="PJO592" s="35"/>
      <c r="PJP592" s="35"/>
      <c r="PJQ592" s="35"/>
      <c r="PJR592" s="35"/>
      <c r="PJS592" s="35"/>
      <c r="PJT592" s="35"/>
      <c r="PJU592" s="35"/>
      <c r="PJV592" s="35"/>
      <c r="PJW592" s="35"/>
      <c r="PJX592" s="35"/>
      <c r="PJY592" s="35"/>
      <c r="PJZ592" s="35"/>
      <c r="PKA592" s="35"/>
      <c r="PKB592" s="35"/>
      <c r="PKC592" s="35"/>
      <c r="PKD592" s="35"/>
      <c r="PKE592" s="35"/>
      <c r="PKF592" s="35"/>
      <c r="PKG592" s="35"/>
      <c r="PKH592" s="35"/>
      <c r="PKI592" s="35"/>
      <c r="PKJ592" s="35"/>
      <c r="PKK592" s="35"/>
      <c r="PKL592" s="35"/>
      <c r="PKM592" s="35"/>
      <c r="PKN592" s="35"/>
      <c r="PKO592" s="35"/>
      <c r="PKP592" s="35"/>
      <c r="PKQ592" s="35"/>
      <c r="PKR592" s="35"/>
      <c r="PKS592" s="35"/>
      <c r="PKT592" s="35"/>
      <c r="PKU592" s="35"/>
      <c r="PKV592" s="35"/>
      <c r="PKW592" s="35"/>
      <c r="PKX592" s="35"/>
      <c r="PKY592" s="35"/>
      <c r="PKZ592" s="35"/>
      <c r="PLA592" s="35"/>
      <c r="PLB592" s="35"/>
      <c r="PLC592" s="35"/>
      <c r="PLD592" s="35"/>
      <c r="PLE592" s="35"/>
      <c r="PLF592" s="35"/>
      <c r="PLG592" s="35"/>
      <c r="PLH592" s="35"/>
      <c r="PLI592" s="35"/>
      <c r="PLJ592" s="35"/>
      <c r="PLK592" s="35"/>
      <c r="PLL592" s="35"/>
      <c r="PLM592" s="35"/>
      <c r="PLN592" s="35"/>
      <c r="PLO592" s="35"/>
      <c r="PLP592" s="35"/>
      <c r="PLQ592" s="35"/>
      <c r="PLR592" s="35"/>
      <c r="PLS592" s="35"/>
      <c r="PLT592" s="35"/>
      <c r="PLU592" s="35"/>
      <c r="PLV592" s="35"/>
      <c r="PLW592" s="35"/>
      <c r="PLX592" s="35"/>
      <c r="PLY592" s="35"/>
      <c r="PLZ592" s="35"/>
      <c r="PMA592" s="35"/>
      <c r="PMB592" s="35"/>
      <c r="PMC592" s="35"/>
      <c r="PMD592" s="35"/>
      <c r="PME592" s="35"/>
      <c r="PMF592" s="35"/>
      <c r="PMG592" s="35"/>
      <c r="PMH592" s="35"/>
      <c r="PMI592" s="35"/>
      <c r="PMJ592" s="35"/>
      <c r="PMK592" s="35"/>
      <c r="PML592" s="35"/>
      <c r="PMM592" s="35"/>
      <c r="PMN592" s="35"/>
      <c r="PMO592" s="35"/>
      <c r="PMP592" s="35"/>
      <c r="PMQ592" s="35"/>
      <c r="PMR592" s="35"/>
      <c r="PMS592" s="35"/>
      <c r="PMT592" s="35"/>
      <c r="PMU592" s="35"/>
      <c r="PMV592" s="35"/>
      <c r="PMW592" s="35"/>
      <c r="PMX592" s="35"/>
      <c r="PMY592" s="35"/>
      <c r="PMZ592" s="35"/>
      <c r="PNA592" s="35"/>
      <c r="PNB592" s="35"/>
      <c r="PNC592" s="35"/>
      <c r="PND592" s="35"/>
      <c r="PNE592" s="35"/>
      <c r="PNF592" s="35"/>
      <c r="PNG592" s="35"/>
      <c r="PNH592" s="35"/>
      <c r="PNI592" s="35"/>
      <c r="PNJ592" s="35"/>
      <c r="PNK592" s="35"/>
      <c r="PNL592" s="35"/>
      <c r="PNM592" s="35"/>
      <c r="PNN592" s="35"/>
      <c r="PNO592" s="35"/>
      <c r="PNP592" s="35"/>
      <c r="PNQ592" s="35"/>
      <c r="PNR592" s="35"/>
      <c r="PNS592" s="35"/>
      <c r="PNT592" s="35"/>
      <c r="PNU592" s="35"/>
      <c r="PNV592" s="35"/>
      <c r="PNW592" s="35"/>
      <c r="PNX592" s="35"/>
      <c r="PNY592" s="35"/>
      <c r="PNZ592" s="35"/>
      <c r="POA592" s="35"/>
      <c r="POB592" s="35"/>
      <c r="POC592" s="35"/>
      <c r="POD592" s="35"/>
      <c r="POE592" s="35"/>
      <c r="POF592" s="35"/>
      <c r="POG592" s="35"/>
      <c r="POH592" s="35"/>
      <c r="POI592" s="35"/>
      <c r="POJ592" s="35"/>
      <c r="POK592" s="35"/>
      <c r="POL592" s="35"/>
      <c r="POM592" s="35"/>
      <c r="PON592" s="35"/>
      <c r="POO592" s="35"/>
      <c r="POP592" s="35"/>
      <c r="POQ592" s="35"/>
      <c r="POR592" s="35"/>
      <c r="POS592" s="35"/>
      <c r="POT592" s="35"/>
      <c r="POU592" s="35"/>
      <c r="POV592" s="35"/>
      <c r="POW592" s="35"/>
      <c r="POX592" s="35"/>
      <c r="POY592" s="35"/>
      <c r="POZ592" s="35"/>
      <c r="PPA592" s="35"/>
      <c r="PPB592" s="35"/>
      <c r="PPC592" s="35"/>
      <c r="PPD592" s="35"/>
      <c r="PPE592" s="35"/>
      <c r="PPF592" s="35"/>
      <c r="PPG592" s="35"/>
      <c r="PPH592" s="35"/>
      <c r="PPI592" s="35"/>
      <c r="PPJ592" s="35"/>
      <c r="PPK592" s="35"/>
      <c r="PPL592" s="35"/>
      <c r="PPM592" s="35"/>
      <c r="PPN592" s="35"/>
      <c r="PPO592" s="35"/>
      <c r="PPP592" s="35"/>
      <c r="PPQ592" s="35"/>
      <c r="PPR592" s="35"/>
      <c r="PPS592" s="35"/>
      <c r="PPT592" s="35"/>
      <c r="PPU592" s="35"/>
      <c r="PPV592" s="35"/>
      <c r="PPW592" s="35"/>
      <c r="PPX592" s="35"/>
      <c r="PPY592" s="35"/>
      <c r="PPZ592" s="35"/>
      <c r="PQA592" s="35"/>
      <c r="PQB592" s="35"/>
      <c r="PQC592" s="35"/>
      <c r="PQD592" s="35"/>
      <c r="PQE592" s="35"/>
      <c r="PQF592" s="35"/>
      <c r="PQG592" s="35"/>
      <c r="PQH592" s="35"/>
      <c r="PQI592" s="35"/>
      <c r="PQJ592" s="35"/>
      <c r="PQK592" s="35"/>
      <c r="PQL592" s="35"/>
      <c r="PQM592" s="35"/>
      <c r="PQN592" s="35"/>
      <c r="PQO592" s="35"/>
      <c r="PQP592" s="35"/>
      <c r="PQQ592" s="35"/>
      <c r="PQR592" s="35"/>
      <c r="PQS592" s="35"/>
      <c r="PQT592" s="35"/>
      <c r="PQU592" s="35"/>
      <c r="PQV592" s="35"/>
      <c r="PQW592" s="35"/>
      <c r="PQX592" s="35"/>
      <c r="PQY592" s="35"/>
      <c r="PQZ592" s="35"/>
      <c r="PRA592" s="35"/>
      <c r="PRB592" s="35"/>
      <c r="PRC592" s="35"/>
      <c r="PRD592" s="35"/>
      <c r="PRE592" s="35"/>
      <c r="PRF592" s="35"/>
      <c r="PRG592" s="35"/>
      <c r="PRH592" s="35"/>
      <c r="PRI592" s="35"/>
      <c r="PRJ592" s="35"/>
      <c r="PRK592" s="35"/>
      <c r="PRL592" s="35"/>
      <c r="PRM592" s="35"/>
      <c r="PRN592" s="35"/>
      <c r="PRO592" s="35"/>
      <c r="PRP592" s="35"/>
      <c r="PRQ592" s="35"/>
      <c r="PRR592" s="35"/>
      <c r="PRS592" s="35"/>
      <c r="PRT592" s="35"/>
      <c r="PRU592" s="35"/>
      <c r="PRV592" s="35"/>
      <c r="PRW592" s="35"/>
      <c r="PRX592" s="35"/>
      <c r="PRY592" s="35"/>
      <c r="PRZ592" s="35"/>
      <c r="PSA592" s="35"/>
      <c r="PSB592" s="35"/>
      <c r="PSC592" s="35"/>
      <c r="PSD592" s="35"/>
      <c r="PSE592" s="35"/>
      <c r="PSF592" s="35"/>
      <c r="PSG592" s="35"/>
      <c r="PSH592" s="35"/>
      <c r="PSI592" s="35"/>
      <c r="PSJ592" s="35"/>
      <c r="PSK592" s="35"/>
      <c r="PSL592" s="35"/>
      <c r="PSM592" s="35"/>
      <c r="PSN592" s="35"/>
      <c r="PSO592" s="35"/>
      <c r="PSP592" s="35"/>
      <c r="PSQ592" s="35"/>
      <c r="PSR592" s="35"/>
      <c r="PSS592" s="35"/>
      <c r="PST592" s="35"/>
      <c r="PSU592" s="35"/>
      <c r="PSV592" s="35"/>
      <c r="PSW592" s="35"/>
      <c r="PSX592" s="35"/>
      <c r="PSY592" s="35"/>
      <c r="PSZ592" s="35"/>
      <c r="PTA592" s="35"/>
      <c r="PTB592" s="35"/>
      <c r="PTC592" s="35"/>
      <c r="PTD592" s="35"/>
      <c r="PTE592" s="35"/>
      <c r="PTF592" s="35"/>
      <c r="PTG592" s="35"/>
      <c r="PTH592" s="35"/>
      <c r="PTI592" s="35"/>
      <c r="PTJ592" s="35"/>
      <c r="PTK592" s="35"/>
      <c r="PTL592" s="35"/>
      <c r="PTM592" s="35"/>
      <c r="PTN592" s="35"/>
      <c r="PTO592" s="35"/>
      <c r="PTP592" s="35"/>
      <c r="PTQ592" s="35"/>
      <c r="PTR592" s="35"/>
      <c r="PTS592" s="35"/>
      <c r="PTT592" s="35"/>
      <c r="PTU592" s="35"/>
      <c r="PTV592" s="35"/>
      <c r="PTW592" s="35"/>
      <c r="PTX592" s="35"/>
      <c r="PTY592" s="35"/>
      <c r="PTZ592" s="35"/>
      <c r="PUA592" s="35"/>
      <c r="PUB592" s="35"/>
      <c r="PUC592" s="35"/>
      <c r="PUD592" s="35"/>
      <c r="PUE592" s="35"/>
      <c r="PUF592" s="35"/>
      <c r="PUG592" s="35"/>
      <c r="PUH592" s="35"/>
      <c r="PUI592" s="35"/>
      <c r="PUJ592" s="35"/>
      <c r="PUK592" s="35"/>
      <c r="PUL592" s="35"/>
      <c r="PUM592" s="35"/>
      <c r="PUN592" s="35"/>
      <c r="PUO592" s="35"/>
      <c r="PUP592" s="35"/>
      <c r="PUQ592" s="35"/>
      <c r="PUR592" s="35"/>
      <c r="PUS592" s="35"/>
      <c r="PUT592" s="35"/>
      <c r="PUU592" s="35"/>
      <c r="PUV592" s="35"/>
      <c r="PUW592" s="35"/>
      <c r="PUX592" s="35"/>
      <c r="PUY592" s="35"/>
      <c r="PUZ592" s="35"/>
      <c r="PVA592" s="35"/>
      <c r="PVB592" s="35"/>
      <c r="PVC592" s="35"/>
      <c r="PVD592" s="35"/>
      <c r="PVE592" s="35"/>
      <c r="PVF592" s="35"/>
      <c r="PVG592" s="35"/>
      <c r="PVH592" s="35"/>
      <c r="PVI592" s="35"/>
      <c r="PVJ592" s="35"/>
      <c r="PVK592" s="35"/>
      <c r="PVL592" s="35"/>
      <c r="PVM592" s="35"/>
      <c r="PVN592" s="35"/>
      <c r="PVO592" s="35"/>
      <c r="PVP592" s="35"/>
      <c r="PVQ592" s="35"/>
      <c r="PVR592" s="35"/>
      <c r="PVS592" s="35"/>
      <c r="PVT592" s="35"/>
      <c r="PVU592" s="35"/>
      <c r="PVV592" s="35"/>
      <c r="PVW592" s="35"/>
      <c r="PVX592" s="35"/>
      <c r="PVY592" s="35"/>
      <c r="PVZ592" s="35"/>
      <c r="PWA592" s="35"/>
      <c r="PWB592" s="35"/>
      <c r="PWC592" s="35"/>
      <c r="PWD592" s="35"/>
      <c r="PWE592" s="35"/>
      <c r="PWF592" s="35"/>
      <c r="PWG592" s="35"/>
      <c r="PWH592" s="35"/>
      <c r="PWI592" s="35"/>
      <c r="PWJ592" s="35"/>
      <c r="PWK592" s="35"/>
      <c r="PWL592" s="35"/>
      <c r="PWM592" s="35"/>
      <c r="PWN592" s="35"/>
      <c r="PWO592" s="35"/>
      <c r="PWP592" s="35"/>
      <c r="PWQ592" s="35"/>
      <c r="PWR592" s="35"/>
      <c r="PWS592" s="35"/>
      <c r="PWT592" s="35"/>
      <c r="PWU592" s="35"/>
      <c r="PWV592" s="35"/>
      <c r="PWW592" s="35"/>
      <c r="PWX592" s="35"/>
      <c r="PWY592" s="35"/>
      <c r="PWZ592" s="35"/>
      <c r="PXA592" s="35"/>
      <c r="PXB592" s="35"/>
      <c r="PXC592" s="35"/>
      <c r="PXD592" s="35"/>
      <c r="PXE592" s="35"/>
      <c r="PXF592" s="35"/>
      <c r="PXG592" s="35"/>
      <c r="PXH592" s="35"/>
      <c r="PXI592" s="35"/>
      <c r="PXJ592" s="35"/>
      <c r="PXK592" s="35"/>
      <c r="PXL592" s="35"/>
      <c r="PXM592" s="35"/>
      <c r="PXN592" s="35"/>
      <c r="PXO592" s="35"/>
      <c r="PXP592" s="35"/>
      <c r="PXQ592" s="35"/>
      <c r="PXR592" s="35"/>
      <c r="PXS592" s="35"/>
      <c r="PXT592" s="35"/>
      <c r="PXU592" s="35"/>
      <c r="PXV592" s="35"/>
      <c r="PXW592" s="35"/>
      <c r="PXX592" s="35"/>
      <c r="PXY592" s="35"/>
      <c r="PXZ592" s="35"/>
      <c r="PYA592" s="35"/>
      <c r="PYB592" s="35"/>
      <c r="PYC592" s="35"/>
      <c r="PYD592" s="35"/>
      <c r="PYE592" s="35"/>
      <c r="PYF592" s="35"/>
      <c r="PYG592" s="35"/>
      <c r="PYH592" s="35"/>
      <c r="PYI592" s="35"/>
      <c r="PYJ592" s="35"/>
      <c r="PYK592" s="35"/>
      <c r="PYL592" s="35"/>
      <c r="PYM592" s="35"/>
      <c r="PYN592" s="35"/>
      <c r="PYO592" s="35"/>
      <c r="PYP592" s="35"/>
      <c r="PYQ592" s="35"/>
      <c r="PYR592" s="35"/>
      <c r="PYS592" s="35"/>
      <c r="PYT592" s="35"/>
      <c r="PYU592" s="35"/>
      <c r="PYV592" s="35"/>
      <c r="PYW592" s="35"/>
      <c r="PYX592" s="35"/>
      <c r="PYY592" s="35"/>
      <c r="PYZ592" s="35"/>
      <c r="PZA592" s="35"/>
      <c r="PZB592" s="35"/>
      <c r="PZC592" s="35"/>
      <c r="PZD592" s="35"/>
      <c r="PZE592" s="35"/>
      <c r="PZF592" s="35"/>
      <c r="PZG592" s="35"/>
      <c r="PZH592" s="35"/>
      <c r="PZI592" s="35"/>
      <c r="PZJ592" s="35"/>
      <c r="PZK592" s="35"/>
      <c r="PZL592" s="35"/>
      <c r="PZM592" s="35"/>
      <c r="PZN592" s="35"/>
      <c r="PZO592" s="35"/>
      <c r="PZP592" s="35"/>
      <c r="PZQ592" s="35"/>
      <c r="PZR592" s="35"/>
      <c r="PZS592" s="35"/>
      <c r="PZT592" s="35"/>
      <c r="PZU592" s="35"/>
      <c r="PZV592" s="35"/>
      <c r="PZW592" s="35"/>
      <c r="PZX592" s="35"/>
      <c r="PZY592" s="35"/>
      <c r="PZZ592" s="35"/>
      <c r="QAA592" s="35"/>
      <c r="QAB592" s="35"/>
      <c r="QAC592" s="35"/>
      <c r="QAD592" s="35"/>
      <c r="QAE592" s="35"/>
      <c r="QAF592" s="35"/>
      <c r="QAG592" s="35"/>
      <c r="QAH592" s="35"/>
      <c r="QAI592" s="35"/>
      <c r="QAJ592" s="35"/>
      <c r="QAK592" s="35"/>
      <c r="QAL592" s="35"/>
      <c r="QAM592" s="35"/>
      <c r="QAN592" s="35"/>
      <c r="QAO592" s="35"/>
      <c r="QAP592" s="35"/>
      <c r="QAQ592" s="35"/>
      <c r="QAR592" s="35"/>
      <c r="QAS592" s="35"/>
      <c r="QAT592" s="35"/>
      <c r="QAU592" s="35"/>
      <c r="QAV592" s="35"/>
      <c r="QAW592" s="35"/>
      <c r="QAX592" s="35"/>
      <c r="QAY592" s="35"/>
      <c r="QAZ592" s="35"/>
      <c r="QBA592" s="35"/>
      <c r="QBB592" s="35"/>
      <c r="QBC592" s="35"/>
      <c r="QBD592" s="35"/>
      <c r="QBE592" s="35"/>
      <c r="QBF592" s="35"/>
      <c r="QBG592" s="35"/>
      <c r="QBH592" s="35"/>
      <c r="QBI592" s="35"/>
      <c r="QBJ592" s="35"/>
      <c r="QBK592" s="35"/>
      <c r="QBL592" s="35"/>
      <c r="QBM592" s="35"/>
      <c r="QBN592" s="35"/>
      <c r="QBO592" s="35"/>
      <c r="QBP592" s="35"/>
      <c r="QBQ592" s="35"/>
      <c r="QBR592" s="35"/>
      <c r="QBS592" s="35"/>
      <c r="QBT592" s="35"/>
      <c r="QBU592" s="35"/>
      <c r="QBV592" s="35"/>
      <c r="QBW592" s="35"/>
      <c r="QBX592" s="35"/>
      <c r="QBY592" s="35"/>
      <c r="QBZ592" s="35"/>
      <c r="QCA592" s="35"/>
      <c r="QCB592" s="35"/>
      <c r="QCC592" s="35"/>
      <c r="QCD592" s="35"/>
      <c r="QCE592" s="35"/>
      <c r="QCF592" s="35"/>
      <c r="QCG592" s="35"/>
      <c r="QCH592" s="35"/>
      <c r="QCI592" s="35"/>
      <c r="QCJ592" s="35"/>
      <c r="QCK592" s="35"/>
      <c r="QCL592" s="35"/>
      <c r="QCM592" s="35"/>
      <c r="QCN592" s="35"/>
      <c r="QCO592" s="35"/>
      <c r="QCP592" s="35"/>
      <c r="QCQ592" s="35"/>
      <c r="QCR592" s="35"/>
      <c r="QCS592" s="35"/>
      <c r="QCT592" s="35"/>
      <c r="QCU592" s="35"/>
      <c r="QCV592" s="35"/>
      <c r="QCW592" s="35"/>
      <c r="QCX592" s="35"/>
      <c r="QCY592" s="35"/>
      <c r="QCZ592" s="35"/>
      <c r="QDA592" s="35"/>
      <c r="QDB592" s="35"/>
      <c r="QDC592" s="35"/>
      <c r="QDD592" s="35"/>
      <c r="QDE592" s="35"/>
      <c r="QDF592" s="35"/>
      <c r="QDG592" s="35"/>
      <c r="QDH592" s="35"/>
      <c r="QDI592" s="35"/>
      <c r="QDJ592" s="35"/>
      <c r="QDK592" s="35"/>
      <c r="QDL592" s="35"/>
      <c r="QDM592" s="35"/>
      <c r="QDN592" s="35"/>
      <c r="QDO592" s="35"/>
      <c r="QDP592" s="35"/>
      <c r="QDQ592" s="35"/>
      <c r="QDR592" s="35"/>
      <c r="QDS592" s="35"/>
      <c r="QDT592" s="35"/>
      <c r="QDU592" s="35"/>
      <c r="QDV592" s="35"/>
      <c r="QDW592" s="35"/>
      <c r="QDX592" s="35"/>
      <c r="QDY592" s="35"/>
      <c r="QDZ592" s="35"/>
      <c r="QEA592" s="35"/>
      <c r="QEB592" s="35"/>
      <c r="QEC592" s="35"/>
      <c r="QED592" s="35"/>
      <c r="QEE592" s="35"/>
      <c r="QEF592" s="35"/>
      <c r="QEG592" s="35"/>
      <c r="QEH592" s="35"/>
      <c r="QEI592" s="35"/>
      <c r="QEJ592" s="35"/>
      <c r="QEK592" s="35"/>
      <c r="QEL592" s="35"/>
      <c r="QEM592" s="35"/>
      <c r="QEN592" s="35"/>
      <c r="QEO592" s="35"/>
      <c r="QEP592" s="35"/>
      <c r="QEQ592" s="35"/>
      <c r="QER592" s="35"/>
      <c r="QES592" s="35"/>
      <c r="QET592" s="35"/>
      <c r="QEU592" s="35"/>
      <c r="QEV592" s="35"/>
      <c r="QEW592" s="35"/>
      <c r="QEX592" s="35"/>
      <c r="QEY592" s="35"/>
      <c r="QEZ592" s="35"/>
      <c r="QFA592" s="35"/>
      <c r="QFB592" s="35"/>
      <c r="QFC592" s="35"/>
      <c r="QFD592" s="35"/>
      <c r="QFE592" s="35"/>
      <c r="QFF592" s="35"/>
      <c r="QFG592" s="35"/>
      <c r="QFH592" s="35"/>
      <c r="QFI592" s="35"/>
      <c r="QFJ592" s="35"/>
      <c r="QFK592" s="35"/>
      <c r="QFL592" s="35"/>
      <c r="QFM592" s="35"/>
      <c r="QFN592" s="35"/>
      <c r="QFO592" s="35"/>
      <c r="QFP592" s="35"/>
      <c r="QFQ592" s="35"/>
      <c r="QFR592" s="35"/>
      <c r="QFS592" s="35"/>
      <c r="QFT592" s="35"/>
      <c r="QFU592" s="35"/>
      <c r="QFV592" s="35"/>
      <c r="QFW592" s="35"/>
      <c r="QFX592" s="35"/>
      <c r="QFY592" s="35"/>
      <c r="QFZ592" s="35"/>
      <c r="QGA592" s="35"/>
      <c r="QGB592" s="35"/>
      <c r="QGC592" s="35"/>
      <c r="QGD592" s="35"/>
      <c r="QGE592" s="35"/>
      <c r="QGF592" s="35"/>
      <c r="QGG592" s="35"/>
      <c r="QGH592" s="35"/>
      <c r="QGI592" s="35"/>
      <c r="QGJ592" s="35"/>
      <c r="QGK592" s="35"/>
      <c r="QGL592" s="35"/>
      <c r="QGM592" s="35"/>
      <c r="QGN592" s="35"/>
      <c r="QGO592" s="35"/>
      <c r="QGP592" s="35"/>
      <c r="QGQ592" s="35"/>
      <c r="QGR592" s="35"/>
      <c r="QGS592" s="35"/>
      <c r="QGT592" s="35"/>
      <c r="QGU592" s="35"/>
      <c r="QGV592" s="35"/>
      <c r="QGW592" s="35"/>
      <c r="QGX592" s="35"/>
      <c r="QGY592" s="35"/>
      <c r="QGZ592" s="35"/>
      <c r="QHA592" s="35"/>
      <c r="QHB592" s="35"/>
      <c r="QHC592" s="35"/>
      <c r="QHD592" s="35"/>
      <c r="QHE592" s="35"/>
      <c r="QHF592" s="35"/>
      <c r="QHG592" s="35"/>
      <c r="QHH592" s="35"/>
      <c r="QHI592" s="35"/>
      <c r="QHJ592" s="35"/>
      <c r="QHK592" s="35"/>
      <c r="QHL592" s="35"/>
      <c r="QHM592" s="35"/>
      <c r="QHN592" s="35"/>
      <c r="QHO592" s="35"/>
      <c r="QHP592" s="35"/>
      <c r="QHQ592" s="35"/>
      <c r="QHR592" s="35"/>
      <c r="QHS592" s="35"/>
      <c r="QHT592" s="35"/>
      <c r="QHU592" s="35"/>
      <c r="QHV592" s="35"/>
      <c r="QHW592" s="35"/>
      <c r="QHX592" s="35"/>
      <c r="QHY592" s="35"/>
      <c r="QHZ592" s="35"/>
      <c r="QIA592" s="35"/>
      <c r="QIB592" s="35"/>
      <c r="QIC592" s="35"/>
      <c r="QID592" s="35"/>
      <c r="QIE592" s="35"/>
      <c r="QIF592" s="35"/>
      <c r="QIG592" s="35"/>
      <c r="QIH592" s="35"/>
      <c r="QII592" s="35"/>
      <c r="QIJ592" s="35"/>
      <c r="QIK592" s="35"/>
      <c r="QIL592" s="35"/>
      <c r="QIM592" s="35"/>
      <c r="QIN592" s="35"/>
      <c r="QIO592" s="35"/>
      <c r="QIP592" s="35"/>
      <c r="QIQ592" s="35"/>
      <c r="QIR592" s="35"/>
      <c r="QIS592" s="35"/>
      <c r="QIT592" s="35"/>
      <c r="QIU592" s="35"/>
      <c r="QIV592" s="35"/>
      <c r="QIW592" s="35"/>
      <c r="QIX592" s="35"/>
      <c r="QIY592" s="35"/>
      <c r="QIZ592" s="35"/>
      <c r="QJA592" s="35"/>
      <c r="QJB592" s="35"/>
      <c r="QJC592" s="35"/>
      <c r="QJD592" s="35"/>
      <c r="QJE592" s="35"/>
      <c r="QJF592" s="35"/>
      <c r="QJG592" s="35"/>
      <c r="QJH592" s="35"/>
      <c r="QJI592" s="35"/>
      <c r="QJJ592" s="35"/>
      <c r="QJK592" s="35"/>
      <c r="QJL592" s="35"/>
      <c r="QJM592" s="35"/>
      <c r="QJN592" s="35"/>
      <c r="QJO592" s="35"/>
      <c r="QJP592" s="35"/>
      <c r="QJQ592" s="35"/>
      <c r="QJR592" s="35"/>
      <c r="QJS592" s="35"/>
      <c r="QJT592" s="35"/>
      <c r="QJU592" s="35"/>
      <c r="QJV592" s="35"/>
      <c r="QJW592" s="35"/>
      <c r="QJX592" s="35"/>
      <c r="QJY592" s="35"/>
      <c r="QJZ592" s="35"/>
      <c r="QKA592" s="35"/>
      <c r="QKB592" s="35"/>
      <c r="QKC592" s="35"/>
      <c r="QKD592" s="35"/>
      <c r="QKE592" s="35"/>
      <c r="QKF592" s="35"/>
      <c r="QKG592" s="35"/>
      <c r="QKH592" s="35"/>
      <c r="QKI592" s="35"/>
      <c r="QKJ592" s="35"/>
      <c r="QKK592" s="35"/>
      <c r="QKL592" s="35"/>
      <c r="QKM592" s="35"/>
      <c r="QKN592" s="35"/>
      <c r="QKO592" s="35"/>
      <c r="QKP592" s="35"/>
      <c r="QKQ592" s="35"/>
      <c r="QKR592" s="35"/>
      <c r="QKS592" s="35"/>
      <c r="QKT592" s="35"/>
      <c r="QKU592" s="35"/>
      <c r="QKV592" s="35"/>
      <c r="QKW592" s="35"/>
      <c r="QKX592" s="35"/>
      <c r="QKY592" s="35"/>
      <c r="QKZ592" s="35"/>
      <c r="QLA592" s="35"/>
      <c r="QLB592" s="35"/>
      <c r="QLC592" s="35"/>
      <c r="QLD592" s="35"/>
      <c r="QLE592" s="35"/>
      <c r="QLF592" s="35"/>
      <c r="QLG592" s="35"/>
      <c r="QLH592" s="35"/>
      <c r="QLI592" s="35"/>
      <c r="QLJ592" s="35"/>
      <c r="QLK592" s="35"/>
      <c r="QLL592" s="35"/>
      <c r="QLM592" s="35"/>
      <c r="QLN592" s="35"/>
      <c r="QLO592" s="35"/>
      <c r="QLP592" s="35"/>
      <c r="QLQ592" s="35"/>
      <c r="QLR592" s="35"/>
      <c r="QLS592" s="35"/>
      <c r="QLT592" s="35"/>
      <c r="QLU592" s="35"/>
      <c r="QLV592" s="35"/>
      <c r="QLW592" s="35"/>
      <c r="QLX592" s="35"/>
      <c r="QLY592" s="35"/>
      <c r="QLZ592" s="35"/>
      <c r="QMA592" s="35"/>
      <c r="QMB592" s="35"/>
      <c r="QMC592" s="35"/>
      <c r="QMD592" s="35"/>
      <c r="QME592" s="35"/>
      <c r="QMF592" s="35"/>
      <c r="QMG592" s="35"/>
      <c r="QMH592" s="35"/>
      <c r="QMI592" s="35"/>
      <c r="QMJ592" s="35"/>
      <c r="QMK592" s="35"/>
      <c r="QML592" s="35"/>
      <c r="QMM592" s="35"/>
      <c r="QMN592" s="35"/>
      <c r="QMO592" s="35"/>
      <c r="QMP592" s="35"/>
      <c r="QMQ592" s="35"/>
      <c r="QMR592" s="35"/>
      <c r="QMS592" s="35"/>
      <c r="QMT592" s="35"/>
      <c r="QMU592" s="35"/>
      <c r="QMV592" s="35"/>
      <c r="QMW592" s="35"/>
      <c r="QMX592" s="35"/>
      <c r="QMY592" s="35"/>
      <c r="QMZ592" s="35"/>
      <c r="QNA592" s="35"/>
      <c r="QNB592" s="35"/>
      <c r="QNC592" s="35"/>
      <c r="QND592" s="35"/>
      <c r="QNE592" s="35"/>
      <c r="QNF592" s="35"/>
      <c r="QNG592" s="35"/>
      <c r="QNH592" s="35"/>
      <c r="QNI592" s="35"/>
      <c r="QNJ592" s="35"/>
      <c r="QNK592" s="35"/>
      <c r="QNL592" s="35"/>
      <c r="QNM592" s="35"/>
      <c r="QNN592" s="35"/>
      <c r="QNO592" s="35"/>
      <c r="QNP592" s="35"/>
      <c r="QNQ592" s="35"/>
      <c r="QNR592" s="35"/>
      <c r="QNS592" s="35"/>
      <c r="QNT592" s="35"/>
      <c r="QNU592" s="35"/>
      <c r="QNV592" s="35"/>
      <c r="QNW592" s="35"/>
      <c r="QNX592" s="35"/>
      <c r="QNY592" s="35"/>
      <c r="QNZ592" s="35"/>
      <c r="QOA592" s="35"/>
      <c r="QOB592" s="35"/>
      <c r="QOC592" s="35"/>
      <c r="QOD592" s="35"/>
      <c r="QOE592" s="35"/>
      <c r="QOF592" s="35"/>
      <c r="QOG592" s="35"/>
      <c r="QOH592" s="35"/>
      <c r="QOI592" s="35"/>
      <c r="QOJ592" s="35"/>
      <c r="QOK592" s="35"/>
      <c r="QOL592" s="35"/>
      <c r="QOM592" s="35"/>
      <c r="QON592" s="35"/>
      <c r="QOO592" s="35"/>
      <c r="QOP592" s="35"/>
      <c r="QOQ592" s="35"/>
      <c r="QOR592" s="35"/>
      <c r="QOS592" s="35"/>
      <c r="QOT592" s="35"/>
      <c r="QOU592" s="35"/>
      <c r="QOV592" s="35"/>
      <c r="QOW592" s="35"/>
      <c r="QOX592" s="35"/>
      <c r="QOY592" s="35"/>
      <c r="QOZ592" s="35"/>
      <c r="QPA592" s="35"/>
      <c r="QPB592" s="35"/>
      <c r="QPC592" s="35"/>
      <c r="QPD592" s="35"/>
      <c r="QPE592" s="35"/>
      <c r="QPF592" s="35"/>
      <c r="QPG592" s="35"/>
      <c r="QPH592" s="35"/>
      <c r="QPI592" s="35"/>
      <c r="QPJ592" s="35"/>
      <c r="QPK592" s="35"/>
      <c r="QPL592" s="35"/>
      <c r="QPM592" s="35"/>
      <c r="QPN592" s="35"/>
      <c r="QPO592" s="35"/>
      <c r="QPP592" s="35"/>
      <c r="QPQ592" s="35"/>
      <c r="QPR592" s="35"/>
      <c r="QPS592" s="35"/>
      <c r="QPT592" s="35"/>
      <c r="QPU592" s="35"/>
      <c r="QPV592" s="35"/>
      <c r="QPW592" s="35"/>
      <c r="QPX592" s="35"/>
      <c r="QPY592" s="35"/>
      <c r="QPZ592" s="35"/>
      <c r="QQA592" s="35"/>
      <c r="QQB592" s="35"/>
      <c r="QQC592" s="35"/>
      <c r="QQD592" s="35"/>
      <c r="QQE592" s="35"/>
      <c r="QQF592" s="35"/>
      <c r="QQG592" s="35"/>
      <c r="QQH592" s="35"/>
      <c r="QQI592" s="35"/>
      <c r="QQJ592" s="35"/>
      <c r="QQK592" s="35"/>
      <c r="QQL592" s="35"/>
      <c r="QQM592" s="35"/>
      <c r="QQN592" s="35"/>
      <c r="QQO592" s="35"/>
      <c r="QQP592" s="35"/>
      <c r="QQQ592" s="35"/>
      <c r="QQR592" s="35"/>
      <c r="QQS592" s="35"/>
      <c r="QQT592" s="35"/>
      <c r="QQU592" s="35"/>
      <c r="QQV592" s="35"/>
      <c r="QQW592" s="35"/>
      <c r="QQX592" s="35"/>
      <c r="QQY592" s="35"/>
      <c r="QQZ592" s="35"/>
      <c r="QRA592" s="35"/>
      <c r="QRB592" s="35"/>
      <c r="QRC592" s="35"/>
      <c r="QRD592" s="35"/>
      <c r="QRE592" s="35"/>
      <c r="QRF592" s="35"/>
      <c r="QRG592" s="35"/>
      <c r="QRH592" s="35"/>
      <c r="QRI592" s="35"/>
      <c r="QRJ592" s="35"/>
      <c r="QRK592" s="35"/>
      <c r="QRL592" s="35"/>
      <c r="QRM592" s="35"/>
      <c r="QRN592" s="35"/>
      <c r="QRO592" s="35"/>
      <c r="QRP592" s="35"/>
      <c r="QRQ592" s="35"/>
      <c r="QRR592" s="35"/>
      <c r="QRS592" s="35"/>
      <c r="QRT592" s="35"/>
      <c r="QRU592" s="35"/>
      <c r="QRV592" s="35"/>
      <c r="QRW592" s="35"/>
      <c r="QRX592" s="35"/>
      <c r="QRY592" s="35"/>
      <c r="QRZ592" s="35"/>
      <c r="QSA592" s="35"/>
      <c r="QSB592" s="35"/>
      <c r="QSC592" s="35"/>
      <c r="QSD592" s="35"/>
      <c r="QSE592" s="35"/>
      <c r="QSF592" s="35"/>
      <c r="QSG592" s="35"/>
      <c r="QSH592" s="35"/>
      <c r="QSI592" s="35"/>
      <c r="QSJ592" s="35"/>
      <c r="QSK592" s="35"/>
      <c r="QSL592" s="35"/>
      <c r="QSM592" s="35"/>
      <c r="QSN592" s="35"/>
      <c r="QSO592" s="35"/>
      <c r="QSP592" s="35"/>
      <c r="QSQ592" s="35"/>
      <c r="QSR592" s="35"/>
      <c r="QSS592" s="35"/>
      <c r="QST592" s="35"/>
      <c r="QSU592" s="35"/>
      <c r="QSV592" s="35"/>
      <c r="QSW592" s="35"/>
      <c r="QSX592" s="35"/>
      <c r="QSY592" s="35"/>
      <c r="QSZ592" s="35"/>
      <c r="QTA592" s="35"/>
      <c r="QTB592" s="35"/>
      <c r="QTC592" s="35"/>
      <c r="QTD592" s="35"/>
      <c r="QTE592" s="35"/>
      <c r="QTF592" s="35"/>
      <c r="QTG592" s="35"/>
      <c r="QTH592" s="35"/>
      <c r="QTI592" s="35"/>
      <c r="QTJ592" s="35"/>
      <c r="QTK592" s="35"/>
      <c r="QTL592" s="35"/>
      <c r="QTM592" s="35"/>
      <c r="QTN592" s="35"/>
      <c r="QTO592" s="35"/>
      <c r="QTP592" s="35"/>
      <c r="QTQ592" s="35"/>
      <c r="QTR592" s="35"/>
      <c r="QTS592" s="35"/>
      <c r="QTT592" s="35"/>
      <c r="QTU592" s="35"/>
      <c r="QTV592" s="35"/>
      <c r="QTW592" s="35"/>
      <c r="QTX592" s="35"/>
      <c r="QTY592" s="35"/>
      <c r="QTZ592" s="35"/>
      <c r="QUA592" s="35"/>
      <c r="QUB592" s="35"/>
      <c r="QUC592" s="35"/>
      <c r="QUD592" s="35"/>
      <c r="QUE592" s="35"/>
      <c r="QUF592" s="35"/>
      <c r="QUG592" s="35"/>
      <c r="QUH592" s="35"/>
      <c r="QUI592" s="35"/>
      <c r="QUJ592" s="35"/>
      <c r="QUK592" s="35"/>
      <c r="QUL592" s="35"/>
      <c r="QUM592" s="35"/>
      <c r="QUN592" s="35"/>
      <c r="QUO592" s="35"/>
      <c r="QUP592" s="35"/>
      <c r="QUQ592" s="35"/>
      <c r="QUR592" s="35"/>
      <c r="QUS592" s="35"/>
      <c r="QUT592" s="35"/>
      <c r="QUU592" s="35"/>
      <c r="QUV592" s="35"/>
      <c r="QUW592" s="35"/>
      <c r="QUX592" s="35"/>
      <c r="QUY592" s="35"/>
      <c r="QUZ592" s="35"/>
      <c r="QVA592" s="35"/>
      <c r="QVB592" s="35"/>
      <c r="QVC592" s="35"/>
      <c r="QVD592" s="35"/>
      <c r="QVE592" s="35"/>
      <c r="QVF592" s="35"/>
      <c r="QVG592" s="35"/>
      <c r="QVH592" s="35"/>
      <c r="QVI592" s="35"/>
      <c r="QVJ592" s="35"/>
      <c r="QVK592" s="35"/>
      <c r="QVL592" s="35"/>
      <c r="QVM592" s="35"/>
      <c r="QVN592" s="35"/>
      <c r="QVO592" s="35"/>
      <c r="QVP592" s="35"/>
      <c r="QVQ592" s="35"/>
      <c r="QVR592" s="35"/>
      <c r="QVS592" s="35"/>
      <c r="QVT592" s="35"/>
      <c r="QVU592" s="35"/>
      <c r="QVV592" s="35"/>
      <c r="QVW592" s="35"/>
      <c r="QVX592" s="35"/>
      <c r="QVY592" s="35"/>
      <c r="QVZ592" s="35"/>
      <c r="QWA592" s="35"/>
      <c r="QWB592" s="35"/>
      <c r="QWC592" s="35"/>
      <c r="QWD592" s="35"/>
      <c r="QWE592" s="35"/>
      <c r="QWF592" s="35"/>
      <c r="QWG592" s="35"/>
      <c r="QWH592" s="35"/>
      <c r="QWI592" s="35"/>
      <c r="QWJ592" s="35"/>
      <c r="QWK592" s="35"/>
      <c r="QWL592" s="35"/>
      <c r="QWM592" s="35"/>
      <c r="QWN592" s="35"/>
      <c r="QWO592" s="35"/>
      <c r="QWP592" s="35"/>
      <c r="QWQ592" s="35"/>
      <c r="QWR592" s="35"/>
      <c r="QWS592" s="35"/>
      <c r="QWT592" s="35"/>
      <c r="QWU592" s="35"/>
      <c r="QWV592" s="35"/>
      <c r="QWW592" s="35"/>
      <c r="QWX592" s="35"/>
      <c r="QWY592" s="35"/>
      <c r="QWZ592" s="35"/>
      <c r="QXA592" s="35"/>
      <c r="QXB592" s="35"/>
      <c r="QXC592" s="35"/>
      <c r="QXD592" s="35"/>
      <c r="QXE592" s="35"/>
      <c r="QXF592" s="35"/>
      <c r="QXG592" s="35"/>
      <c r="QXH592" s="35"/>
      <c r="QXI592" s="35"/>
      <c r="QXJ592" s="35"/>
      <c r="QXK592" s="35"/>
      <c r="QXL592" s="35"/>
      <c r="QXM592" s="35"/>
      <c r="QXN592" s="35"/>
      <c r="QXO592" s="35"/>
      <c r="QXP592" s="35"/>
      <c r="QXQ592" s="35"/>
      <c r="QXR592" s="35"/>
      <c r="QXS592" s="35"/>
      <c r="QXT592" s="35"/>
      <c r="QXU592" s="35"/>
      <c r="QXV592" s="35"/>
      <c r="QXW592" s="35"/>
      <c r="QXX592" s="35"/>
      <c r="QXY592" s="35"/>
      <c r="QXZ592" s="35"/>
      <c r="QYA592" s="35"/>
      <c r="QYB592" s="35"/>
      <c r="QYC592" s="35"/>
      <c r="QYD592" s="35"/>
      <c r="QYE592" s="35"/>
      <c r="QYF592" s="35"/>
      <c r="QYG592" s="35"/>
      <c r="QYH592" s="35"/>
      <c r="QYI592" s="35"/>
      <c r="QYJ592" s="35"/>
      <c r="QYK592" s="35"/>
      <c r="QYL592" s="35"/>
      <c r="QYM592" s="35"/>
      <c r="QYN592" s="35"/>
      <c r="QYO592" s="35"/>
      <c r="QYP592" s="35"/>
      <c r="QYQ592" s="35"/>
      <c r="QYR592" s="35"/>
      <c r="QYS592" s="35"/>
      <c r="QYT592" s="35"/>
      <c r="QYU592" s="35"/>
      <c r="QYV592" s="35"/>
      <c r="QYW592" s="35"/>
      <c r="QYX592" s="35"/>
      <c r="QYY592" s="35"/>
      <c r="QYZ592" s="35"/>
      <c r="QZA592" s="35"/>
      <c r="QZB592" s="35"/>
      <c r="QZC592" s="35"/>
      <c r="QZD592" s="35"/>
      <c r="QZE592" s="35"/>
      <c r="QZF592" s="35"/>
      <c r="QZG592" s="35"/>
      <c r="QZH592" s="35"/>
      <c r="QZI592" s="35"/>
      <c r="QZJ592" s="35"/>
      <c r="QZK592" s="35"/>
      <c r="QZL592" s="35"/>
      <c r="QZM592" s="35"/>
      <c r="QZN592" s="35"/>
      <c r="QZO592" s="35"/>
      <c r="QZP592" s="35"/>
      <c r="QZQ592" s="35"/>
      <c r="QZR592" s="35"/>
      <c r="QZS592" s="35"/>
      <c r="QZT592" s="35"/>
      <c r="QZU592" s="35"/>
      <c r="QZV592" s="35"/>
      <c r="QZW592" s="35"/>
      <c r="QZX592" s="35"/>
      <c r="QZY592" s="35"/>
      <c r="QZZ592" s="35"/>
      <c r="RAA592" s="35"/>
      <c r="RAB592" s="35"/>
      <c r="RAC592" s="35"/>
      <c r="RAD592" s="35"/>
      <c r="RAE592" s="35"/>
      <c r="RAF592" s="35"/>
      <c r="RAG592" s="35"/>
      <c r="RAH592" s="35"/>
      <c r="RAI592" s="35"/>
      <c r="RAJ592" s="35"/>
      <c r="RAK592" s="35"/>
      <c r="RAL592" s="35"/>
      <c r="RAM592" s="35"/>
      <c r="RAN592" s="35"/>
      <c r="RAO592" s="35"/>
      <c r="RAP592" s="35"/>
      <c r="RAQ592" s="35"/>
      <c r="RAR592" s="35"/>
      <c r="RAS592" s="35"/>
      <c r="RAT592" s="35"/>
      <c r="RAU592" s="35"/>
      <c r="RAV592" s="35"/>
      <c r="RAW592" s="35"/>
      <c r="RAX592" s="35"/>
      <c r="RAY592" s="35"/>
      <c r="RAZ592" s="35"/>
      <c r="RBA592" s="35"/>
      <c r="RBB592" s="35"/>
      <c r="RBC592" s="35"/>
      <c r="RBD592" s="35"/>
      <c r="RBE592" s="35"/>
      <c r="RBF592" s="35"/>
      <c r="RBG592" s="35"/>
      <c r="RBH592" s="35"/>
      <c r="RBI592" s="35"/>
      <c r="RBJ592" s="35"/>
      <c r="RBK592" s="35"/>
      <c r="RBL592" s="35"/>
      <c r="RBM592" s="35"/>
      <c r="RBN592" s="35"/>
      <c r="RBO592" s="35"/>
      <c r="RBP592" s="35"/>
      <c r="RBQ592" s="35"/>
      <c r="RBR592" s="35"/>
      <c r="RBS592" s="35"/>
      <c r="RBT592" s="35"/>
      <c r="RBU592" s="35"/>
      <c r="RBV592" s="35"/>
      <c r="RBW592" s="35"/>
      <c r="RBX592" s="35"/>
      <c r="RBY592" s="35"/>
      <c r="RBZ592" s="35"/>
      <c r="RCA592" s="35"/>
      <c r="RCB592" s="35"/>
      <c r="RCC592" s="35"/>
      <c r="RCD592" s="35"/>
      <c r="RCE592" s="35"/>
      <c r="RCF592" s="35"/>
      <c r="RCG592" s="35"/>
      <c r="RCH592" s="35"/>
      <c r="RCI592" s="35"/>
      <c r="RCJ592" s="35"/>
      <c r="RCK592" s="35"/>
      <c r="RCL592" s="35"/>
      <c r="RCM592" s="35"/>
      <c r="RCN592" s="35"/>
      <c r="RCO592" s="35"/>
      <c r="RCP592" s="35"/>
      <c r="RCQ592" s="35"/>
      <c r="RCR592" s="35"/>
      <c r="RCS592" s="35"/>
      <c r="RCT592" s="35"/>
      <c r="RCU592" s="35"/>
      <c r="RCV592" s="35"/>
      <c r="RCW592" s="35"/>
      <c r="RCX592" s="35"/>
      <c r="RCY592" s="35"/>
      <c r="RCZ592" s="35"/>
      <c r="RDA592" s="35"/>
      <c r="RDB592" s="35"/>
      <c r="RDC592" s="35"/>
      <c r="RDD592" s="35"/>
      <c r="RDE592" s="35"/>
      <c r="RDF592" s="35"/>
      <c r="RDG592" s="35"/>
      <c r="RDH592" s="35"/>
      <c r="RDI592" s="35"/>
      <c r="RDJ592" s="35"/>
      <c r="RDK592" s="35"/>
      <c r="RDL592" s="35"/>
      <c r="RDM592" s="35"/>
      <c r="RDN592" s="35"/>
      <c r="RDO592" s="35"/>
      <c r="RDP592" s="35"/>
      <c r="RDQ592" s="35"/>
      <c r="RDR592" s="35"/>
      <c r="RDS592" s="35"/>
      <c r="RDT592" s="35"/>
      <c r="RDU592" s="35"/>
      <c r="RDV592" s="35"/>
      <c r="RDW592" s="35"/>
      <c r="RDX592" s="35"/>
      <c r="RDY592" s="35"/>
      <c r="RDZ592" s="35"/>
      <c r="REA592" s="35"/>
      <c r="REB592" s="35"/>
      <c r="REC592" s="35"/>
      <c r="RED592" s="35"/>
      <c r="REE592" s="35"/>
      <c r="REF592" s="35"/>
      <c r="REG592" s="35"/>
      <c r="REH592" s="35"/>
      <c r="REI592" s="35"/>
      <c r="REJ592" s="35"/>
      <c r="REK592" s="35"/>
      <c r="REL592" s="35"/>
      <c r="REM592" s="35"/>
      <c r="REN592" s="35"/>
      <c r="REO592" s="35"/>
      <c r="REP592" s="35"/>
      <c r="REQ592" s="35"/>
      <c r="RER592" s="35"/>
      <c r="RES592" s="35"/>
      <c r="RET592" s="35"/>
      <c r="REU592" s="35"/>
      <c r="REV592" s="35"/>
      <c r="REW592" s="35"/>
      <c r="REX592" s="35"/>
      <c r="REY592" s="35"/>
      <c r="REZ592" s="35"/>
      <c r="RFA592" s="35"/>
      <c r="RFB592" s="35"/>
      <c r="RFC592" s="35"/>
      <c r="RFD592" s="35"/>
      <c r="RFE592" s="35"/>
      <c r="RFF592" s="35"/>
      <c r="RFG592" s="35"/>
      <c r="RFH592" s="35"/>
      <c r="RFI592" s="35"/>
      <c r="RFJ592" s="35"/>
      <c r="RFK592" s="35"/>
      <c r="RFL592" s="35"/>
      <c r="RFM592" s="35"/>
      <c r="RFN592" s="35"/>
      <c r="RFO592" s="35"/>
      <c r="RFP592" s="35"/>
      <c r="RFQ592" s="35"/>
      <c r="RFR592" s="35"/>
      <c r="RFS592" s="35"/>
      <c r="RFT592" s="35"/>
      <c r="RFU592" s="35"/>
      <c r="RFV592" s="35"/>
      <c r="RFW592" s="35"/>
      <c r="RFX592" s="35"/>
      <c r="RFY592" s="35"/>
      <c r="RFZ592" s="35"/>
      <c r="RGA592" s="35"/>
      <c r="RGB592" s="35"/>
      <c r="RGC592" s="35"/>
      <c r="RGD592" s="35"/>
      <c r="RGE592" s="35"/>
      <c r="RGF592" s="35"/>
      <c r="RGG592" s="35"/>
      <c r="RGH592" s="35"/>
      <c r="RGI592" s="35"/>
      <c r="RGJ592" s="35"/>
      <c r="RGK592" s="35"/>
      <c r="RGL592" s="35"/>
      <c r="RGM592" s="35"/>
      <c r="RGN592" s="35"/>
      <c r="RGO592" s="35"/>
      <c r="RGP592" s="35"/>
      <c r="RGQ592" s="35"/>
      <c r="RGR592" s="35"/>
      <c r="RGS592" s="35"/>
      <c r="RGT592" s="35"/>
      <c r="RGU592" s="35"/>
      <c r="RGV592" s="35"/>
      <c r="RGW592" s="35"/>
      <c r="RGX592" s="35"/>
      <c r="RGY592" s="35"/>
      <c r="RGZ592" s="35"/>
      <c r="RHA592" s="35"/>
      <c r="RHB592" s="35"/>
      <c r="RHC592" s="35"/>
      <c r="RHD592" s="35"/>
      <c r="RHE592" s="35"/>
      <c r="RHF592" s="35"/>
      <c r="RHG592" s="35"/>
      <c r="RHH592" s="35"/>
      <c r="RHI592" s="35"/>
      <c r="RHJ592" s="35"/>
      <c r="RHK592" s="35"/>
      <c r="RHL592" s="35"/>
      <c r="RHM592" s="35"/>
      <c r="RHN592" s="35"/>
      <c r="RHO592" s="35"/>
      <c r="RHP592" s="35"/>
      <c r="RHQ592" s="35"/>
      <c r="RHR592" s="35"/>
      <c r="RHS592" s="35"/>
      <c r="RHT592" s="35"/>
      <c r="RHU592" s="35"/>
      <c r="RHV592" s="35"/>
      <c r="RHW592" s="35"/>
      <c r="RHX592" s="35"/>
      <c r="RHY592" s="35"/>
      <c r="RHZ592" s="35"/>
      <c r="RIA592" s="35"/>
      <c r="RIB592" s="35"/>
      <c r="RIC592" s="35"/>
      <c r="RID592" s="35"/>
      <c r="RIE592" s="35"/>
      <c r="RIF592" s="35"/>
      <c r="RIG592" s="35"/>
      <c r="RIH592" s="35"/>
      <c r="RII592" s="35"/>
      <c r="RIJ592" s="35"/>
      <c r="RIK592" s="35"/>
      <c r="RIL592" s="35"/>
      <c r="RIM592" s="35"/>
      <c r="RIN592" s="35"/>
      <c r="RIO592" s="35"/>
      <c r="RIP592" s="35"/>
      <c r="RIQ592" s="35"/>
      <c r="RIR592" s="35"/>
      <c r="RIS592" s="35"/>
      <c r="RIT592" s="35"/>
      <c r="RIU592" s="35"/>
      <c r="RIV592" s="35"/>
      <c r="RIW592" s="35"/>
      <c r="RIX592" s="35"/>
      <c r="RIY592" s="35"/>
      <c r="RIZ592" s="35"/>
      <c r="RJA592" s="35"/>
      <c r="RJB592" s="35"/>
      <c r="RJC592" s="35"/>
      <c r="RJD592" s="35"/>
      <c r="RJE592" s="35"/>
      <c r="RJF592" s="35"/>
      <c r="RJG592" s="35"/>
      <c r="RJH592" s="35"/>
      <c r="RJI592" s="35"/>
      <c r="RJJ592" s="35"/>
      <c r="RJK592" s="35"/>
      <c r="RJL592" s="35"/>
      <c r="RJM592" s="35"/>
      <c r="RJN592" s="35"/>
      <c r="RJO592" s="35"/>
      <c r="RJP592" s="35"/>
      <c r="RJQ592" s="35"/>
      <c r="RJR592" s="35"/>
      <c r="RJS592" s="35"/>
      <c r="RJT592" s="35"/>
      <c r="RJU592" s="35"/>
      <c r="RJV592" s="35"/>
      <c r="RJW592" s="35"/>
      <c r="RJX592" s="35"/>
      <c r="RJY592" s="35"/>
      <c r="RJZ592" s="35"/>
      <c r="RKA592" s="35"/>
      <c r="RKB592" s="35"/>
      <c r="RKC592" s="35"/>
      <c r="RKD592" s="35"/>
      <c r="RKE592" s="35"/>
      <c r="RKF592" s="35"/>
      <c r="RKG592" s="35"/>
      <c r="RKH592" s="35"/>
      <c r="RKI592" s="35"/>
      <c r="RKJ592" s="35"/>
      <c r="RKK592" s="35"/>
      <c r="RKL592" s="35"/>
      <c r="RKM592" s="35"/>
      <c r="RKN592" s="35"/>
      <c r="RKO592" s="35"/>
      <c r="RKP592" s="35"/>
      <c r="RKQ592" s="35"/>
      <c r="RKR592" s="35"/>
      <c r="RKS592" s="35"/>
      <c r="RKT592" s="35"/>
      <c r="RKU592" s="35"/>
      <c r="RKV592" s="35"/>
      <c r="RKW592" s="35"/>
      <c r="RKX592" s="35"/>
      <c r="RKY592" s="35"/>
      <c r="RKZ592" s="35"/>
      <c r="RLA592" s="35"/>
      <c r="RLB592" s="35"/>
      <c r="RLC592" s="35"/>
      <c r="RLD592" s="35"/>
      <c r="RLE592" s="35"/>
      <c r="RLF592" s="35"/>
      <c r="RLG592" s="35"/>
      <c r="RLH592" s="35"/>
      <c r="RLI592" s="35"/>
      <c r="RLJ592" s="35"/>
      <c r="RLK592" s="35"/>
      <c r="RLL592" s="35"/>
      <c r="RLM592" s="35"/>
      <c r="RLN592" s="35"/>
      <c r="RLO592" s="35"/>
      <c r="RLP592" s="35"/>
      <c r="RLQ592" s="35"/>
      <c r="RLR592" s="35"/>
      <c r="RLS592" s="35"/>
      <c r="RLT592" s="35"/>
      <c r="RLU592" s="35"/>
      <c r="RLV592" s="35"/>
      <c r="RLW592" s="35"/>
      <c r="RLX592" s="35"/>
      <c r="RLY592" s="35"/>
      <c r="RLZ592" s="35"/>
      <c r="RMA592" s="35"/>
      <c r="RMB592" s="35"/>
      <c r="RMC592" s="35"/>
      <c r="RMD592" s="35"/>
      <c r="RME592" s="35"/>
      <c r="RMF592" s="35"/>
      <c r="RMG592" s="35"/>
      <c r="RMH592" s="35"/>
      <c r="RMI592" s="35"/>
      <c r="RMJ592" s="35"/>
      <c r="RMK592" s="35"/>
      <c r="RML592" s="35"/>
      <c r="RMM592" s="35"/>
      <c r="RMN592" s="35"/>
      <c r="RMO592" s="35"/>
      <c r="RMP592" s="35"/>
      <c r="RMQ592" s="35"/>
      <c r="RMR592" s="35"/>
      <c r="RMS592" s="35"/>
      <c r="RMT592" s="35"/>
      <c r="RMU592" s="35"/>
      <c r="RMV592" s="35"/>
      <c r="RMW592" s="35"/>
      <c r="RMX592" s="35"/>
      <c r="RMY592" s="35"/>
      <c r="RMZ592" s="35"/>
      <c r="RNA592" s="35"/>
      <c r="RNB592" s="35"/>
      <c r="RNC592" s="35"/>
      <c r="RND592" s="35"/>
      <c r="RNE592" s="35"/>
      <c r="RNF592" s="35"/>
      <c r="RNG592" s="35"/>
      <c r="RNH592" s="35"/>
      <c r="RNI592" s="35"/>
      <c r="RNJ592" s="35"/>
      <c r="RNK592" s="35"/>
      <c r="RNL592" s="35"/>
      <c r="RNM592" s="35"/>
      <c r="RNN592" s="35"/>
      <c r="RNO592" s="35"/>
      <c r="RNP592" s="35"/>
      <c r="RNQ592" s="35"/>
      <c r="RNR592" s="35"/>
      <c r="RNS592" s="35"/>
      <c r="RNT592" s="35"/>
      <c r="RNU592" s="35"/>
      <c r="RNV592" s="35"/>
      <c r="RNW592" s="35"/>
      <c r="RNX592" s="35"/>
      <c r="RNY592" s="35"/>
      <c r="RNZ592" s="35"/>
      <c r="ROA592" s="35"/>
      <c r="ROB592" s="35"/>
      <c r="ROC592" s="35"/>
      <c r="ROD592" s="35"/>
      <c r="ROE592" s="35"/>
      <c r="ROF592" s="35"/>
      <c r="ROG592" s="35"/>
      <c r="ROH592" s="35"/>
      <c r="ROI592" s="35"/>
      <c r="ROJ592" s="35"/>
      <c r="ROK592" s="35"/>
      <c r="ROL592" s="35"/>
      <c r="ROM592" s="35"/>
      <c r="RON592" s="35"/>
      <c r="ROO592" s="35"/>
      <c r="ROP592" s="35"/>
      <c r="ROQ592" s="35"/>
      <c r="ROR592" s="35"/>
      <c r="ROS592" s="35"/>
      <c r="ROT592" s="35"/>
      <c r="ROU592" s="35"/>
      <c r="ROV592" s="35"/>
      <c r="ROW592" s="35"/>
      <c r="ROX592" s="35"/>
      <c r="ROY592" s="35"/>
      <c r="ROZ592" s="35"/>
      <c r="RPA592" s="35"/>
      <c r="RPB592" s="35"/>
      <c r="RPC592" s="35"/>
      <c r="RPD592" s="35"/>
      <c r="RPE592" s="35"/>
      <c r="RPF592" s="35"/>
      <c r="RPG592" s="35"/>
      <c r="RPH592" s="35"/>
      <c r="RPI592" s="35"/>
      <c r="RPJ592" s="35"/>
      <c r="RPK592" s="35"/>
      <c r="RPL592" s="35"/>
      <c r="RPM592" s="35"/>
      <c r="RPN592" s="35"/>
      <c r="RPO592" s="35"/>
      <c r="RPP592" s="35"/>
      <c r="RPQ592" s="35"/>
      <c r="RPR592" s="35"/>
      <c r="RPS592" s="35"/>
      <c r="RPT592" s="35"/>
      <c r="RPU592" s="35"/>
      <c r="RPV592" s="35"/>
      <c r="RPW592" s="35"/>
      <c r="RPX592" s="35"/>
      <c r="RPY592" s="35"/>
      <c r="RPZ592" s="35"/>
      <c r="RQA592" s="35"/>
      <c r="RQB592" s="35"/>
      <c r="RQC592" s="35"/>
      <c r="RQD592" s="35"/>
      <c r="RQE592" s="35"/>
      <c r="RQF592" s="35"/>
      <c r="RQG592" s="35"/>
      <c r="RQH592" s="35"/>
      <c r="RQI592" s="35"/>
      <c r="RQJ592" s="35"/>
      <c r="RQK592" s="35"/>
      <c r="RQL592" s="35"/>
      <c r="RQM592" s="35"/>
      <c r="RQN592" s="35"/>
      <c r="RQO592" s="35"/>
      <c r="RQP592" s="35"/>
      <c r="RQQ592" s="35"/>
      <c r="RQR592" s="35"/>
      <c r="RQS592" s="35"/>
      <c r="RQT592" s="35"/>
      <c r="RQU592" s="35"/>
      <c r="RQV592" s="35"/>
      <c r="RQW592" s="35"/>
      <c r="RQX592" s="35"/>
      <c r="RQY592" s="35"/>
      <c r="RQZ592" s="35"/>
      <c r="RRA592" s="35"/>
      <c r="RRB592" s="35"/>
      <c r="RRC592" s="35"/>
      <c r="RRD592" s="35"/>
      <c r="RRE592" s="35"/>
      <c r="RRF592" s="35"/>
      <c r="RRG592" s="35"/>
      <c r="RRH592" s="35"/>
      <c r="RRI592" s="35"/>
      <c r="RRJ592" s="35"/>
      <c r="RRK592" s="35"/>
      <c r="RRL592" s="35"/>
      <c r="RRM592" s="35"/>
      <c r="RRN592" s="35"/>
      <c r="RRO592" s="35"/>
      <c r="RRP592" s="35"/>
      <c r="RRQ592" s="35"/>
      <c r="RRR592" s="35"/>
      <c r="RRS592" s="35"/>
      <c r="RRT592" s="35"/>
      <c r="RRU592" s="35"/>
      <c r="RRV592" s="35"/>
      <c r="RRW592" s="35"/>
      <c r="RRX592" s="35"/>
      <c r="RRY592" s="35"/>
      <c r="RRZ592" s="35"/>
      <c r="RSA592" s="35"/>
      <c r="RSB592" s="35"/>
      <c r="RSC592" s="35"/>
      <c r="RSD592" s="35"/>
      <c r="RSE592" s="35"/>
      <c r="RSF592" s="35"/>
      <c r="RSG592" s="35"/>
      <c r="RSH592" s="35"/>
      <c r="RSI592" s="35"/>
      <c r="RSJ592" s="35"/>
      <c r="RSK592" s="35"/>
      <c r="RSL592" s="35"/>
      <c r="RSM592" s="35"/>
      <c r="RSN592" s="35"/>
      <c r="RSO592" s="35"/>
      <c r="RSP592" s="35"/>
      <c r="RSQ592" s="35"/>
      <c r="RSR592" s="35"/>
      <c r="RSS592" s="35"/>
      <c r="RST592" s="35"/>
      <c r="RSU592" s="35"/>
      <c r="RSV592" s="35"/>
      <c r="RSW592" s="35"/>
      <c r="RSX592" s="35"/>
      <c r="RSY592" s="35"/>
      <c r="RSZ592" s="35"/>
      <c r="RTA592" s="35"/>
      <c r="RTB592" s="35"/>
      <c r="RTC592" s="35"/>
      <c r="RTD592" s="35"/>
      <c r="RTE592" s="35"/>
      <c r="RTF592" s="35"/>
      <c r="RTG592" s="35"/>
      <c r="RTH592" s="35"/>
      <c r="RTI592" s="35"/>
      <c r="RTJ592" s="35"/>
      <c r="RTK592" s="35"/>
      <c r="RTL592" s="35"/>
      <c r="RTM592" s="35"/>
      <c r="RTN592" s="35"/>
      <c r="RTO592" s="35"/>
      <c r="RTP592" s="35"/>
      <c r="RTQ592" s="35"/>
      <c r="RTR592" s="35"/>
      <c r="RTS592" s="35"/>
      <c r="RTT592" s="35"/>
      <c r="RTU592" s="35"/>
      <c r="RTV592" s="35"/>
      <c r="RTW592" s="35"/>
      <c r="RTX592" s="35"/>
      <c r="RTY592" s="35"/>
      <c r="RTZ592" s="35"/>
      <c r="RUA592" s="35"/>
      <c r="RUB592" s="35"/>
      <c r="RUC592" s="35"/>
      <c r="RUD592" s="35"/>
      <c r="RUE592" s="35"/>
      <c r="RUF592" s="35"/>
      <c r="RUG592" s="35"/>
      <c r="RUH592" s="35"/>
      <c r="RUI592" s="35"/>
      <c r="RUJ592" s="35"/>
      <c r="RUK592" s="35"/>
      <c r="RUL592" s="35"/>
      <c r="RUM592" s="35"/>
      <c r="RUN592" s="35"/>
      <c r="RUO592" s="35"/>
      <c r="RUP592" s="35"/>
      <c r="RUQ592" s="35"/>
      <c r="RUR592" s="35"/>
      <c r="RUS592" s="35"/>
      <c r="RUT592" s="35"/>
      <c r="RUU592" s="35"/>
      <c r="RUV592" s="35"/>
      <c r="RUW592" s="35"/>
      <c r="RUX592" s="35"/>
      <c r="RUY592" s="35"/>
      <c r="RUZ592" s="35"/>
      <c r="RVA592" s="35"/>
      <c r="RVB592" s="35"/>
      <c r="RVC592" s="35"/>
      <c r="RVD592" s="35"/>
      <c r="RVE592" s="35"/>
      <c r="RVF592" s="35"/>
      <c r="RVG592" s="35"/>
      <c r="RVH592" s="35"/>
      <c r="RVI592" s="35"/>
      <c r="RVJ592" s="35"/>
      <c r="RVK592" s="35"/>
      <c r="RVL592" s="35"/>
      <c r="RVM592" s="35"/>
      <c r="RVN592" s="35"/>
      <c r="RVO592" s="35"/>
      <c r="RVP592" s="35"/>
      <c r="RVQ592" s="35"/>
      <c r="RVR592" s="35"/>
      <c r="RVS592" s="35"/>
      <c r="RVT592" s="35"/>
      <c r="RVU592" s="35"/>
      <c r="RVV592" s="35"/>
      <c r="RVW592" s="35"/>
      <c r="RVX592" s="35"/>
      <c r="RVY592" s="35"/>
      <c r="RVZ592" s="35"/>
      <c r="RWA592" s="35"/>
      <c r="RWB592" s="35"/>
      <c r="RWC592" s="35"/>
      <c r="RWD592" s="35"/>
      <c r="RWE592" s="35"/>
      <c r="RWF592" s="35"/>
      <c r="RWG592" s="35"/>
      <c r="RWH592" s="35"/>
      <c r="RWI592" s="35"/>
      <c r="RWJ592" s="35"/>
      <c r="RWK592" s="35"/>
      <c r="RWL592" s="35"/>
      <c r="RWM592" s="35"/>
      <c r="RWN592" s="35"/>
      <c r="RWO592" s="35"/>
      <c r="RWP592" s="35"/>
      <c r="RWQ592" s="35"/>
      <c r="RWR592" s="35"/>
      <c r="RWS592" s="35"/>
      <c r="RWT592" s="35"/>
      <c r="RWU592" s="35"/>
      <c r="RWV592" s="35"/>
      <c r="RWW592" s="35"/>
      <c r="RWX592" s="35"/>
      <c r="RWY592" s="35"/>
      <c r="RWZ592" s="35"/>
      <c r="RXA592" s="35"/>
      <c r="RXB592" s="35"/>
      <c r="RXC592" s="35"/>
      <c r="RXD592" s="35"/>
      <c r="RXE592" s="35"/>
      <c r="RXF592" s="35"/>
      <c r="RXG592" s="35"/>
      <c r="RXH592" s="35"/>
      <c r="RXI592" s="35"/>
      <c r="RXJ592" s="35"/>
      <c r="RXK592" s="35"/>
      <c r="RXL592" s="35"/>
      <c r="RXM592" s="35"/>
      <c r="RXN592" s="35"/>
      <c r="RXO592" s="35"/>
      <c r="RXP592" s="35"/>
      <c r="RXQ592" s="35"/>
      <c r="RXR592" s="35"/>
      <c r="RXS592" s="35"/>
      <c r="RXT592" s="35"/>
      <c r="RXU592" s="35"/>
      <c r="RXV592" s="35"/>
      <c r="RXW592" s="35"/>
      <c r="RXX592" s="35"/>
      <c r="RXY592" s="35"/>
      <c r="RXZ592" s="35"/>
      <c r="RYA592" s="35"/>
      <c r="RYB592" s="35"/>
      <c r="RYC592" s="35"/>
      <c r="RYD592" s="35"/>
      <c r="RYE592" s="35"/>
      <c r="RYF592" s="35"/>
      <c r="RYG592" s="35"/>
      <c r="RYH592" s="35"/>
      <c r="RYI592" s="35"/>
      <c r="RYJ592" s="35"/>
      <c r="RYK592" s="35"/>
      <c r="RYL592" s="35"/>
      <c r="RYM592" s="35"/>
      <c r="RYN592" s="35"/>
      <c r="RYO592" s="35"/>
      <c r="RYP592" s="35"/>
      <c r="RYQ592" s="35"/>
      <c r="RYR592" s="35"/>
      <c r="RYS592" s="35"/>
      <c r="RYT592" s="35"/>
      <c r="RYU592" s="35"/>
      <c r="RYV592" s="35"/>
      <c r="RYW592" s="35"/>
      <c r="RYX592" s="35"/>
      <c r="RYY592" s="35"/>
      <c r="RYZ592" s="35"/>
      <c r="RZA592" s="35"/>
      <c r="RZB592" s="35"/>
      <c r="RZC592" s="35"/>
      <c r="RZD592" s="35"/>
      <c r="RZE592" s="35"/>
      <c r="RZF592" s="35"/>
      <c r="RZG592" s="35"/>
      <c r="RZH592" s="35"/>
      <c r="RZI592" s="35"/>
      <c r="RZJ592" s="35"/>
      <c r="RZK592" s="35"/>
      <c r="RZL592" s="35"/>
      <c r="RZM592" s="35"/>
      <c r="RZN592" s="35"/>
      <c r="RZO592" s="35"/>
      <c r="RZP592" s="35"/>
      <c r="RZQ592" s="35"/>
      <c r="RZR592" s="35"/>
      <c r="RZS592" s="35"/>
      <c r="RZT592" s="35"/>
      <c r="RZU592" s="35"/>
      <c r="RZV592" s="35"/>
      <c r="RZW592" s="35"/>
      <c r="RZX592" s="35"/>
      <c r="RZY592" s="35"/>
      <c r="RZZ592" s="35"/>
      <c r="SAA592" s="35"/>
      <c r="SAB592" s="35"/>
      <c r="SAC592" s="35"/>
      <c r="SAD592" s="35"/>
      <c r="SAE592" s="35"/>
      <c r="SAF592" s="35"/>
      <c r="SAG592" s="35"/>
      <c r="SAH592" s="35"/>
      <c r="SAI592" s="35"/>
      <c r="SAJ592" s="35"/>
      <c r="SAK592" s="35"/>
      <c r="SAL592" s="35"/>
      <c r="SAM592" s="35"/>
      <c r="SAN592" s="35"/>
      <c r="SAO592" s="35"/>
      <c r="SAP592" s="35"/>
      <c r="SAQ592" s="35"/>
      <c r="SAR592" s="35"/>
      <c r="SAS592" s="35"/>
      <c r="SAT592" s="35"/>
      <c r="SAU592" s="35"/>
      <c r="SAV592" s="35"/>
      <c r="SAW592" s="35"/>
      <c r="SAX592" s="35"/>
      <c r="SAY592" s="35"/>
      <c r="SAZ592" s="35"/>
      <c r="SBA592" s="35"/>
      <c r="SBB592" s="35"/>
      <c r="SBC592" s="35"/>
      <c r="SBD592" s="35"/>
      <c r="SBE592" s="35"/>
      <c r="SBF592" s="35"/>
      <c r="SBG592" s="35"/>
      <c r="SBH592" s="35"/>
      <c r="SBI592" s="35"/>
      <c r="SBJ592" s="35"/>
      <c r="SBK592" s="35"/>
      <c r="SBL592" s="35"/>
      <c r="SBM592" s="35"/>
      <c r="SBN592" s="35"/>
      <c r="SBO592" s="35"/>
      <c r="SBP592" s="35"/>
      <c r="SBQ592" s="35"/>
      <c r="SBR592" s="35"/>
      <c r="SBS592" s="35"/>
      <c r="SBT592" s="35"/>
      <c r="SBU592" s="35"/>
      <c r="SBV592" s="35"/>
      <c r="SBW592" s="35"/>
      <c r="SBX592" s="35"/>
      <c r="SBY592" s="35"/>
      <c r="SBZ592" s="35"/>
      <c r="SCA592" s="35"/>
      <c r="SCB592" s="35"/>
      <c r="SCC592" s="35"/>
      <c r="SCD592" s="35"/>
      <c r="SCE592" s="35"/>
      <c r="SCF592" s="35"/>
      <c r="SCG592" s="35"/>
      <c r="SCH592" s="35"/>
      <c r="SCI592" s="35"/>
      <c r="SCJ592" s="35"/>
      <c r="SCK592" s="35"/>
      <c r="SCL592" s="35"/>
      <c r="SCM592" s="35"/>
      <c r="SCN592" s="35"/>
      <c r="SCO592" s="35"/>
      <c r="SCP592" s="35"/>
      <c r="SCQ592" s="35"/>
      <c r="SCR592" s="35"/>
      <c r="SCS592" s="35"/>
      <c r="SCT592" s="35"/>
      <c r="SCU592" s="35"/>
      <c r="SCV592" s="35"/>
      <c r="SCW592" s="35"/>
      <c r="SCX592" s="35"/>
      <c r="SCY592" s="35"/>
      <c r="SCZ592" s="35"/>
      <c r="SDA592" s="35"/>
      <c r="SDB592" s="35"/>
      <c r="SDC592" s="35"/>
      <c r="SDD592" s="35"/>
      <c r="SDE592" s="35"/>
      <c r="SDF592" s="35"/>
      <c r="SDG592" s="35"/>
      <c r="SDH592" s="35"/>
      <c r="SDI592" s="35"/>
      <c r="SDJ592" s="35"/>
      <c r="SDK592" s="35"/>
      <c r="SDL592" s="35"/>
      <c r="SDM592" s="35"/>
      <c r="SDN592" s="35"/>
      <c r="SDO592" s="35"/>
      <c r="SDP592" s="35"/>
      <c r="SDQ592" s="35"/>
      <c r="SDR592" s="35"/>
      <c r="SDS592" s="35"/>
      <c r="SDT592" s="35"/>
      <c r="SDU592" s="35"/>
      <c r="SDV592" s="35"/>
      <c r="SDW592" s="35"/>
      <c r="SDX592" s="35"/>
      <c r="SDY592" s="35"/>
      <c r="SDZ592" s="35"/>
      <c r="SEA592" s="35"/>
      <c r="SEB592" s="35"/>
      <c r="SEC592" s="35"/>
      <c r="SED592" s="35"/>
      <c r="SEE592" s="35"/>
      <c r="SEF592" s="35"/>
      <c r="SEG592" s="35"/>
      <c r="SEH592" s="35"/>
      <c r="SEI592" s="35"/>
      <c r="SEJ592" s="35"/>
      <c r="SEK592" s="35"/>
      <c r="SEL592" s="35"/>
      <c r="SEM592" s="35"/>
      <c r="SEN592" s="35"/>
      <c r="SEO592" s="35"/>
      <c r="SEP592" s="35"/>
      <c r="SEQ592" s="35"/>
      <c r="SER592" s="35"/>
      <c r="SES592" s="35"/>
      <c r="SET592" s="35"/>
      <c r="SEU592" s="35"/>
      <c r="SEV592" s="35"/>
      <c r="SEW592" s="35"/>
      <c r="SEX592" s="35"/>
      <c r="SEY592" s="35"/>
      <c r="SEZ592" s="35"/>
      <c r="SFA592" s="35"/>
      <c r="SFB592" s="35"/>
      <c r="SFC592" s="35"/>
      <c r="SFD592" s="35"/>
      <c r="SFE592" s="35"/>
      <c r="SFF592" s="35"/>
      <c r="SFG592" s="35"/>
      <c r="SFH592" s="35"/>
      <c r="SFI592" s="35"/>
      <c r="SFJ592" s="35"/>
      <c r="SFK592" s="35"/>
      <c r="SFL592" s="35"/>
      <c r="SFM592" s="35"/>
      <c r="SFN592" s="35"/>
      <c r="SFO592" s="35"/>
      <c r="SFP592" s="35"/>
      <c r="SFQ592" s="35"/>
      <c r="SFR592" s="35"/>
      <c r="SFS592" s="35"/>
      <c r="SFT592" s="35"/>
      <c r="SFU592" s="35"/>
      <c r="SFV592" s="35"/>
      <c r="SFW592" s="35"/>
      <c r="SFX592" s="35"/>
      <c r="SFY592" s="35"/>
      <c r="SFZ592" s="35"/>
      <c r="SGA592" s="35"/>
      <c r="SGB592" s="35"/>
      <c r="SGC592" s="35"/>
      <c r="SGD592" s="35"/>
      <c r="SGE592" s="35"/>
      <c r="SGF592" s="35"/>
      <c r="SGG592" s="35"/>
      <c r="SGH592" s="35"/>
      <c r="SGI592" s="35"/>
      <c r="SGJ592" s="35"/>
      <c r="SGK592" s="35"/>
      <c r="SGL592" s="35"/>
      <c r="SGM592" s="35"/>
      <c r="SGN592" s="35"/>
      <c r="SGO592" s="35"/>
      <c r="SGP592" s="35"/>
      <c r="SGQ592" s="35"/>
      <c r="SGR592" s="35"/>
      <c r="SGS592" s="35"/>
      <c r="SGT592" s="35"/>
      <c r="SGU592" s="35"/>
      <c r="SGV592" s="35"/>
      <c r="SGW592" s="35"/>
      <c r="SGX592" s="35"/>
      <c r="SGY592" s="35"/>
      <c r="SGZ592" s="35"/>
      <c r="SHA592" s="35"/>
      <c r="SHB592" s="35"/>
      <c r="SHC592" s="35"/>
      <c r="SHD592" s="35"/>
      <c r="SHE592" s="35"/>
      <c r="SHF592" s="35"/>
      <c r="SHG592" s="35"/>
      <c r="SHH592" s="35"/>
      <c r="SHI592" s="35"/>
      <c r="SHJ592" s="35"/>
      <c r="SHK592" s="35"/>
      <c r="SHL592" s="35"/>
      <c r="SHM592" s="35"/>
      <c r="SHN592" s="35"/>
      <c r="SHO592" s="35"/>
      <c r="SHP592" s="35"/>
      <c r="SHQ592" s="35"/>
      <c r="SHR592" s="35"/>
      <c r="SHS592" s="35"/>
      <c r="SHT592" s="35"/>
      <c r="SHU592" s="35"/>
      <c r="SHV592" s="35"/>
      <c r="SHW592" s="35"/>
      <c r="SHX592" s="35"/>
      <c r="SHY592" s="35"/>
      <c r="SHZ592" s="35"/>
      <c r="SIA592" s="35"/>
      <c r="SIB592" s="35"/>
      <c r="SIC592" s="35"/>
      <c r="SID592" s="35"/>
      <c r="SIE592" s="35"/>
      <c r="SIF592" s="35"/>
      <c r="SIG592" s="35"/>
      <c r="SIH592" s="35"/>
      <c r="SII592" s="35"/>
      <c r="SIJ592" s="35"/>
      <c r="SIK592" s="35"/>
      <c r="SIL592" s="35"/>
      <c r="SIM592" s="35"/>
      <c r="SIN592" s="35"/>
      <c r="SIO592" s="35"/>
      <c r="SIP592" s="35"/>
      <c r="SIQ592" s="35"/>
      <c r="SIR592" s="35"/>
      <c r="SIS592" s="35"/>
      <c r="SIT592" s="35"/>
      <c r="SIU592" s="35"/>
      <c r="SIV592" s="35"/>
      <c r="SIW592" s="35"/>
      <c r="SIX592" s="35"/>
      <c r="SIY592" s="35"/>
      <c r="SIZ592" s="35"/>
      <c r="SJA592" s="35"/>
      <c r="SJB592" s="35"/>
      <c r="SJC592" s="35"/>
      <c r="SJD592" s="35"/>
      <c r="SJE592" s="35"/>
      <c r="SJF592" s="35"/>
      <c r="SJG592" s="35"/>
      <c r="SJH592" s="35"/>
      <c r="SJI592" s="35"/>
      <c r="SJJ592" s="35"/>
      <c r="SJK592" s="35"/>
      <c r="SJL592" s="35"/>
      <c r="SJM592" s="35"/>
      <c r="SJN592" s="35"/>
      <c r="SJO592" s="35"/>
      <c r="SJP592" s="35"/>
      <c r="SJQ592" s="35"/>
      <c r="SJR592" s="35"/>
      <c r="SJS592" s="35"/>
      <c r="SJT592" s="35"/>
      <c r="SJU592" s="35"/>
      <c r="SJV592" s="35"/>
      <c r="SJW592" s="35"/>
      <c r="SJX592" s="35"/>
      <c r="SJY592" s="35"/>
      <c r="SJZ592" s="35"/>
      <c r="SKA592" s="35"/>
      <c r="SKB592" s="35"/>
      <c r="SKC592" s="35"/>
      <c r="SKD592" s="35"/>
      <c r="SKE592" s="35"/>
      <c r="SKF592" s="35"/>
      <c r="SKG592" s="35"/>
      <c r="SKH592" s="35"/>
      <c r="SKI592" s="35"/>
      <c r="SKJ592" s="35"/>
      <c r="SKK592" s="35"/>
      <c r="SKL592" s="35"/>
      <c r="SKM592" s="35"/>
      <c r="SKN592" s="35"/>
      <c r="SKO592" s="35"/>
      <c r="SKP592" s="35"/>
      <c r="SKQ592" s="35"/>
      <c r="SKR592" s="35"/>
      <c r="SKS592" s="35"/>
      <c r="SKT592" s="35"/>
      <c r="SKU592" s="35"/>
      <c r="SKV592" s="35"/>
      <c r="SKW592" s="35"/>
      <c r="SKX592" s="35"/>
      <c r="SKY592" s="35"/>
      <c r="SKZ592" s="35"/>
      <c r="SLA592" s="35"/>
      <c r="SLB592" s="35"/>
      <c r="SLC592" s="35"/>
      <c r="SLD592" s="35"/>
      <c r="SLE592" s="35"/>
      <c r="SLF592" s="35"/>
      <c r="SLG592" s="35"/>
      <c r="SLH592" s="35"/>
      <c r="SLI592" s="35"/>
      <c r="SLJ592" s="35"/>
      <c r="SLK592" s="35"/>
      <c r="SLL592" s="35"/>
      <c r="SLM592" s="35"/>
      <c r="SLN592" s="35"/>
      <c r="SLO592" s="35"/>
      <c r="SLP592" s="35"/>
      <c r="SLQ592" s="35"/>
      <c r="SLR592" s="35"/>
      <c r="SLS592" s="35"/>
      <c r="SLT592" s="35"/>
      <c r="SLU592" s="35"/>
      <c r="SLV592" s="35"/>
      <c r="SLW592" s="35"/>
      <c r="SLX592" s="35"/>
      <c r="SLY592" s="35"/>
      <c r="SLZ592" s="35"/>
      <c r="SMA592" s="35"/>
      <c r="SMB592" s="35"/>
      <c r="SMC592" s="35"/>
      <c r="SMD592" s="35"/>
      <c r="SME592" s="35"/>
      <c r="SMF592" s="35"/>
      <c r="SMG592" s="35"/>
      <c r="SMH592" s="35"/>
      <c r="SMI592" s="35"/>
      <c r="SMJ592" s="35"/>
      <c r="SMK592" s="35"/>
      <c r="SML592" s="35"/>
      <c r="SMM592" s="35"/>
      <c r="SMN592" s="35"/>
      <c r="SMO592" s="35"/>
      <c r="SMP592" s="35"/>
      <c r="SMQ592" s="35"/>
      <c r="SMR592" s="35"/>
      <c r="SMS592" s="35"/>
      <c r="SMT592" s="35"/>
      <c r="SMU592" s="35"/>
      <c r="SMV592" s="35"/>
      <c r="SMW592" s="35"/>
      <c r="SMX592" s="35"/>
      <c r="SMY592" s="35"/>
      <c r="SMZ592" s="35"/>
      <c r="SNA592" s="35"/>
      <c r="SNB592" s="35"/>
      <c r="SNC592" s="35"/>
      <c r="SND592" s="35"/>
      <c r="SNE592" s="35"/>
      <c r="SNF592" s="35"/>
      <c r="SNG592" s="35"/>
      <c r="SNH592" s="35"/>
      <c r="SNI592" s="35"/>
      <c r="SNJ592" s="35"/>
      <c r="SNK592" s="35"/>
      <c r="SNL592" s="35"/>
      <c r="SNM592" s="35"/>
      <c r="SNN592" s="35"/>
      <c r="SNO592" s="35"/>
      <c r="SNP592" s="35"/>
      <c r="SNQ592" s="35"/>
      <c r="SNR592" s="35"/>
      <c r="SNS592" s="35"/>
      <c r="SNT592" s="35"/>
      <c r="SNU592" s="35"/>
      <c r="SNV592" s="35"/>
      <c r="SNW592" s="35"/>
      <c r="SNX592" s="35"/>
      <c r="SNY592" s="35"/>
      <c r="SNZ592" s="35"/>
      <c r="SOA592" s="35"/>
      <c r="SOB592" s="35"/>
      <c r="SOC592" s="35"/>
      <c r="SOD592" s="35"/>
      <c r="SOE592" s="35"/>
      <c r="SOF592" s="35"/>
      <c r="SOG592" s="35"/>
      <c r="SOH592" s="35"/>
      <c r="SOI592" s="35"/>
      <c r="SOJ592" s="35"/>
      <c r="SOK592" s="35"/>
      <c r="SOL592" s="35"/>
      <c r="SOM592" s="35"/>
      <c r="SON592" s="35"/>
      <c r="SOO592" s="35"/>
      <c r="SOP592" s="35"/>
      <c r="SOQ592" s="35"/>
      <c r="SOR592" s="35"/>
      <c r="SOS592" s="35"/>
      <c r="SOT592" s="35"/>
      <c r="SOU592" s="35"/>
      <c r="SOV592" s="35"/>
      <c r="SOW592" s="35"/>
      <c r="SOX592" s="35"/>
      <c r="SOY592" s="35"/>
      <c r="SOZ592" s="35"/>
      <c r="SPA592" s="35"/>
      <c r="SPB592" s="35"/>
      <c r="SPC592" s="35"/>
      <c r="SPD592" s="35"/>
      <c r="SPE592" s="35"/>
      <c r="SPF592" s="35"/>
      <c r="SPG592" s="35"/>
      <c r="SPH592" s="35"/>
      <c r="SPI592" s="35"/>
      <c r="SPJ592" s="35"/>
      <c r="SPK592" s="35"/>
      <c r="SPL592" s="35"/>
      <c r="SPM592" s="35"/>
      <c r="SPN592" s="35"/>
      <c r="SPO592" s="35"/>
      <c r="SPP592" s="35"/>
      <c r="SPQ592" s="35"/>
      <c r="SPR592" s="35"/>
      <c r="SPS592" s="35"/>
      <c r="SPT592" s="35"/>
      <c r="SPU592" s="35"/>
      <c r="SPV592" s="35"/>
      <c r="SPW592" s="35"/>
      <c r="SPX592" s="35"/>
      <c r="SPY592" s="35"/>
      <c r="SPZ592" s="35"/>
      <c r="SQA592" s="35"/>
      <c r="SQB592" s="35"/>
      <c r="SQC592" s="35"/>
      <c r="SQD592" s="35"/>
      <c r="SQE592" s="35"/>
      <c r="SQF592" s="35"/>
      <c r="SQG592" s="35"/>
      <c r="SQH592" s="35"/>
      <c r="SQI592" s="35"/>
      <c r="SQJ592" s="35"/>
      <c r="SQK592" s="35"/>
      <c r="SQL592" s="35"/>
      <c r="SQM592" s="35"/>
      <c r="SQN592" s="35"/>
      <c r="SQO592" s="35"/>
      <c r="SQP592" s="35"/>
      <c r="SQQ592" s="35"/>
      <c r="SQR592" s="35"/>
      <c r="SQS592" s="35"/>
      <c r="SQT592" s="35"/>
      <c r="SQU592" s="35"/>
      <c r="SQV592" s="35"/>
      <c r="SQW592" s="35"/>
      <c r="SQX592" s="35"/>
      <c r="SQY592" s="35"/>
      <c r="SQZ592" s="35"/>
      <c r="SRA592" s="35"/>
      <c r="SRB592" s="35"/>
      <c r="SRC592" s="35"/>
      <c r="SRD592" s="35"/>
      <c r="SRE592" s="35"/>
      <c r="SRF592" s="35"/>
      <c r="SRG592" s="35"/>
      <c r="SRH592" s="35"/>
      <c r="SRI592" s="35"/>
      <c r="SRJ592" s="35"/>
      <c r="SRK592" s="35"/>
      <c r="SRL592" s="35"/>
      <c r="SRM592" s="35"/>
      <c r="SRN592" s="35"/>
      <c r="SRO592" s="35"/>
      <c r="SRP592" s="35"/>
      <c r="SRQ592" s="35"/>
      <c r="SRR592" s="35"/>
      <c r="SRS592" s="35"/>
      <c r="SRT592" s="35"/>
      <c r="SRU592" s="35"/>
      <c r="SRV592" s="35"/>
      <c r="SRW592" s="35"/>
      <c r="SRX592" s="35"/>
      <c r="SRY592" s="35"/>
      <c r="SRZ592" s="35"/>
      <c r="SSA592" s="35"/>
      <c r="SSB592" s="35"/>
      <c r="SSC592" s="35"/>
      <c r="SSD592" s="35"/>
      <c r="SSE592" s="35"/>
      <c r="SSF592" s="35"/>
      <c r="SSG592" s="35"/>
      <c r="SSH592" s="35"/>
      <c r="SSI592" s="35"/>
      <c r="SSJ592" s="35"/>
      <c r="SSK592" s="35"/>
      <c r="SSL592" s="35"/>
      <c r="SSM592" s="35"/>
      <c r="SSN592" s="35"/>
      <c r="SSO592" s="35"/>
      <c r="SSP592" s="35"/>
      <c r="SSQ592" s="35"/>
      <c r="SSR592" s="35"/>
      <c r="SSS592" s="35"/>
      <c r="SST592" s="35"/>
      <c r="SSU592" s="35"/>
      <c r="SSV592" s="35"/>
      <c r="SSW592" s="35"/>
      <c r="SSX592" s="35"/>
      <c r="SSY592" s="35"/>
      <c r="SSZ592" s="35"/>
      <c r="STA592" s="35"/>
      <c r="STB592" s="35"/>
      <c r="STC592" s="35"/>
      <c r="STD592" s="35"/>
      <c r="STE592" s="35"/>
      <c r="STF592" s="35"/>
      <c r="STG592" s="35"/>
      <c r="STH592" s="35"/>
      <c r="STI592" s="35"/>
      <c r="STJ592" s="35"/>
      <c r="STK592" s="35"/>
      <c r="STL592" s="35"/>
      <c r="STM592" s="35"/>
      <c r="STN592" s="35"/>
      <c r="STO592" s="35"/>
      <c r="STP592" s="35"/>
      <c r="STQ592" s="35"/>
      <c r="STR592" s="35"/>
      <c r="STS592" s="35"/>
      <c r="STT592" s="35"/>
      <c r="STU592" s="35"/>
      <c r="STV592" s="35"/>
      <c r="STW592" s="35"/>
      <c r="STX592" s="35"/>
      <c r="STY592" s="35"/>
      <c r="STZ592" s="35"/>
      <c r="SUA592" s="35"/>
      <c r="SUB592" s="35"/>
      <c r="SUC592" s="35"/>
      <c r="SUD592" s="35"/>
      <c r="SUE592" s="35"/>
      <c r="SUF592" s="35"/>
      <c r="SUG592" s="35"/>
      <c r="SUH592" s="35"/>
      <c r="SUI592" s="35"/>
      <c r="SUJ592" s="35"/>
      <c r="SUK592" s="35"/>
      <c r="SUL592" s="35"/>
      <c r="SUM592" s="35"/>
      <c r="SUN592" s="35"/>
      <c r="SUO592" s="35"/>
      <c r="SUP592" s="35"/>
      <c r="SUQ592" s="35"/>
      <c r="SUR592" s="35"/>
      <c r="SUS592" s="35"/>
      <c r="SUT592" s="35"/>
      <c r="SUU592" s="35"/>
      <c r="SUV592" s="35"/>
      <c r="SUW592" s="35"/>
      <c r="SUX592" s="35"/>
      <c r="SUY592" s="35"/>
      <c r="SUZ592" s="35"/>
      <c r="SVA592" s="35"/>
      <c r="SVB592" s="35"/>
      <c r="SVC592" s="35"/>
      <c r="SVD592" s="35"/>
      <c r="SVE592" s="35"/>
      <c r="SVF592" s="35"/>
      <c r="SVG592" s="35"/>
      <c r="SVH592" s="35"/>
      <c r="SVI592" s="35"/>
      <c r="SVJ592" s="35"/>
      <c r="SVK592" s="35"/>
      <c r="SVL592" s="35"/>
      <c r="SVM592" s="35"/>
      <c r="SVN592" s="35"/>
      <c r="SVO592" s="35"/>
      <c r="SVP592" s="35"/>
      <c r="SVQ592" s="35"/>
      <c r="SVR592" s="35"/>
      <c r="SVS592" s="35"/>
      <c r="SVT592" s="35"/>
      <c r="SVU592" s="35"/>
      <c r="SVV592" s="35"/>
      <c r="SVW592" s="35"/>
      <c r="SVX592" s="35"/>
      <c r="SVY592" s="35"/>
      <c r="SVZ592" s="35"/>
      <c r="SWA592" s="35"/>
      <c r="SWB592" s="35"/>
      <c r="SWC592" s="35"/>
      <c r="SWD592" s="35"/>
      <c r="SWE592" s="35"/>
      <c r="SWF592" s="35"/>
      <c r="SWG592" s="35"/>
      <c r="SWH592" s="35"/>
      <c r="SWI592" s="35"/>
      <c r="SWJ592" s="35"/>
      <c r="SWK592" s="35"/>
      <c r="SWL592" s="35"/>
      <c r="SWM592" s="35"/>
      <c r="SWN592" s="35"/>
      <c r="SWO592" s="35"/>
      <c r="SWP592" s="35"/>
      <c r="SWQ592" s="35"/>
      <c r="SWR592" s="35"/>
      <c r="SWS592" s="35"/>
      <c r="SWT592" s="35"/>
      <c r="SWU592" s="35"/>
      <c r="SWV592" s="35"/>
      <c r="SWW592" s="35"/>
      <c r="SWX592" s="35"/>
      <c r="SWY592" s="35"/>
      <c r="SWZ592" s="35"/>
      <c r="SXA592" s="35"/>
      <c r="SXB592" s="35"/>
      <c r="SXC592" s="35"/>
      <c r="SXD592" s="35"/>
      <c r="SXE592" s="35"/>
      <c r="SXF592" s="35"/>
      <c r="SXG592" s="35"/>
      <c r="SXH592" s="35"/>
      <c r="SXI592" s="35"/>
      <c r="SXJ592" s="35"/>
      <c r="SXK592" s="35"/>
      <c r="SXL592" s="35"/>
      <c r="SXM592" s="35"/>
      <c r="SXN592" s="35"/>
      <c r="SXO592" s="35"/>
      <c r="SXP592" s="35"/>
      <c r="SXQ592" s="35"/>
      <c r="SXR592" s="35"/>
      <c r="SXS592" s="35"/>
      <c r="SXT592" s="35"/>
      <c r="SXU592" s="35"/>
      <c r="SXV592" s="35"/>
      <c r="SXW592" s="35"/>
      <c r="SXX592" s="35"/>
      <c r="SXY592" s="35"/>
      <c r="SXZ592" s="35"/>
      <c r="SYA592" s="35"/>
      <c r="SYB592" s="35"/>
      <c r="SYC592" s="35"/>
      <c r="SYD592" s="35"/>
      <c r="SYE592" s="35"/>
      <c r="SYF592" s="35"/>
      <c r="SYG592" s="35"/>
      <c r="SYH592" s="35"/>
      <c r="SYI592" s="35"/>
      <c r="SYJ592" s="35"/>
      <c r="SYK592" s="35"/>
      <c r="SYL592" s="35"/>
      <c r="SYM592" s="35"/>
      <c r="SYN592" s="35"/>
      <c r="SYO592" s="35"/>
      <c r="SYP592" s="35"/>
      <c r="SYQ592" s="35"/>
      <c r="SYR592" s="35"/>
      <c r="SYS592" s="35"/>
      <c r="SYT592" s="35"/>
      <c r="SYU592" s="35"/>
      <c r="SYV592" s="35"/>
      <c r="SYW592" s="35"/>
      <c r="SYX592" s="35"/>
      <c r="SYY592" s="35"/>
      <c r="SYZ592" s="35"/>
      <c r="SZA592" s="35"/>
      <c r="SZB592" s="35"/>
      <c r="SZC592" s="35"/>
      <c r="SZD592" s="35"/>
      <c r="SZE592" s="35"/>
      <c r="SZF592" s="35"/>
      <c r="SZG592" s="35"/>
      <c r="SZH592" s="35"/>
      <c r="SZI592" s="35"/>
      <c r="SZJ592" s="35"/>
      <c r="SZK592" s="35"/>
      <c r="SZL592" s="35"/>
      <c r="SZM592" s="35"/>
      <c r="SZN592" s="35"/>
      <c r="SZO592" s="35"/>
      <c r="SZP592" s="35"/>
      <c r="SZQ592" s="35"/>
      <c r="SZR592" s="35"/>
      <c r="SZS592" s="35"/>
      <c r="SZT592" s="35"/>
      <c r="SZU592" s="35"/>
      <c r="SZV592" s="35"/>
      <c r="SZW592" s="35"/>
      <c r="SZX592" s="35"/>
      <c r="SZY592" s="35"/>
      <c r="SZZ592" s="35"/>
      <c r="TAA592" s="35"/>
      <c r="TAB592" s="35"/>
      <c r="TAC592" s="35"/>
      <c r="TAD592" s="35"/>
      <c r="TAE592" s="35"/>
      <c r="TAF592" s="35"/>
      <c r="TAG592" s="35"/>
      <c r="TAH592" s="35"/>
      <c r="TAI592" s="35"/>
      <c r="TAJ592" s="35"/>
      <c r="TAK592" s="35"/>
      <c r="TAL592" s="35"/>
      <c r="TAM592" s="35"/>
      <c r="TAN592" s="35"/>
      <c r="TAO592" s="35"/>
      <c r="TAP592" s="35"/>
      <c r="TAQ592" s="35"/>
      <c r="TAR592" s="35"/>
      <c r="TAS592" s="35"/>
      <c r="TAT592" s="35"/>
      <c r="TAU592" s="35"/>
      <c r="TAV592" s="35"/>
      <c r="TAW592" s="35"/>
      <c r="TAX592" s="35"/>
      <c r="TAY592" s="35"/>
      <c r="TAZ592" s="35"/>
      <c r="TBA592" s="35"/>
      <c r="TBB592" s="35"/>
      <c r="TBC592" s="35"/>
      <c r="TBD592" s="35"/>
      <c r="TBE592" s="35"/>
      <c r="TBF592" s="35"/>
      <c r="TBG592" s="35"/>
      <c r="TBH592" s="35"/>
      <c r="TBI592" s="35"/>
      <c r="TBJ592" s="35"/>
      <c r="TBK592" s="35"/>
      <c r="TBL592" s="35"/>
      <c r="TBM592" s="35"/>
      <c r="TBN592" s="35"/>
      <c r="TBO592" s="35"/>
      <c r="TBP592" s="35"/>
      <c r="TBQ592" s="35"/>
      <c r="TBR592" s="35"/>
      <c r="TBS592" s="35"/>
      <c r="TBT592" s="35"/>
      <c r="TBU592" s="35"/>
      <c r="TBV592" s="35"/>
      <c r="TBW592" s="35"/>
      <c r="TBX592" s="35"/>
      <c r="TBY592" s="35"/>
      <c r="TBZ592" s="35"/>
      <c r="TCA592" s="35"/>
      <c r="TCB592" s="35"/>
      <c r="TCC592" s="35"/>
      <c r="TCD592" s="35"/>
      <c r="TCE592" s="35"/>
      <c r="TCF592" s="35"/>
      <c r="TCG592" s="35"/>
      <c r="TCH592" s="35"/>
      <c r="TCI592" s="35"/>
      <c r="TCJ592" s="35"/>
      <c r="TCK592" s="35"/>
      <c r="TCL592" s="35"/>
      <c r="TCM592" s="35"/>
      <c r="TCN592" s="35"/>
      <c r="TCO592" s="35"/>
      <c r="TCP592" s="35"/>
      <c r="TCQ592" s="35"/>
      <c r="TCR592" s="35"/>
      <c r="TCS592" s="35"/>
      <c r="TCT592" s="35"/>
      <c r="TCU592" s="35"/>
      <c r="TCV592" s="35"/>
      <c r="TCW592" s="35"/>
      <c r="TCX592" s="35"/>
      <c r="TCY592" s="35"/>
      <c r="TCZ592" s="35"/>
      <c r="TDA592" s="35"/>
      <c r="TDB592" s="35"/>
      <c r="TDC592" s="35"/>
      <c r="TDD592" s="35"/>
      <c r="TDE592" s="35"/>
      <c r="TDF592" s="35"/>
      <c r="TDG592" s="35"/>
      <c r="TDH592" s="35"/>
      <c r="TDI592" s="35"/>
      <c r="TDJ592" s="35"/>
      <c r="TDK592" s="35"/>
      <c r="TDL592" s="35"/>
      <c r="TDM592" s="35"/>
      <c r="TDN592" s="35"/>
      <c r="TDO592" s="35"/>
      <c r="TDP592" s="35"/>
      <c r="TDQ592" s="35"/>
      <c r="TDR592" s="35"/>
      <c r="TDS592" s="35"/>
      <c r="TDT592" s="35"/>
      <c r="TDU592" s="35"/>
      <c r="TDV592" s="35"/>
      <c r="TDW592" s="35"/>
      <c r="TDX592" s="35"/>
      <c r="TDY592" s="35"/>
      <c r="TDZ592" s="35"/>
      <c r="TEA592" s="35"/>
      <c r="TEB592" s="35"/>
      <c r="TEC592" s="35"/>
      <c r="TED592" s="35"/>
      <c r="TEE592" s="35"/>
      <c r="TEF592" s="35"/>
      <c r="TEG592" s="35"/>
      <c r="TEH592" s="35"/>
      <c r="TEI592" s="35"/>
      <c r="TEJ592" s="35"/>
      <c r="TEK592" s="35"/>
      <c r="TEL592" s="35"/>
      <c r="TEM592" s="35"/>
      <c r="TEN592" s="35"/>
      <c r="TEO592" s="35"/>
      <c r="TEP592" s="35"/>
      <c r="TEQ592" s="35"/>
      <c r="TER592" s="35"/>
      <c r="TES592" s="35"/>
      <c r="TET592" s="35"/>
      <c r="TEU592" s="35"/>
      <c r="TEV592" s="35"/>
      <c r="TEW592" s="35"/>
      <c r="TEX592" s="35"/>
      <c r="TEY592" s="35"/>
      <c r="TEZ592" s="35"/>
      <c r="TFA592" s="35"/>
      <c r="TFB592" s="35"/>
      <c r="TFC592" s="35"/>
      <c r="TFD592" s="35"/>
      <c r="TFE592" s="35"/>
      <c r="TFF592" s="35"/>
      <c r="TFG592" s="35"/>
      <c r="TFH592" s="35"/>
      <c r="TFI592" s="35"/>
      <c r="TFJ592" s="35"/>
      <c r="TFK592" s="35"/>
      <c r="TFL592" s="35"/>
      <c r="TFM592" s="35"/>
      <c r="TFN592" s="35"/>
      <c r="TFO592" s="35"/>
      <c r="TFP592" s="35"/>
      <c r="TFQ592" s="35"/>
      <c r="TFR592" s="35"/>
      <c r="TFS592" s="35"/>
      <c r="TFT592" s="35"/>
      <c r="TFU592" s="35"/>
      <c r="TFV592" s="35"/>
      <c r="TFW592" s="35"/>
      <c r="TFX592" s="35"/>
      <c r="TFY592" s="35"/>
      <c r="TFZ592" s="35"/>
      <c r="TGA592" s="35"/>
      <c r="TGB592" s="35"/>
      <c r="TGC592" s="35"/>
      <c r="TGD592" s="35"/>
      <c r="TGE592" s="35"/>
      <c r="TGF592" s="35"/>
      <c r="TGG592" s="35"/>
      <c r="TGH592" s="35"/>
      <c r="TGI592" s="35"/>
      <c r="TGJ592" s="35"/>
      <c r="TGK592" s="35"/>
      <c r="TGL592" s="35"/>
      <c r="TGM592" s="35"/>
      <c r="TGN592" s="35"/>
      <c r="TGO592" s="35"/>
      <c r="TGP592" s="35"/>
      <c r="TGQ592" s="35"/>
      <c r="TGR592" s="35"/>
      <c r="TGS592" s="35"/>
      <c r="TGT592" s="35"/>
      <c r="TGU592" s="35"/>
      <c r="TGV592" s="35"/>
      <c r="TGW592" s="35"/>
      <c r="TGX592" s="35"/>
      <c r="TGY592" s="35"/>
      <c r="TGZ592" s="35"/>
      <c r="THA592" s="35"/>
      <c r="THB592" s="35"/>
      <c r="THC592" s="35"/>
      <c r="THD592" s="35"/>
      <c r="THE592" s="35"/>
      <c r="THF592" s="35"/>
      <c r="THG592" s="35"/>
      <c r="THH592" s="35"/>
      <c r="THI592" s="35"/>
      <c r="THJ592" s="35"/>
      <c r="THK592" s="35"/>
      <c r="THL592" s="35"/>
      <c r="THM592" s="35"/>
      <c r="THN592" s="35"/>
      <c r="THO592" s="35"/>
      <c r="THP592" s="35"/>
      <c r="THQ592" s="35"/>
      <c r="THR592" s="35"/>
      <c r="THS592" s="35"/>
      <c r="THT592" s="35"/>
      <c r="THU592" s="35"/>
      <c r="THV592" s="35"/>
      <c r="THW592" s="35"/>
      <c r="THX592" s="35"/>
      <c r="THY592" s="35"/>
      <c r="THZ592" s="35"/>
      <c r="TIA592" s="35"/>
      <c r="TIB592" s="35"/>
      <c r="TIC592" s="35"/>
      <c r="TID592" s="35"/>
      <c r="TIE592" s="35"/>
      <c r="TIF592" s="35"/>
      <c r="TIG592" s="35"/>
      <c r="TIH592" s="35"/>
      <c r="TII592" s="35"/>
      <c r="TIJ592" s="35"/>
      <c r="TIK592" s="35"/>
      <c r="TIL592" s="35"/>
      <c r="TIM592" s="35"/>
      <c r="TIN592" s="35"/>
      <c r="TIO592" s="35"/>
      <c r="TIP592" s="35"/>
      <c r="TIQ592" s="35"/>
      <c r="TIR592" s="35"/>
      <c r="TIS592" s="35"/>
      <c r="TIT592" s="35"/>
      <c r="TIU592" s="35"/>
      <c r="TIV592" s="35"/>
      <c r="TIW592" s="35"/>
      <c r="TIX592" s="35"/>
      <c r="TIY592" s="35"/>
      <c r="TIZ592" s="35"/>
      <c r="TJA592" s="35"/>
      <c r="TJB592" s="35"/>
      <c r="TJC592" s="35"/>
      <c r="TJD592" s="35"/>
      <c r="TJE592" s="35"/>
      <c r="TJF592" s="35"/>
      <c r="TJG592" s="35"/>
      <c r="TJH592" s="35"/>
      <c r="TJI592" s="35"/>
      <c r="TJJ592" s="35"/>
      <c r="TJK592" s="35"/>
      <c r="TJL592" s="35"/>
      <c r="TJM592" s="35"/>
      <c r="TJN592" s="35"/>
      <c r="TJO592" s="35"/>
      <c r="TJP592" s="35"/>
      <c r="TJQ592" s="35"/>
      <c r="TJR592" s="35"/>
      <c r="TJS592" s="35"/>
      <c r="TJT592" s="35"/>
      <c r="TJU592" s="35"/>
      <c r="TJV592" s="35"/>
      <c r="TJW592" s="35"/>
      <c r="TJX592" s="35"/>
      <c r="TJY592" s="35"/>
      <c r="TJZ592" s="35"/>
      <c r="TKA592" s="35"/>
      <c r="TKB592" s="35"/>
      <c r="TKC592" s="35"/>
      <c r="TKD592" s="35"/>
      <c r="TKE592" s="35"/>
      <c r="TKF592" s="35"/>
      <c r="TKG592" s="35"/>
      <c r="TKH592" s="35"/>
      <c r="TKI592" s="35"/>
      <c r="TKJ592" s="35"/>
      <c r="TKK592" s="35"/>
      <c r="TKL592" s="35"/>
      <c r="TKM592" s="35"/>
      <c r="TKN592" s="35"/>
      <c r="TKO592" s="35"/>
      <c r="TKP592" s="35"/>
      <c r="TKQ592" s="35"/>
      <c r="TKR592" s="35"/>
      <c r="TKS592" s="35"/>
      <c r="TKT592" s="35"/>
      <c r="TKU592" s="35"/>
      <c r="TKV592" s="35"/>
      <c r="TKW592" s="35"/>
      <c r="TKX592" s="35"/>
      <c r="TKY592" s="35"/>
      <c r="TKZ592" s="35"/>
      <c r="TLA592" s="35"/>
      <c r="TLB592" s="35"/>
      <c r="TLC592" s="35"/>
      <c r="TLD592" s="35"/>
      <c r="TLE592" s="35"/>
      <c r="TLF592" s="35"/>
      <c r="TLG592" s="35"/>
      <c r="TLH592" s="35"/>
      <c r="TLI592" s="35"/>
      <c r="TLJ592" s="35"/>
      <c r="TLK592" s="35"/>
      <c r="TLL592" s="35"/>
      <c r="TLM592" s="35"/>
      <c r="TLN592" s="35"/>
      <c r="TLO592" s="35"/>
      <c r="TLP592" s="35"/>
      <c r="TLQ592" s="35"/>
      <c r="TLR592" s="35"/>
      <c r="TLS592" s="35"/>
      <c r="TLT592" s="35"/>
      <c r="TLU592" s="35"/>
      <c r="TLV592" s="35"/>
      <c r="TLW592" s="35"/>
      <c r="TLX592" s="35"/>
      <c r="TLY592" s="35"/>
      <c r="TLZ592" s="35"/>
      <c r="TMA592" s="35"/>
      <c r="TMB592" s="35"/>
      <c r="TMC592" s="35"/>
      <c r="TMD592" s="35"/>
      <c r="TME592" s="35"/>
      <c r="TMF592" s="35"/>
      <c r="TMG592" s="35"/>
      <c r="TMH592" s="35"/>
      <c r="TMI592" s="35"/>
      <c r="TMJ592" s="35"/>
      <c r="TMK592" s="35"/>
      <c r="TML592" s="35"/>
      <c r="TMM592" s="35"/>
      <c r="TMN592" s="35"/>
      <c r="TMO592" s="35"/>
      <c r="TMP592" s="35"/>
      <c r="TMQ592" s="35"/>
      <c r="TMR592" s="35"/>
      <c r="TMS592" s="35"/>
      <c r="TMT592" s="35"/>
      <c r="TMU592" s="35"/>
      <c r="TMV592" s="35"/>
      <c r="TMW592" s="35"/>
      <c r="TMX592" s="35"/>
      <c r="TMY592" s="35"/>
      <c r="TMZ592" s="35"/>
      <c r="TNA592" s="35"/>
      <c r="TNB592" s="35"/>
      <c r="TNC592" s="35"/>
      <c r="TND592" s="35"/>
      <c r="TNE592" s="35"/>
      <c r="TNF592" s="35"/>
      <c r="TNG592" s="35"/>
      <c r="TNH592" s="35"/>
      <c r="TNI592" s="35"/>
      <c r="TNJ592" s="35"/>
      <c r="TNK592" s="35"/>
      <c r="TNL592" s="35"/>
      <c r="TNM592" s="35"/>
      <c r="TNN592" s="35"/>
      <c r="TNO592" s="35"/>
      <c r="TNP592" s="35"/>
      <c r="TNQ592" s="35"/>
      <c r="TNR592" s="35"/>
      <c r="TNS592" s="35"/>
      <c r="TNT592" s="35"/>
      <c r="TNU592" s="35"/>
      <c r="TNV592" s="35"/>
      <c r="TNW592" s="35"/>
      <c r="TNX592" s="35"/>
      <c r="TNY592" s="35"/>
      <c r="TNZ592" s="35"/>
      <c r="TOA592" s="35"/>
      <c r="TOB592" s="35"/>
      <c r="TOC592" s="35"/>
      <c r="TOD592" s="35"/>
      <c r="TOE592" s="35"/>
      <c r="TOF592" s="35"/>
      <c r="TOG592" s="35"/>
      <c r="TOH592" s="35"/>
      <c r="TOI592" s="35"/>
      <c r="TOJ592" s="35"/>
      <c r="TOK592" s="35"/>
      <c r="TOL592" s="35"/>
      <c r="TOM592" s="35"/>
      <c r="TON592" s="35"/>
      <c r="TOO592" s="35"/>
      <c r="TOP592" s="35"/>
      <c r="TOQ592" s="35"/>
      <c r="TOR592" s="35"/>
      <c r="TOS592" s="35"/>
      <c r="TOT592" s="35"/>
      <c r="TOU592" s="35"/>
      <c r="TOV592" s="35"/>
      <c r="TOW592" s="35"/>
      <c r="TOX592" s="35"/>
      <c r="TOY592" s="35"/>
      <c r="TOZ592" s="35"/>
      <c r="TPA592" s="35"/>
      <c r="TPB592" s="35"/>
      <c r="TPC592" s="35"/>
      <c r="TPD592" s="35"/>
      <c r="TPE592" s="35"/>
      <c r="TPF592" s="35"/>
      <c r="TPG592" s="35"/>
      <c r="TPH592" s="35"/>
      <c r="TPI592" s="35"/>
      <c r="TPJ592" s="35"/>
      <c r="TPK592" s="35"/>
      <c r="TPL592" s="35"/>
      <c r="TPM592" s="35"/>
      <c r="TPN592" s="35"/>
      <c r="TPO592" s="35"/>
      <c r="TPP592" s="35"/>
      <c r="TPQ592" s="35"/>
      <c r="TPR592" s="35"/>
      <c r="TPS592" s="35"/>
      <c r="TPT592" s="35"/>
      <c r="TPU592" s="35"/>
      <c r="TPV592" s="35"/>
      <c r="TPW592" s="35"/>
      <c r="TPX592" s="35"/>
      <c r="TPY592" s="35"/>
      <c r="TPZ592" s="35"/>
      <c r="TQA592" s="35"/>
      <c r="TQB592" s="35"/>
      <c r="TQC592" s="35"/>
      <c r="TQD592" s="35"/>
      <c r="TQE592" s="35"/>
      <c r="TQF592" s="35"/>
      <c r="TQG592" s="35"/>
      <c r="TQH592" s="35"/>
      <c r="TQI592" s="35"/>
      <c r="TQJ592" s="35"/>
      <c r="TQK592" s="35"/>
      <c r="TQL592" s="35"/>
      <c r="TQM592" s="35"/>
      <c r="TQN592" s="35"/>
      <c r="TQO592" s="35"/>
      <c r="TQP592" s="35"/>
      <c r="TQQ592" s="35"/>
      <c r="TQR592" s="35"/>
      <c r="TQS592" s="35"/>
      <c r="TQT592" s="35"/>
      <c r="TQU592" s="35"/>
      <c r="TQV592" s="35"/>
      <c r="TQW592" s="35"/>
      <c r="TQX592" s="35"/>
      <c r="TQY592" s="35"/>
      <c r="TQZ592" s="35"/>
      <c r="TRA592" s="35"/>
      <c r="TRB592" s="35"/>
      <c r="TRC592" s="35"/>
      <c r="TRD592" s="35"/>
      <c r="TRE592" s="35"/>
      <c r="TRF592" s="35"/>
      <c r="TRG592" s="35"/>
      <c r="TRH592" s="35"/>
      <c r="TRI592" s="35"/>
      <c r="TRJ592" s="35"/>
      <c r="TRK592" s="35"/>
      <c r="TRL592" s="35"/>
      <c r="TRM592" s="35"/>
      <c r="TRN592" s="35"/>
      <c r="TRO592" s="35"/>
      <c r="TRP592" s="35"/>
      <c r="TRQ592" s="35"/>
      <c r="TRR592" s="35"/>
      <c r="TRS592" s="35"/>
      <c r="TRT592" s="35"/>
      <c r="TRU592" s="35"/>
      <c r="TRV592" s="35"/>
      <c r="TRW592" s="35"/>
      <c r="TRX592" s="35"/>
      <c r="TRY592" s="35"/>
      <c r="TRZ592" s="35"/>
      <c r="TSA592" s="35"/>
      <c r="TSB592" s="35"/>
      <c r="TSC592" s="35"/>
      <c r="TSD592" s="35"/>
      <c r="TSE592" s="35"/>
      <c r="TSF592" s="35"/>
      <c r="TSG592" s="35"/>
      <c r="TSH592" s="35"/>
      <c r="TSI592" s="35"/>
      <c r="TSJ592" s="35"/>
      <c r="TSK592" s="35"/>
      <c r="TSL592" s="35"/>
      <c r="TSM592" s="35"/>
      <c r="TSN592" s="35"/>
      <c r="TSO592" s="35"/>
      <c r="TSP592" s="35"/>
      <c r="TSQ592" s="35"/>
      <c r="TSR592" s="35"/>
      <c r="TSS592" s="35"/>
      <c r="TST592" s="35"/>
      <c r="TSU592" s="35"/>
      <c r="TSV592" s="35"/>
      <c r="TSW592" s="35"/>
      <c r="TSX592" s="35"/>
      <c r="TSY592" s="35"/>
      <c r="TSZ592" s="35"/>
      <c r="TTA592" s="35"/>
      <c r="TTB592" s="35"/>
      <c r="TTC592" s="35"/>
      <c r="TTD592" s="35"/>
      <c r="TTE592" s="35"/>
      <c r="TTF592" s="35"/>
      <c r="TTG592" s="35"/>
      <c r="TTH592" s="35"/>
      <c r="TTI592" s="35"/>
      <c r="TTJ592" s="35"/>
      <c r="TTK592" s="35"/>
      <c r="TTL592" s="35"/>
      <c r="TTM592" s="35"/>
      <c r="TTN592" s="35"/>
      <c r="TTO592" s="35"/>
      <c r="TTP592" s="35"/>
      <c r="TTQ592" s="35"/>
      <c r="TTR592" s="35"/>
      <c r="TTS592" s="35"/>
      <c r="TTT592" s="35"/>
      <c r="TTU592" s="35"/>
      <c r="TTV592" s="35"/>
      <c r="TTW592" s="35"/>
      <c r="TTX592" s="35"/>
      <c r="TTY592" s="35"/>
      <c r="TTZ592" s="35"/>
      <c r="TUA592" s="35"/>
      <c r="TUB592" s="35"/>
      <c r="TUC592" s="35"/>
      <c r="TUD592" s="35"/>
      <c r="TUE592" s="35"/>
      <c r="TUF592" s="35"/>
      <c r="TUG592" s="35"/>
      <c r="TUH592" s="35"/>
      <c r="TUI592" s="35"/>
      <c r="TUJ592" s="35"/>
      <c r="TUK592" s="35"/>
      <c r="TUL592" s="35"/>
      <c r="TUM592" s="35"/>
      <c r="TUN592" s="35"/>
      <c r="TUO592" s="35"/>
      <c r="TUP592" s="35"/>
      <c r="TUQ592" s="35"/>
      <c r="TUR592" s="35"/>
      <c r="TUS592" s="35"/>
      <c r="TUT592" s="35"/>
      <c r="TUU592" s="35"/>
      <c r="TUV592" s="35"/>
      <c r="TUW592" s="35"/>
      <c r="TUX592" s="35"/>
      <c r="TUY592" s="35"/>
      <c r="TUZ592" s="35"/>
      <c r="TVA592" s="35"/>
      <c r="TVB592" s="35"/>
      <c r="TVC592" s="35"/>
      <c r="TVD592" s="35"/>
      <c r="TVE592" s="35"/>
      <c r="TVF592" s="35"/>
      <c r="TVG592" s="35"/>
      <c r="TVH592" s="35"/>
      <c r="TVI592" s="35"/>
      <c r="TVJ592" s="35"/>
      <c r="TVK592" s="35"/>
      <c r="TVL592" s="35"/>
      <c r="TVM592" s="35"/>
      <c r="TVN592" s="35"/>
      <c r="TVO592" s="35"/>
      <c r="TVP592" s="35"/>
      <c r="TVQ592" s="35"/>
      <c r="TVR592" s="35"/>
      <c r="TVS592" s="35"/>
      <c r="TVT592" s="35"/>
      <c r="TVU592" s="35"/>
      <c r="TVV592" s="35"/>
      <c r="TVW592" s="35"/>
      <c r="TVX592" s="35"/>
      <c r="TVY592" s="35"/>
      <c r="TVZ592" s="35"/>
      <c r="TWA592" s="35"/>
      <c r="TWB592" s="35"/>
      <c r="TWC592" s="35"/>
      <c r="TWD592" s="35"/>
      <c r="TWE592" s="35"/>
      <c r="TWF592" s="35"/>
      <c r="TWG592" s="35"/>
      <c r="TWH592" s="35"/>
      <c r="TWI592" s="35"/>
      <c r="TWJ592" s="35"/>
      <c r="TWK592" s="35"/>
      <c r="TWL592" s="35"/>
      <c r="TWM592" s="35"/>
      <c r="TWN592" s="35"/>
      <c r="TWO592" s="35"/>
      <c r="TWP592" s="35"/>
      <c r="TWQ592" s="35"/>
      <c r="TWR592" s="35"/>
      <c r="TWS592" s="35"/>
      <c r="TWT592" s="35"/>
      <c r="TWU592" s="35"/>
      <c r="TWV592" s="35"/>
      <c r="TWW592" s="35"/>
      <c r="TWX592" s="35"/>
      <c r="TWY592" s="35"/>
      <c r="TWZ592" s="35"/>
      <c r="TXA592" s="35"/>
      <c r="TXB592" s="35"/>
      <c r="TXC592" s="35"/>
      <c r="TXD592" s="35"/>
      <c r="TXE592" s="35"/>
      <c r="TXF592" s="35"/>
      <c r="TXG592" s="35"/>
      <c r="TXH592" s="35"/>
      <c r="TXI592" s="35"/>
      <c r="TXJ592" s="35"/>
      <c r="TXK592" s="35"/>
      <c r="TXL592" s="35"/>
      <c r="TXM592" s="35"/>
      <c r="TXN592" s="35"/>
      <c r="TXO592" s="35"/>
      <c r="TXP592" s="35"/>
      <c r="TXQ592" s="35"/>
      <c r="TXR592" s="35"/>
      <c r="TXS592" s="35"/>
      <c r="TXT592" s="35"/>
      <c r="TXU592" s="35"/>
      <c r="TXV592" s="35"/>
      <c r="TXW592" s="35"/>
      <c r="TXX592" s="35"/>
      <c r="TXY592" s="35"/>
      <c r="TXZ592" s="35"/>
      <c r="TYA592" s="35"/>
      <c r="TYB592" s="35"/>
      <c r="TYC592" s="35"/>
      <c r="TYD592" s="35"/>
      <c r="TYE592" s="35"/>
      <c r="TYF592" s="35"/>
      <c r="TYG592" s="35"/>
      <c r="TYH592" s="35"/>
      <c r="TYI592" s="35"/>
      <c r="TYJ592" s="35"/>
      <c r="TYK592" s="35"/>
      <c r="TYL592" s="35"/>
      <c r="TYM592" s="35"/>
      <c r="TYN592" s="35"/>
      <c r="TYO592" s="35"/>
      <c r="TYP592" s="35"/>
      <c r="TYQ592" s="35"/>
      <c r="TYR592" s="35"/>
      <c r="TYS592" s="35"/>
      <c r="TYT592" s="35"/>
      <c r="TYU592" s="35"/>
      <c r="TYV592" s="35"/>
      <c r="TYW592" s="35"/>
      <c r="TYX592" s="35"/>
      <c r="TYY592" s="35"/>
      <c r="TYZ592" s="35"/>
      <c r="TZA592" s="35"/>
      <c r="TZB592" s="35"/>
      <c r="TZC592" s="35"/>
      <c r="TZD592" s="35"/>
      <c r="TZE592" s="35"/>
      <c r="TZF592" s="35"/>
      <c r="TZG592" s="35"/>
      <c r="TZH592" s="35"/>
      <c r="TZI592" s="35"/>
      <c r="TZJ592" s="35"/>
      <c r="TZK592" s="35"/>
      <c r="TZL592" s="35"/>
      <c r="TZM592" s="35"/>
      <c r="TZN592" s="35"/>
      <c r="TZO592" s="35"/>
      <c r="TZP592" s="35"/>
      <c r="TZQ592" s="35"/>
      <c r="TZR592" s="35"/>
      <c r="TZS592" s="35"/>
      <c r="TZT592" s="35"/>
      <c r="TZU592" s="35"/>
      <c r="TZV592" s="35"/>
      <c r="TZW592" s="35"/>
      <c r="TZX592" s="35"/>
      <c r="TZY592" s="35"/>
      <c r="TZZ592" s="35"/>
      <c r="UAA592" s="35"/>
      <c r="UAB592" s="35"/>
      <c r="UAC592" s="35"/>
      <c r="UAD592" s="35"/>
      <c r="UAE592" s="35"/>
      <c r="UAF592" s="35"/>
      <c r="UAG592" s="35"/>
      <c r="UAH592" s="35"/>
      <c r="UAI592" s="35"/>
      <c r="UAJ592" s="35"/>
      <c r="UAK592" s="35"/>
      <c r="UAL592" s="35"/>
      <c r="UAM592" s="35"/>
      <c r="UAN592" s="35"/>
      <c r="UAO592" s="35"/>
      <c r="UAP592" s="35"/>
      <c r="UAQ592" s="35"/>
      <c r="UAR592" s="35"/>
      <c r="UAS592" s="35"/>
      <c r="UAT592" s="35"/>
      <c r="UAU592" s="35"/>
      <c r="UAV592" s="35"/>
      <c r="UAW592" s="35"/>
      <c r="UAX592" s="35"/>
      <c r="UAY592" s="35"/>
      <c r="UAZ592" s="35"/>
      <c r="UBA592" s="35"/>
      <c r="UBB592" s="35"/>
      <c r="UBC592" s="35"/>
      <c r="UBD592" s="35"/>
      <c r="UBE592" s="35"/>
      <c r="UBF592" s="35"/>
      <c r="UBG592" s="35"/>
      <c r="UBH592" s="35"/>
      <c r="UBI592" s="35"/>
      <c r="UBJ592" s="35"/>
      <c r="UBK592" s="35"/>
      <c r="UBL592" s="35"/>
      <c r="UBM592" s="35"/>
      <c r="UBN592" s="35"/>
      <c r="UBO592" s="35"/>
      <c r="UBP592" s="35"/>
      <c r="UBQ592" s="35"/>
      <c r="UBR592" s="35"/>
      <c r="UBS592" s="35"/>
      <c r="UBT592" s="35"/>
      <c r="UBU592" s="35"/>
      <c r="UBV592" s="35"/>
      <c r="UBW592" s="35"/>
      <c r="UBX592" s="35"/>
      <c r="UBY592" s="35"/>
      <c r="UBZ592" s="35"/>
      <c r="UCA592" s="35"/>
      <c r="UCB592" s="35"/>
      <c r="UCC592" s="35"/>
      <c r="UCD592" s="35"/>
      <c r="UCE592" s="35"/>
      <c r="UCF592" s="35"/>
      <c r="UCG592" s="35"/>
      <c r="UCH592" s="35"/>
      <c r="UCI592" s="35"/>
      <c r="UCJ592" s="35"/>
      <c r="UCK592" s="35"/>
      <c r="UCL592" s="35"/>
      <c r="UCM592" s="35"/>
      <c r="UCN592" s="35"/>
      <c r="UCO592" s="35"/>
      <c r="UCP592" s="35"/>
      <c r="UCQ592" s="35"/>
      <c r="UCR592" s="35"/>
      <c r="UCS592" s="35"/>
      <c r="UCT592" s="35"/>
      <c r="UCU592" s="35"/>
      <c r="UCV592" s="35"/>
      <c r="UCW592" s="35"/>
      <c r="UCX592" s="35"/>
      <c r="UCY592" s="35"/>
      <c r="UCZ592" s="35"/>
      <c r="UDA592" s="35"/>
      <c r="UDB592" s="35"/>
      <c r="UDC592" s="35"/>
      <c r="UDD592" s="35"/>
      <c r="UDE592" s="35"/>
      <c r="UDF592" s="35"/>
      <c r="UDG592" s="35"/>
      <c r="UDH592" s="35"/>
      <c r="UDI592" s="35"/>
      <c r="UDJ592" s="35"/>
      <c r="UDK592" s="35"/>
      <c r="UDL592" s="35"/>
      <c r="UDM592" s="35"/>
      <c r="UDN592" s="35"/>
      <c r="UDO592" s="35"/>
      <c r="UDP592" s="35"/>
      <c r="UDQ592" s="35"/>
      <c r="UDR592" s="35"/>
      <c r="UDS592" s="35"/>
      <c r="UDT592" s="35"/>
      <c r="UDU592" s="35"/>
      <c r="UDV592" s="35"/>
      <c r="UDW592" s="35"/>
      <c r="UDX592" s="35"/>
      <c r="UDY592" s="35"/>
      <c r="UDZ592" s="35"/>
      <c r="UEA592" s="35"/>
      <c r="UEB592" s="35"/>
      <c r="UEC592" s="35"/>
      <c r="UED592" s="35"/>
      <c r="UEE592" s="35"/>
      <c r="UEF592" s="35"/>
      <c r="UEG592" s="35"/>
      <c r="UEH592" s="35"/>
      <c r="UEI592" s="35"/>
      <c r="UEJ592" s="35"/>
      <c r="UEK592" s="35"/>
      <c r="UEL592" s="35"/>
      <c r="UEM592" s="35"/>
      <c r="UEN592" s="35"/>
      <c r="UEO592" s="35"/>
      <c r="UEP592" s="35"/>
      <c r="UEQ592" s="35"/>
      <c r="UER592" s="35"/>
      <c r="UES592" s="35"/>
      <c r="UET592" s="35"/>
      <c r="UEU592" s="35"/>
      <c r="UEV592" s="35"/>
      <c r="UEW592" s="35"/>
      <c r="UEX592" s="35"/>
      <c r="UEY592" s="35"/>
      <c r="UEZ592" s="35"/>
      <c r="UFA592" s="35"/>
      <c r="UFB592" s="35"/>
      <c r="UFC592" s="35"/>
      <c r="UFD592" s="35"/>
      <c r="UFE592" s="35"/>
      <c r="UFF592" s="35"/>
      <c r="UFG592" s="35"/>
      <c r="UFH592" s="35"/>
      <c r="UFI592" s="35"/>
      <c r="UFJ592" s="35"/>
      <c r="UFK592" s="35"/>
      <c r="UFL592" s="35"/>
      <c r="UFM592" s="35"/>
      <c r="UFN592" s="35"/>
      <c r="UFO592" s="35"/>
      <c r="UFP592" s="35"/>
      <c r="UFQ592" s="35"/>
      <c r="UFR592" s="35"/>
      <c r="UFS592" s="35"/>
      <c r="UFT592" s="35"/>
      <c r="UFU592" s="35"/>
      <c r="UFV592" s="35"/>
      <c r="UFW592" s="35"/>
      <c r="UFX592" s="35"/>
      <c r="UFY592" s="35"/>
      <c r="UFZ592" s="35"/>
      <c r="UGA592" s="35"/>
      <c r="UGB592" s="35"/>
      <c r="UGC592" s="35"/>
      <c r="UGD592" s="35"/>
      <c r="UGE592" s="35"/>
      <c r="UGF592" s="35"/>
      <c r="UGG592" s="35"/>
      <c r="UGH592" s="35"/>
      <c r="UGI592" s="35"/>
      <c r="UGJ592" s="35"/>
      <c r="UGK592" s="35"/>
      <c r="UGL592" s="35"/>
      <c r="UGM592" s="35"/>
      <c r="UGN592" s="35"/>
      <c r="UGO592" s="35"/>
      <c r="UGP592" s="35"/>
      <c r="UGQ592" s="35"/>
      <c r="UGR592" s="35"/>
      <c r="UGS592" s="35"/>
      <c r="UGT592" s="35"/>
      <c r="UGU592" s="35"/>
      <c r="UGV592" s="35"/>
      <c r="UGW592" s="35"/>
      <c r="UGX592" s="35"/>
      <c r="UGY592" s="35"/>
      <c r="UGZ592" s="35"/>
      <c r="UHA592" s="35"/>
      <c r="UHB592" s="35"/>
      <c r="UHC592" s="35"/>
      <c r="UHD592" s="35"/>
      <c r="UHE592" s="35"/>
      <c r="UHF592" s="35"/>
      <c r="UHG592" s="35"/>
      <c r="UHH592" s="35"/>
      <c r="UHI592" s="35"/>
      <c r="UHJ592" s="35"/>
      <c r="UHK592" s="35"/>
      <c r="UHL592" s="35"/>
      <c r="UHM592" s="35"/>
      <c r="UHN592" s="35"/>
      <c r="UHO592" s="35"/>
      <c r="UHP592" s="35"/>
      <c r="UHQ592" s="35"/>
      <c r="UHR592" s="35"/>
      <c r="UHS592" s="35"/>
      <c r="UHT592" s="35"/>
      <c r="UHU592" s="35"/>
      <c r="UHV592" s="35"/>
      <c r="UHW592" s="35"/>
      <c r="UHX592" s="35"/>
      <c r="UHY592" s="35"/>
      <c r="UHZ592" s="35"/>
      <c r="UIA592" s="35"/>
      <c r="UIB592" s="35"/>
      <c r="UIC592" s="35"/>
      <c r="UID592" s="35"/>
      <c r="UIE592" s="35"/>
      <c r="UIF592" s="35"/>
      <c r="UIG592" s="35"/>
      <c r="UIH592" s="35"/>
      <c r="UII592" s="35"/>
      <c r="UIJ592" s="35"/>
      <c r="UIK592" s="35"/>
      <c r="UIL592" s="35"/>
      <c r="UIM592" s="35"/>
      <c r="UIN592" s="35"/>
      <c r="UIO592" s="35"/>
      <c r="UIP592" s="35"/>
      <c r="UIQ592" s="35"/>
      <c r="UIR592" s="35"/>
      <c r="UIS592" s="35"/>
      <c r="UIT592" s="35"/>
      <c r="UIU592" s="35"/>
      <c r="UIV592" s="35"/>
      <c r="UIW592" s="35"/>
      <c r="UIX592" s="35"/>
      <c r="UIY592" s="35"/>
      <c r="UIZ592" s="35"/>
      <c r="UJA592" s="35"/>
      <c r="UJB592" s="35"/>
      <c r="UJC592" s="35"/>
      <c r="UJD592" s="35"/>
      <c r="UJE592" s="35"/>
      <c r="UJF592" s="35"/>
      <c r="UJG592" s="35"/>
      <c r="UJH592" s="35"/>
      <c r="UJI592" s="35"/>
      <c r="UJJ592" s="35"/>
      <c r="UJK592" s="35"/>
      <c r="UJL592" s="35"/>
      <c r="UJM592" s="35"/>
      <c r="UJN592" s="35"/>
      <c r="UJO592" s="35"/>
      <c r="UJP592" s="35"/>
      <c r="UJQ592" s="35"/>
      <c r="UJR592" s="35"/>
      <c r="UJS592" s="35"/>
      <c r="UJT592" s="35"/>
      <c r="UJU592" s="35"/>
      <c r="UJV592" s="35"/>
      <c r="UJW592" s="35"/>
      <c r="UJX592" s="35"/>
      <c r="UJY592" s="35"/>
      <c r="UJZ592" s="35"/>
      <c r="UKA592" s="35"/>
      <c r="UKB592" s="35"/>
      <c r="UKC592" s="35"/>
      <c r="UKD592" s="35"/>
      <c r="UKE592" s="35"/>
      <c r="UKF592" s="35"/>
      <c r="UKG592" s="35"/>
      <c r="UKH592" s="35"/>
      <c r="UKI592" s="35"/>
      <c r="UKJ592" s="35"/>
      <c r="UKK592" s="35"/>
      <c r="UKL592" s="35"/>
      <c r="UKM592" s="35"/>
      <c r="UKN592" s="35"/>
      <c r="UKO592" s="35"/>
      <c r="UKP592" s="35"/>
      <c r="UKQ592" s="35"/>
      <c r="UKR592" s="35"/>
      <c r="UKS592" s="35"/>
      <c r="UKT592" s="35"/>
      <c r="UKU592" s="35"/>
      <c r="UKV592" s="35"/>
      <c r="UKW592" s="35"/>
      <c r="UKX592" s="35"/>
      <c r="UKY592" s="35"/>
      <c r="UKZ592" s="35"/>
      <c r="ULA592" s="35"/>
      <c r="ULB592" s="35"/>
      <c r="ULC592" s="35"/>
      <c r="ULD592" s="35"/>
      <c r="ULE592" s="35"/>
      <c r="ULF592" s="35"/>
      <c r="ULG592" s="35"/>
      <c r="ULH592" s="35"/>
      <c r="ULI592" s="35"/>
      <c r="ULJ592" s="35"/>
      <c r="ULK592" s="35"/>
      <c r="ULL592" s="35"/>
      <c r="ULM592" s="35"/>
      <c r="ULN592" s="35"/>
      <c r="ULO592" s="35"/>
      <c r="ULP592" s="35"/>
      <c r="ULQ592" s="35"/>
      <c r="ULR592" s="35"/>
      <c r="ULS592" s="35"/>
      <c r="ULT592" s="35"/>
      <c r="ULU592" s="35"/>
      <c r="ULV592" s="35"/>
      <c r="ULW592" s="35"/>
      <c r="ULX592" s="35"/>
      <c r="ULY592" s="35"/>
      <c r="ULZ592" s="35"/>
      <c r="UMA592" s="35"/>
      <c r="UMB592" s="35"/>
      <c r="UMC592" s="35"/>
      <c r="UMD592" s="35"/>
      <c r="UME592" s="35"/>
      <c r="UMF592" s="35"/>
      <c r="UMG592" s="35"/>
      <c r="UMH592" s="35"/>
      <c r="UMI592" s="35"/>
      <c r="UMJ592" s="35"/>
      <c r="UMK592" s="35"/>
      <c r="UML592" s="35"/>
      <c r="UMM592" s="35"/>
      <c r="UMN592" s="35"/>
      <c r="UMO592" s="35"/>
      <c r="UMP592" s="35"/>
      <c r="UMQ592" s="35"/>
      <c r="UMR592" s="35"/>
      <c r="UMS592" s="35"/>
      <c r="UMT592" s="35"/>
      <c r="UMU592" s="35"/>
      <c r="UMV592" s="35"/>
      <c r="UMW592" s="35"/>
      <c r="UMX592" s="35"/>
      <c r="UMY592" s="35"/>
      <c r="UMZ592" s="35"/>
      <c r="UNA592" s="35"/>
      <c r="UNB592" s="35"/>
      <c r="UNC592" s="35"/>
      <c r="UND592" s="35"/>
      <c r="UNE592" s="35"/>
      <c r="UNF592" s="35"/>
      <c r="UNG592" s="35"/>
      <c r="UNH592" s="35"/>
      <c r="UNI592" s="35"/>
      <c r="UNJ592" s="35"/>
      <c r="UNK592" s="35"/>
      <c r="UNL592" s="35"/>
      <c r="UNM592" s="35"/>
      <c r="UNN592" s="35"/>
      <c r="UNO592" s="35"/>
      <c r="UNP592" s="35"/>
      <c r="UNQ592" s="35"/>
      <c r="UNR592" s="35"/>
      <c r="UNS592" s="35"/>
      <c r="UNT592" s="35"/>
      <c r="UNU592" s="35"/>
      <c r="UNV592" s="35"/>
      <c r="UNW592" s="35"/>
      <c r="UNX592" s="35"/>
      <c r="UNY592" s="35"/>
      <c r="UNZ592" s="35"/>
      <c r="UOA592" s="35"/>
      <c r="UOB592" s="35"/>
      <c r="UOC592" s="35"/>
      <c r="UOD592" s="35"/>
      <c r="UOE592" s="35"/>
      <c r="UOF592" s="35"/>
      <c r="UOG592" s="35"/>
      <c r="UOH592" s="35"/>
      <c r="UOI592" s="35"/>
      <c r="UOJ592" s="35"/>
      <c r="UOK592" s="35"/>
      <c r="UOL592" s="35"/>
      <c r="UOM592" s="35"/>
      <c r="UON592" s="35"/>
      <c r="UOO592" s="35"/>
      <c r="UOP592" s="35"/>
      <c r="UOQ592" s="35"/>
      <c r="UOR592" s="35"/>
      <c r="UOS592" s="35"/>
      <c r="UOT592" s="35"/>
      <c r="UOU592" s="35"/>
      <c r="UOV592" s="35"/>
      <c r="UOW592" s="35"/>
      <c r="UOX592" s="35"/>
      <c r="UOY592" s="35"/>
      <c r="UOZ592" s="35"/>
      <c r="UPA592" s="35"/>
      <c r="UPB592" s="35"/>
      <c r="UPC592" s="35"/>
      <c r="UPD592" s="35"/>
      <c r="UPE592" s="35"/>
      <c r="UPF592" s="35"/>
      <c r="UPG592" s="35"/>
      <c r="UPH592" s="35"/>
      <c r="UPI592" s="35"/>
      <c r="UPJ592" s="35"/>
      <c r="UPK592" s="35"/>
      <c r="UPL592" s="35"/>
      <c r="UPM592" s="35"/>
      <c r="UPN592" s="35"/>
      <c r="UPO592" s="35"/>
      <c r="UPP592" s="35"/>
      <c r="UPQ592" s="35"/>
      <c r="UPR592" s="35"/>
      <c r="UPS592" s="35"/>
      <c r="UPT592" s="35"/>
      <c r="UPU592" s="35"/>
      <c r="UPV592" s="35"/>
      <c r="UPW592" s="35"/>
      <c r="UPX592" s="35"/>
      <c r="UPY592" s="35"/>
      <c r="UPZ592" s="35"/>
      <c r="UQA592" s="35"/>
      <c r="UQB592" s="35"/>
      <c r="UQC592" s="35"/>
      <c r="UQD592" s="35"/>
      <c r="UQE592" s="35"/>
      <c r="UQF592" s="35"/>
      <c r="UQG592" s="35"/>
      <c r="UQH592" s="35"/>
      <c r="UQI592" s="35"/>
      <c r="UQJ592" s="35"/>
      <c r="UQK592" s="35"/>
      <c r="UQL592" s="35"/>
      <c r="UQM592" s="35"/>
      <c r="UQN592" s="35"/>
      <c r="UQO592" s="35"/>
      <c r="UQP592" s="35"/>
      <c r="UQQ592" s="35"/>
      <c r="UQR592" s="35"/>
      <c r="UQS592" s="35"/>
      <c r="UQT592" s="35"/>
      <c r="UQU592" s="35"/>
      <c r="UQV592" s="35"/>
      <c r="UQW592" s="35"/>
      <c r="UQX592" s="35"/>
      <c r="UQY592" s="35"/>
      <c r="UQZ592" s="35"/>
      <c r="URA592" s="35"/>
      <c r="URB592" s="35"/>
      <c r="URC592" s="35"/>
      <c r="URD592" s="35"/>
      <c r="URE592" s="35"/>
      <c r="URF592" s="35"/>
      <c r="URG592" s="35"/>
      <c r="URH592" s="35"/>
      <c r="URI592" s="35"/>
      <c r="URJ592" s="35"/>
      <c r="URK592" s="35"/>
      <c r="URL592" s="35"/>
      <c r="URM592" s="35"/>
      <c r="URN592" s="35"/>
      <c r="URO592" s="35"/>
      <c r="URP592" s="35"/>
      <c r="URQ592" s="35"/>
      <c r="URR592" s="35"/>
      <c r="URS592" s="35"/>
      <c r="URT592" s="35"/>
      <c r="URU592" s="35"/>
      <c r="URV592" s="35"/>
      <c r="URW592" s="35"/>
      <c r="URX592" s="35"/>
      <c r="URY592" s="35"/>
      <c r="URZ592" s="35"/>
      <c r="USA592" s="35"/>
      <c r="USB592" s="35"/>
      <c r="USC592" s="35"/>
      <c r="USD592" s="35"/>
      <c r="USE592" s="35"/>
      <c r="USF592" s="35"/>
      <c r="USG592" s="35"/>
      <c r="USH592" s="35"/>
      <c r="USI592" s="35"/>
      <c r="USJ592" s="35"/>
      <c r="USK592" s="35"/>
      <c r="USL592" s="35"/>
      <c r="USM592" s="35"/>
      <c r="USN592" s="35"/>
      <c r="USO592" s="35"/>
      <c r="USP592" s="35"/>
      <c r="USQ592" s="35"/>
      <c r="USR592" s="35"/>
      <c r="USS592" s="35"/>
      <c r="UST592" s="35"/>
      <c r="USU592" s="35"/>
      <c r="USV592" s="35"/>
      <c r="USW592" s="35"/>
      <c r="USX592" s="35"/>
      <c r="USY592" s="35"/>
      <c r="USZ592" s="35"/>
      <c r="UTA592" s="35"/>
      <c r="UTB592" s="35"/>
      <c r="UTC592" s="35"/>
      <c r="UTD592" s="35"/>
      <c r="UTE592" s="35"/>
      <c r="UTF592" s="35"/>
      <c r="UTG592" s="35"/>
      <c r="UTH592" s="35"/>
      <c r="UTI592" s="35"/>
      <c r="UTJ592" s="35"/>
      <c r="UTK592" s="35"/>
      <c r="UTL592" s="35"/>
      <c r="UTM592" s="35"/>
      <c r="UTN592" s="35"/>
      <c r="UTO592" s="35"/>
      <c r="UTP592" s="35"/>
      <c r="UTQ592" s="35"/>
      <c r="UTR592" s="35"/>
      <c r="UTS592" s="35"/>
      <c r="UTT592" s="35"/>
      <c r="UTU592" s="35"/>
      <c r="UTV592" s="35"/>
      <c r="UTW592" s="35"/>
      <c r="UTX592" s="35"/>
      <c r="UTY592" s="35"/>
      <c r="UTZ592" s="35"/>
      <c r="UUA592" s="35"/>
      <c r="UUB592" s="35"/>
      <c r="UUC592" s="35"/>
      <c r="UUD592" s="35"/>
      <c r="UUE592" s="35"/>
      <c r="UUF592" s="35"/>
      <c r="UUG592" s="35"/>
      <c r="UUH592" s="35"/>
      <c r="UUI592" s="35"/>
      <c r="UUJ592" s="35"/>
      <c r="UUK592" s="35"/>
      <c r="UUL592" s="35"/>
      <c r="UUM592" s="35"/>
      <c r="UUN592" s="35"/>
      <c r="UUO592" s="35"/>
      <c r="UUP592" s="35"/>
      <c r="UUQ592" s="35"/>
      <c r="UUR592" s="35"/>
      <c r="UUS592" s="35"/>
      <c r="UUT592" s="35"/>
      <c r="UUU592" s="35"/>
      <c r="UUV592" s="35"/>
      <c r="UUW592" s="35"/>
      <c r="UUX592" s="35"/>
      <c r="UUY592" s="35"/>
      <c r="UUZ592" s="35"/>
      <c r="UVA592" s="35"/>
      <c r="UVB592" s="35"/>
      <c r="UVC592" s="35"/>
      <c r="UVD592" s="35"/>
      <c r="UVE592" s="35"/>
      <c r="UVF592" s="35"/>
      <c r="UVG592" s="35"/>
      <c r="UVH592" s="35"/>
      <c r="UVI592" s="35"/>
      <c r="UVJ592" s="35"/>
      <c r="UVK592" s="35"/>
      <c r="UVL592" s="35"/>
      <c r="UVM592" s="35"/>
      <c r="UVN592" s="35"/>
      <c r="UVO592" s="35"/>
      <c r="UVP592" s="35"/>
      <c r="UVQ592" s="35"/>
      <c r="UVR592" s="35"/>
      <c r="UVS592" s="35"/>
      <c r="UVT592" s="35"/>
      <c r="UVU592" s="35"/>
      <c r="UVV592" s="35"/>
      <c r="UVW592" s="35"/>
      <c r="UVX592" s="35"/>
      <c r="UVY592" s="35"/>
      <c r="UVZ592" s="35"/>
      <c r="UWA592" s="35"/>
      <c r="UWB592" s="35"/>
      <c r="UWC592" s="35"/>
      <c r="UWD592" s="35"/>
      <c r="UWE592" s="35"/>
      <c r="UWF592" s="35"/>
      <c r="UWG592" s="35"/>
      <c r="UWH592" s="35"/>
      <c r="UWI592" s="35"/>
      <c r="UWJ592" s="35"/>
      <c r="UWK592" s="35"/>
      <c r="UWL592" s="35"/>
      <c r="UWM592" s="35"/>
      <c r="UWN592" s="35"/>
      <c r="UWO592" s="35"/>
      <c r="UWP592" s="35"/>
      <c r="UWQ592" s="35"/>
      <c r="UWR592" s="35"/>
      <c r="UWS592" s="35"/>
      <c r="UWT592" s="35"/>
      <c r="UWU592" s="35"/>
      <c r="UWV592" s="35"/>
      <c r="UWW592" s="35"/>
      <c r="UWX592" s="35"/>
      <c r="UWY592" s="35"/>
      <c r="UWZ592" s="35"/>
      <c r="UXA592" s="35"/>
      <c r="UXB592" s="35"/>
      <c r="UXC592" s="35"/>
      <c r="UXD592" s="35"/>
      <c r="UXE592" s="35"/>
      <c r="UXF592" s="35"/>
      <c r="UXG592" s="35"/>
      <c r="UXH592" s="35"/>
      <c r="UXI592" s="35"/>
      <c r="UXJ592" s="35"/>
      <c r="UXK592" s="35"/>
      <c r="UXL592" s="35"/>
      <c r="UXM592" s="35"/>
      <c r="UXN592" s="35"/>
      <c r="UXO592" s="35"/>
      <c r="UXP592" s="35"/>
      <c r="UXQ592" s="35"/>
      <c r="UXR592" s="35"/>
      <c r="UXS592" s="35"/>
      <c r="UXT592" s="35"/>
      <c r="UXU592" s="35"/>
      <c r="UXV592" s="35"/>
      <c r="UXW592" s="35"/>
      <c r="UXX592" s="35"/>
      <c r="UXY592" s="35"/>
      <c r="UXZ592" s="35"/>
      <c r="UYA592" s="35"/>
      <c r="UYB592" s="35"/>
      <c r="UYC592" s="35"/>
      <c r="UYD592" s="35"/>
      <c r="UYE592" s="35"/>
      <c r="UYF592" s="35"/>
      <c r="UYG592" s="35"/>
      <c r="UYH592" s="35"/>
      <c r="UYI592" s="35"/>
      <c r="UYJ592" s="35"/>
      <c r="UYK592" s="35"/>
      <c r="UYL592" s="35"/>
      <c r="UYM592" s="35"/>
      <c r="UYN592" s="35"/>
      <c r="UYO592" s="35"/>
      <c r="UYP592" s="35"/>
      <c r="UYQ592" s="35"/>
      <c r="UYR592" s="35"/>
      <c r="UYS592" s="35"/>
      <c r="UYT592" s="35"/>
      <c r="UYU592" s="35"/>
      <c r="UYV592" s="35"/>
      <c r="UYW592" s="35"/>
      <c r="UYX592" s="35"/>
      <c r="UYY592" s="35"/>
      <c r="UYZ592" s="35"/>
      <c r="UZA592" s="35"/>
      <c r="UZB592" s="35"/>
      <c r="UZC592" s="35"/>
      <c r="UZD592" s="35"/>
      <c r="UZE592" s="35"/>
      <c r="UZF592" s="35"/>
      <c r="UZG592" s="35"/>
      <c r="UZH592" s="35"/>
      <c r="UZI592" s="35"/>
      <c r="UZJ592" s="35"/>
      <c r="UZK592" s="35"/>
      <c r="UZL592" s="35"/>
      <c r="UZM592" s="35"/>
      <c r="UZN592" s="35"/>
      <c r="UZO592" s="35"/>
      <c r="UZP592" s="35"/>
      <c r="UZQ592" s="35"/>
      <c r="UZR592" s="35"/>
      <c r="UZS592" s="35"/>
      <c r="UZT592" s="35"/>
      <c r="UZU592" s="35"/>
      <c r="UZV592" s="35"/>
      <c r="UZW592" s="35"/>
      <c r="UZX592" s="35"/>
      <c r="UZY592" s="35"/>
      <c r="UZZ592" s="35"/>
      <c r="VAA592" s="35"/>
      <c r="VAB592" s="35"/>
      <c r="VAC592" s="35"/>
      <c r="VAD592" s="35"/>
      <c r="VAE592" s="35"/>
      <c r="VAF592" s="35"/>
      <c r="VAG592" s="35"/>
      <c r="VAH592" s="35"/>
      <c r="VAI592" s="35"/>
      <c r="VAJ592" s="35"/>
      <c r="VAK592" s="35"/>
      <c r="VAL592" s="35"/>
      <c r="VAM592" s="35"/>
      <c r="VAN592" s="35"/>
      <c r="VAO592" s="35"/>
      <c r="VAP592" s="35"/>
      <c r="VAQ592" s="35"/>
      <c r="VAR592" s="35"/>
      <c r="VAS592" s="35"/>
      <c r="VAT592" s="35"/>
      <c r="VAU592" s="35"/>
      <c r="VAV592" s="35"/>
      <c r="VAW592" s="35"/>
      <c r="VAX592" s="35"/>
      <c r="VAY592" s="35"/>
      <c r="VAZ592" s="35"/>
      <c r="VBA592" s="35"/>
      <c r="VBB592" s="35"/>
      <c r="VBC592" s="35"/>
      <c r="VBD592" s="35"/>
      <c r="VBE592" s="35"/>
      <c r="VBF592" s="35"/>
      <c r="VBG592" s="35"/>
      <c r="VBH592" s="35"/>
      <c r="VBI592" s="35"/>
      <c r="VBJ592" s="35"/>
      <c r="VBK592" s="35"/>
      <c r="VBL592" s="35"/>
      <c r="VBM592" s="35"/>
      <c r="VBN592" s="35"/>
      <c r="VBO592" s="35"/>
      <c r="VBP592" s="35"/>
      <c r="VBQ592" s="35"/>
      <c r="VBR592" s="35"/>
      <c r="VBS592" s="35"/>
      <c r="VBT592" s="35"/>
      <c r="VBU592" s="35"/>
      <c r="VBV592" s="35"/>
      <c r="VBW592" s="35"/>
      <c r="VBX592" s="35"/>
      <c r="VBY592" s="35"/>
      <c r="VBZ592" s="35"/>
      <c r="VCA592" s="35"/>
      <c r="VCB592" s="35"/>
      <c r="VCC592" s="35"/>
      <c r="VCD592" s="35"/>
      <c r="VCE592" s="35"/>
      <c r="VCF592" s="35"/>
      <c r="VCG592" s="35"/>
      <c r="VCH592" s="35"/>
      <c r="VCI592" s="35"/>
      <c r="VCJ592" s="35"/>
      <c r="VCK592" s="35"/>
      <c r="VCL592" s="35"/>
      <c r="VCM592" s="35"/>
      <c r="VCN592" s="35"/>
      <c r="VCO592" s="35"/>
      <c r="VCP592" s="35"/>
      <c r="VCQ592" s="35"/>
      <c r="VCR592" s="35"/>
      <c r="VCS592" s="35"/>
      <c r="VCT592" s="35"/>
      <c r="VCU592" s="35"/>
      <c r="VCV592" s="35"/>
      <c r="VCW592" s="35"/>
      <c r="VCX592" s="35"/>
      <c r="VCY592" s="35"/>
      <c r="VCZ592" s="35"/>
      <c r="VDA592" s="35"/>
      <c r="VDB592" s="35"/>
      <c r="VDC592" s="35"/>
      <c r="VDD592" s="35"/>
      <c r="VDE592" s="35"/>
      <c r="VDF592" s="35"/>
      <c r="VDG592" s="35"/>
      <c r="VDH592" s="35"/>
      <c r="VDI592" s="35"/>
      <c r="VDJ592" s="35"/>
      <c r="VDK592" s="35"/>
      <c r="VDL592" s="35"/>
      <c r="VDM592" s="35"/>
      <c r="VDN592" s="35"/>
      <c r="VDO592" s="35"/>
      <c r="VDP592" s="35"/>
      <c r="VDQ592" s="35"/>
      <c r="VDR592" s="35"/>
      <c r="VDS592" s="35"/>
      <c r="VDT592" s="35"/>
      <c r="VDU592" s="35"/>
      <c r="VDV592" s="35"/>
      <c r="VDW592" s="35"/>
      <c r="VDX592" s="35"/>
      <c r="VDY592" s="35"/>
      <c r="VDZ592" s="35"/>
      <c r="VEA592" s="35"/>
      <c r="VEB592" s="35"/>
      <c r="VEC592" s="35"/>
      <c r="VED592" s="35"/>
      <c r="VEE592" s="35"/>
      <c r="VEF592" s="35"/>
      <c r="VEG592" s="35"/>
      <c r="VEH592" s="35"/>
      <c r="VEI592" s="35"/>
      <c r="VEJ592" s="35"/>
      <c r="VEK592" s="35"/>
      <c r="VEL592" s="35"/>
      <c r="VEM592" s="35"/>
      <c r="VEN592" s="35"/>
      <c r="VEO592" s="35"/>
      <c r="VEP592" s="35"/>
      <c r="VEQ592" s="35"/>
      <c r="VER592" s="35"/>
      <c r="VES592" s="35"/>
      <c r="VET592" s="35"/>
      <c r="VEU592" s="35"/>
      <c r="VEV592" s="35"/>
      <c r="VEW592" s="35"/>
      <c r="VEX592" s="35"/>
      <c r="VEY592" s="35"/>
      <c r="VEZ592" s="35"/>
      <c r="VFA592" s="35"/>
      <c r="VFB592" s="35"/>
      <c r="VFC592" s="35"/>
      <c r="VFD592" s="35"/>
      <c r="VFE592" s="35"/>
      <c r="VFF592" s="35"/>
      <c r="VFG592" s="35"/>
      <c r="VFH592" s="35"/>
      <c r="VFI592" s="35"/>
      <c r="VFJ592" s="35"/>
      <c r="VFK592" s="35"/>
      <c r="VFL592" s="35"/>
      <c r="VFM592" s="35"/>
      <c r="VFN592" s="35"/>
      <c r="VFO592" s="35"/>
      <c r="VFP592" s="35"/>
      <c r="VFQ592" s="35"/>
      <c r="VFR592" s="35"/>
      <c r="VFS592" s="35"/>
      <c r="VFT592" s="35"/>
      <c r="VFU592" s="35"/>
      <c r="VFV592" s="35"/>
      <c r="VFW592" s="35"/>
      <c r="VFX592" s="35"/>
      <c r="VFY592" s="35"/>
      <c r="VFZ592" s="35"/>
      <c r="VGA592" s="35"/>
      <c r="VGB592" s="35"/>
      <c r="VGC592" s="35"/>
      <c r="VGD592" s="35"/>
      <c r="VGE592" s="35"/>
      <c r="VGF592" s="35"/>
      <c r="VGG592" s="35"/>
      <c r="VGH592" s="35"/>
      <c r="VGI592" s="35"/>
      <c r="VGJ592" s="35"/>
      <c r="VGK592" s="35"/>
      <c r="VGL592" s="35"/>
      <c r="VGM592" s="35"/>
      <c r="VGN592" s="35"/>
      <c r="VGO592" s="35"/>
      <c r="VGP592" s="35"/>
      <c r="VGQ592" s="35"/>
      <c r="VGR592" s="35"/>
      <c r="VGS592" s="35"/>
      <c r="VGT592" s="35"/>
      <c r="VGU592" s="35"/>
      <c r="VGV592" s="35"/>
      <c r="VGW592" s="35"/>
      <c r="VGX592" s="35"/>
      <c r="VGY592" s="35"/>
      <c r="VGZ592" s="35"/>
      <c r="VHA592" s="35"/>
      <c r="VHB592" s="35"/>
      <c r="VHC592" s="35"/>
      <c r="VHD592" s="35"/>
      <c r="VHE592" s="35"/>
      <c r="VHF592" s="35"/>
      <c r="VHG592" s="35"/>
      <c r="VHH592" s="35"/>
      <c r="VHI592" s="35"/>
      <c r="VHJ592" s="35"/>
      <c r="VHK592" s="35"/>
      <c r="VHL592" s="35"/>
      <c r="VHM592" s="35"/>
      <c r="VHN592" s="35"/>
      <c r="VHO592" s="35"/>
      <c r="VHP592" s="35"/>
      <c r="VHQ592" s="35"/>
      <c r="VHR592" s="35"/>
      <c r="VHS592" s="35"/>
      <c r="VHT592" s="35"/>
      <c r="VHU592" s="35"/>
      <c r="VHV592" s="35"/>
      <c r="VHW592" s="35"/>
      <c r="VHX592" s="35"/>
      <c r="VHY592" s="35"/>
      <c r="VHZ592" s="35"/>
      <c r="VIA592" s="35"/>
      <c r="VIB592" s="35"/>
      <c r="VIC592" s="35"/>
      <c r="VID592" s="35"/>
      <c r="VIE592" s="35"/>
      <c r="VIF592" s="35"/>
      <c r="VIG592" s="35"/>
      <c r="VIH592" s="35"/>
      <c r="VII592" s="35"/>
      <c r="VIJ592" s="35"/>
      <c r="VIK592" s="35"/>
      <c r="VIL592" s="35"/>
      <c r="VIM592" s="35"/>
      <c r="VIN592" s="35"/>
      <c r="VIO592" s="35"/>
      <c r="VIP592" s="35"/>
      <c r="VIQ592" s="35"/>
      <c r="VIR592" s="35"/>
      <c r="VIS592" s="35"/>
      <c r="VIT592" s="35"/>
      <c r="VIU592" s="35"/>
      <c r="VIV592" s="35"/>
      <c r="VIW592" s="35"/>
      <c r="VIX592" s="35"/>
      <c r="VIY592" s="35"/>
      <c r="VIZ592" s="35"/>
      <c r="VJA592" s="35"/>
      <c r="VJB592" s="35"/>
      <c r="VJC592" s="35"/>
      <c r="VJD592" s="35"/>
      <c r="VJE592" s="35"/>
      <c r="VJF592" s="35"/>
      <c r="VJG592" s="35"/>
      <c r="VJH592" s="35"/>
      <c r="VJI592" s="35"/>
      <c r="VJJ592" s="35"/>
      <c r="VJK592" s="35"/>
      <c r="VJL592" s="35"/>
      <c r="VJM592" s="35"/>
      <c r="VJN592" s="35"/>
      <c r="VJO592" s="35"/>
      <c r="VJP592" s="35"/>
      <c r="VJQ592" s="35"/>
      <c r="VJR592" s="35"/>
      <c r="VJS592" s="35"/>
      <c r="VJT592" s="35"/>
      <c r="VJU592" s="35"/>
      <c r="VJV592" s="35"/>
      <c r="VJW592" s="35"/>
      <c r="VJX592" s="35"/>
      <c r="VJY592" s="35"/>
      <c r="VJZ592" s="35"/>
      <c r="VKA592" s="35"/>
      <c r="VKB592" s="35"/>
      <c r="VKC592" s="35"/>
      <c r="VKD592" s="35"/>
      <c r="VKE592" s="35"/>
      <c r="VKF592" s="35"/>
      <c r="VKG592" s="35"/>
      <c r="VKH592" s="35"/>
      <c r="VKI592" s="35"/>
      <c r="VKJ592" s="35"/>
      <c r="VKK592" s="35"/>
      <c r="VKL592" s="35"/>
      <c r="VKM592" s="35"/>
      <c r="VKN592" s="35"/>
      <c r="VKO592" s="35"/>
      <c r="VKP592" s="35"/>
      <c r="VKQ592" s="35"/>
      <c r="VKR592" s="35"/>
      <c r="VKS592" s="35"/>
      <c r="VKT592" s="35"/>
      <c r="VKU592" s="35"/>
      <c r="VKV592" s="35"/>
      <c r="VKW592" s="35"/>
      <c r="VKX592" s="35"/>
      <c r="VKY592" s="35"/>
      <c r="VKZ592" s="35"/>
      <c r="VLA592" s="35"/>
      <c r="VLB592" s="35"/>
      <c r="VLC592" s="35"/>
      <c r="VLD592" s="35"/>
      <c r="VLE592" s="35"/>
      <c r="VLF592" s="35"/>
      <c r="VLG592" s="35"/>
      <c r="VLH592" s="35"/>
      <c r="VLI592" s="35"/>
      <c r="VLJ592" s="35"/>
      <c r="VLK592" s="35"/>
      <c r="VLL592" s="35"/>
      <c r="VLM592" s="35"/>
      <c r="VLN592" s="35"/>
      <c r="VLO592" s="35"/>
      <c r="VLP592" s="35"/>
      <c r="VLQ592" s="35"/>
      <c r="VLR592" s="35"/>
      <c r="VLS592" s="35"/>
      <c r="VLT592" s="35"/>
      <c r="VLU592" s="35"/>
      <c r="VLV592" s="35"/>
      <c r="VLW592" s="35"/>
      <c r="VLX592" s="35"/>
      <c r="VLY592" s="35"/>
      <c r="VLZ592" s="35"/>
      <c r="VMA592" s="35"/>
      <c r="VMB592" s="35"/>
      <c r="VMC592" s="35"/>
      <c r="VMD592" s="35"/>
      <c r="VME592" s="35"/>
      <c r="VMF592" s="35"/>
      <c r="VMG592" s="35"/>
      <c r="VMH592" s="35"/>
      <c r="VMI592" s="35"/>
      <c r="VMJ592" s="35"/>
      <c r="VMK592" s="35"/>
      <c r="VML592" s="35"/>
      <c r="VMM592" s="35"/>
      <c r="VMN592" s="35"/>
      <c r="VMO592" s="35"/>
      <c r="VMP592" s="35"/>
      <c r="VMQ592" s="35"/>
      <c r="VMR592" s="35"/>
      <c r="VMS592" s="35"/>
      <c r="VMT592" s="35"/>
      <c r="VMU592" s="35"/>
      <c r="VMV592" s="35"/>
      <c r="VMW592" s="35"/>
      <c r="VMX592" s="35"/>
      <c r="VMY592" s="35"/>
      <c r="VMZ592" s="35"/>
      <c r="VNA592" s="35"/>
      <c r="VNB592" s="35"/>
      <c r="VNC592" s="35"/>
      <c r="VND592" s="35"/>
      <c r="VNE592" s="35"/>
      <c r="VNF592" s="35"/>
      <c r="VNG592" s="35"/>
      <c r="VNH592" s="35"/>
      <c r="VNI592" s="35"/>
      <c r="VNJ592" s="35"/>
      <c r="VNK592" s="35"/>
      <c r="VNL592" s="35"/>
      <c r="VNM592" s="35"/>
      <c r="VNN592" s="35"/>
      <c r="VNO592" s="35"/>
      <c r="VNP592" s="35"/>
      <c r="VNQ592" s="35"/>
      <c r="VNR592" s="35"/>
      <c r="VNS592" s="35"/>
      <c r="VNT592" s="35"/>
      <c r="VNU592" s="35"/>
      <c r="VNV592" s="35"/>
      <c r="VNW592" s="35"/>
      <c r="VNX592" s="35"/>
      <c r="VNY592" s="35"/>
      <c r="VNZ592" s="35"/>
      <c r="VOA592" s="35"/>
      <c r="VOB592" s="35"/>
      <c r="VOC592" s="35"/>
      <c r="VOD592" s="35"/>
      <c r="VOE592" s="35"/>
      <c r="VOF592" s="35"/>
      <c r="VOG592" s="35"/>
      <c r="VOH592" s="35"/>
      <c r="VOI592" s="35"/>
      <c r="VOJ592" s="35"/>
      <c r="VOK592" s="35"/>
      <c r="VOL592" s="35"/>
      <c r="VOM592" s="35"/>
      <c r="VON592" s="35"/>
      <c r="VOO592" s="35"/>
      <c r="VOP592" s="35"/>
      <c r="VOQ592" s="35"/>
      <c r="VOR592" s="35"/>
      <c r="VOS592" s="35"/>
      <c r="VOT592" s="35"/>
      <c r="VOU592" s="35"/>
      <c r="VOV592" s="35"/>
      <c r="VOW592" s="35"/>
      <c r="VOX592" s="35"/>
      <c r="VOY592" s="35"/>
      <c r="VOZ592" s="35"/>
      <c r="VPA592" s="35"/>
      <c r="VPB592" s="35"/>
      <c r="VPC592" s="35"/>
      <c r="VPD592" s="35"/>
      <c r="VPE592" s="35"/>
      <c r="VPF592" s="35"/>
      <c r="VPG592" s="35"/>
      <c r="VPH592" s="35"/>
      <c r="VPI592" s="35"/>
      <c r="VPJ592" s="35"/>
      <c r="VPK592" s="35"/>
      <c r="VPL592" s="35"/>
      <c r="VPM592" s="35"/>
      <c r="VPN592" s="35"/>
      <c r="VPO592" s="35"/>
      <c r="VPP592" s="35"/>
      <c r="VPQ592" s="35"/>
      <c r="VPR592" s="35"/>
      <c r="VPS592" s="35"/>
      <c r="VPT592" s="35"/>
      <c r="VPU592" s="35"/>
      <c r="VPV592" s="35"/>
      <c r="VPW592" s="35"/>
      <c r="VPX592" s="35"/>
      <c r="VPY592" s="35"/>
      <c r="VPZ592" s="35"/>
      <c r="VQA592" s="35"/>
      <c r="VQB592" s="35"/>
      <c r="VQC592" s="35"/>
      <c r="VQD592" s="35"/>
      <c r="VQE592" s="35"/>
      <c r="VQF592" s="35"/>
      <c r="VQG592" s="35"/>
      <c r="VQH592" s="35"/>
      <c r="VQI592" s="35"/>
      <c r="VQJ592" s="35"/>
      <c r="VQK592" s="35"/>
      <c r="VQL592" s="35"/>
      <c r="VQM592" s="35"/>
      <c r="VQN592" s="35"/>
      <c r="VQO592" s="35"/>
      <c r="VQP592" s="35"/>
      <c r="VQQ592" s="35"/>
      <c r="VQR592" s="35"/>
      <c r="VQS592" s="35"/>
      <c r="VQT592" s="35"/>
      <c r="VQU592" s="35"/>
      <c r="VQV592" s="35"/>
      <c r="VQW592" s="35"/>
      <c r="VQX592" s="35"/>
      <c r="VQY592" s="35"/>
      <c r="VQZ592" s="35"/>
      <c r="VRA592" s="35"/>
      <c r="VRB592" s="35"/>
      <c r="VRC592" s="35"/>
      <c r="VRD592" s="35"/>
      <c r="VRE592" s="35"/>
      <c r="VRF592" s="35"/>
      <c r="VRG592" s="35"/>
      <c r="VRH592" s="35"/>
      <c r="VRI592" s="35"/>
      <c r="VRJ592" s="35"/>
      <c r="VRK592" s="35"/>
      <c r="VRL592" s="35"/>
      <c r="VRM592" s="35"/>
      <c r="VRN592" s="35"/>
      <c r="VRO592" s="35"/>
      <c r="VRP592" s="35"/>
      <c r="VRQ592" s="35"/>
      <c r="VRR592" s="35"/>
      <c r="VRS592" s="35"/>
      <c r="VRT592" s="35"/>
      <c r="VRU592" s="35"/>
      <c r="VRV592" s="35"/>
      <c r="VRW592" s="35"/>
      <c r="VRX592" s="35"/>
      <c r="VRY592" s="35"/>
      <c r="VRZ592" s="35"/>
      <c r="VSA592" s="35"/>
      <c r="VSB592" s="35"/>
      <c r="VSC592" s="35"/>
      <c r="VSD592" s="35"/>
      <c r="VSE592" s="35"/>
      <c r="VSF592" s="35"/>
      <c r="VSG592" s="35"/>
      <c r="VSH592" s="35"/>
      <c r="VSI592" s="35"/>
      <c r="VSJ592" s="35"/>
      <c r="VSK592" s="35"/>
      <c r="VSL592" s="35"/>
      <c r="VSM592" s="35"/>
      <c r="VSN592" s="35"/>
      <c r="VSO592" s="35"/>
      <c r="VSP592" s="35"/>
      <c r="VSQ592" s="35"/>
      <c r="VSR592" s="35"/>
      <c r="VSS592" s="35"/>
      <c r="VST592" s="35"/>
      <c r="VSU592" s="35"/>
      <c r="VSV592" s="35"/>
      <c r="VSW592" s="35"/>
      <c r="VSX592" s="35"/>
      <c r="VSY592" s="35"/>
      <c r="VSZ592" s="35"/>
      <c r="VTA592" s="35"/>
      <c r="VTB592" s="35"/>
      <c r="VTC592" s="35"/>
      <c r="VTD592" s="35"/>
      <c r="VTE592" s="35"/>
      <c r="VTF592" s="35"/>
      <c r="VTG592" s="35"/>
      <c r="VTH592" s="35"/>
      <c r="VTI592" s="35"/>
      <c r="VTJ592" s="35"/>
      <c r="VTK592" s="35"/>
      <c r="VTL592" s="35"/>
      <c r="VTM592" s="35"/>
      <c r="VTN592" s="35"/>
      <c r="VTO592" s="35"/>
      <c r="VTP592" s="35"/>
      <c r="VTQ592" s="35"/>
      <c r="VTR592" s="35"/>
      <c r="VTS592" s="35"/>
      <c r="VTT592" s="35"/>
      <c r="VTU592" s="35"/>
      <c r="VTV592" s="35"/>
      <c r="VTW592" s="35"/>
      <c r="VTX592" s="35"/>
      <c r="VTY592" s="35"/>
      <c r="VTZ592" s="35"/>
      <c r="VUA592" s="35"/>
      <c r="VUB592" s="35"/>
      <c r="VUC592" s="35"/>
      <c r="VUD592" s="35"/>
      <c r="VUE592" s="35"/>
      <c r="VUF592" s="35"/>
      <c r="VUG592" s="35"/>
      <c r="VUH592" s="35"/>
      <c r="VUI592" s="35"/>
      <c r="VUJ592" s="35"/>
      <c r="VUK592" s="35"/>
      <c r="VUL592" s="35"/>
      <c r="VUM592" s="35"/>
      <c r="VUN592" s="35"/>
      <c r="VUO592" s="35"/>
      <c r="VUP592" s="35"/>
      <c r="VUQ592" s="35"/>
      <c r="VUR592" s="35"/>
      <c r="VUS592" s="35"/>
      <c r="VUT592" s="35"/>
      <c r="VUU592" s="35"/>
      <c r="VUV592" s="35"/>
      <c r="VUW592" s="35"/>
      <c r="VUX592" s="35"/>
      <c r="VUY592" s="35"/>
      <c r="VUZ592" s="35"/>
      <c r="VVA592" s="35"/>
      <c r="VVB592" s="35"/>
      <c r="VVC592" s="35"/>
      <c r="VVD592" s="35"/>
      <c r="VVE592" s="35"/>
      <c r="VVF592" s="35"/>
      <c r="VVG592" s="35"/>
      <c r="VVH592" s="35"/>
      <c r="VVI592" s="35"/>
      <c r="VVJ592" s="35"/>
      <c r="VVK592" s="35"/>
      <c r="VVL592" s="35"/>
      <c r="VVM592" s="35"/>
      <c r="VVN592" s="35"/>
      <c r="VVO592" s="35"/>
      <c r="VVP592" s="35"/>
      <c r="VVQ592" s="35"/>
      <c r="VVR592" s="35"/>
      <c r="VVS592" s="35"/>
      <c r="VVT592" s="35"/>
      <c r="VVU592" s="35"/>
      <c r="VVV592" s="35"/>
      <c r="VVW592" s="35"/>
      <c r="VVX592" s="35"/>
      <c r="VVY592" s="35"/>
      <c r="VVZ592" s="35"/>
      <c r="VWA592" s="35"/>
      <c r="VWB592" s="35"/>
      <c r="VWC592" s="35"/>
      <c r="VWD592" s="35"/>
      <c r="VWE592" s="35"/>
      <c r="VWF592" s="35"/>
      <c r="VWG592" s="35"/>
      <c r="VWH592" s="35"/>
      <c r="VWI592" s="35"/>
      <c r="VWJ592" s="35"/>
      <c r="VWK592" s="35"/>
      <c r="VWL592" s="35"/>
      <c r="VWM592" s="35"/>
      <c r="VWN592" s="35"/>
      <c r="VWO592" s="35"/>
      <c r="VWP592" s="35"/>
      <c r="VWQ592" s="35"/>
      <c r="VWR592" s="35"/>
      <c r="VWS592" s="35"/>
      <c r="VWT592" s="35"/>
      <c r="VWU592" s="35"/>
      <c r="VWV592" s="35"/>
      <c r="VWW592" s="35"/>
      <c r="VWX592" s="35"/>
      <c r="VWY592" s="35"/>
      <c r="VWZ592" s="35"/>
      <c r="VXA592" s="35"/>
      <c r="VXB592" s="35"/>
      <c r="VXC592" s="35"/>
      <c r="VXD592" s="35"/>
      <c r="VXE592" s="35"/>
      <c r="VXF592" s="35"/>
      <c r="VXG592" s="35"/>
      <c r="VXH592" s="35"/>
      <c r="VXI592" s="35"/>
      <c r="VXJ592" s="35"/>
      <c r="VXK592" s="35"/>
      <c r="VXL592" s="35"/>
      <c r="VXM592" s="35"/>
      <c r="VXN592" s="35"/>
      <c r="VXO592" s="35"/>
      <c r="VXP592" s="35"/>
      <c r="VXQ592" s="35"/>
      <c r="VXR592" s="35"/>
      <c r="VXS592" s="35"/>
      <c r="VXT592" s="35"/>
      <c r="VXU592" s="35"/>
      <c r="VXV592" s="35"/>
      <c r="VXW592" s="35"/>
      <c r="VXX592" s="35"/>
      <c r="VXY592" s="35"/>
      <c r="VXZ592" s="35"/>
      <c r="VYA592" s="35"/>
      <c r="VYB592" s="35"/>
      <c r="VYC592" s="35"/>
      <c r="VYD592" s="35"/>
      <c r="VYE592" s="35"/>
      <c r="VYF592" s="35"/>
      <c r="VYG592" s="35"/>
      <c r="VYH592" s="35"/>
      <c r="VYI592" s="35"/>
      <c r="VYJ592" s="35"/>
      <c r="VYK592" s="35"/>
      <c r="VYL592" s="35"/>
      <c r="VYM592" s="35"/>
      <c r="VYN592" s="35"/>
      <c r="VYO592" s="35"/>
      <c r="VYP592" s="35"/>
      <c r="VYQ592" s="35"/>
      <c r="VYR592" s="35"/>
      <c r="VYS592" s="35"/>
      <c r="VYT592" s="35"/>
      <c r="VYU592" s="35"/>
      <c r="VYV592" s="35"/>
      <c r="VYW592" s="35"/>
      <c r="VYX592" s="35"/>
      <c r="VYY592" s="35"/>
      <c r="VYZ592" s="35"/>
      <c r="VZA592" s="35"/>
      <c r="VZB592" s="35"/>
      <c r="VZC592" s="35"/>
      <c r="VZD592" s="35"/>
      <c r="VZE592" s="35"/>
      <c r="VZF592" s="35"/>
      <c r="VZG592" s="35"/>
      <c r="VZH592" s="35"/>
      <c r="VZI592" s="35"/>
      <c r="VZJ592" s="35"/>
      <c r="VZK592" s="35"/>
      <c r="VZL592" s="35"/>
      <c r="VZM592" s="35"/>
      <c r="VZN592" s="35"/>
      <c r="VZO592" s="35"/>
      <c r="VZP592" s="35"/>
      <c r="VZQ592" s="35"/>
      <c r="VZR592" s="35"/>
      <c r="VZS592" s="35"/>
      <c r="VZT592" s="35"/>
      <c r="VZU592" s="35"/>
      <c r="VZV592" s="35"/>
      <c r="VZW592" s="35"/>
      <c r="VZX592" s="35"/>
      <c r="VZY592" s="35"/>
      <c r="VZZ592" s="35"/>
      <c r="WAA592" s="35"/>
      <c r="WAB592" s="35"/>
      <c r="WAC592" s="35"/>
      <c r="WAD592" s="35"/>
      <c r="WAE592" s="35"/>
      <c r="WAF592" s="35"/>
      <c r="WAG592" s="35"/>
      <c r="WAH592" s="35"/>
      <c r="WAI592" s="35"/>
      <c r="WAJ592" s="35"/>
      <c r="WAK592" s="35"/>
      <c r="WAL592" s="35"/>
      <c r="WAM592" s="35"/>
      <c r="WAN592" s="35"/>
      <c r="WAO592" s="35"/>
      <c r="WAP592" s="35"/>
      <c r="WAQ592" s="35"/>
      <c r="WAR592" s="35"/>
      <c r="WAS592" s="35"/>
      <c r="WAT592" s="35"/>
      <c r="WAU592" s="35"/>
      <c r="WAV592" s="35"/>
      <c r="WAW592" s="35"/>
      <c r="WAX592" s="35"/>
      <c r="WAY592" s="35"/>
      <c r="WAZ592" s="35"/>
      <c r="WBA592" s="35"/>
      <c r="WBB592" s="35"/>
      <c r="WBC592" s="35"/>
      <c r="WBD592" s="35"/>
      <c r="WBE592" s="35"/>
      <c r="WBF592" s="35"/>
      <c r="WBG592" s="35"/>
      <c r="WBH592" s="35"/>
      <c r="WBI592" s="35"/>
      <c r="WBJ592" s="35"/>
      <c r="WBK592" s="35"/>
      <c r="WBL592" s="35"/>
      <c r="WBM592" s="35"/>
      <c r="WBN592" s="35"/>
      <c r="WBO592" s="35"/>
      <c r="WBP592" s="35"/>
      <c r="WBQ592" s="35"/>
      <c r="WBR592" s="35"/>
      <c r="WBS592" s="35"/>
      <c r="WBT592" s="35"/>
      <c r="WBU592" s="35"/>
      <c r="WBV592" s="35"/>
      <c r="WBW592" s="35"/>
      <c r="WBX592" s="35"/>
      <c r="WBY592" s="35"/>
      <c r="WBZ592" s="35"/>
      <c r="WCA592" s="35"/>
      <c r="WCB592" s="35"/>
      <c r="WCC592" s="35"/>
      <c r="WCD592" s="35"/>
      <c r="WCE592" s="35"/>
      <c r="WCF592" s="35"/>
      <c r="WCG592" s="35"/>
      <c r="WCH592" s="35"/>
      <c r="WCI592" s="35"/>
      <c r="WCJ592" s="35"/>
      <c r="WCK592" s="35"/>
      <c r="WCL592" s="35"/>
      <c r="WCM592" s="35"/>
      <c r="WCN592" s="35"/>
      <c r="WCO592" s="35"/>
      <c r="WCP592" s="35"/>
      <c r="WCQ592" s="35"/>
      <c r="WCR592" s="35"/>
      <c r="WCS592" s="35"/>
      <c r="WCT592" s="35"/>
      <c r="WCU592" s="35"/>
      <c r="WCV592" s="35"/>
      <c r="WCW592" s="35"/>
      <c r="WCX592" s="35"/>
      <c r="WCY592" s="35"/>
      <c r="WCZ592" s="35"/>
      <c r="WDA592" s="35"/>
      <c r="WDB592" s="35"/>
      <c r="WDC592" s="35"/>
      <c r="WDD592" s="35"/>
      <c r="WDE592" s="35"/>
      <c r="WDF592" s="35"/>
      <c r="WDG592" s="35"/>
      <c r="WDH592" s="35"/>
      <c r="WDI592" s="35"/>
      <c r="WDJ592" s="35"/>
      <c r="WDK592" s="35"/>
      <c r="WDL592" s="35"/>
      <c r="WDM592" s="35"/>
      <c r="WDN592" s="35"/>
      <c r="WDO592" s="35"/>
      <c r="WDP592" s="35"/>
      <c r="WDQ592" s="35"/>
      <c r="WDR592" s="35"/>
      <c r="WDS592" s="35"/>
      <c r="WDT592" s="35"/>
      <c r="WDU592" s="35"/>
      <c r="WDV592" s="35"/>
      <c r="WDW592" s="35"/>
      <c r="WDX592" s="35"/>
      <c r="WDY592" s="35"/>
      <c r="WDZ592" s="35"/>
      <c r="WEA592" s="35"/>
      <c r="WEB592" s="35"/>
      <c r="WEC592" s="35"/>
      <c r="WED592" s="35"/>
      <c r="WEE592" s="35"/>
      <c r="WEF592" s="35"/>
      <c r="WEG592" s="35"/>
      <c r="WEH592" s="35"/>
      <c r="WEI592" s="35"/>
      <c r="WEJ592" s="35"/>
      <c r="WEK592" s="35"/>
      <c r="WEL592" s="35"/>
      <c r="WEM592" s="35"/>
      <c r="WEN592" s="35"/>
      <c r="WEO592" s="35"/>
      <c r="WEP592" s="35"/>
      <c r="WEQ592" s="35"/>
      <c r="WER592" s="35"/>
      <c r="WES592" s="35"/>
      <c r="WET592" s="35"/>
      <c r="WEU592" s="35"/>
      <c r="WEV592" s="35"/>
      <c r="WEW592" s="35"/>
      <c r="WEX592" s="35"/>
      <c r="WEY592" s="35"/>
      <c r="WEZ592" s="35"/>
      <c r="WFA592" s="35"/>
      <c r="WFB592" s="35"/>
      <c r="WFC592" s="35"/>
      <c r="WFD592" s="35"/>
      <c r="WFE592" s="35"/>
      <c r="WFF592" s="35"/>
      <c r="WFG592" s="35"/>
      <c r="WFH592" s="35"/>
      <c r="WFI592" s="35"/>
      <c r="WFJ592" s="35"/>
      <c r="WFK592" s="35"/>
      <c r="WFL592" s="35"/>
      <c r="WFM592" s="35"/>
      <c r="WFN592" s="35"/>
      <c r="WFO592" s="35"/>
      <c r="WFP592" s="35"/>
      <c r="WFQ592" s="35"/>
      <c r="WFR592" s="35"/>
      <c r="WFS592" s="35"/>
      <c r="WFT592" s="35"/>
      <c r="WFU592" s="35"/>
      <c r="WFV592" s="35"/>
      <c r="WFW592" s="35"/>
      <c r="WFX592" s="35"/>
      <c r="WFY592" s="35"/>
      <c r="WFZ592" s="35"/>
      <c r="WGA592" s="35"/>
      <c r="WGB592" s="35"/>
      <c r="WGC592" s="35"/>
      <c r="WGD592" s="35"/>
      <c r="WGE592" s="35"/>
      <c r="WGF592" s="35"/>
      <c r="WGG592" s="35"/>
      <c r="WGH592" s="35"/>
      <c r="WGI592" s="35"/>
      <c r="WGJ592" s="35"/>
      <c r="WGK592" s="35"/>
      <c r="WGL592" s="35"/>
      <c r="WGM592" s="35"/>
      <c r="WGN592" s="35"/>
      <c r="WGO592" s="35"/>
      <c r="WGP592" s="35"/>
      <c r="WGQ592" s="35"/>
      <c r="WGR592" s="35"/>
      <c r="WGS592" s="35"/>
      <c r="WGT592" s="35"/>
      <c r="WGU592" s="35"/>
      <c r="WGV592" s="35"/>
      <c r="WGW592" s="35"/>
      <c r="WGX592" s="35"/>
      <c r="WGY592" s="35"/>
      <c r="WGZ592" s="35"/>
      <c r="WHA592" s="35"/>
      <c r="WHB592" s="35"/>
      <c r="WHC592" s="35"/>
      <c r="WHD592" s="35"/>
      <c r="WHE592" s="35"/>
      <c r="WHF592" s="35"/>
      <c r="WHG592" s="35"/>
      <c r="WHH592" s="35"/>
      <c r="WHI592" s="35"/>
      <c r="WHJ592" s="35"/>
      <c r="WHK592" s="35"/>
      <c r="WHL592" s="35"/>
      <c r="WHM592" s="35"/>
      <c r="WHN592" s="35"/>
      <c r="WHO592" s="35"/>
      <c r="WHP592" s="35"/>
      <c r="WHQ592" s="35"/>
      <c r="WHR592" s="35"/>
      <c r="WHS592" s="35"/>
      <c r="WHT592" s="35"/>
      <c r="WHU592" s="35"/>
      <c r="WHV592" s="35"/>
      <c r="WHW592" s="35"/>
      <c r="WHX592" s="35"/>
      <c r="WHY592" s="35"/>
      <c r="WHZ592" s="35"/>
      <c r="WIA592" s="35"/>
      <c r="WIB592" s="35"/>
      <c r="WIC592" s="35"/>
      <c r="WID592" s="35"/>
      <c r="WIE592" s="35"/>
      <c r="WIF592" s="35"/>
      <c r="WIG592" s="35"/>
      <c r="WIH592" s="35"/>
      <c r="WII592" s="35"/>
      <c r="WIJ592" s="35"/>
      <c r="WIK592" s="35"/>
      <c r="WIL592" s="35"/>
      <c r="WIM592" s="35"/>
      <c r="WIN592" s="35"/>
      <c r="WIO592" s="35"/>
      <c r="WIP592" s="35"/>
      <c r="WIQ592" s="35"/>
      <c r="WIR592" s="35"/>
      <c r="WIS592" s="35"/>
      <c r="WIT592" s="35"/>
      <c r="WIU592" s="35"/>
      <c r="WIV592" s="35"/>
      <c r="WIW592" s="35"/>
      <c r="WIX592" s="35"/>
      <c r="WIY592" s="35"/>
      <c r="WIZ592" s="35"/>
      <c r="WJA592" s="35"/>
      <c r="WJB592" s="35"/>
      <c r="WJC592" s="35"/>
      <c r="WJD592" s="35"/>
      <c r="WJE592" s="35"/>
      <c r="WJF592" s="35"/>
      <c r="WJG592" s="35"/>
      <c r="WJH592" s="35"/>
      <c r="WJI592" s="35"/>
      <c r="WJJ592" s="35"/>
      <c r="WJK592" s="35"/>
      <c r="WJL592" s="35"/>
      <c r="WJM592" s="35"/>
      <c r="WJN592" s="35"/>
      <c r="WJO592" s="35"/>
      <c r="WJP592" s="35"/>
      <c r="WJQ592" s="35"/>
      <c r="WJR592" s="35"/>
      <c r="WJS592" s="35"/>
      <c r="WJT592" s="35"/>
      <c r="WJU592" s="35"/>
      <c r="WJV592" s="35"/>
      <c r="WJW592" s="35"/>
      <c r="WJX592" s="35"/>
      <c r="WJY592" s="35"/>
      <c r="WJZ592" s="35"/>
      <c r="WKA592" s="35"/>
      <c r="WKB592" s="35"/>
      <c r="WKC592" s="35"/>
      <c r="WKD592" s="35"/>
      <c r="WKE592" s="35"/>
      <c r="WKF592" s="35"/>
      <c r="WKG592" s="35"/>
      <c r="WKH592" s="35"/>
      <c r="WKI592" s="35"/>
      <c r="WKJ592" s="35"/>
      <c r="WKK592" s="35"/>
      <c r="WKL592" s="35"/>
      <c r="WKM592" s="35"/>
      <c r="WKN592" s="35"/>
      <c r="WKO592" s="35"/>
      <c r="WKP592" s="35"/>
      <c r="WKQ592" s="35"/>
      <c r="WKR592" s="35"/>
      <c r="WKS592" s="35"/>
      <c r="WKT592" s="35"/>
      <c r="WKU592" s="35"/>
      <c r="WKV592" s="35"/>
      <c r="WKW592" s="35"/>
      <c r="WKX592" s="35"/>
      <c r="WKY592" s="35"/>
      <c r="WKZ592" s="35"/>
      <c r="WLA592" s="35"/>
      <c r="WLB592" s="35"/>
      <c r="WLC592" s="35"/>
      <c r="WLD592" s="35"/>
      <c r="WLE592" s="35"/>
      <c r="WLF592" s="35"/>
      <c r="WLG592" s="35"/>
      <c r="WLH592" s="35"/>
      <c r="WLI592" s="35"/>
      <c r="WLJ592" s="35"/>
      <c r="WLK592" s="35"/>
      <c r="WLL592" s="35"/>
      <c r="WLM592" s="35"/>
      <c r="WLN592" s="35"/>
      <c r="WLO592" s="35"/>
      <c r="WLP592" s="35"/>
      <c r="WLQ592" s="35"/>
      <c r="WLR592" s="35"/>
      <c r="WLS592" s="35"/>
      <c r="WLT592" s="35"/>
      <c r="WLU592" s="35"/>
      <c r="WLV592" s="35"/>
      <c r="WLW592" s="35"/>
      <c r="WLX592" s="35"/>
      <c r="WLY592" s="35"/>
      <c r="WLZ592" s="35"/>
      <c r="WMA592" s="35"/>
      <c r="WMB592" s="35"/>
      <c r="WMC592" s="35"/>
      <c r="WMD592" s="35"/>
      <c r="WME592" s="35"/>
      <c r="WMF592" s="35"/>
      <c r="WMG592" s="35"/>
      <c r="WMH592" s="35"/>
      <c r="WMI592" s="35"/>
      <c r="WMJ592" s="35"/>
      <c r="WMK592" s="35"/>
      <c r="WML592" s="35"/>
      <c r="WMM592" s="35"/>
      <c r="WMN592" s="35"/>
      <c r="WMO592" s="35"/>
      <c r="WMP592" s="35"/>
      <c r="WMQ592" s="35"/>
      <c r="WMR592" s="35"/>
      <c r="WMS592" s="35"/>
      <c r="WMT592" s="35"/>
      <c r="WMU592" s="35"/>
      <c r="WMV592" s="35"/>
      <c r="WMW592" s="35"/>
      <c r="WMX592" s="35"/>
      <c r="WMY592" s="35"/>
      <c r="WMZ592" s="35"/>
      <c r="WNA592" s="35"/>
      <c r="WNB592" s="35"/>
      <c r="WNC592" s="35"/>
      <c r="WND592" s="35"/>
      <c r="WNE592" s="35"/>
      <c r="WNF592" s="35"/>
      <c r="WNG592" s="35"/>
      <c r="WNH592" s="35"/>
      <c r="WNI592" s="35"/>
      <c r="WNJ592" s="35"/>
      <c r="WNK592" s="35"/>
      <c r="WNL592" s="35"/>
      <c r="WNM592" s="35"/>
      <c r="WNN592" s="35"/>
      <c r="WNO592" s="35"/>
      <c r="WNP592" s="35"/>
      <c r="WNQ592" s="35"/>
      <c r="WNR592" s="35"/>
      <c r="WNS592" s="35"/>
      <c r="WNT592" s="35"/>
      <c r="WNU592" s="35"/>
      <c r="WNV592" s="35"/>
      <c r="WNW592" s="35"/>
      <c r="WNX592" s="35"/>
      <c r="WNY592" s="35"/>
      <c r="WNZ592" s="35"/>
      <c r="WOA592" s="35"/>
      <c r="WOB592" s="35"/>
      <c r="WOC592" s="35"/>
      <c r="WOD592" s="35"/>
      <c r="WOE592" s="35"/>
      <c r="WOF592" s="35"/>
      <c r="WOG592" s="35"/>
      <c r="WOH592" s="35"/>
      <c r="WOI592" s="35"/>
      <c r="WOJ592" s="35"/>
      <c r="WOK592" s="35"/>
      <c r="WOL592" s="35"/>
      <c r="WOM592" s="35"/>
      <c r="WON592" s="35"/>
      <c r="WOO592" s="35"/>
      <c r="WOP592" s="35"/>
      <c r="WOQ592" s="35"/>
      <c r="WOR592" s="35"/>
      <c r="WOS592" s="35"/>
      <c r="WOT592" s="35"/>
      <c r="WOU592" s="35"/>
      <c r="WOV592" s="35"/>
      <c r="WOW592" s="35"/>
      <c r="WOX592" s="35"/>
      <c r="WOY592" s="35"/>
      <c r="WOZ592" s="35"/>
      <c r="WPA592" s="35"/>
      <c r="WPB592" s="35"/>
      <c r="WPC592" s="35"/>
      <c r="WPD592" s="35"/>
      <c r="WPE592" s="35"/>
      <c r="WPF592" s="35"/>
      <c r="WPG592" s="35"/>
      <c r="WPH592" s="35"/>
      <c r="WPI592" s="35"/>
      <c r="WPJ592" s="35"/>
      <c r="WPK592" s="35"/>
      <c r="WPL592" s="35"/>
      <c r="WPM592" s="35"/>
      <c r="WPN592" s="35"/>
      <c r="WPO592" s="35"/>
      <c r="WPP592" s="35"/>
      <c r="WPQ592" s="35"/>
      <c r="WPR592" s="35"/>
      <c r="WPS592" s="35"/>
      <c r="WPT592" s="35"/>
      <c r="WPU592" s="35"/>
      <c r="WPV592" s="35"/>
      <c r="WPW592" s="35"/>
      <c r="WPX592" s="35"/>
      <c r="WPY592" s="35"/>
      <c r="WPZ592" s="35"/>
      <c r="WQA592" s="35"/>
      <c r="WQB592" s="35"/>
      <c r="WQC592" s="35"/>
      <c r="WQD592" s="35"/>
      <c r="WQE592" s="35"/>
      <c r="WQF592" s="35"/>
      <c r="WQG592" s="35"/>
      <c r="WQH592" s="35"/>
      <c r="WQI592" s="35"/>
      <c r="WQJ592" s="35"/>
      <c r="WQK592" s="35"/>
      <c r="WQL592" s="35"/>
      <c r="WQM592" s="35"/>
      <c r="WQN592" s="35"/>
      <c r="WQO592" s="35"/>
      <c r="WQP592" s="35"/>
      <c r="WQQ592" s="35"/>
      <c r="WQR592" s="35"/>
      <c r="WQS592" s="35"/>
      <c r="WQT592" s="35"/>
      <c r="WQU592" s="35"/>
      <c r="WQV592" s="35"/>
      <c r="WQW592" s="35"/>
      <c r="WQX592" s="35"/>
      <c r="WQY592" s="35"/>
      <c r="WQZ592" s="35"/>
      <c r="WRA592" s="35"/>
      <c r="WRB592" s="35"/>
      <c r="WRC592" s="35"/>
      <c r="WRD592" s="35"/>
      <c r="WRE592" s="35"/>
      <c r="WRF592" s="35"/>
      <c r="WRG592" s="35"/>
      <c r="WRH592" s="35"/>
      <c r="WRI592" s="35"/>
      <c r="WRJ592" s="35"/>
      <c r="WRK592" s="35"/>
      <c r="WRL592" s="35"/>
      <c r="WRM592" s="35"/>
      <c r="WRN592" s="35"/>
      <c r="WRO592" s="35"/>
      <c r="WRP592" s="35"/>
      <c r="WRQ592" s="35"/>
      <c r="WRR592" s="35"/>
      <c r="WRS592" s="35"/>
      <c r="WRT592" s="35"/>
      <c r="WRU592" s="35"/>
      <c r="WRV592" s="35"/>
      <c r="WRW592" s="35"/>
      <c r="WRX592" s="35"/>
      <c r="WRY592" s="35"/>
      <c r="WRZ592" s="35"/>
      <c r="WSA592" s="35"/>
      <c r="WSB592" s="35"/>
      <c r="WSC592" s="35"/>
      <c r="WSD592" s="35"/>
      <c r="WSE592" s="35"/>
      <c r="WSF592" s="35"/>
      <c r="WSG592" s="35"/>
      <c r="WSH592" s="35"/>
      <c r="WSI592" s="35"/>
      <c r="WSJ592" s="35"/>
      <c r="WSK592" s="35"/>
      <c r="WSL592" s="35"/>
      <c r="WSM592" s="35"/>
      <c r="WSN592" s="35"/>
      <c r="WSO592" s="35"/>
      <c r="WSP592" s="35"/>
      <c r="WSQ592" s="35"/>
      <c r="WSR592" s="35"/>
      <c r="WSS592" s="35"/>
      <c r="WST592" s="35"/>
      <c r="WSU592" s="35"/>
      <c r="WSV592" s="35"/>
      <c r="WSW592" s="35"/>
      <c r="WSX592" s="35"/>
      <c r="WSY592" s="35"/>
      <c r="WSZ592" s="35"/>
      <c r="WTA592" s="35"/>
      <c r="WTB592" s="35"/>
      <c r="WTC592" s="35"/>
      <c r="WTD592" s="35"/>
      <c r="WTE592" s="35"/>
      <c r="WTF592" s="35"/>
      <c r="WTG592" s="35"/>
      <c r="WTH592" s="35"/>
      <c r="WTI592" s="35"/>
      <c r="WTJ592" s="35"/>
      <c r="WTK592" s="35"/>
      <c r="WTL592" s="35"/>
      <c r="WTM592" s="35"/>
      <c r="WTN592" s="35"/>
      <c r="WTO592" s="35"/>
      <c r="WTP592" s="35"/>
      <c r="WTQ592" s="35"/>
      <c r="WTR592" s="35"/>
      <c r="WTS592" s="35"/>
      <c r="WTT592" s="35"/>
      <c r="WTU592" s="35"/>
      <c r="WTV592" s="35"/>
      <c r="WTW592" s="35"/>
      <c r="WTX592" s="35"/>
      <c r="WTY592" s="35"/>
      <c r="WTZ592" s="35"/>
      <c r="WUA592" s="35"/>
      <c r="WUB592" s="35"/>
      <c r="WUC592" s="35"/>
      <c r="WUD592" s="35"/>
      <c r="WUE592" s="35"/>
      <c r="WUF592" s="35"/>
      <c r="WUG592" s="35"/>
      <c r="WUH592" s="35"/>
      <c r="WUI592" s="35"/>
      <c r="WUJ592" s="35"/>
      <c r="WUK592" s="35"/>
      <c r="WUL592" s="35"/>
      <c r="WUM592" s="35"/>
      <c r="WUN592" s="35"/>
      <c r="WUO592" s="35"/>
      <c r="WUP592" s="35"/>
      <c r="WUQ592" s="35"/>
      <c r="WUR592" s="35"/>
      <c r="WUS592" s="35"/>
      <c r="WUT592" s="35"/>
      <c r="WUU592" s="35"/>
      <c r="WUV592" s="35"/>
      <c r="WUW592" s="35"/>
      <c r="WUX592" s="35"/>
      <c r="WUY592" s="35"/>
      <c r="WUZ592" s="35"/>
      <c r="WVA592" s="35"/>
      <c r="WVB592" s="35"/>
      <c r="WVC592" s="35"/>
      <c r="WVD592" s="35"/>
      <c r="WVE592" s="35"/>
      <c r="WVF592" s="35"/>
      <c r="WVG592" s="35"/>
      <c r="WVH592" s="35"/>
      <c r="WVI592" s="35"/>
      <c r="WVJ592" s="35"/>
      <c r="WVK592" s="35"/>
      <c r="WVL592" s="35"/>
      <c r="WVM592" s="35"/>
      <c r="WVN592" s="35"/>
      <c r="WVO592" s="35"/>
      <c r="WVP592" s="35"/>
      <c r="WVQ592" s="35"/>
      <c r="WVR592" s="35"/>
      <c r="WVS592" s="35"/>
      <c r="WVT592" s="35"/>
      <c r="WVU592" s="35"/>
      <c r="WVV592" s="35"/>
      <c r="WVW592" s="35"/>
      <c r="WVX592" s="35"/>
      <c r="WVY592" s="35"/>
      <c r="WVZ592" s="35"/>
      <c r="WWA592" s="35"/>
      <c r="WWB592" s="35"/>
      <c r="WWC592" s="35"/>
      <c r="WWD592" s="35"/>
      <c r="WWE592" s="35"/>
      <c r="WWF592" s="35"/>
      <c r="WWG592" s="35"/>
      <c r="WWH592" s="35"/>
      <c r="WWI592" s="35"/>
      <c r="WWJ592" s="35"/>
      <c r="WWK592" s="35"/>
      <c r="WWL592" s="35"/>
      <c r="WWM592" s="35"/>
      <c r="WWN592" s="35"/>
      <c r="WWO592" s="35"/>
      <c r="WWP592" s="35"/>
      <c r="WWQ592" s="35"/>
      <c r="WWR592" s="35"/>
      <c r="WWS592" s="35"/>
      <c r="WWT592" s="35"/>
      <c r="WWU592" s="35"/>
      <c r="WWV592" s="35"/>
      <c r="WWW592" s="35"/>
      <c r="WWX592" s="35"/>
      <c r="WWY592" s="35"/>
      <c r="WWZ592" s="35"/>
      <c r="WXA592" s="35"/>
      <c r="WXB592" s="35"/>
      <c r="WXC592" s="35"/>
      <c r="WXD592" s="35"/>
      <c r="WXE592" s="35"/>
      <c r="WXF592" s="35"/>
      <c r="WXG592" s="35"/>
      <c r="WXH592" s="35"/>
      <c r="WXI592" s="35"/>
      <c r="WXJ592" s="35"/>
      <c r="WXK592" s="35"/>
      <c r="WXL592" s="35"/>
      <c r="WXM592" s="35"/>
      <c r="WXN592" s="35"/>
      <c r="WXO592" s="35"/>
      <c r="WXP592" s="35"/>
      <c r="WXQ592" s="35"/>
      <c r="WXR592" s="35"/>
      <c r="WXS592" s="35"/>
      <c r="WXT592" s="35"/>
      <c r="WXU592" s="35"/>
      <c r="WXV592" s="35"/>
      <c r="WXW592" s="35"/>
      <c r="WXX592" s="35"/>
      <c r="WXY592" s="35"/>
      <c r="WXZ592" s="35"/>
      <c r="WYA592" s="35"/>
      <c r="WYB592" s="35"/>
      <c r="WYC592" s="35"/>
      <c r="WYD592" s="35"/>
      <c r="WYE592" s="35"/>
      <c r="WYF592" s="35"/>
      <c r="WYG592" s="35"/>
      <c r="WYH592" s="35"/>
      <c r="WYI592" s="35"/>
      <c r="WYJ592" s="35"/>
      <c r="WYK592" s="35"/>
      <c r="WYL592" s="35"/>
      <c r="WYM592" s="35"/>
      <c r="WYN592" s="35"/>
      <c r="WYO592" s="35"/>
      <c r="WYP592" s="35"/>
      <c r="WYQ592" s="35"/>
      <c r="WYR592" s="35"/>
      <c r="WYS592" s="35"/>
      <c r="WYT592" s="35"/>
      <c r="WYU592" s="35"/>
      <c r="WYV592" s="35"/>
      <c r="WYW592" s="35"/>
      <c r="WYX592" s="35"/>
      <c r="WYY592" s="35"/>
      <c r="WYZ592" s="35"/>
      <c r="WZA592" s="35"/>
      <c r="WZB592" s="35"/>
    </row>
    <row r="593" spans="1:9" ht="20.25" x14ac:dyDescent="0.25">
      <c r="A593" s="138" t="s">
        <v>82</v>
      </c>
      <c r="B593" s="138"/>
      <c r="C593" s="138"/>
      <c r="D593" s="138"/>
      <c r="E593" s="138"/>
      <c r="F593" s="138"/>
      <c r="G593" s="138"/>
      <c r="H593" s="138"/>
      <c r="I593" s="138"/>
    </row>
    <row r="594" spans="1:9" ht="126.75" customHeight="1" x14ac:dyDescent="0.25">
      <c r="A594" s="130" t="s">
        <v>74</v>
      </c>
      <c r="B594" s="130"/>
      <c r="C594" s="130"/>
      <c r="D594" s="2" t="s">
        <v>4</v>
      </c>
      <c r="E594" s="91" t="str">
        <f>E3</f>
        <v>Godrej Horizon Phase I
Tower 1 (A &amp; B Wing)
Godrej Horizon Phase II
Tower 2 (A &amp; B Wing)
Godrej Horizon Phase III
Tower 3 (A &amp; B Wing)</v>
      </c>
      <c r="F594" s="92"/>
      <c r="G594" s="92"/>
      <c r="H594" s="92"/>
      <c r="I594" s="93"/>
    </row>
    <row r="595" spans="1:9" ht="50.25" customHeight="1" x14ac:dyDescent="0.25">
      <c r="A595" s="130" t="s">
        <v>131</v>
      </c>
      <c r="B595" s="130"/>
      <c r="C595" s="130"/>
      <c r="D595" s="2" t="s">
        <v>4</v>
      </c>
      <c r="E595" s="91" t="str">
        <f>E9</f>
        <v>Godrej Horizon Phase 1, Phase 2  &amp; Phase 3, Azad Nagar, Dadar Naigaon Division, Road: Rafi Ahmed Kidwai Road, Near - Vijay Niwas, Wadala (W), Mumbai - 31.</v>
      </c>
      <c r="F595" s="92"/>
      <c r="G595" s="92"/>
      <c r="H595" s="92"/>
      <c r="I595" s="93"/>
    </row>
    <row r="596" spans="1:9" ht="20.25" x14ac:dyDescent="0.25">
      <c r="A596" s="122" t="s">
        <v>137</v>
      </c>
      <c r="B596" s="122"/>
      <c r="C596" s="122"/>
      <c r="D596" s="17" t="s">
        <v>4</v>
      </c>
      <c r="E596" s="148" t="str">
        <f>I3</f>
        <v>02/08/2025 at 05:19PM</v>
      </c>
      <c r="F596" s="149"/>
      <c r="G596" s="149"/>
      <c r="H596" s="149"/>
      <c r="I596" s="150"/>
    </row>
    <row r="597" spans="1:9" ht="20.25" x14ac:dyDescent="0.25">
      <c r="A597" s="31"/>
      <c r="B597" s="32"/>
      <c r="C597" s="32"/>
      <c r="D597" s="32"/>
      <c r="E597" s="32"/>
      <c r="F597" s="32"/>
      <c r="G597" s="32"/>
      <c r="H597" s="32"/>
      <c r="I597" s="26"/>
    </row>
    <row r="598" spans="1:9" ht="20.25" x14ac:dyDescent="0.25">
      <c r="A598" s="33"/>
      <c r="B598" s="34"/>
      <c r="C598" s="34"/>
      <c r="D598" s="34"/>
      <c r="E598" s="34"/>
      <c r="F598" s="34"/>
      <c r="G598" s="34"/>
      <c r="H598" s="34"/>
      <c r="I598" s="27"/>
    </row>
    <row r="599" spans="1:9" ht="20.25" x14ac:dyDescent="0.25">
      <c r="A599" s="33"/>
      <c r="B599" s="34"/>
      <c r="C599" s="34"/>
      <c r="D599" s="34"/>
      <c r="E599" s="34"/>
      <c r="F599" s="34"/>
      <c r="G599" s="34"/>
      <c r="H599" s="34"/>
      <c r="I599" s="27"/>
    </row>
    <row r="600" spans="1:9" ht="20.25" x14ac:dyDescent="0.25">
      <c r="A600" s="33"/>
      <c r="B600" s="34"/>
      <c r="C600" s="34"/>
      <c r="D600" s="34"/>
      <c r="E600" s="34"/>
      <c r="F600" s="34"/>
      <c r="G600" s="34"/>
      <c r="H600" s="34"/>
      <c r="I600" s="27"/>
    </row>
    <row r="601" spans="1:9" ht="20.25" x14ac:dyDescent="0.25">
      <c r="A601" s="33"/>
      <c r="B601" s="34"/>
      <c r="C601" s="34"/>
      <c r="D601" s="34"/>
      <c r="E601" s="34"/>
      <c r="F601" s="34"/>
      <c r="G601" s="34"/>
      <c r="H601" s="34"/>
      <c r="I601" s="27"/>
    </row>
    <row r="602" spans="1:9" ht="20.25" x14ac:dyDescent="0.25">
      <c r="A602" s="33"/>
      <c r="B602" s="34"/>
      <c r="C602" s="34"/>
      <c r="D602" s="34"/>
      <c r="E602" s="34"/>
      <c r="F602" s="34"/>
      <c r="G602" s="34"/>
      <c r="H602" s="34"/>
      <c r="I602" s="27"/>
    </row>
    <row r="603" spans="1:9" ht="20.25" x14ac:dyDescent="0.25">
      <c r="A603" s="33"/>
      <c r="B603" s="34"/>
      <c r="C603" s="34"/>
      <c r="D603" s="34"/>
      <c r="E603" s="34"/>
      <c r="F603" s="34"/>
      <c r="G603" s="34"/>
      <c r="H603" s="34"/>
      <c r="I603" s="27"/>
    </row>
    <row r="604" spans="1:9" ht="20.25" x14ac:dyDescent="0.25">
      <c r="A604" s="33"/>
      <c r="B604" s="34"/>
      <c r="C604" s="34"/>
      <c r="D604" s="34"/>
      <c r="E604" s="34"/>
      <c r="F604" s="34"/>
      <c r="G604" s="34"/>
      <c r="H604" s="34"/>
      <c r="I604" s="27"/>
    </row>
    <row r="605" spans="1:9" ht="20.25" x14ac:dyDescent="0.25">
      <c r="A605" s="33"/>
      <c r="B605" s="34"/>
      <c r="C605" s="34"/>
      <c r="D605" s="34"/>
      <c r="E605" s="34"/>
      <c r="F605" s="34"/>
      <c r="G605" s="34"/>
      <c r="H605" s="34"/>
      <c r="I605" s="27"/>
    </row>
    <row r="606" spans="1:9" ht="20.25" x14ac:dyDescent="0.25">
      <c r="A606" s="33"/>
      <c r="B606" s="34"/>
      <c r="C606" s="34"/>
      <c r="D606" s="34"/>
      <c r="E606" s="34"/>
      <c r="F606" s="34"/>
      <c r="G606" s="34"/>
      <c r="H606" s="34"/>
      <c r="I606" s="27"/>
    </row>
    <row r="607" spans="1:9" ht="20.25" x14ac:dyDescent="0.25">
      <c r="A607" s="33"/>
      <c r="B607" s="34"/>
      <c r="C607" s="34"/>
      <c r="D607" s="34"/>
      <c r="E607" s="34"/>
      <c r="F607" s="34"/>
      <c r="G607" s="34"/>
      <c r="H607" s="34"/>
      <c r="I607" s="27"/>
    </row>
    <row r="608" spans="1:9" ht="20.25" x14ac:dyDescent="0.25">
      <c r="A608" s="33"/>
      <c r="B608" s="34"/>
      <c r="C608" s="34"/>
      <c r="D608" s="34"/>
      <c r="E608" s="34"/>
      <c r="F608" s="34"/>
      <c r="G608" s="34"/>
      <c r="H608" s="34"/>
      <c r="I608" s="27"/>
    </row>
    <row r="609" spans="1:9" ht="20.25" x14ac:dyDescent="0.25">
      <c r="A609" s="33"/>
      <c r="B609" s="34"/>
      <c r="C609" s="34"/>
      <c r="D609" s="34"/>
      <c r="E609" s="34"/>
      <c r="F609" s="34"/>
      <c r="G609" s="34"/>
      <c r="H609" s="34"/>
      <c r="I609" s="27"/>
    </row>
    <row r="610" spans="1:9" ht="20.25" x14ac:dyDescent="0.25">
      <c r="A610" s="33"/>
      <c r="B610" s="34"/>
      <c r="C610" s="34"/>
      <c r="D610" s="34"/>
      <c r="E610" s="34"/>
      <c r="F610" s="34"/>
      <c r="G610" s="34"/>
      <c r="H610" s="34"/>
      <c r="I610" s="27"/>
    </row>
    <row r="611" spans="1:9" ht="20.25" x14ac:dyDescent="0.25">
      <c r="A611" s="33"/>
      <c r="B611" s="34"/>
      <c r="C611" s="34"/>
      <c r="D611" s="34"/>
      <c r="E611" s="34"/>
      <c r="F611" s="34"/>
      <c r="G611" s="34"/>
      <c r="H611" s="34"/>
      <c r="I611" s="27"/>
    </row>
    <row r="612" spans="1:9" ht="20.25" x14ac:dyDescent="0.25">
      <c r="A612" s="33"/>
      <c r="B612" s="34"/>
      <c r="C612" s="34"/>
      <c r="D612" s="34"/>
      <c r="E612" s="34"/>
      <c r="F612" s="34"/>
      <c r="G612" s="34"/>
      <c r="H612" s="34"/>
      <c r="I612" s="27"/>
    </row>
    <row r="613" spans="1:9" ht="20.25" x14ac:dyDescent="0.25">
      <c r="A613" s="33"/>
      <c r="B613" s="34"/>
      <c r="C613" s="34"/>
      <c r="D613" s="34"/>
      <c r="E613" s="34"/>
      <c r="F613" s="34"/>
      <c r="G613" s="34"/>
      <c r="H613" s="34"/>
      <c r="I613" s="27"/>
    </row>
    <row r="614" spans="1:9" ht="20.25" x14ac:dyDescent="0.25">
      <c r="A614" s="33"/>
      <c r="B614" s="34"/>
      <c r="C614" s="34"/>
      <c r="D614" s="34"/>
      <c r="E614" s="34"/>
      <c r="F614" s="34"/>
      <c r="G614" s="34"/>
      <c r="H614" s="34"/>
      <c r="I614" s="27"/>
    </row>
    <row r="615" spans="1:9" ht="20.25" x14ac:dyDescent="0.25">
      <c r="A615" s="33"/>
      <c r="B615" s="34"/>
      <c r="C615" s="34"/>
      <c r="D615" s="34"/>
      <c r="E615" s="34"/>
      <c r="F615" s="34"/>
      <c r="G615" s="34"/>
      <c r="H615" s="34"/>
      <c r="I615" s="27"/>
    </row>
    <row r="616" spans="1:9" ht="20.25" x14ac:dyDescent="0.25">
      <c r="A616" s="33"/>
      <c r="B616" s="34"/>
      <c r="C616" s="34"/>
      <c r="D616" s="34"/>
      <c r="E616" s="34"/>
      <c r="F616" s="34"/>
      <c r="G616" s="34"/>
      <c r="H616" s="34"/>
      <c r="I616" s="27"/>
    </row>
    <row r="617" spans="1:9" ht="20.25" x14ac:dyDescent="0.25">
      <c r="A617" s="33"/>
      <c r="B617" s="34"/>
      <c r="C617" s="34"/>
      <c r="D617" s="34"/>
      <c r="E617" s="34"/>
      <c r="F617" s="34"/>
      <c r="G617" s="34"/>
      <c r="H617" s="34"/>
      <c r="I617" s="27"/>
    </row>
    <row r="618" spans="1:9" ht="20.25" x14ac:dyDescent="0.25">
      <c r="A618" s="33"/>
      <c r="B618" s="34"/>
      <c r="C618" s="34"/>
      <c r="D618" s="34"/>
      <c r="E618" s="34"/>
      <c r="F618" s="34"/>
      <c r="G618" s="34"/>
      <c r="H618" s="34"/>
      <c r="I618" s="27"/>
    </row>
    <row r="619" spans="1:9" ht="20.25" x14ac:dyDescent="0.25">
      <c r="A619" s="33"/>
      <c r="B619" s="34"/>
      <c r="C619" s="34"/>
      <c r="D619" s="34"/>
      <c r="E619" s="34"/>
      <c r="F619" s="34"/>
      <c r="G619" s="34"/>
      <c r="H619" s="34"/>
      <c r="I619" s="27"/>
    </row>
    <row r="620" spans="1:9" ht="20.25" x14ac:dyDescent="0.25">
      <c r="A620" s="33"/>
      <c r="B620" s="34"/>
      <c r="C620" s="34"/>
      <c r="D620" s="34"/>
      <c r="E620" s="34"/>
      <c r="F620" s="34"/>
      <c r="G620" s="34"/>
      <c r="H620" s="34"/>
      <c r="I620" s="27"/>
    </row>
    <row r="621" spans="1:9" ht="20.25" x14ac:dyDescent="0.25">
      <c r="A621" s="33"/>
      <c r="B621" s="34"/>
      <c r="C621" s="34"/>
      <c r="D621" s="34"/>
      <c r="E621" s="34"/>
      <c r="F621" s="34"/>
      <c r="G621" s="34"/>
      <c r="H621" s="34"/>
      <c r="I621" s="27"/>
    </row>
    <row r="622" spans="1:9" ht="143.25" customHeight="1" x14ac:dyDescent="0.25">
      <c r="A622" s="33"/>
      <c r="B622" s="34"/>
      <c r="C622" s="34"/>
      <c r="D622" s="34"/>
      <c r="E622" s="34"/>
      <c r="F622" s="34"/>
      <c r="G622" s="34"/>
      <c r="H622" s="34"/>
      <c r="I622" s="27"/>
    </row>
    <row r="623" spans="1:9" ht="20.25" x14ac:dyDescent="0.25">
      <c r="A623" s="33"/>
      <c r="B623" s="34"/>
      <c r="C623" s="34"/>
      <c r="D623" s="34"/>
      <c r="E623" s="34"/>
      <c r="F623" s="34"/>
      <c r="G623" s="34"/>
      <c r="H623" s="34"/>
      <c r="I623" s="27"/>
    </row>
    <row r="624" spans="1:9" ht="20.25" x14ac:dyDescent="0.25">
      <c r="A624" s="33"/>
      <c r="B624" s="34"/>
      <c r="C624" s="34"/>
      <c r="D624" s="34"/>
      <c r="E624" s="34"/>
      <c r="F624" s="34"/>
      <c r="G624" s="34"/>
      <c r="H624" s="34"/>
      <c r="I624" s="27"/>
    </row>
    <row r="625" spans="1:9" ht="20.25" x14ac:dyDescent="0.25">
      <c r="A625" s="33"/>
      <c r="B625" s="34"/>
      <c r="C625" s="34"/>
      <c r="D625" s="34"/>
      <c r="E625" s="34"/>
      <c r="F625" s="34"/>
      <c r="G625" s="34"/>
      <c r="H625" s="34"/>
      <c r="I625" s="27"/>
    </row>
    <row r="626" spans="1:9" ht="20.25" x14ac:dyDescent="0.25">
      <c r="A626" s="33"/>
      <c r="B626" s="34"/>
      <c r="C626" s="34"/>
      <c r="D626" s="34"/>
      <c r="E626" s="34"/>
      <c r="F626" s="34"/>
      <c r="G626" s="34"/>
      <c r="H626" s="34"/>
      <c r="I626" s="27"/>
    </row>
    <row r="627" spans="1:9" ht="20.25" x14ac:dyDescent="0.25">
      <c r="A627" s="33"/>
      <c r="B627" s="34"/>
      <c r="C627" s="34"/>
      <c r="D627" s="34"/>
      <c r="E627" s="34"/>
      <c r="F627" s="34"/>
      <c r="G627" s="34"/>
      <c r="H627" s="34"/>
      <c r="I627" s="27"/>
    </row>
    <row r="628" spans="1:9" ht="20.25" x14ac:dyDescent="0.25">
      <c r="A628" s="33"/>
      <c r="B628" s="34"/>
      <c r="C628" s="34"/>
      <c r="D628" s="34"/>
      <c r="E628" s="34"/>
      <c r="F628" s="34"/>
      <c r="G628" s="34"/>
      <c r="H628" s="34"/>
      <c r="I628" s="27"/>
    </row>
    <row r="629" spans="1:9" ht="114.75" customHeight="1" x14ac:dyDescent="0.25">
      <c r="A629" s="85"/>
      <c r="B629" s="86"/>
      <c r="C629" s="86"/>
      <c r="D629" s="86"/>
      <c r="E629" s="86"/>
      <c r="F629" s="86"/>
      <c r="G629" s="86"/>
      <c r="H629" s="86"/>
      <c r="I629" s="87"/>
    </row>
    <row r="630" spans="1:9" ht="20.25" x14ac:dyDescent="0.25">
      <c r="A630" s="127" t="s">
        <v>258</v>
      </c>
      <c r="B630" s="128"/>
      <c r="C630" s="128"/>
      <c r="D630" s="128"/>
      <c r="E630" s="128"/>
      <c r="F630" s="128"/>
      <c r="G630" s="128"/>
      <c r="H630" s="128"/>
      <c r="I630" s="129"/>
    </row>
    <row r="631" spans="1:9" ht="20.25" x14ac:dyDescent="0.25">
      <c r="A631" s="31"/>
      <c r="B631" s="32"/>
      <c r="C631" s="32"/>
      <c r="D631" s="32"/>
      <c r="E631" s="32"/>
      <c r="F631" s="32"/>
      <c r="G631" s="32"/>
      <c r="H631" s="32"/>
      <c r="I631" s="26"/>
    </row>
    <row r="632" spans="1:9" ht="20.25" x14ac:dyDescent="0.25">
      <c r="A632" s="33"/>
      <c r="B632" s="34"/>
      <c r="C632" s="34"/>
      <c r="D632" s="34"/>
      <c r="E632" s="34"/>
      <c r="F632" s="34"/>
      <c r="G632" s="34"/>
      <c r="H632" s="34"/>
      <c r="I632" s="27"/>
    </row>
    <row r="633" spans="1:9" ht="20.25" x14ac:dyDescent="0.25">
      <c r="A633" s="33"/>
      <c r="B633" s="34"/>
      <c r="C633" s="34"/>
      <c r="D633" s="34"/>
      <c r="E633" s="34"/>
      <c r="F633" s="34"/>
      <c r="G633" s="34"/>
      <c r="H633" s="34"/>
      <c r="I633" s="27"/>
    </row>
    <row r="634" spans="1:9" ht="20.25" x14ac:dyDescent="0.25">
      <c r="A634" s="33"/>
      <c r="B634" s="34"/>
      <c r="C634" s="34"/>
      <c r="D634" s="34"/>
      <c r="E634" s="34"/>
      <c r="F634" s="34"/>
      <c r="G634" s="34"/>
      <c r="H634" s="34"/>
      <c r="I634" s="27"/>
    </row>
    <row r="635" spans="1:9" ht="20.25" x14ac:dyDescent="0.25">
      <c r="A635" s="33"/>
      <c r="B635" s="34"/>
      <c r="C635" s="34"/>
      <c r="D635" s="34"/>
      <c r="E635" s="34"/>
      <c r="F635" s="34"/>
      <c r="G635" s="34"/>
      <c r="H635" s="34"/>
      <c r="I635" s="27"/>
    </row>
    <row r="636" spans="1:9" ht="20.25" x14ac:dyDescent="0.25">
      <c r="A636" s="33"/>
      <c r="B636" s="34"/>
      <c r="C636" s="34"/>
      <c r="D636" s="34"/>
      <c r="E636" s="34"/>
      <c r="F636" s="34"/>
      <c r="G636" s="34"/>
      <c r="H636" s="34"/>
      <c r="I636" s="27"/>
    </row>
    <row r="637" spans="1:9" ht="20.25" x14ac:dyDescent="0.25">
      <c r="A637" s="33"/>
      <c r="B637" s="34"/>
      <c r="C637" s="34"/>
      <c r="D637" s="34"/>
      <c r="E637" s="34"/>
      <c r="F637" s="34"/>
      <c r="G637" s="34"/>
      <c r="H637" s="34"/>
      <c r="I637" s="27"/>
    </row>
    <row r="638" spans="1:9" ht="20.25" x14ac:dyDescent="0.25">
      <c r="A638" s="33"/>
      <c r="B638" s="34"/>
      <c r="C638" s="34"/>
      <c r="D638" s="34"/>
      <c r="E638" s="34"/>
      <c r="F638" s="34"/>
      <c r="G638" s="34"/>
      <c r="H638" s="34"/>
      <c r="I638" s="27"/>
    </row>
    <row r="639" spans="1:9" ht="20.25" x14ac:dyDescent="0.25">
      <c r="A639" s="33"/>
      <c r="B639" s="34"/>
      <c r="C639" s="34"/>
      <c r="D639" s="34"/>
      <c r="E639" s="34"/>
      <c r="F639" s="34"/>
      <c r="G639" s="34"/>
      <c r="H639" s="34"/>
      <c r="I639" s="27"/>
    </row>
    <row r="640" spans="1:9" ht="20.25" x14ac:dyDescent="0.25">
      <c r="A640" s="33"/>
      <c r="B640" s="34"/>
      <c r="C640" s="34"/>
      <c r="D640" s="34"/>
      <c r="E640" s="34"/>
      <c r="F640" s="34"/>
      <c r="G640" s="34"/>
      <c r="H640" s="34"/>
      <c r="I640" s="27"/>
    </row>
    <row r="641" spans="1:9" ht="20.25" x14ac:dyDescent="0.25">
      <c r="A641" s="33"/>
      <c r="B641" s="34"/>
      <c r="C641" s="34"/>
      <c r="D641" s="34"/>
      <c r="E641" s="34"/>
      <c r="F641" s="34"/>
      <c r="G641" s="34"/>
      <c r="H641" s="34"/>
      <c r="I641" s="27"/>
    </row>
    <row r="642" spans="1:9" ht="20.25" x14ac:dyDescent="0.25">
      <c r="A642" s="33"/>
      <c r="B642" s="34"/>
      <c r="C642" s="34"/>
      <c r="D642" s="34"/>
      <c r="E642" s="34"/>
      <c r="F642" s="34"/>
      <c r="G642" s="34"/>
      <c r="H642" s="34"/>
      <c r="I642" s="27"/>
    </row>
    <row r="643" spans="1:9" ht="20.25" x14ac:dyDescent="0.25">
      <c r="A643" s="33"/>
      <c r="B643" s="34"/>
      <c r="C643" s="34"/>
      <c r="D643" s="34"/>
      <c r="E643" s="34"/>
      <c r="F643" s="34"/>
      <c r="G643" s="34"/>
      <c r="H643" s="34"/>
      <c r="I643" s="27"/>
    </row>
    <row r="644" spans="1:9" ht="20.25" x14ac:dyDescent="0.25">
      <c r="A644" s="33"/>
      <c r="B644" s="34"/>
      <c r="C644" s="34"/>
      <c r="D644" s="34"/>
      <c r="E644" s="34"/>
      <c r="F644" s="34"/>
      <c r="G644" s="34"/>
      <c r="H644" s="34"/>
      <c r="I644" s="27"/>
    </row>
    <row r="645" spans="1:9" ht="20.25" x14ac:dyDescent="0.25">
      <c r="A645" s="33"/>
      <c r="B645" s="34"/>
      <c r="C645" s="34"/>
      <c r="D645" s="34"/>
      <c r="E645" s="34"/>
      <c r="F645" s="34"/>
      <c r="G645" s="34"/>
      <c r="H645" s="34"/>
      <c r="I645" s="27"/>
    </row>
    <row r="646" spans="1:9" ht="20.25" x14ac:dyDescent="0.25">
      <c r="A646" s="33"/>
      <c r="B646" s="34"/>
      <c r="C646" s="34"/>
      <c r="D646" s="34"/>
      <c r="E646" s="34"/>
      <c r="F646" s="34"/>
      <c r="G646" s="34"/>
      <c r="H646" s="34"/>
      <c r="I646" s="27"/>
    </row>
    <row r="647" spans="1:9" ht="20.25" x14ac:dyDescent="0.25">
      <c r="A647" s="33"/>
      <c r="B647" s="34"/>
      <c r="C647" s="34"/>
      <c r="D647" s="34"/>
      <c r="E647" s="34"/>
      <c r="F647" s="34"/>
      <c r="G647" s="34"/>
      <c r="H647" s="34"/>
      <c r="I647" s="27"/>
    </row>
    <row r="648" spans="1:9" ht="20.25" x14ac:dyDescent="0.25">
      <c r="A648" s="33"/>
      <c r="B648" s="34"/>
      <c r="C648" s="34"/>
      <c r="D648" s="34"/>
      <c r="E648" s="34"/>
      <c r="F648" s="34"/>
      <c r="G648" s="34"/>
      <c r="H648" s="34"/>
      <c r="I648" s="27"/>
    </row>
    <row r="649" spans="1:9" ht="20.25" x14ac:dyDescent="0.25">
      <c r="A649" s="33"/>
      <c r="B649" s="34"/>
      <c r="C649" s="34"/>
      <c r="D649" s="34"/>
      <c r="E649" s="34"/>
      <c r="F649" s="34"/>
      <c r="G649" s="34"/>
      <c r="H649" s="34"/>
      <c r="I649" s="27"/>
    </row>
    <row r="650" spans="1:9" ht="20.25" x14ac:dyDescent="0.25">
      <c r="A650" s="33"/>
      <c r="B650" s="34"/>
      <c r="C650" s="34"/>
      <c r="D650" s="34"/>
      <c r="E650" s="34"/>
      <c r="F650" s="34"/>
      <c r="G650" s="34"/>
      <c r="H650" s="34"/>
      <c r="I650" s="27"/>
    </row>
    <row r="651" spans="1:9" ht="20.25" x14ac:dyDescent="0.25">
      <c r="A651" s="33"/>
      <c r="B651" s="34"/>
      <c r="C651" s="34"/>
      <c r="D651" s="34"/>
      <c r="E651" s="34"/>
      <c r="F651" s="34"/>
      <c r="G651" s="34"/>
      <c r="H651" s="34"/>
      <c r="I651" s="27"/>
    </row>
    <row r="652" spans="1:9" ht="20.25" x14ac:dyDescent="0.25">
      <c r="A652" s="33"/>
      <c r="B652" s="34"/>
      <c r="C652" s="34"/>
      <c r="D652" s="34"/>
      <c r="E652" s="34"/>
      <c r="F652" s="34"/>
      <c r="G652" s="34"/>
      <c r="H652" s="34"/>
      <c r="I652" s="27"/>
    </row>
    <row r="653" spans="1:9" ht="20.25" x14ac:dyDescent="0.25">
      <c r="A653" s="33"/>
      <c r="B653" s="34"/>
      <c r="C653" s="34"/>
      <c r="D653" s="34"/>
      <c r="E653" s="34"/>
      <c r="F653" s="34"/>
      <c r="G653" s="34"/>
      <c r="H653" s="34"/>
      <c r="I653" s="27"/>
    </row>
    <row r="654" spans="1:9" ht="20.25" x14ac:dyDescent="0.25">
      <c r="A654" s="33"/>
      <c r="B654" s="34"/>
      <c r="C654" s="34"/>
      <c r="D654" s="34"/>
      <c r="E654" s="34"/>
      <c r="F654" s="34"/>
      <c r="G654" s="34"/>
      <c r="H654" s="34"/>
      <c r="I654" s="27"/>
    </row>
    <row r="655" spans="1:9" ht="20.25" x14ac:dyDescent="0.25">
      <c r="A655" s="33"/>
      <c r="B655" s="34"/>
      <c r="C655" s="34"/>
      <c r="D655" s="34"/>
      <c r="E655" s="34"/>
      <c r="F655" s="34"/>
      <c r="G655" s="34"/>
      <c r="H655" s="34"/>
      <c r="I655" s="27"/>
    </row>
    <row r="656" spans="1:9" ht="20.25" x14ac:dyDescent="0.25">
      <c r="A656" s="33"/>
      <c r="B656" s="34"/>
      <c r="C656" s="34"/>
      <c r="D656" s="34"/>
      <c r="E656" s="34"/>
      <c r="F656" s="34"/>
      <c r="G656" s="34"/>
      <c r="H656" s="34"/>
      <c r="I656" s="27"/>
    </row>
    <row r="657" spans="1:9" ht="20.25" x14ac:dyDescent="0.25">
      <c r="A657" s="33"/>
      <c r="B657" s="34"/>
      <c r="C657" s="34"/>
      <c r="D657" s="34"/>
      <c r="E657" s="34"/>
      <c r="F657" s="34"/>
      <c r="G657" s="34"/>
      <c r="H657" s="34"/>
      <c r="I657" s="27"/>
    </row>
    <row r="658" spans="1:9" ht="20.25" x14ac:dyDescent="0.25">
      <c r="A658" s="33"/>
      <c r="B658" s="34"/>
      <c r="C658" s="34"/>
      <c r="D658" s="34"/>
      <c r="E658" s="34"/>
      <c r="F658" s="34"/>
      <c r="G658" s="34"/>
      <c r="H658" s="34"/>
      <c r="I658" s="27"/>
    </row>
    <row r="659" spans="1:9" ht="20.25" x14ac:dyDescent="0.25">
      <c r="A659" s="33"/>
      <c r="B659" s="34"/>
      <c r="C659" s="34"/>
      <c r="D659" s="34"/>
      <c r="E659" s="34"/>
      <c r="F659" s="34"/>
      <c r="G659" s="34"/>
      <c r="H659" s="34"/>
      <c r="I659" s="27"/>
    </row>
    <row r="660" spans="1:9" ht="20.25" x14ac:dyDescent="0.25">
      <c r="A660" s="33"/>
      <c r="B660" s="34"/>
      <c r="C660" s="34"/>
      <c r="D660" s="34"/>
      <c r="E660" s="34"/>
      <c r="F660" s="34"/>
      <c r="G660" s="34"/>
      <c r="H660" s="34"/>
      <c r="I660" s="27"/>
    </row>
    <row r="661" spans="1:9" ht="20.25" x14ac:dyDescent="0.25">
      <c r="A661" s="33"/>
      <c r="B661" s="34"/>
      <c r="C661" s="34"/>
      <c r="D661" s="34"/>
      <c r="E661" s="34"/>
      <c r="F661" s="34"/>
      <c r="G661" s="34"/>
      <c r="H661" s="34"/>
      <c r="I661" s="27"/>
    </row>
    <row r="662" spans="1:9" ht="20.25" x14ac:dyDescent="0.25">
      <c r="A662" s="33"/>
      <c r="B662" s="34"/>
      <c r="C662" s="34"/>
      <c r="D662" s="34"/>
      <c r="E662" s="34"/>
      <c r="F662" s="34"/>
      <c r="G662" s="34"/>
      <c r="H662" s="34"/>
      <c r="I662" s="27"/>
    </row>
    <row r="663" spans="1:9" ht="20.25" x14ac:dyDescent="0.25">
      <c r="A663" s="33"/>
      <c r="B663" s="34"/>
      <c r="C663" s="34"/>
      <c r="D663" s="34"/>
      <c r="E663" s="34"/>
      <c r="F663" s="34"/>
      <c r="G663" s="34"/>
      <c r="H663" s="34"/>
      <c r="I663" s="27"/>
    </row>
    <row r="664" spans="1:9" ht="20.25" x14ac:dyDescent="0.25">
      <c r="A664" s="33"/>
      <c r="B664" s="34"/>
      <c r="C664" s="34"/>
      <c r="D664" s="34"/>
      <c r="E664" s="34"/>
      <c r="F664" s="34"/>
      <c r="G664" s="34"/>
      <c r="H664" s="34"/>
      <c r="I664" s="27"/>
    </row>
    <row r="665" spans="1:9" ht="20.25" x14ac:dyDescent="0.25">
      <c r="A665" s="33"/>
      <c r="B665" s="34"/>
      <c r="C665" s="34"/>
      <c r="D665" s="34"/>
      <c r="E665" s="34"/>
      <c r="F665" s="34"/>
      <c r="G665" s="34"/>
      <c r="H665" s="34"/>
      <c r="I665" s="27"/>
    </row>
    <row r="666" spans="1:9" ht="20.25" x14ac:dyDescent="0.25">
      <c r="A666" s="33"/>
      <c r="B666" s="34"/>
      <c r="C666" s="34"/>
      <c r="D666" s="34"/>
      <c r="E666" s="34"/>
      <c r="F666" s="34"/>
      <c r="G666" s="34"/>
      <c r="H666" s="34"/>
      <c r="I666" s="27"/>
    </row>
    <row r="667" spans="1:9" ht="20.25" x14ac:dyDescent="0.25">
      <c r="A667" s="33"/>
      <c r="B667" s="34"/>
      <c r="C667" s="34"/>
      <c r="D667" s="34"/>
      <c r="E667" s="34"/>
      <c r="F667" s="34"/>
      <c r="G667" s="34"/>
      <c r="H667" s="34"/>
      <c r="I667" s="27"/>
    </row>
    <row r="668" spans="1:9" ht="20.25" x14ac:dyDescent="0.25">
      <c r="A668" s="33"/>
      <c r="B668" s="34"/>
      <c r="C668" s="34"/>
      <c r="D668" s="34"/>
      <c r="E668" s="34"/>
      <c r="F668" s="34"/>
      <c r="G668" s="34"/>
      <c r="H668" s="34"/>
      <c r="I668" s="27"/>
    </row>
    <row r="669" spans="1:9" ht="20.25" x14ac:dyDescent="0.25">
      <c r="A669" s="33"/>
      <c r="B669" s="34"/>
      <c r="C669" s="34"/>
      <c r="D669" s="34"/>
      <c r="E669" s="34"/>
      <c r="F669" s="34"/>
      <c r="G669" s="34"/>
      <c r="H669" s="34"/>
      <c r="I669" s="27"/>
    </row>
    <row r="670" spans="1:9" ht="20.25" x14ac:dyDescent="0.25">
      <c r="A670" s="33"/>
      <c r="B670" s="34"/>
      <c r="C670" s="34"/>
      <c r="D670" s="34"/>
      <c r="E670" s="34"/>
      <c r="F670" s="34"/>
      <c r="G670" s="34"/>
      <c r="H670" s="34"/>
      <c r="I670" s="27"/>
    </row>
    <row r="671" spans="1:9" ht="20.25" x14ac:dyDescent="0.25">
      <c r="A671" s="33"/>
      <c r="B671" s="34"/>
      <c r="C671" s="34"/>
      <c r="D671" s="34"/>
      <c r="E671" s="34"/>
      <c r="F671" s="34"/>
      <c r="G671" s="34"/>
      <c r="H671" s="34"/>
      <c r="I671" s="27"/>
    </row>
    <row r="672" spans="1:9" ht="20.25" x14ac:dyDescent="0.25">
      <c r="A672" s="33"/>
      <c r="B672" s="34"/>
      <c r="C672" s="34"/>
      <c r="D672" s="34"/>
      <c r="E672" s="34"/>
      <c r="F672" s="34"/>
      <c r="G672" s="34"/>
      <c r="H672" s="34"/>
      <c r="I672" s="27"/>
    </row>
    <row r="673" spans="1:9" ht="20.25" x14ac:dyDescent="0.25">
      <c r="A673" s="33"/>
      <c r="B673" s="34"/>
      <c r="C673" s="34"/>
      <c r="D673" s="34"/>
      <c r="E673" s="34"/>
      <c r="F673" s="34"/>
      <c r="G673" s="34"/>
      <c r="H673" s="34"/>
      <c r="I673" s="27"/>
    </row>
    <row r="674" spans="1:9" ht="20.25" x14ac:dyDescent="0.25">
      <c r="A674" s="33"/>
      <c r="B674" s="34"/>
      <c r="C674" s="34"/>
      <c r="D674" s="34"/>
      <c r="E674" s="34"/>
      <c r="F674" s="34"/>
      <c r="G674" s="34"/>
      <c r="H674" s="34"/>
      <c r="I674" s="27"/>
    </row>
    <row r="675" spans="1:9" ht="20.25" x14ac:dyDescent="0.25">
      <c r="A675" s="85"/>
      <c r="B675" s="86"/>
      <c r="C675" s="86"/>
      <c r="D675" s="86"/>
      <c r="E675" s="86"/>
      <c r="F675" s="86"/>
      <c r="G675" s="86"/>
      <c r="H675" s="86"/>
      <c r="I675" s="87"/>
    </row>
    <row r="676" spans="1:9" ht="20.25" x14ac:dyDescent="0.25">
      <c r="A676" s="127" t="s">
        <v>83</v>
      </c>
      <c r="B676" s="128"/>
      <c r="C676" s="128"/>
      <c r="D676" s="128"/>
      <c r="E676" s="128"/>
      <c r="F676" s="128"/>
      <c r="G676" s="128"/>
      <c r="H676" s="128"/>
      <c r="I676" s="129"/>
    </row>
    <row r="677" spans="1:9" ht="20.25" x14ac:dyDescent="0.25">
      <c r="A677" s="31"/>
      <c r="B677" s="32"/>
      <c r="C677" s="32"/>
      <c r="D677" s="32"/>
      <c r="E677" s="32"/>
      <c r="F677" s="32"/>
      <c r="G677" s="32"/>
      <c r="H677" s="32"/>
      <c r="I677" s="26"/>
    </row>
    <row r="678" spans="1:9" ht="20.25" x14ac:dyDescent="0.25">
      <c r="A678" s="33"/>
      <c r="B678" s="34"/>
      <c r="C678" s="34"/>
      <c r="D678" s="34"/>
      <c r="E678" s="34"/>
      <c r="F678" s="34"/>
      <c r="G678" s="34"/>
      <c r="H678" s="34"/>
      <c r="I678" s="27"/>
    </row>
    <row r="679" spans="1:9" ht="20.25" x14ac:dyDescent="0.25">
      <c r="A679" s="33"/>
      <c r="B679" s="34"/>
      <c r="C679" s="34"/>
      <c r="D679" s="34"/>
      <c r="E679" s="34"/>
      <c r="F679" s="34"/>
      <c r="G679" s="34"/>
      <c r="H679" s="34"/>
      <c r="I679" s="27"/>
    </row>
    <row r="680" spans="1:9" ht="20.25" x14ac:dyDescent="0.25">
      <c r="A680" s="33"/>
      <c r="B680" s="34"/>
      <c r="C680" s="34"/>
      <c r="D680" s="34"/>
      <c r="E680" s="34"/>
      <c r="F680" s="34"/>
      <c r="G680" s="34"/>
      <c r="H680" s="34"/>
      <c r="I680" s="27"/>
    </row>
    <row r="681" spans="1:9" ht="20.25" x14ac:dyDescent="0.25">
      <c r="A681" s="33"/>
      <c r="B681" s="34"/>
      <c r="C681" s="34"/>
      <c r="D681" s="34"/>
      <c r="E681" s="34"/>
      <c r="F681" s="34"/>
      <c r="G681" s="34"/>
      <c r="H681" s="34"/>
      <c r="I681" s="27"/>
    </row>
    <row r="682" spans="1:9" ht="20.25" x14ac:dyDescent="0.25">
      <c r="A682" s="33"/>
      <c r="B682" s="34"/>
      <c r="C682" s="34"/>
      <c r="D682" s="34"/>
      <c r="E682" s="34"/>
      <c r="F682" s="34"/>
      <c r="G682" s="34"/>
      <c r="H682" s="34"/>
      <c r="I682" s="27"/>
    </row>
    <row r="683" spans="1:9" ht="20.25" x14ac:dyDescent="0.25">
      <c r="A683" s="33"/>
      <c r="B683" s="34"/>
      <c r="C683" s="34"/>
      <c r="D683" s="34"/>
      <c r="E683" s="34"/>
      <c r="F683" s="34"/>
      <c r="G683" s="34"/>
      <c r="H683" s="34"/>
      <c r="I683" s="27"/>
    </row>
    <row r="684" spans="1:9" ht="20.25" x14ac:dyDescent="0.25">
      <c r="A684" s="33"/>
      <c r="B684" s="34"/>
      <c r="C684" s="34"/>
      <c r="D684" s="34"/>
      <c r="E684" s="34"/>
      <c r="F684" s="34"/>
      <c r="G684" s="34"/>
      <c r="H684" s="34"/>
      <c r="I684" s="27"/>
    </row>
    <row r="685" spans="1:9" ht="20.25" x14ac:dyDescent="0.25">
      <c r="A685" s="33"/>
      <c r="B685" s="34"/>
      <c r="C685" s="34"/>
      <c r="D685" s="34"/>
      <c r="E685" s="34"/>
      <c r="F685" s="34"/>
      <c r="G685" s="34"/>
      <c r="H685" s="34"/>
      <c r="I685" s="27"/>
    </row>
    <row r="686" spans="1:9" ht="20.25" x14ac:dyDescent="0.25">
      <c r="A686" s="33"/>
      <c r="B686" s="34"/>
      <c r="C686" s="34"/>
      <c r="D686" s="34"/>
      <c r="E686" s="34"/>
      <c r="F686" s="34"/>
      <c r="G686" s="34"/>
      <c r="H686" s="34"/>
      <c r="I686" s="27"/>
    </row>
    <row r="687" spans="1:9" ht="20.25" x14ac:dyDescent="0.25">
      <c r="A687" s="33"/>
      <c r="B687" s="34"/>
      <c r="C687" s="34"/>
      <c r="D687" s="34"/>
      <c r="E687" s="34"/>
      <c r="F687" s="34"/>
      <c r="G687" s="34"/>
      <c r="H687" s="34"/>
      <c r="I687" s="27"/>
    </row>
    <row r="688" spans="1:9" ht="20.25" x14ac:dyDescent="0.25">
      <c r="A688" s="33"/>
      <c r="B688" s="34"/>
      <c r="C688" s="34"/>
      <c r="D688" s="34"/>
      <c r="E688" s="34"/>
      <c r="F688" s="34"/>
      <c r="G688" s="34"/>
      <c r="H688" s="34"/>
      <c r="I688" s="27"/>
    </row>
    <row r="689" spans="1:9" ht="20.25" x14ac:dyDescent="0.25">
      <c r="A689" s="33"/>
      <c r="B689" s="34"/>
      <c r="C689" s="34"/>
      <c r="D689" s="34"/>
      <c r="E689" s="34"/>
      <c r="F689" s="34"/>
      <c r="G689" s="34"/>
      <c r="H689" s="34"/>
      <c r="I689" s="27"/>
    </row>
    <row r="690" spans="1:9" ht="20.25" x14ac:dyDescent="0.25">
      <c r="A690" s="33"/>
      <c r="B690" s="34"/>
      <c r="C690" s="34"/>
      <c r="D690" s="34"/>
      <c r="E690" s="34"/>
      <c r="F690" s="34"/>
      <c r="G690" s="34"/>
      <c r="H690" s="34"/>
      <c r="I690" s="27"/>
    </row>
    <row r="691" spans="1:9" ht="20.25" x14ac:dyDescent="0.25">
      <c r="A691" s="33"/>
      <c r="B691" s="34"/>
      <c r="C691" s="34"/>
      <c r="D691" s="34"/>
      <c r="E691" s="34"/>
      <c r="F691" s="34"/>
      <c r="G691" s="34"/>
      <c r="H691" s="34"/>
      <c r="I691" s="27"/>
    </row>
    <row r="692" spans="1:9" ht="20.25" x14ac:dyDescent="0.25">
      <c r="A692" s="33"/>
      <c r="B692" s="34"/>
      <c r="C692" s="34"/>
      <c r="D692" s="34"/>
      <c r="E692" s="34"/>
      <c r="F692" s="34"/>
      <c r="G692" s="34"/>
      <c r="H692" s="34"/>
      <c r="I692" s="27"/>
    </row>
    <row r="693" spans="1:9" ht="20.25" x14ac:dyDescent="0.25">
      <c r="A693" s="33"/>
      <c r="B693" s="34"/>
      <c r="C693" s="34"/>
      <c r="D693" s="34"/>
      <c r="E693" s="34"/>
      <c r="F693" s="34"/>
      <c r="G693" s="34"/>
      <c r="H693" s="34"/>
      <c r="I693" s="27"/>
    </row>
    <row r="694" spans="1:9" ht="20.25" x14ac:dyDescent="0.25">
      <c r="A694" s="33"/>
      <c r="B694" s="34"/>
      <c r="C694" s="34"/>
      <c r="D694" s="34"/>
      <c r="E694" s="34"/>
      <c r="F694" s="34"/>
      <c r="G694" s="34"/>
      <c r="H694" s="34"/>
      <c r="I694" s="27"/>
    </row>
    <row r="695" spans="1:9" ht="20.25" x14ac:dyDescent="0.25">
      <c r="A695" s="33"/>
      <c r="B695" s="34"/>
      <c r="C695" s="34"/>
      <c r="D695" s="34"/>
      <c r="E695" s="34"/>
      <c r="F695" s="34"/>
      <c r="G695" s="34"/>
      <c r="H695" s="34"/>
      <c r="I695" s="27"/>
    </row>
    <row r="696" spans="1:9" ht="20.25" x14ac:dyDescent="0.25">
      <c r="A696" s="33"/>
      <c r="B696" s="34"/>
      <c r="C696" s="34"/>
      <c r="D696" s="34"/>
      <c r="E696" s="34"/>
      <c r="F696" s="34"/>
      <c r="G696" s="34"/>
      <c r="H696" s="34"/>
      <c r="I696" s="27"/>
    </row>
    <row r="697" spans="1:9" ht="20.25" x14ac:dyDescent="0.25">
      <c r="A697" s="33"/>
      <c r="B697" s="34"/>
      <c r="C697" s="34"/>
      <c r="D697" s="34"/>
      <c r="E697" s="34"/>
      <c r="F697" s="34"/>
      <c r="G697" s="34"/>
      <c r="H697" s="34"/>
      <c r="I697" s="27"/>
    </row>
    <row r="698" spans="1:9" ht="20.25" x14ac:dyDescent="0.25">
      <c r="A698" s="33"/>
      <c r="B698" s="34"/>
      <c r="C698" s="34"/>
      <c r="D698" s="34"/>
      <c r="E698" s="34"/>
      <c r="F698" s="34"/>
      <c r="G698" s="34"/>
      <c r="H698" s="34"/>
      <c r="I698" s="27"/>
    </row>
    <row r="699" spans="1:9" ht="20.25" x14ac:dyDescent="0.25">
      <c r="A699" s="33"/>
      <c r="B699" s="34"/>
      <c r="C699" s="34"/>
      <c r="D699" s="34"/>
      <c r="E699" s="34"/>
      <c r="F699" s="34"/>
      <c r="G699" s="34"/>
      <c r="H699" s="34"/>
      <c r="I699" s="27"/>
    </row>
    <row r="700" spans="1:9" ht="20.25" x14ac:dyDescent="0.25">
      <c r="A700" s="33"/>
      <c r="B700" s="34"/>
      <c r="C700" s="34"/>
      <c r="D700" s="34"/>
      <c r="E700" s="34"/>
      <c r="F700" s="34"/>
      <c r="G700" s="34"/>
      <c r="H700" s="34"/>
      <c r="I700" s="27"/>
    </row>
    <row r="701" spans="1:9" ht="20.25" x14ac:dyDescent="0.25">
      <c r="A701" s="33"/>
      <c r="B701" s="34"/>
      <c r="C701" s="34"/>
      <c r="D701" s="34"/>
      <c r="E701" s="34"/>
      <c r="F701" s="34"/>
      <c r="G701" s="34"/>
      <c r="H701" s="34"/>
      <c r="I701" s="27"/>
    </row>
    <row r="702" spans="1:9" ht="20.25" x14ac:dyDescent="0.25">
      <c r="A702" s="33"/>
      <c r="B702" s="34"/>
      <c r="C702" s="34"/>
      <c r="D702" s="34"/>
      <c r="E702" s="34"/>
      <c r="F702" s="34"/>
      <c r="G702" s="34"/>
      <c r="H702" s="34"/>
      <c r="I702" s="27"/>
    </row>
    <row r="703" spans="1:9" ht="20.25" x14ac:dyDescent="0.25">
      <c r="A703" s="33"/>
      <c r="B703" s="34"/>
      <c r="C703" s="34"/>
      <c r="D703" s="34"/>
      <c r="E703" s="34"/>
      <c r="F703" s="34"/>
      <c r="G703" s="34"/>
      <c r="H703" s="34"/>
      <c r="I703" s="27"/>
    </row>
    <row r="704" spans="1:9" ht="20.25" x14ac:dyDescent="0.25">
      <c r="A704" s="33"/>
      <c r="B704" s="34"/>
      <c r="C704" s="34"/>
      <c r="D704" s="34"/>
      <c r="E704" s="34"/>
      <c r="F704" s="34"/>
      <c r="G704" s="34"/>
      <c r="H704" s="34"/>
      <c r="I704" s="27"/>
    </row>
    <row r="705" spans="1:9" ht="20.25" x14ac:dyDescent="0.25">
      <c r="A705" s="33"/>
      <c r="B705" s="34"/>
      <c r="C705" s="34"/>
      <c r="D705" s="34"/>
      <c r="E705" s="34"/>
      <c r="F705" s="34"/>
      <c r="G705" s="34"/>
      <c r="H705" s="34"/>
      <c r="I705" s="27"/>
    </row>
    <row r="706" spans="1:9" ht="20.25" x14ac:dyDescent="0.25">
      <c r="A706" s="33"/>
      <c r="B706" s="34"/>
      <c r="C706" s="34"/>
      <c r="D706" s="34"/>
      <c r="E706" s="34"/>
      <c r="F706" s="34"/>
      <c r="G706" s="34"/>
      <c r="H706" s="34"/>
      <c r="I706" s="27"/>
    </row>
    <row r="707" spans="1:9" ht="20.25" x14ac:dyDescent="0.25">
      <c r="A707" s="33"/>
      <c r="B707" s="34"/>
      <c r="C707" s="34"/>
      <c r="D707" s="34"/>
      <c r="E707" s="34"/>
      <c r="F707" s="34"/>
      <c r="G707" s="34"/>
      <c r="H707" s="34"/>
      <c r="I707" s="27"/>
    </row>
    <row r="708" spans="1:9" ht="20.25" x14ac:dyDescent="0.25">
      <c r="A708" s="33"/>
      <c r="B708" s="34"/>
      <c r="C708" s="34"/>
      <c r="D708" s="34"/>
      <c r="E708" s="34"/>
      <c r="F708" s="34"/>
      <c r="G708" s="34"/>
      <c r="H708" s="34"/>
      <c r="I708" s="27"/>
    </row>
    <row r="709" spans="1:9" ht="20.25" x14ac:dyDescent="0.25">
      <c r="A709" s="33"/>
      <c r="B709" s="34"/>
      <c r="C709" s="34"/>
      <c r="D709" s="34"/>
      <c r="E709" s="34"/>
      <c r="F709" s="34"/>
      <c r="G709" s="34"/>
      <c r="H709" s="34"/>
      <c r="I709" s="27"/>
    </row>
    <row r="710" spans="1:9" ht="20.25" x14ac:dyDescent="0.25">
      <c r="A710" s="33"/>
      <c r="B710" s="34"/>
      <c r="C710" s="34"/>
      <c r="D710" s="34"/>
      <c r="E710" s="34"/>
      <c r="F710" s="34"/>
      <c r="G710" s="34"/>
      <c r="H710" s="34"/>
      <c r="I710" s="27"/>
    </row>
    <row r="711" spans="1:9" ht="20.25" x14ac:dyDescent="0.25">
      <c r="A711" s="96" t="s">
        <v>27</v>
      </c>
      <c r="B711" s="96"/>
      <c r="C711" s="96"/>
      <c r="D711" s="96"/>
      <c r="E711" s="96"/>
      <c r="F711" s="96"/>
      <c r="G711" s="96"/>
      <c r="H711" s="96"/>
      <c r="I711" s="96"/>
    </row>
    <row r="712" spans="1:9" ht="20.25" x14ac:dyDescent="0.25">
      <c r="A712" s="139" t="s">
        <v>85</v>
      </c>
      <c r="B712" s="140"/>
      <c r="C712" s="140"/>
      <c r="D712" s="140"/>
      <c r="E712" s="140"/>
      <c r="F712" s="140"/>
      <c r="G712" s="140"/>
      <c r="H712" s="140"/>
      <c r="I712" s="141"/>
    </row>
    <row r="713" spans="1:9" ht="20.25" x14ac:dyDescent="0.25">
      <c r="A713" s="142" t="s">
        <v>86</v>
      </c>
      <c r="B713" s="143"/>
      <c r="C713" s="143"/>
      <c r="D713" s="143"/>
      <c r="E713" s="143"/>
      <c r="F713" s="143"/>
      <c r="G713" s="143"/>
      <c r="H713" s="143"/>
      <c r="I713" s="144"/>
    </row>
    <row r="714" spans="1:9" ht="45" customHeight="1" x14ac:dyDescent="0.25">
      <c r="A714" s="142" t="s">
        <v>87</v>
      </c>
      <c r="B714" s="143"/>
      <c r="C714" s="143"/>
      <c r="D714" s="143"/>
      <c r="E714" s="143"/>
      <c r="F714" s="143"/>
      <c r="G714" s="143"/>
      <c r="H714" s="143"/>
      <c r="I714" s="144"/>
    </row>
    <row r="715" spans="1:9" ht="42.75" customHeight="1" x14ac:dyDescent="0.25">
      <c r="A715" s="142" t="s">
        <v>88</v>
      </c>
      <c r="B715" s="143"/>
      <c r="C715" s="143"/>
      <c r="D715" s="143"/>
      <c r="E715" s="143"/>
      <c r="F715" s="143"/>
      <c r="G715" s="143"/>
      <c r="H715" s="143"/>
      <c r="I715" s="144"/>
    </row>
    <row r="716" spans="1:9" ht="20.25" x14ac:dyDescent="0.25">
      <c r="A716" s="142" t="s">
        <v>89</v>
      </c>
      <c r="B716" s="143"/>
      <c r="C716" s="143"/>
      <c r="D716" s="143"/>
      <c r="E716" s="143"/>
      <c r="F716" s="143"/>
      <c r="G716" s="143"/>
      <c r="H716" s="143"/>
      <c r="I716" s="144"/>
    </row>
    <row r="717" spans="1:9" ht="20.25" x14ac:dyDescent="0.25">
      <c r="A717" s="142" t="s">
        <v>90</v>
      </c>
      <c r="B717" s="143"/>
      <c r="C717" s="143"/>
      <c r="D717" s="143"/>
      <c r="E717" s="143"/>
      <c r="F717" s="143"/>
      <c r="G717" s="143"/>
      <c r="H717" s="143"/>
      <c r="I717" s="144"/>
    </row>
    <row r="718" spans="1:9" ht="45" customHeight="1" x14ac:dyDescent="0.25">
      <c r="A718" s="142" t="s">
        <v>91</v>
      </c>
      <c r="B718" s="143"/>
      <c r="C718" s="143"/>
      <c r="D718" s="143"/>
      <c r="E718" s="143"/>
      <c r="F718" s="143"/>
      <c r="G718" s="143"/>
      <c r="H718" s="143"/>
      <c r="I718" s="144"/>
    </row>
    <row r="719" spans="1:9" ht="45" customHeight="1" x14ac:dyDescent="0.25">
      <c r="A719" s="142" t="s">
        <v>92</v>
      </c>
      <c r="B719" s="143"/>
      <c r="C719" s="143"/>
      <c r="D719" s="143"/>
      <c r="E719" s="143"/>
      <c r="F719" s="143"/>
      <c r="G719" s="143"/>
      <c r="H719" s="143"/>
      <c r="I719" s="144"/>
    </row>
    <row r="720" spans="1:9" ht="20.25" x14ac:dyDescent="0.25">
      <c r="A720" s="145" t="s">
        <v>93</v>
      </c>
      <c r="B720" s="146"/>
      <c r="C720" s="146"/>
      <c r="D720" s="146"/>
      <c r="E720" s="146"/>
      <c r="F720" s="146"/>
      <c r="G720" s="146"/>
      <c r="H720" s="146"/>
      <c r="I720" s="147"/>
    </row>
    <row r="721" spans="1:9" ht="70.5" customHeight="1" x14ac:dyDescent="0.25">
      <c r="A721" s="136" t="s">
        <v>33</v>
      </c>
      <c r="B721" s="136"/>
      <c r="C721" s="136"/>
      <c r="D721" s="2" t="s">
        <v>4</v>
      </c>
      <c r="E721" s="53" t="s">
        <v>306</v>
      </c>
      <c r="F721" s="14" t="s">
        <v>10</v>
      </c>
      <c r="G721" s="2" t="s">
        <v>4</v>
      </c>
      <c r="H721" s="137"/>
      <c r="I721" s="137"/>
    </row>
  </sheetData>
  <mergeCells count="1169">
    <mergeCell ref="A110:D111"/>
    <mergeCell ref="A108:B108"/>
    <mergeCell ref="C108:D108"/>
    <mergeCell ref="A125:G125"/>
    <mergeCell ref="H125:I125"/>
    <mergeCell ref="A97:B97"/>
    <mergeCell ref="C97:D97"/>
    <mergeCell ref="F97:G108"/>
    <mergeCell ref="H97:I108"/>
    <mergeCell ref="A98:B98"/>
    <mergeCell ref="C98:D98"/>
    <mergeCell ref="A99:B99"/>
    <mergeCell ref="C99:D99"/>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21:B121"/>
    <mergeCell ref="C121:D121"/>
    <mergeCell ref="A122:B122"/>
    <mergeCell ref="C122:D122"/>
    <mergeCell ref="A123:B123"/>
    <mergeCell ref="C123:D123"/>
    <mergeCell ref="C124:D124"/>
    <mergeCell ref="A75:B75"/>
    <mergeCell ref="C75:D75"/>
    <mergeCell ref="A106:B106"/>
    <mergeCell ref="C106:D106"/>
    <mergeCell ref="A107:B107"/>
    <mergeCell ref="C107:D107"/>
    <mergeCell ref="A76:B76"/>
    <mergeCell ref="C76:D76"/>
    <mergeCell ref="A93:I93"/>
    <mergeCell ref="A94:D95"/>
    <mergeCell ref="F94:G94"/>
    <mergeCell ref="F95:G95"/>
    <mergeCell ref="A96:B96"/>
    <mergeCell ref="C96:D96"/>
    <mergeCell ref="F96:G96"/>
    <mergeCell ref="A89:B89"/>
    <mergeCell ref="C89:D89"/>
    <mergeCell ref="A90:B90"/>
    <mergeCell ref="C90:D90"/>
    <mergeCell ref="A91:B91"/>
    <mergeCell ref="C91:D91"/>
    <mergeCell ref="A92:B92"/>
    <mergeCell ref="C92:D92"/>
    <mergeCell ref="F110:G110"/>
    <mergeCell ref="F111:G111"/>
    <mergeCell ref="A112:B112"/>
    <mergeCell ref="C112:D112"/>
    <mergeCell ref="F112:G112"/>
    <mergeCell ref="A113:B113"/>
    <mergeCell ref="C113:D113"/>
    <mergeCell ref="F113:G124"/>
    <mergeCell ref="H113:I124"/>
    <mergeCell ref="A109:I109"/>
    <mergeCell ref="K301:L301"/>
    <mergeCell ref="C302:D302"/>
    <mergeCell ref="F302:G302"/>
    <mergeCell ref="A303:I303"/>
    <mergeCell ref="A304:B308"/>
    <mergeCell ref="C304:D304"/>
    <mergeCell ref="F304:G304"/>
    <mergeCell ref="C305:D305"/>
    <mergeCell ref="F305:G305"/>
    <mergeCell ref="C306:D306"/>
    <mergeCell ref="F306:G306"/>
    <mergeCell ref="C307:D307"/>
    <mergeCell ref="F307:G307"/>
    <mergeCell ref="C308:D308"/>
    <mergeCell ref="E308:I308"/>
    <mergeCell ref="C292:D292"/>
    <mergeCell ref="F292:G292"/>
    <mergeCell ref="C293:D293"/>
    <mergeCell ref="F294:G294"/>
    <mergeCell ref="C294:D294"/>
    <mergeCell ref="C295:D295"/>
    <mergeCell ref="F295:G295"/>
    <mergeCell ref="A309:I309"/>
    <mergeCell ref="A310:B314"/>
    <mergeCell ref="C310:D310"/>
    <mergeCell ref="F310:G310"/>
    <mergeCell ref="C311:D311"/>
    <mergeCell ref="E311:I311"/>
    <mergeCell ref="C312:D312"/>
    <mergeCell ref="F312:G312"/>
    <mergeCell ref="C313:D313"/>
    <mergeCell ref="F313:G313"/>
    <mergeCell ref="C314:D314"/>
    <mergeCell ref="F314:G314"/>
    <mergeCell ref="A297:I297"/>
    <mergeCell ref="A298:B302"/>
    <mergeCell ref="C298:D298"/>
    <mergeCell ref="F298:G298"/>
    <mergeCell ref="C299:D299"/>
    <mergeCell ref="F299:G299"/>
    <mergeCell ref="C300:D300"/>
    <mergeCell ref="F300:G300"/>
    <mergeCell ref="C301:D301"/>
    <mergeCell ref="F301:G301"/>
    <mergeCell ref="C296:D296"/>
    <mergeCell ref="C176:D176"/>
    <mergeCell ref="C166:D166"/>
    <mergeCell ref="C167:D167"/>
    <mergeCell ref="E240:I242"/>
    <mergeCell ref="A244:B248"/>
    <mergeCell ref="C247:D247"/>
    <mergeCell ref="C248:D248"/>
    <mergeCell ref="A250:B254"/>
    <mergeCell ref="A256:B260"/>
    <mergeCell ref="C256:D256"/>
    <mergeCell ref="F256:G256"/>
    <mergeCell ref="C257:D257"/>
    <mergeCell ref="F257:G257"/>
    <mergeCell ref="E246:I248"/>
    <mergeCell ref="E252:I253"/>
    <mergeCell ref="C240:D240"/>
    <mergeCell ref="C241:D241"/>
    <mergeCell ref="C242:D242"/>
    <mergeCell ref="A243:I243"/>
    <mergeCell ref="C258:D258"/>
    <mergeCell ref="C259:D259"/>
    <mergeCell ref="F259:G259"/>
    <mergeCell ref="C260:D260"/>
    <mergeCell ref="A234:I234"/>
    <mergeCell ref="A235:I235"/>
    <mergeCell ref="A236:I236"/>
    <mergeCell ref="C244:D244"/>
    <mergeCell ref="F244:G244"/>
    <mergeCell ref="C245:D245"/>
    <mergeCell ref="F245:G245"/>
    <mergeCell ref="C246:D246"/>
    <mergeCell ref="E321:I321"/>
    <mergeCell ref="A186:I186"/>
    <mergeCell ref="C187:D187"/>
    <mergeCell ref="F187:G187"/>
    <mergeCell ref="C188:D188"/>
    <mergeCell ref="F188:G188"/>
    <mergeCell ref="C189:D189"/>
    <mergeCell ref="F189:G189"/>
    <mergeCell ref="C190:D190"/>
    <mergeCell ref="F190:G190"/>
    <mergeCell ref="C191:D191"/>
    <mergeCell ref="E191:I191"/>
    <mergeCell ref="A192:I192"/>
    <mergeCell ref="C193:D193"/>
    <mergeCell ref="F193:G193"/>
    <mergeCell ref="C194:D194"/>
    <mergeCell ref="F194:G194"/>
    <mergeCell ref="A317:I317"/>
    <mergeCell ref="A316:I316"/>
    <mergeCell ref="A318:I318"/>
    <mergeCell ref="A319:I319"/>
    <mergeCell ref="A315:I315"/>
    <mergeCell ref="F275:G275"/>
    <mergeCell ref="F276:G276"/>
    <mergeCell ref="A187:B191"/>
    <mergeCell ref="A193:B197"/>
    <mergeCell ref="A199:B203"/>
    <mergeCell ref="A286:B290"/>
    <mergeCell ref="F290:G290"/>
    <mergeCell ref="A292:B296"/>
    <mergeCell ref="F293:G293"/>
    <mergeCell ref="E296:I296"/>
    <mergeCell ref="A440:B444"/>
    <mergeCell ref="C440:D440"/>
    <mergeCell ref="C441:D441"/>
    <mergeCell ref="F441:G441"/>
    <mergeCell ref="C442:D442"/>
    <mergeCell ref="F442:G442"/>
    <mergeCell ref="C443:D443"/>
    <mergeCell ref="F443:G443"/>
    <mergeCell ref="C444:D444"/>
    <mergeCell ref="F444:G444"/>
    <mergeCell ref="E440:I440"/>
    <mergeCell ref="A433:I433"/>
    <mergeCell ref="A434:B438"/>
    <mergeCell ref="C434:D434"/>
    <mergeCell ref="F434:G434"/>
    <mergeCell ref="C435:D435"/>
    <mergeCell ref="F435:G435"/>
    <mergeCell ref="C436:D436"/>
    <mergeCell ref="F436:G436"/>
    <mergeCell ref="C437:D437"/>
    <mergeCell ref="F437:G437"/>
    <mergeCell ref="C438:D438"/>
    <mergeCell ref="E438:I438"/>
    <mergeCell ref="E382:I384"/>
    <mergeCell ref="E380:I380"/>
    <mergeCell ref="A439:I439"/>
    <mergeCell ref="A415:I415"/>
    <mergeCell ref="A416:B420"/>
    <mergeCell ref="C416:D416"/>
    <mergeCell ref="F416:G416"/>
    <mergeCell ref="C417:D417"/>
    <mergeCell ref="F417:G417"/>
    <mergeCell ref="C418:D418"/>
    <mergeCell ref="F418:G418"/>
    <mergeCell ref="C419:D419"/>
    <mergeCell ref="F419:G419"/>
    <mergeCell ref="C420:D420"/>
    <mergeCell ref="F420:G420"/>
    <mergeCell ref="A421:I421"/>
    <mergeCell ref="A422:B426"/>
    <mergeCell ref="C422:D422"/>
    <mergeCell ref="F422:G422"/>
    <mergeCell ref="C423:D423"/>
    <mergeCell ref="F410:G410"/>
    <mergeCell ref="C411:D411"/>
    <mergeCell ref="F411:G411"/>
    <mergeCell ref="C412:D412"/>
    <mergeCell ref="F412:G412"/>
    <mergeCell ref="C413:D413"/>
    <mergeCell ref="F413:G413"/>
    <mergeCell ref="C414:D414"/>
    <mergeCell ref="E414:I414"/>
    <mergeCell ref="A427:I427"/>
    <mergeCell ref="A428:B432"/>
    <mergeCell ref="C428:D428"/>
    <mergeCell ref="F428:G428"/>
    <mergeCell ref="C429:D429"/>
    <mergeCell ref="F429:G429"/>
    <mergeCell ref="C430:D430"/>
    <mergeCell ref="F430:G430"/>
    <mergeCell ref="C431:D431"/>
    <mergeCell ref="F431:G431"/>
    <mergeCell ref="C432:D432"/>
    <mergeCell ref="F432:G432"/>
    <mergeCell ref="C395:D395"/>
    <mergeCell ref="F381:G381"/>
    <mergeCell ref="A391:I391"/>
    <mergeCell ref="C392:D392"/>
    <mergeCell ref="F392:G392"/>
    <mergeCell ref="C393:D393"/>
    <mergeCell ref="F393:G393"/>
    <mergeCell ref="A385:I385"/>
    <mergeCell ref="C386:D386"/>
    <mergeCell ref="F386:G386"/>
    <mergeCell ref="F423:G423"/>
    <mergeCell ref="C424:D424"/>
    <mergeCell ref="F424:G424"/>
    <mergeCell ref="C425:D425"/>
    <mergeCell ref="F425:G425"/>
    <mergeCell ref="C426:D426"/>
    <mergeCell ref="E426:I426"/>
    <mergeCell ref="A403:I403"/>
    <mergeCell ref="A404:B408"/>
    <mergeCell ref="C404:D404"/>
    <mergeCell ref="F404:G404"/>
    <mergeCell ref="C405:D405"/>
    <mergeCell ref="F405:G405"/>
    <mergeCell ref="C406:D406"/>
    <mergeCell ref="F406:G406"/>
    <mergeCell ref="C407:D407"/>
    <mergeCell ref="F407:G407"/>
    <mergeCell ref="C408:D408"/>
    <mergeCell ref="F408:G408"/>
    <mergeCell ref="A409:I409"/>
    <mergeCell ref="A410:B414"/>
    <mergeCell ref="C410:D410"/>
    <mergeCell ref="A370:I370"/>
    <mergeCell ref="A371:B374"/>
    <mergeCell ref="C371:D371"/>
    <mergeCell ref="C372:D372"/>
    <mergeCell ref="F372:G372"/>
    <mergeCell ref="C373:D373"/>
    <mergeCell ref="F373:G373"/>
    <mergeCell ref="C374:D374"/>
    <mergeCell ref="F374:G374"/>
    <mergeCell ref="E371:I371"/>
    <mergeCell ref="A375:I375"/>
    <mergeCell ref="A397:I397"/>
    <mergeCell ref="A398:B402"/>
    <mergeCell ref="C398:D398"/>
    <mergeCell ref="F398:G398"/>
    <mergeCell ref="C399:D399"/>
    <mergeCell ref="F399:G399"/>
    <mergeCell ref="C400:D400"/>
    <mergeCell ref="F400:G400"/>
    <mergeCell ref="C401:D401"/>
    <mergeCell ref="F401:G401"/>
    <mergeCell ref="C402:D402"/>
    <mergeCell ref="E402:I402"/>
    <mergeCell ref="A392:B396"/>
    <mergeCell ref="C384:D384"/>
    <mergeCell ref="C390:D390"/>
    <mergeCell ref="A386:B390"/>
    <mergeCell ref="A380:B384"/>
    <mergeCell ref="E388:I390"/>
    <mergeCell ref="C396:D396"/>
    <mergeCell ref="E394:I396"/>
    <mergeCell ref="C394:D394"/>
    <mergeCell ref="F342:G342"/>
    <mergeCell ref="C343:D343"/>
    <mergeCell ref="F343:G343"/>
    <mergeCell ref="C344:D344"/>
    <mergeCell ref="F344:G344"/>
    <mergeCell ref="C351:D351"/>
    <mergeCell ref="F351:G351"/>
    <mergeCell ref="C352:D352"/>
    <mergeCell ref="F352:G352"/>
    <mergeCell ref="C353:D353"/>
    <mergeCell ref="F353:G353"/>
    <mergeCell ref="C354:D354"/>
    <mergeCell ref="F354:G354"/>
    <mergeCell ref="A355:I355"/>
    <mergeCell ref="A356:B359"/>
    <mergeCell ref="C356:D356"/>
    <mergeCell ref="F356:G356"/>
    <mergeCell ref="C357:D357"/>
    <mergeCell ref="F357:G357"/>
    <mergeCell ref="C358:D358"/>
    <mergeCell ref="F358:G358"/>
    <mergeCell ref="C359:D359"/>
    <mergeCell ref="E359:I359"/>
    <mergeCell ref="C387:D387"/>
    <mergeCell ref="F387:G387"/>
    <mergeCell ref="C388:D388"/>
    <mergeCell ref="C389:D389"/>
    <mergeCell ref="C347:D347"/>
    <mergeCell ref="F347:G347"/>
    <mergeCell ref="C348:D348"/>
    <mergeCell ref="F348:G348"/>
    <mergeCell ref="C349:D349"/>
    <mergeCell ref="E349:I349"/>
    <mergeCell ref="A350:I350"/>
    <mergeCell ref="A351:B354"/>
    <mergeCell ref="A360:I360"/>
    <mergeCell ref="A361:B364"/>
    <mergeCell ref="C361:D361"/>
    <mergeCell ref="F361:G361"/>
    <mergeCell ref="C362:D362"/>
    <mergeCell ref="F362:G362"/>
    <mergeCell ref="C363:D363"/>
    <mergeCell ref="F363:G363"/>
    <mergeCell ref="C364:D364"/>
    <mergeCell ref="F364:G364"/>
    <mergeCell ref="A365:I365"/>
    <mergeCell ref="A366:B369"/>
    <mergeCell ref="C366:D366"/>
    <mergeCell ref="F366:G366"/>
    <mergeCell ref="C367:D367"/>
    <mergeCell ref="F367:G367"/>
    <mergeCell ref="C368:D368"/>
    <mergeCell ref="F368:G368"/>
    <mergeCell ref="C369:D369"/>
    <mergeCell ref="E369:I369"/>
    <mergeCell ref="A590:I590"/>
    <mergeCell ref="A321:B324"/>
    <mergeCell ref="A376:I376"/>
    <mergeCell ref="A377:I377"/>
    <mergeCell ref="A378:I378"/>
    <mergeCell ref="A379:I379"/>
    <mergeCell ref="C380:D380"/>
    <mergeCell ref="C381:D381"/>
    <mergeCell ref="A473:I473"/>
    <mergeCell ref="A474:B478"/>
    <mergeCell ref="C474:D474"/>
    <mergeCell ref="F474:G474"/>
    <mergeCell ref="C475:D475"/>
    <mergeCell ref="F475:G475"/>
    <mergeCell ref="C476:D476"/>
    <mergeCell ref="F476:G476"/>
    <mergeCell ref="C477:D477"/>
    <mergeCell ref="F477:G477"/>
    <mergeCell ref="A326:B329"/>
    <mergeCell ref="A335:I335"/>
    <mergeCell ref="A336:B339"/>
    <mergeCell ref="C336:D336"/>
    <mergeCell ref="F336:G336"/>
    <mergeCell ref="C337:D337"/>
    <mergeCell ref="C332:D332"/>
    <mergeCell ref="F332:G332"/>
    <mergeCell ref="C333:D333"/>
    <mergeCell ref="C334:D334"/>
    <mergeCell ref="E333:I334"/>
    <mergeCell ref="C326:D326"/>
    <mergeCell ref="F326:G326"/>
    <mergeCell ref="C327:D327"/>
    <mergeCell ref="C323:D323"/>
    <mergeCell ref="C382:D382"/>
    <mergeCell ref="C383:D383"/>
    <mergeCell ref="A325:I325"/>
    <mergeCell ref="A320:I320"/>
    <mergeCell ref="C321:D321"/>
    <mergeCell ref="C322:D322"/>
    <mergeCell ref="C328:D328"/>
    <mergeCell ref="C329:D329"/>
    <mergeCell ref="C324:D324"/>
    <mergeCell ref="E328:I329"/>
    <mergeCell ref="F322:G322"/>
    <mergeCell ref="E323:I324"/>
    <mergeCell ref="F337:G337"/>
    <mergeCell ref="C338:D338"/>
    <mergeCell ref="F338:G338"/>
    <mergeCell ref="C339:D339"/>
    <mergeCell ref="E339:I339"/>
    <mergeCell ref="A330:I330"/>
    <mergeCell ref="A331:B334"/>
    <mergeCell ref="C331:D331"/>
    <mergeCell ref="F331:G331"/>
    <mergeCell ref="F327:G327"/>
    <mergeCell ref="A345:I345"/>
    <mergeCell ref="A346:B349"/>
    <mergeCell ref="C346:D346"/>
    <mergeCell ref="F346:G346"/>
    <mergeCell ref="A340:I340"/>
    <mergeCell ref="A341:B344"/>
    <mergeCell ref="C341:D341"/>
    <mergeCell ref="F341:G341"/>
    <mergeCell ref="C342:D342"/>
    <mergeCell ref="A152:I152"/>
    <mergeCell ref="F258:G258"/>
    <mergeCell ref="E260:I260"/>
    <mergeCell ref="C225:D225"/>
    <mergeCell ref="F225:G225"/>
    <mergeCell ref="C221:D221"/>
    <mergeCell ref="F221:G221"/>
    <mergeCell ref="C218:D218"/>
    <mergeCell ref="F218:G218"/>
    <mergeCell ref="C219:D219"/>
    <mergeCell ref="A222:I222"/>
    <mergeCell ref="C223:D223"/>
    <mergeCell ref="F223:G223"/>
    <mergeCell ref="A217:B221"/>
    <mergeCell ref="A223:B227"/>
    <mergeCell ref="F219:G219"/>
    <mergeCell ref="C220:D220"/>
    <mergeCell ref="F220:G220"/>
    <mergeCell ref="E159:I161"/>
    <mergeCell ref="A157:B161"/>
    <mergeCell ref="A163:B167"/>
    <mergeCell ref="A169:B173"/>
    <mergeCell ref="A175:B179"/>
    <mergeCell ref="A181:B185"/>
    <mergeCell ref="E165:I167"/>
    <mergeCell ref="E171:I172"/>
    <mergeCell ref="C178:D178"/>
    <mergeCell ref="F178:G178"/>
    <mergeCell ref="A180:I180"/>
    <mergeCell ref="A174:I174"/>
    <mergeCell ref="C175:D175"/>
    <mergeCell ref="F175:G175"/>
    <mergeCell ref="A255:I255"/>
    <mergeCell ref="F254:G254"/>
    <mergeCell ref="A249:I249"/>
    <mergeCell ref="C250:D250"/>
    <mergeCell ref="F250:G250"/>
    <mergeCell ref="C251:D251"/>
    <mergeCell ref="F251:G251"/>
    <mergeCell ref="C252:D252"/>
    <mergeCell ref="C253:D253"/>
    <mergeCell ref="C254:D254"/>
    <mergeCell ref="A237:I237"/>
    <mergeCell ref="C238:D238"/>
    <mergeCell ref="F238:G238"/>
    <mergeCell ref="C239:D239"/>
    <mergeCell ref="F239:G239"/>
    <mergeCell ref="A238:B242"/>
    <mergeCell ref="C179:D179"/>
    <mergeCell ref="E179:I179"/>
    <mergeCell ref="C224:D224"/>
    <mergeCell ref="F224:G224"/>
    <mergeCell ref="C215:D215"/>
    <mergeCell ref="C195:D195"/>
    <mergeCell ref="F195:G195"/>
    <mergeCell ref="C196:D196"/>
    <mergeCell ref="F196:G196"/>
    <mergeCell ref="C197:D197"/>
    <mergeCell ref="E197:I197"/>
    <mergeCell ref="A198:I198"/>
    <mergeCell ref="C209:D209"/>
    <mergeCell ref="F209:G209"/>
    <mergeCell ref="A216:I216"/>
    <mergeCell ref="C217:D217"/>
    <mergeCell ref="A205:B209"/>
    <mergeCell ref="A211:B215"/>
    <mergeCell ref="C206:D206"/>
    <mergeCell ref="F206:G206"/>
    <mergeCell ref="C181:D181"/>
    <mergeCell ref="F181:G181"/>
    <mergeCell ref="C182:D182"/>
    <mergeCell ref="F182:G182"/>
    <mergeCell ref="C208:D208"/>
    <mergeCell ref="F208:G208"/>
    <mergeCell ref="A204:I204"/>
    <mergeCell ref="C205:D205"/>
    <mergeCell ref="F205:G205"/>
    <mergeCell ref="C227:D227"/>
    <mergeCell ref="E227:I227"/>
    <mergeCell ref="C226:D226"/>
    <mergeCell ref="F226:G226"/>
    <mergeCell ref="C230:D230"/>
    <mergeCell ref="E230:I230"/>
    <mergeCell ref="C231:D231"/>
    <mergeCell ref="F231:G231"/>
    <mergeCell ref="C232:D232"/>
    <mergeCell ref="F232:G232"/>
    <mergeCell ref="C233:D233"/>
    <mergeCell ref="F233:G233"/>
    <mergeCell ref="K220:L220"/>
    <mergeCell ref="C183:D183"/>
    <mergeCell ref="F183:G183"/>
    <mergeCell ref="C184:D184"/>
    <mergeCell ref="F184:G184"/>
    <mergeCell ref="C185:D185"/>
    <mergeCell ref="F185:G185"/>
    <mergeCell ref="C199:D199"/>
    <mergeCell ref="F199:G199"/>
    <mergeCell ref="C200:D200"/>
    <mergeCell ref="F200:G200"/>
    <mergeCell ref="C201:D201"/>
    <mergeCell ref="F201:G201"/>
    <mergeCell ref="C202:D202"/>
    <mergeCell ref="F202:G202"/>
    <mergeCell ref="C203:D203"/>
    <mergeCell ref="F203:G203"/>
    <mergeCell ref="F217:G217"/>
    <mergeCell ref="F212:G212"/>
    <mergeCell ref="E215:I215"/>
    <mergeCell ref="C29:E29"/>
    <mergeCell ref="C30:E30"/>
    <mergeCell ref="C31:E31"/>
    <mergeCell ref="C32:I32"/>
    <mergeCell ref="A138:F138"/>
    <mergeCell ref="H133:I133"/>
    <mergeCell ref="A134:C134"/>
    <mergeCell ref="H134:I134"/>
    <mergeCell ref="A135:C135"/>
    <mergeCell ref="A162:I162"/>
    <mergeCell ref="C164:D164"/>
    <mergeCell ref="F164:G164"/>
    <mergeCell ref="H135:I135"/>
    <mergeCell ref="A128:C128"/>
    <mergeCell ref="H128:I128"/>
    <mergeCell ref="C14:E14"/>
    <mergeCell ref="C15:E15"/>
    <mergeCell ref="C16:E16"/>
    <mergeCell ref="C17:E17"/>
    <mergeCell ref="C18:E18"/>
    <mergeCell ref="C19:E19"/>
    <mergeCell ref="C20:E20"/>
    <mergeCell ref="C21:E21"/>
    <mergeCell ref="C24:I24"/>
    <mergeCell ref="C22:I22"/>
    <mergeCell ref="C23:I23"/>
    <mergeCell ref="A149:I149"/>
    <mergeCell ref="F141:G141"/>
    <mergeCell ref="F142:G142"/>
    <mergeCell ref="F143:G143"/>
    <mergeCell ref="F148:G148"/>
    <mergeCell ref="F145:G145"/>
    <mergeCell ref="C141:D141"/>
    <mergeCell ref="A142:B142"/>
    <mergeCell ref="C142:D142"/>
    <mergeCell ref="A143:B143"/>
    <mergeCell ref="C143:D143"/>
    <mergeCell ref="A148:B148"/>
    <mergeCell ref="C148:D148"/>
    <mergeCell ref="A144:B144"/>
    <mergeCell ref="C144:D144"/>
    <mergeCell ref="F144:G144"/>
    <mergeCell ref="C50:E50"/>
    <mergeCell ref="C60:E60"/>
    <mergeCell ref="A43:B43"/>
    <mergeCell ref="A145:B145"/>
    <mergeCell ref="C145:D145"/>
    <mergeCell ref="E44:G44"/>
    <mergeCell ref="E43:G43"/>
    <mergeCell ref="E46:G46"/>
    <mergeCell ref="C43:D43"/>
    <mergeCell ref="C44:D44"/>
    <mergeCell ref="C46:D46"/>
    <mergeCell ref="A45:B45"/>
    <mergeCell ref="C45:D45"/>
    <mergeCell ref="E45:G45"/>
    <mergeCell ref="C51:E51"/>
    <mergeCell ref="C57:E57"/>
    <mergeCell ref="C59:E59"/>
    <mergeCell ref="A137:F137"/>
    <mergeCell ref="C55:E55"/>
    <mergeCell ref="A114:B114"/>
    <mergeCell ref="A88:B88"/>
    <mergeCell ref="A124:B124"/>
    <mergeCell ref="H26:I26"/>
    <mergeCell ref="G40:H40"/>
    <mergeCell ref="H20:I20"/>
    <mergeCell ref="H21:I21"/>
    <mergeCell ref="H49:I49"/>
    <mergeCell ref="H51:I51"/>
    <mergeCell ref="C52:E52"/>
    <mergeCell ref="H52:I52"/>
    <mergeCell ref="E10:I10"/>
    <mergeCell ref="E11:I11"/>
    <mergeCell ref="H6:I6"/>
    <mergeCell ref="A5:I5"/>
    <mergeCell ref="A12:C12"/>
    <mergeCell ref="A33:I33"/>
    <mergeCell ref="H30:I30"/>
    <mergeCell ref="H29:I29"/>
    <mergeCell ref="A13:I13"/>
    <mergeCell ref="C26:E26"/>
    <mergeCell ref="C27:E27"/>
    <mergeCell ref="A34:C34"/>
    <mergeCell ref="H34:I34"/>
    <mergeCell ref="H14:I14"/>
    <mergeCell ref="A38:C38"/>
    <mergeCell ref="H16:I16"/>
    <mergeCell ref="H17:I17"/>
    <mergeCell ref="H15:I15"/>
    <mergeCell ref="H18:I18"/>
    <mergeCell ref="H19:I19"/>
    <mergeCell ref="H44:I44"/>
    <mergeCell ref="H31:I31"/>
    <mergeCell ref="G39:H39"/>
    <mergeCell ref="C28:E28"/>
    <mergeCell ref="C592:I592"/>
    <mergeCell ref="A591:I591"/>
    <mergeCell ref="A126:I126"/>
    <mergeCell ref="A127:C127"/>
    <mergeCell ref="H127:I127"/>
    <mergeCell ref="H36:I36"/>
    <mergeCell ref="A36:C36"/>
    <mergeCell ref="H35:I35"/>
    <mergeCell ref="C212:D212"/>
    <mergeCell ref="A210:I210"/>
    <mergeCell ref="C211:D211"/>
    <mergeCell ref="F211:G211"/>
    <mergeCell ref="C160:D160"/>
    <mergeCell ref="C161:D161"/>
    <mergeCell ref="A156:I156"/>
    <mergeCell ref="C163:D163"/>
    <mergeCell ref="A133:C133"/>
    <mergeCell ref="F163:G163"/>
    <mergeCell ref="A139:F139"/>
    <mergeCell ref="H139:I139"/>
    <mergeCell ref="A44:B44"/>
    <mergeCell ref="A130:C130"/>
    <mergeCell ref="H130:I130"/>
    <mergeCell ref="A131:C131"/>
    <mergeCell ref="H131:I131"/>
    <mergeCell ref="A129:C129"/>
    <mergeCell ref="H129:I129"/>
    <mergeCell ref="H137:I137"/>
    <mergeCell ref="G38:H38"/>
    <mergeCell ref="A39:C39"/>
    <mergeCell ref="A35:C35"/>
    <mergeCell ref="A40:C40"/>
    <mergeCell ref="A1:I1"/>
    <mergeCell ref="A4:C4"/>
    <mergeCell ref="A594:C594"/>
    <mergeCell ref="H27:I27"/>
    <mergeCell ref="H28:I28"/>
    <mergeCell ref="A37:I37"/>
    <mergeCell ref="H50:I50"/>
    <mergeCell ref="A42:I42"/>
    <mergeCell ref="A47:I47"/>
    <mergeCell ref="A140:I140"/>
    <mergeCell ref="H138:I138"/>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6:I46"/>
    <mergeCell ref="H43:I43"/>
    <mergeCell ref="A3:C3"/>
    <mergeCell ref="E3:F3"/>
    <mergeCell ref="A25:I25"/>
    <mergeCell ref="A9:A11"/>
    <mergeCell ref="A721:C721"/>
    <mergeCell ref="H721:I721"/>
    <mergeCell ref="A593:I593"/>
    <mergeCell ref="E595:I595"/>
    <mergeCell ref="A712:I712"/>
    <mergeCell ref="A718:I718"/>
    <mergeCell ref="A719:I719"/>
    <mergeCell ref="A720:I720"/>
    <mergeCell ref="A713:I713"/>
    <mergeCell ref="A714:I714"/>
    <mergeCell ref="A715:I715"/>
    <mergeCell ref="A716:I716"/>
    <mergeCell ref="A595:C595"/>
    <mergeCell ref="A711:I711"/>
    <mergeCell ref="A717:I717"/>
    <mergeCell ref="A676:I676"/>
    <mergeCell ref="E594:I594"/>
    <mergeCell ref="A596:C596"/>
    <mergeCell ref="E596:I596"/>
    <mergeCell ref="A630:I630"/>
    <mergeCell ref="A136:I136"/>
    <mergeCell ref="A132:C132"/>
    <mergeCell ref="H132:I132"/>
    <mergeCell ref="H45:I45"/>
    <mergeCell ref="C48:I48"/>
    <mergeCell ref="C49:E49"/>
    <mergeCell ref="A46:B46"/>
    <mergeCell ref="H150:H151"/>
    <mergeCell ref="F150:G151"/>
    <mergeCell ref="E150:E151"/>
    <mergeCell ref="C150:D151"/>
    <mergeCell ref="A150:B151"/>
    <mergeCell ref="C169:D169"/>
    <mergeCell ref="F169:G169"/>
    <mergeCell ref="C214:D214"/>
    <mergeCell ref="F214:G214"/>
    <mergeCell ref="C213:D213"/>
    <mergeCell ref="F213:G213"/>
    <mergeCell ref="C157:D157"/>
    <mergeCell ref="F157:G157"/>
    <mergeCell ref="C158:D158"/>
    <mergeCell ref="F158:G158"/>
    <mergeCell ref="C159:D159"/>
    <mergeCell ref="A153:I153"/>
    <mergeCell ref="A154:I154"/>
    <mergeCell ref="A155:I155"/>
    <mergeCell ref="C172:D172"/>
    <mergeCell ref="F176:G176"/>
    <mergeCell ref="C177:D177"/>
    <mergeCell ref="F177:G177"/>
    <mergeCell ref="C165:D165"/>
    <mergeCell ref="A141:B141"/>
    <mergeCell ref="C173:D173"/>
    <mergeCell ref="A168:I168"/>
    <mergeCell ref="C170:D170"/>
    <mergeCell ref="F170:G170"/>
    <mergeCell ref="C171:D171"/>
    <mergeCell ref="F173:G173"/>
    <mergeCell ref="C207:D207"/>
    <mergeCell ref="F207:G207"/>
    <mergeCell ref="F265:G265"/>
    <mergeCell ref="A262:B266"/>
    <mergeCell ref="A268:B272"/>
    <mergeCell ref="E272:I272"/>
    <mergeCell ref="A261:I261"/>
    <mergeCell ref="C262:D262"/>
    <mergeCell ref="F262:G262"/>
    <mergeCell ref="C263:D263"/>
    <mergeCell ref="F263:G263"/>
    <mergeCell ref="C266:D266"/>
    <mergeCell ref="F266:G266"/>
    <mergeCell ref="C270:D270"/>
    <mergeCell ref="F270:G270"/>
    <mergeCell ref="C271:D271"/>
    <mergeCell ref="F271:G271"/>
    <mergeCell ref="C269:D269"/>
    <mergeCell ref="F269:G269"/>
    <mergeCell ref="A267:I267"/>
    <mergeCell ref="C268:D268"/>
    <mergeCell ref="F268:G268"/>
    <mergeCell ref="A228:I228"/>
    <mergeCell ref="C229:D229"/>
    <mergeCell ref="F229:G229"/>
    <mergeCell ref="A229:B233"/>
    <mergeCell ref="A291:I291"/>
    <mergeCell ref="C283:D283"/>
    <mergeCell ref="F283:G283"/>
    <mergeCell ref="C284:D284"/>
    <mergeCell ref="F284:G284"/>
    <mergeCell ref="C288:D288"/>
    <mergeCell ref="C290:D290"/>
    <mergeCell ref="F287:G287"/>
    <mergeCell ref="F288:G288"/>
    <mergeCell ref="C289:D289"/>
    <mergeCell ref="F289:G289"/>
    <mergeCell ref="A285:I285"/>
    <mergeCell ref="C286:D286"/>
    <mergeCell ref="F286:G286"/>
    <mergeCell ref="C287:D287"/>
    <mergeCell ref="A280:B284"/>
    <mergeCell ref="C278:D278"/>
    <mergeCell ref="C281:D281"/>
    <mergeCell ref="F281:G281"/>
    <mergeCell ref="C282:D282"/>
    <mergeCell ref="F282:G282"/>
    <mergeCell ref="A279:I279"/>
    <mergeCell ref="C280:D280"/>
    <mergeCell ref="F280:G280"/>
    <mergeCell ref="C277:D277"/>
    <mergeCell ref="F277:G277"/>
    <mergeCell ref="E278:I278"/>
    <mergeCell ref="A273:I273"/>
    <mergeCell ref="C274:D274"/>
    <mergeCell ref="F274:G274"/>
    <mergeCell ref="C272:D272"/>
    <mergeCell ref="A274:B278"/>
    <mergeCell ref="C275:D275"/>
    <mergeCell ref="C276:D276"/>
    <mergeCell ref="C264:D264"/>
    <mergeCell ref="F264:G264"/>
    <mergeCell ref="C265:D265"/>
    <mergeCell ref="C114:D114"/>
    <mergeCell ref="A115:B115"/>
    <mergeCell ref="C115:D115"/>
    <mergeCell ref="A116:B116"/>
    <mergeCell ref="C116:D116"/>
    <mergeCell ref="A117:B117"/>
    <mergeCell ref="C117:D117"/>
    <mergeCell ref="A118:B118"/>
    <mergeCell ref="C118:D118"/>
    <mergeCell ref="A119:B119"/>
    <mergeCell ref="C119:D119"/>
    <mergeCell ref="A147:B147"/>
    <mergeCell ref="C147:D147"/>
    <mergeCell ref="F147:G147"/>
    <mergeCell ref="A146:B146"/>
    <mergeCell ref="C146:D146"/>
    <mergeCell ref="F146:G146"/>
    <mergeCell ref="A120:B120"/>
    <mergeCell ref="C120:D120"/>
    <mergeCell ref="F62:G62"/>
    <mergeCell ref="F63:G63"/>
    <mergeCell ref="A64:B64"/>
    <mergeCell ref="C64:D64"/>
    <mergeCell ref="F64:G64"/>
    <mergeCell ref="A65:B65"/>
    <mergeCell ref="C65:D65"/>
    <mergeCell ref="F65:G76"/>
    <mergeCell ref="H65:I76"/>
    <mergeCell ref="C56:I56"/>
    <mergeCell ref="A55:A56"/>
    <mergeCell ref="H58:I58"/>
    <mergeCell ref="H57:I57"/>
    <mergeCell ref="A66:B66"/>
    <mergeCell ref="C66:D66"/>
    <mergeCell ref="A67:B67"/>
    <mergeCell ref="C67:D67"/>
    <mergeCell ref="A68:B68"/>
    <mergeCell ref="C68:D68"/>
    <mergeCell ref="A69:B69"/>
    <mergeCell ref="C69:D69"/>
    <mergeCell ref="A70:B70"/>
    <mergeCell ref="C70:D70"/>
    <mergeCell ref="A71:B71"/>
    <mergeCell ref="C71:D71"/>
    <mergeCell ref="H60:I60"/>
    <mergeCell ref="A72:B72"/>
    <mergeCell ref="C72:D72"/>
    <mergeCell ref="A73:B73"/>
    <mergeCell ref="C73:D73"/>
    <mergeCell ref="A74:B74"/>
    <mergeCell ref="C74:D74"/>
    <mergeCell ref="A448:I448"/>
    <mergeCell ref="A515:I515"/>
    <mergeCell ref="A516:I516"/>
    <mergeCell ref="A517:I517"/>
    <mergeCell ref="A584:I584"/>
    <mergeCell ref="A585:B589"/>
    <mergeCell ref="C585:D585"/>
    <mergeCell ref="F585:G585"/>
    <mergeCell ref="C586:D586"/>
    <mergeCell ref="F586:G586"/>
    <mergeCell ref="C587:D587"/>
    <mergeCell ref="F587:G587"/>
    <mergeCell ref="C588:D588"/>
    <mergeCell ref="F588:G588"/>
    <mergeCell ref="C589:D589"/>
    <mergeCell ref="F589:G589"/>
    <mergeCell ref="A449:I449"/>
    <mergeCell ref="C450:D450"/>
    <mergeCell ref="F450:G450"/>
    <mergeCell ref="C451:D451"/>
    <mergeCell ref="F451:G451"/>
    <mergeCell ref="C478:D478"/>
    <mergeCell ref="F478:G478"/>
    <mergeCell ref="A467:I467"/>
    <mergeCell ref="A468:B472"/>
    <mergeCell ref="C468:D468"/>
    <mergeCell ref="F468:G468"/>
    <mergeCell ref="C469:D469"/>
    <mergeCell ref="F469:G469"/>
    <mergeCell ref="C470:D470"/>
    <mergeCell ref="F470:G470"/>
    <mergeCell ref="C471:D471"/>
    <mergeCell ref="J445:K445"/>
    <mergeCell ref="E458:I458"/>
    <mergeCell ref="E459:I459"/>
    <mergeCell ref="A530:I530"/>
    <mergeCell ref="C531:D531"/>
    <mergeCell ref="F531:G531"/>
    <mergeCell ref="C532:D532"/>
    <mergeCell ref="F532:G532"/>
    <mergeCell ref="C533:D533"/>
    <mergeCell ref="E533:I533"/>
    <mergeCell ref="C534:D534"/>
    <mergeCell ref="E534:I534"/>
    <mergeCell ref="C454:D454"/>
    <mergeCell ref="E454:I454"/>
    <mergeCell ref="A450:B454"/>
    <mergeCell ref="C460:D460"/>
    <mergeCell ref="E460:I460"/>
    <mergeCell ref="A456:B460"/>
    <mergeCell ref="C456:D456"/>
    <mergeCell ref="F456:G456"/>
    <mergeCell ref="C457:D457"/>
    <mergeCell ref="F457:G457"/>
    <mergeCell ref="C458:D458"/>
    <mergeCell ref="C459:D459"/>
    <mergeCell ref="C452:D452"/>
    <mergeCell ref="C453:D453"/>
    <mergeCell ref="E452:I452"/>
    <mergeCell ref="E453:I453"/>
    <mergeCell ref="A455:I455"/>
    <mergeCell ref="A445:I445"/>
    <mergeCell ref="A446:I446"/>
    <mergeCell ref="A447:I447"/>
    <mergeCell ref="F471:G471"/>
    <mergeCell ref="C472:D472"/>
    <mergeCell ref="E472:I472"/>
    <mergeCell ref="C535:D535"/>
    <mergeCell ref="A531:B535"/>
    <mergeCell ref="F535:G535"/>
    <mergeCell ref="A461:I461"/>
    <mergeCell ref="A462:B466"/>
    <mergeCell ref="C462:D462"/>
    <mergeCell ref="F462:G462"/>
    <mergeCell ref="C463:D463"/>
    <mergeCell ref="F463:G463"/>
    <mergeCell ref="C464:D464"/>
    <mergeCell ref="E464:I464"/>
    <mergeCell ref="C465:D465"/>
    <mergeCell ref="E465:I465"/>
    <mergeCell ref="C466:D466"/>
    <mergeCell ref="F466:G466"/>
    <mergeCell ref="A479:I479"/>
    <mergeCell ref="A480:B484"/>
    <mergeCell ref="C480:D480"/>
    <mergeCell ref="F480:G480"/>
    <mergeCell ref="C481:D481"/>
    <mergeCell ref="F481:G481"/>
    <mergeCell ref="C482:D482"/>
    <mergeCell ref="F482:G482"/>
    <mergeCell ref="C483:D483"/>
    <mergeCell ref="F483:G483"/>
    <mergeCell ref="C484:D484"/>
    <mergeCell ref="E484:I484"/>
    <mergeCell ref="A485:I485"/>
    <mergeCell ref="A486:B490"/>
    <mergeCell ref="J515:K515"/>
    <mergeCell ref="A509:I509"/>
    <mergeCell ref="A510:B514"/>
    <mergeCell ref="C510:D510"/>
    <mergeCell ref="F510:G510"/>
    <mergeCell ref="C511:D511"/>
    <mergeCell ref="F511:G511"/>
    <mergeCell ref="C512:D512"/>
    <mergeCell ref="F512:G512"/>
    <mergeCell ref="C513:D513"/>
    <mergeCell ref="F513:G513"/>
    <mergeCell ref="C514:D514"/>
    <mergeCell ref="F514:G514"/>
    <mergeCell ref="A491:I491"/>
    <mergeCell ref="A492:B496"/>
    <mergeCell ref="C492:D492"/>
    <mergeCell ref="F492:G492"/>
    <mergeCell ref="C493:D493"/>
    <mergeCell ref="F493:G493"/>
    <mergeCell ref="C494:D494"/>
    <mergeCell ref="F494:G494"/>
    <mergeCell ref="C495:D495"/>
    <mergeCell ref="F495:G495"/>
    <mergeCell ref="C496:D496"/>
    <mergeCell ref="E496:I496"/>
    <mergeCell ref="F501:G501"/>
    <mergeCell ref="C502:D502"/>
    <mergeCell ref="F502:G502"/>
    <mergeCell ref="C486:D486"/>
    <mergeCell ref="F486:G486"/>
    <mergeCell ref="C487:D487"/>
    <mergeCell ref="F487:G487"/>
    <mergeCell ref="C488:D488"/>
    <mergeCell ref="F488:G488"/>
    <mergeCell ref="C489:D489"/>
    <mergeCell ref="F489:G489"/>
    <mergeCell ref="C490:D490"/>
    <mergeCell ref="F490:G490"/>
    <mergeCell ref="A503:I503"/>
    <mergeCell ref="A504:B508"/>
    <mergeCell ref="C504:D504"/>
    <mergeCell ref="F504:G504"/>
    <mergeCell ref="C505:D505"/>
    <mergeCell ref="F505:G505"/>
    <mergeCell ref="C506:D506"/>
    <mergeCell ref="F506:G506"/>
    <mergeCell ref="C507:D507"/>
    <mergeCell ref="F507:G507"/>
    <mergeCell ref="C508:D508"/>
    <mergeCell ref="E508:I508"/>
    <mergeCell ref="A497:I497"/>
    <mergeCell ref="A498:B502"/>
    <mergeCell ref="C498:D498"/>
    <mergeCell ref="F498:G498"/>
    <mergeCell ref="C499:D499"/>
    <mergeCell ref="F499:G499"/>
    <mergeCell ref="C500:D500"/>
    <mergeCell ref="F500:G500"/>
    <mergeCell ref="C501:D501"/>
    <mergeCell ref="A524:I524"/>
    <mergeCell ref="A525:B529"/>
    <mergeCell ref="C525:D525"/>
    <mergeCell ref="F525:G525"/>
    <mergeCell ref="C526:D526"/>
    <mergeCell ref="F526:G526"/>
    <mergeCell ref="C527:D527"/>
    <mergeCell ref="E527:I527"/>
    <mergeCell ref="C528:D528"/>
    <mergeCell ref="E528:I528"/>
    <mergeCell ref="C529:D529"/>
    <mergeCell ref="E529:I529"/>
    <mergeCell ref="A518:I518"/>
    <mergeCell ref="A519:B523"/>
    <mergeCell ref="C519:D519"/>
    <mergeCell ref="F519:G519"/>
    <mergeCell ref="C520:D520"/>
    <mergeCell ref="F520:G520"/>
    <mergeCell ref="C521:D521"/>
    <mergeCell ref="C522:D522"/>
    <mergeCell ref="C523:D523"/>
    <mergeCell ref="E522:I522"/>
    <mergeCell ref="E523:I523"/>
    <mergeCell ref="E521:I521"/>
    <mergeCell ref="A542:I542"/>
    <mergeCell ref="A543:B547"/>
    <mergeCell ref="C543:D543"/>
    <mergeCell ref="F543:G543"/>
    <mergeCell ref="C544:D544"/>
    <mergeCell ref="F544:G544"/>
    <mergeCell ref="C545:D545"/>
    <mergeCell ref="F545:G545"/>
    <mergeCell ref="C546:D546"/>
    <mergeCell ref="F546:G546"/>
    <mergeCell ref="C547:D547"/>
    <mergeCell ref="F547:G547"/>
    <mergeCell ref="A536:I536"/>
    <mergeCell ref="A537:B541"/>
    <mergeCell ref="C537:D537"/>
    <mergeCell ref="F537:G537"/>
    <mergeCell ref="C538:D538"/>
    <mergeCell ref="F538:G538"/>
    <mergeCell ref="C539:D539"/>
    <mergeCell ref="F539:G539"/>
    <mergeCell ref="C540:D540"/>
    <mergeCell ref="F540:G540"/>
    <mergeCell ref="C541:D541"/>
    <mergeCell ref="E541:I541"/>
    <mergeCell ref="A554:I554"/>
    <mergeCell ref="A555:B559"/>
    <mergeCell ref="C555:D555"/>
    <mergeCell ref="F555:G555"/>
    <mergeCell ref="C556:D556"/>
    <mergeCell ref="F556:G556"/>
    <mergeCell ref="C557:D557"/>
    <mergeCell ref="F557:G557"/>
    <mergeCell ref="C558:D558"/>
    <mergeCell ref="F558:G558"/>
    <mergeCell ref="C559:D559"/>
    <mergeCell ref="F559:G559"/>
    <mergeCell ref="A548:I548"/>
    <mergeCell ref="A549:B553"/>
    <mergeCell ref="C549:D549"/>
    <mergeCell ref="F549:G549"/>
    <mergeCell ref="C550:D550"/>
    <mergeCell ref="F550:G550"/>
    <mergeCell ref="C551:D551"/>
    <mergeCell ref="F551:G551"/>
    <mergeCell ref="C552:D552"/>
    <mergeCell ref="F552:G552"/>
    <mergeCell ref="C553:D553"/>
    <mergeCell ref="E553:I553"/>
    <mergeCell ref="F571:G571"/>
    <mergeCell ref="A560:I560"/>
    <mergeCell ref="A561:B565"/>
    <mergeCell ref="C561:D561"/>
    <mergeCell ref="F561:G561"/>
    <mergeCell ref="C562:D562"/>
    <mergeCell ref="F562:G562"/>
    <mergeCell ref="C563:D563"/>
    <mergeCell ref="F563:G563"/>
    <mergeCell ref="C564:D564"/>
    <mergeCell ref="F564:G564"/>
    <mergeCell ref="C565:D565"/>
    <mergeCell ref="E565:I565"/>
    <mergeCell ref="A566:I566"/>
    <mergeCell ref="A567:B571"/>
    <mergeCell ref="C567:D567"/>
    <mergeCell ref="F567:G567"/>
    <mergeCell ref="A62:D63"/>
    <mergeCell ref="A578:I578"/>
    <mergeCell ref="A579:B583"/>
    <mergeCell ref="C579:D579"/>
    <mergeCell ref="F579:G579"/>
    <mergeCell ref="C580:D580"/>
    <mergeCell ref="F580:G580"/>
    <mergeCell ref="C581:D581"/>
    <mergeCell ref="F581:G581"/>
    <mergeCell ref="C582:D582"/>
    <mergeCell ref="F582:G582"/>
    <mergeCell ref="C583:D583"/>
    <mergeCell ref="F583:G583"/>
    <mergeCell ref="A572:I572"/>
    <mergeCell ref="A573:B577"/>
    <mergeCell ref="C573:D573"/>
    <mergeCell ref="F573:G573"/>
    <mergeCell ref="C574:D574"/>
    <mergeCell ref="F574:G574"/>
    <mergeCell ref="C575:D575"/>
    <mergeCell ref="F575:G575"/>
    <mergeCell ref="C576:D576"/>
    <mergeCell ref="F576:G576"/>
    <mergeCell ref="C577:D577"/>
    <mergeCell ref="E577:I577"/>
    <mergeCell ref="C568:D568"/>
    <mergeCell ref="F568:G568"/>
    <mergeCell ref="C569:D569"/>
    <mergeCell ref="F569:G569"/>
    <mergeCell ref="C570:D570"/>
    <mergeCell ref="F570:G570"/>
    <mergeCell ref="C571:D571"/>
    <mergeCell ref="J128:X128"/>
    <mergeCell ref="C53:E53"/>
    <mergeCell ref="H53:I53"/>
    <mergeCell ref="C54:E54"/>
    <mergeCell ref="H54:I54"/>
    <mergeCell ref="A77:I77"/>
    <mergeCell ref="A78:D79"/>
    <mergeCell ref="F78:G78"/>
    <mergeCell ref="F79:G79"/>
    <mergeCell ref="A80:B80"/>
    <mergeCell ref="C80:D80"/>
    <mergeCell ref="F80:G80"/>
    <mergeCell ref="A81:B81"/>
    <mergeCell ref="C81:D81"/>
    <mergeCell ref="F81:G92"/>
    <mergeCell ref="H81:I92"/>
    <mergeCell ref="A82:B82"/>
    <mergeCell ref="C82:D82"/>
    <mergeCell ref="A83:B83"/>
    <mergeCell ref="C83:D83"/>
    <mergeCell ref="A84:B84"/>
    <mergeCell ref="C84:D84"/>
    <mergeCell ref="A85:B85"/>
    <mergeCell ref="C85:D85"/>
    <mergeCell ref="A86:B86"/>
    <mergeCell ref="C86:D86"/>
    <mergeCell ref="A87:B87"/>
    <mergeCell ref="C87:D87"/>
    <mergeCell ref="C88:D88"/>
    <mergeCell ref="H55:I55"/>
    <mergeCell ref="H59:I59"/>
    <mergeCell ref="A61:I61"/>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108" max="8" man="1"/>
    <brk id="592" max="8" man="1"/>
    <brk id="629" max="16383" man="1"/>
    <brk id="67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2025-08-07T11:49:58Z</cp:lastPrinted>
  <dcterms:created xsi:type="dcterms:W3CDTF">2010-11-23T11:42:48Z</dcterms:created>
  <dcterms:modified xsi:type="dcterms:W3CDTF">2025-08-07T11:51:03Z</dcterms:modified>
</cp:coreProperties>
</file>