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Aug 25\Update\"/>
    </mc:Choice>
  </mc:AlternateContent>
  <bookViews>
    <workbookView xWindow="0" yWindow="0" windowWidth="20490" windowHeight="7755"/>
  </bookViews>
  <sheets>
    <sheet name="Report" sheetId="3" r:id="rId1"/>
    <sheet name="Sheet1" sheetId="4" r:id="rId2"/>
  </sheets>
  <definedNames>
    <definedName name="_xlnm.Print_Area" localSheetId="0">Report!$A$1:$I$813</definedName>
  </definedNames>
  <calcPr calcId="152511"/>
</workbook>
</file>

<file path=xl/calcChain.xml><?xml version="1.0" encoding="utf-8"?>
<calcChain xmlns="http://schemas.openxmlformats.org/spreadsheetml/2006/main">
  <c r="K499" i="3" l="1"/>
  <c r="L280" i="3"/>
  <c r="L205" i="3"/>
  <c r="F184" i="3" l="1"/>
  <c r="F188" i="3" s="1"/>
  <c r="H187" i="3"/>
  <c r="H186" i="3"/>
  <c r="H185" i="3"/>
  <c r="H184" i="3"/>
  <c r="H183" i="3"/>
  <c r="F183" i="3"/>
  <c r="F187" i="3"/>
  <c r="F186" i="3"/>
  <c r="F185" i="3"/>
  <c r="I187" i="3"/>
  <c r="I186" i="3"/>
  <c r="I185" i="3"/>
  <c r="I184" i="3"/>
  <c r="I183" i="3"/>
  <c r="G668" i="3"/>
  <c r="F668" i="3"/>
  <c r="I668" i="3" s="1"/>
  <c r="G667" i="3"/>
  <c r="F667" i="3"/>
  <c r="I667" i="3" s="1"/>
  <c r="I666" i="3"/>
  <c r="G666" i="3"/>
  <c r="F666" i="3"/>
  <c r="C665" i="3"/>
  <c r="C666" i="3" s="1"/>
  <c r="C667" i="3" s="1"/>
  <c r="I664" i="3"/>
  <c r="G664" i="3"/>
  <c r="F664" i="3"/>
  <c r="A664" i="3"/>
  <c r="G670" i="3"/>
  <c r="F670" i="3"/>
  <c r="I670" i="3" s="1"/>
  <c r="G662" i="3"/>
  <c r="F662" i="3"/>
  <c r="I662" i="3" s="1"/>
  <c r="G661" i="3"/>
  <c r="F661" i="3"/>
  <c r="I661" i="3" s="1"/>
  <c r="I660" i="3"/>
  <c r="G660" i="3"/>
  <c r="F660" i="3"/>
  <c r="G659" i="3"/>
  <c r="F659" i="3"/>
  <c r="I659" i="3" s="1"/>
  <c r="C659" i="3"/>
  <c r="C660" i="3" s="1"/>
  <c r="C661" i="3" s="1"/>
  <c r="A658" i="3"/>
  <c r="F671" i="3"/>
  <c r="G656" i="3"/>
  <c r="F656" i="3"/>
  <c r="I656" i="3" s="1"/>
  <c r="G655" i="3"/>
  <c r="F655" i="3"/>
  <c r="I655" i="3" s="1"/>
  <c r="G654" i="3"/>
  <c r="F654" i="3"/>
  <c r="I654" i="3" s="1"/>
  <c r="C654" i="3"/>
  <c r="C655" i="3" s="1"/>
  <c r="G653" i="3"/>
  <c r="F653" i="3"/>
  <c r="I653" i="3" s="1"/>
  <c r="C653" i="3"/>
  <c r="A652" i="3"/>
  <c r="G576" i="3"/>
  <c r="F576" i="3"/>
  <c r="I576" i="3" s="1"/>
  <c r="C576" i="3"/>
  <c r="C577" i="3" s="1"/>
  <c r="I575" i="3"/>
  <c r="G575" i="3"/>
  <c r="F575" i="3"/>
  <c r="C575" i="3"/>
  <c r="A574" i="3"/>
  <c r="G562" i="3"/>
  <c r="F562" i="3"/>
  <c r="I562" i="3" s="1"/>
  <c r="G561" i="3"/>
  <c r="F561" i="3"/>
  <c r="I561" i="3" s="1"/>
  <c r="C561" i="3"/>
  <c r="C562" i="3" s="1"/>
  <c r="G560" i="3"/>
  <c r="F560" i="3"/>
  <c r="I560" i="3" s="1"/>
  <c r="C560" i="3"/>
  <c r="G559" i="3"/>
  <c r="F559" i="3"/>
  <c r="I559" i="3" s="1"/>
  <c r="A559" i="3"/>
  <c r="I567" i="3"/>
  <c r="G567" i="3"/>
  <c r="F567" i="3"/>
  <c r="G566" i="3"/>
  <c r="F566" i="3"/>
  <c r="I566" i="3" s="1"/>
  <c r="C566" i="3"/>
  <c r="C567" i="3" s="1"/>
  <c r="I565" i="3"/>
  <c r="G565" i="3"/>
  <c r="F565" i="3"/>
  <c r="C565" i="3"/>
  <c r="G564" i="3"/>
  <c r="F564" i="3"/>
  <c r="I564" i="3" s="1"/>
  <c r="A564" i="3"/>
  <c r="I572" i="3"/>
  <c r="G572" i="3"/>
  <c r="F572" i="3"/>
  <c r="G571" i="3"/>
  <c r="F571" i="3"/>
  <c r="I571" i="3" s="1"/>
  <c r="C571" i="3"/>
  <c r="C572" i="3" s="1"/>
  <c r="I570" i="3"/>
  <c r="G570" i="3"/>
  <c r="F570" i="3"/>
  <c r="C570" i="3"/>
  <c r="G569" i="3"/>
  <c r="F569" i="3"/>
  <c r="I569" i="3" s="1"/>
  <c r="A569" i="3"/>
  <c r="G582" i="3"/>
  <c r="F582" i="3"/>
  <c r="F552" i="3"/>
  <c r="G479" i="3"/>
  <c r="F479" i="3"/>
  <c r="I479" i="3" s="1"/>
  <c r="C479" i="3"/>
  <c r="C480" i="3" s="1"/>
  <c r="G478" i="3"/>
  <c r="F478" i="3"/>
  <c r="I478" i="3" s="1"/>
  <c r="C478" i="3"/>
  <c r="A477" i="3"/>
  <c r="G475" i="3"/>
  <c r="F475" i="3"/>
  <c r="I475" i="3" s="1"/>
  <c r="G474" i="3"/>
  <c r="F474" i="3"/>
  <c r="I474" i="3" s="1"/>
  <c r="C474" i="3"/>
  <c r="C475" i="3" s="1"/>
  <c r="G473" i="3"/>
  <c r="F473" i="3"/>
  <c r="I473" i="3" s="1"/>
  <c r="C473" i="3"/>
  <c r="G472" i="3"/>
  <c r="F472" i="3"/>
  <c r="I472" i="3" s="1"/>
  <c r="A472" i="3"/>
  <c r="G470" i="3"/>
  <c r="F470" i="3"/>
  <c r="I470" i="3" s="1"/>
  <c r="G469" i="3"/>
  <c r="F469" i="3"/>
  <c r="I469" i="3" s="1"/>
  <c r="C469" i="3"/>
  <c r="C470" i="3" s="1"/>
  <c r="I468" i="3"/>
  <c r="G468" i="3"/>
  <c r="F468" i="3"/>
  <c r="C468" i="3"/>
  <c r="G467" i="3"/>
  <c r="F467" i="3"/>
  <c r="I467" i="3" s="1"/>
  <c r="A467" i="3"/>
  <c r="I465" i="3"/>
  <c r="G465" i="3"/>
  <c r="F465" i="3"/>
  <c r="G464" i="3"/>
  <c r="F464" i="3"/>
  <c r="I464" i="3" s="1"/>
  <c r="C464" i="3"/>
  <c r="C465" i="3" s="1"/>
  <c r="I463" i="3"/>
  <c r="G463" i="3"/>
  <c r="F463" i="3"/>
  <c r="C463" i="3"/>
  <c r="G462" i="3"/>
  <c r="F462" i="3"/>
  <c r="I462" i="3" s="1"/>
  <c r="A462" i="3"/>
  <c r="G381" i="3"/>
  <c r="F381" i="3"/>
  <c r="I381" i="3" s="1"/>
  <c r="G380" i="3"/>
  <c r="F380" i="3"/>
  <c r="I380" i="3" s="1"/>
  <c r="G379" i="3"/>
  <c r="F379" i="3"/>
  <c r="I379" i="3" s="1"/>
  <c r="I378" i="3"/>
  <c r="G378" i="3"/>
  <c r="F378" i="3"/>
  <c r="G377" i="3"/>
  <c r="F377" i="3"/>
  <c r="I377" i="3" s="1"/>
  <c r="C377" i="3"/>
  <c r="C378" i="3" s="1"/>
  <c r="C379" i="3" s="1"/>
  <c r="C380" i="3" s="1"/>
  <c r="C381" i="3" s="1"/>
  <c r="I376" i="3"/>
  <c r="G376" i="3"/>
  <c r="F376" i="3"/>
  <c r="A376" i="3"/>
  <c r="G374" i="3"/>
  <c r="F374" i="3"/>
  <c r="I374" i="3" s="1"/>
  <c r="G372" i="3"/>
  <c r="F372" i="3"/>
  <c r="I372" i="3" s="1"/>
  <c r="I371" i="3"/>
  <c r="G371" i="3"/>
  <c r="F371" i="3"/>
  <c r="G370" i="3"/>
  <c r="F370" i="3"/>
  <c r="I370" i="3" s="1"/>
  <c r="C370" i="3"/>
  <c r="C371" i="3" s="1"/>
  <c r="C372" i="3" s="1"/>
  <c r="C373" i="3" s="1"/>
  <c r="C374" i="3" s="1"/>
  <c r="G369" i="3"/>
  <c r="F369" i="3"/>
  <c r="I369" i="3" s="1"/>
  <c r="A369" i="3"/>
  <c r="G366" i="3"/>
  <c r="F366" i="3"/>
  <c r="I366" i="3" s="1"/>
  <c r="G365" i="3"/>
  <c r="F365" i="3"/>
  <c r="I365" i="3" s="1"/>
  <c r="G364" i="3"/>
  <c r="F364" i="3"/>
  <c r="I364" i="3" s="1"/>
  <c r="G363" i="3"/>
  <c r="F363" i="3"/>
  <c r="I363" i="3" s="1"/>
  <c r="C363" i="3"/>
  <c r="C364" i="3" s="1"/>
  <c r="C365" i="3" s="1"/>
  <c r="C366" i="3" s="1"/>
  <c r="C367" i="3" s="1"/>
  <c r="G362" i="3"/>
  <c r="F362" i="3"/>
  <c r="I362" i="3" s="1"/>
  <c r="A362" i="3"/>
  <c r="F388" i="3"/>
  <c r="I388" i="3" s="1"/>
  <c r="G388" i="3"/>
  <c r="F387" i="3"/>
  <c r="G387" i="3"/>
  <c r="I387" i="3"/>
  <c r="G386" i="3"/>
  <c r="F386" i="3"/>
  <c r="I386" i="3" s="1"/>
  <c r="G385" i="3"/>
  <c r="F385" i="3"/>
  <c r="I385" i="3" s="1"/>
  <c r="G384" i="3"/>
  <c r="F384" i="3"/>
  <c r="I384" i="3" s="1"/>
  <c r="C384" i="3"/>
  <c r="C385" i="3" s="1"/>
  <c r="C386" i="3" s="1"/>
  <c r="C387" i="3" s="1"/>
  <c r="C388" i="3" s="1"/>
  <c r="G383" i="3"/>
  <c r="F383" i="3"/>
  <c r="I383" i="3" s="1"/>
  <c r="A383" i="3"/>
  <c r="G295" i="3"/>
  <c r="F295" i="3"/>
  <c r="I295" i="3" s="1"/>
  <c r="G294" i="3"/>
  <c r="F294" i="3"/>
  <c r="I294" i="3" s="1"/>
  <c r="G293" i="3"/>
  <c r="F293" i="3"/>
  <c r="I293" i="3" s="1"/>
  <c r="C293" i="3"/>
  <c r="C294" i="3" s="1"/>
  <c r="C295" i="3" s="1"/>
  <c r="C296" i="3" s="1"/>
  <c r="G292" i="3"/>
  <c r="F292" i="3"/>
  <c r="I292" i="3" s="1"/>
  <c r="C292" i="3"/>
  <c r="G291" i="3"/>
  <c r="F291" i="3"/>
  <c r="I291" i="3" s="1"/>
  <c r="A291" i="3"/>
  <c r="J290" i="3"/>
  <c r="G274" i="3"/>
  <c r="F274" i="3"/>
  <c r="G269" i="3"/>
  <c r="F269" i="3"/>
  <c r="G264" i="3"/>
  <c r="F264" i="3"/>
  <c r="I264" i="3" s="1"/>
  <c r="F259" i="3"/>
  <c r="F201" i="3"/>
  <c r="F205" i="3"/>
  <c r="F210" i="3"/>
  <c r="F220" i="3"/>
  <c r="F236" i="3"/>
  <c r="I269" i="3"/>
  <c r="G268" i="3"/>
  <c r="F268" i="3"/>
  <c r="I268" i="3" s="1"/>
  <c r="C268" i="3"/>
  <c r="C269" i="3" s="1"/>
  <c r="G267" i="3"/>
  <c r="F267" i="3"/>
  <c r="I267" i="3" s="1"/>
  <c r="C267" i="3"/>
  <c r="G266" i="3"/>
  <c r="F266" i="3"/>
  <c r="I266" i="3" s="1"/>
  <c r="A266" i="3"/>
  <c r="G263" i="3"/>
  <c r="F263" i="3"/>
  <c r="I263" i="3" s="1"/>
  <c r="I262" i="3"/>
  <c r="G262" i="3"/>
  <c r="F262" i="3"/>
  <c r="C262" i="3"/>
  <c r="C263" i="3" s="1"/>
  <c r="C264" i="3" s="1"/>
  <c r="A261" i="3"/>
  <c r="G259" i="3"/>
  <c r="I259" i="3"/>
  <c r="G258" i="3"/>
  <c r="F258" i="3"/>
  <c r="I258" i="3" s="1"/>
  <c r="G257" i="3"/>
  <c r="F257" i="3"/>
  <c r="I257" i="3" s="1"/>
  <c r="C257" i="3"/>
  <c r="C258" i="3" s="1"/>
  <c r="C259" i="3" s="1"/>
  <c r="G256" i="3"/>
  <c r="F256" i="3"/>
  <c r="I256" i="3" s="1"/>
  <c r="A256" i="3"/>
  <c r="J2" i="3" l="1"/>
  <c r="C79" i="3" l="1"/>
  <c r="C80" i="3" s="1"/>
  <c r="C81" i="3" s="1"/>
  <c r="J3" i="3" l="1"/>
  <c r="C157" i="3"/>
  <c r="C158" i="3" s="1"/>
  <c r="C111" i="3" l="1"/>
  <c r="C159" i="3"/>
  <c r="M163" i="3"/>
  <c r="M117" i="3"/>
  <c r="M85" i="3"/>
  <c r="I152" i="3"/>
  <c r="I74" i="3"/>
  <c r="I106" i="3"/>
  <c r="C112" i="3" l="1"/>
  <c r="E112" i="3" s="1"/>
  <c r="E165" i="3"/>
  <c r="E161" i="3"/>
  <c r="E164" i="3"/>
  <c r="E160" i="3"/>
  <c r="K154" i="3"/>
  <c r="E163" i="3"/>
  <c r="E159" i="3"/>
  <c r="K156" i="3"/>
  <c r="K157" i="3" s="1"/>
  <c r="K162" i="3" s="1"/>
  <c r="E158" i="3"/>
  <c r="K155" i="3"/>
  <c r="C154" i="3" s="1"/>
  <c r="K153" i="3"/>
  <c r="E156" i="3"/>
  <c r="E162" i="3"/>
  <c r="E157" i="3"/>
  <c r="E119" i="3"/>
  <c r="E115" i="3"/>
  <c r="E111" i="3"/>
  <c r="K110" i="3"/>
  <c r="K111" i="3" s="1"/>
  <c r="K116" i="3" s="1"/>
  <c r="E114" i="3"/>
  <c r="E110" i="3"/>
  <c r="K108" i="3"/>
  <c r="E118" i="3"/>
  <c r="E117" i="3"/>
  <c r="K109" i="3"/>
  <c r="C108" i="3" s="1"/>
  <c r="K107" i="3"/>
  <c r="E116" i="3"/>
  <c r="K77" i="3"/>
  <c r="C76" i="3" s="1"/>
  <c r="E84" i="3"/>
  <c r="E80" i="3"/>
  <c r="E87" i="3"/>
  <c r="E83" i="3"/>
  <c r="E79" i="3"/>
  <c r="E86" i="3"/>
  <c r="K78" i="3"/>
  <c r="K79" i="3" s="1"/>
  <c r="K84" i="3" s="1"/>
  <c r="E82" i="3"/>
  <c r="E78" i="3"/>
  <c r="K75" i="3"/>
  <c r="E85" i="3"/>
  <c r="E81" i="3"/>
  <c r="K76" i="3"/>
  <c r="C95" i="3"/>
  <c r="C96" i="3" s="1"/>
  <c r="C97" i="3" s="1"/>
  <c r="K132" i="3"/>
  <c r="K131" i="3"/>
  <c r="K130" i="3"/>
  <c r="C126" i="3"/>
  <c r="K100" i="3"/>
  <c r="C62" i="3"/>
  <c r="I90" i="3"/>
  <c r="I122" i="3"/>
  <c r="C113" i="3" l="1"/>
  <c r="E113" i="3" s="1"/>
  <c r="K158" i="3"/>
  <c r="K159" i="3" s="1"/>
  <c r="K160" i="3" s="1"/>
  <c r="K161" i="3" s="1"/>
  <c r="K112" i="3"/>
  <c r="K113" i="3" s="1"/>
  <c r="K114" i="3" s="1"/>
  <c r="K115" i="3" s="1"/>
  <c r="K80" i="3"/>
  <c r="K81" i="3" s="1"/>
  <c r="K82" i="3" s="1"/>
  <c r="K83" i="3" s="1"/>
  <c r="K85" i="3" s="1"/>
  <c r="C77" i="3" s="1"/>
  <c r="E154" i="3"/>
  <c r="E108" i="3"/>
  <c r="E76" i="3"/>
  <c r="E134" i="3"/>
  <c r="E128" i="3"/>
  <c r="K126" i="3"/>
  <c r="K127" i="3" s="1"/>
  <c r="E133" i="3"/>
  <c r="E127" i="3"/>
  <c r="K123" i="3"/>
  <c r="E130" i="3"/>
  <c r="K124" i="3"/>
  <c r="E132" i="3"/>
  <c r="E126" i="3"/>
  <c r="E131" i="3"/>
  <c r="E129" i="3"/>
  <c r="K125" i="3"/>
  <c r="C124" i="3" s="1"/>
  <c r="E135" i="3"/>
  <c r="E103" i="3"/>
  <c r="E102" i="3"/>
  <c r="E96" i="3"/>
  <c r="E101" i="3"/>
  <c r="E95" i="3"/>
  <c r="K91" i="3"/>
  <c r="K94" i="3"/>
  <c r="K95" i="3" s="1"/>
  <c r="K93" i="3"/>
  <c r="C92" i="3" s="1"/>
  <c r="K92" i="3"/>
  <c r="E100" i="3"/>
  <c r="E94" i="3"/>
  <c r="E99" i="3"/>
  <c r="E98" i="3"/>
  <c r="E97" i="3"/>
  <c r="K68" i="3"/>
  <c r="K67" i="3"/>
  <c r="K66" i="3"/>
  <c r="I58" i="3"/>
  <c r="K163" i="3" l="1"/>
  <c r="C155" i="3" s="1"/>
  <c r="K117" i="3"/>
  <c r="C109" i="3" s="1"/>
  <c r="E109" i="3" s="1"/>
  <c r="E77" i="3"/>
  <c r="F76" i="3"/>
  <c r="K128" i="3"/>
  <c r="K129" i="3" s="1"/>
  <c r="E124" i="3"/>
  <c r="K96" i="3"/>
  <c r="K97" i="3" s="1"/>
  <c r="K98" i="3" s="1"/>
  <c r="K99" i="3" s="1"/>
  <c r="E92" i="3"/>
  <c r="E71" i="3"/>
  <c r="E70" i="3"/>
  <c r="E64" i="3"/>
  <c r="K59" i="3"/>
  <c r="E69" i="3"/>
  <c r="E63" i="3"/>
  <c r="E68" i="3"/>
  <c r="E62" i="3"/>
  <c r="K61" i="3"/>
  <c r="C60" i="3" s="1"/>
  <c r="E67" i="3"/>
  <c r="K60" i="3"/>
  <c r="E65" i="3"/>
  <c r="E66" i="3"/>
  <c r="K62" i="3"/>
  <c r="K63" i="3" s="1"/>
  <c r="J73" i="3" l="1"/>
  <c r="H76" i="3" s="1"/>
  <c r="E155" i="3"/>
  <c r="F154" i="3"/>
  <c r="J151" i="3" s="1"/>
  <c r="H154" i="3" s="1"/>
  <c r="F108" i="3"/>
  <c r="J105" i="3" s="1"/>
  <c r="H108" i="3" s="1"/>
  <c r="K101" i="3"/>
  <c r="C93" i="3" s="1"/>
  <c r="E93" i="3" s="1"/>
  <c r="K133" i="3"/>
  <c r="C125" i="3" s="1"/>
  <c r="E60" i="3"/>
  <c r="K64" i="3"/>
  <c r="K65" i="3" s="1"/>
  <c r="F92" i="3" l="1"/>
  <c r="H166" i="3" s="1"/>
  <c r="E125" i="3"/>
  <c r="F124" i="3"/>
  <c r="J121" i="3" s="1"/>
  <c r="H124" i="3" s="1"/>
  <c r="K69" i="3"/>
  <c r="C61" i="3" s="1"/>
  <c r="F60" i="3" s="1"/>
  <c r="J89" i="3" l="1"/>
  <c r="H92" i="3" s="1"/>
  <c r="E61" i="3"/>
  <c r="J57" i="3"/>
  <c r="H60" i="3" s="1"/>
  <c r="G484" i="3" l="1"/>
  <c r="F484" i="3"/>
  <c r="G459" i="3"/>
  <c r="F459" i="3"/>
  <c r="G454" i="3"/>
  <c r="F454" i="3"/>
  <c r="G203" i="3" l="1"/>
  <c r="F203" i="3"/>
  <c r="G202" i="3"/>
  <c r="F202" i="3"/>
  <c r="G201" i="3"/>
  <c r="G208" i="3"/>
  <c r="F208" i="3"/>
  <c r="G207" i="3"/>
  <c r="F207" i="3"/>
  <c r="G206" i="3"/>
  <c r="F206" i="3"/>
  <c r="G205" i="3"/>
  <c r="F216" i="3"/>
  <c r="J183" i="3" l="1"/>
  <c r="J639" i="3" l="1"/>
  <c r="J633" i="3"/>
  <c r="J627" i="3"/>
  <c r="J614" i="3"/>
  <c r="J608" i="3"/>
  <c r="J596" i="3"/>
  <c r="J590" i="3"/>
  <c r="J533" i="3"/>
  <c r="J528" i="3"/>
  <c r="J523" i="3"/>
  <c r="J507" i="3"/>
  <c r="J502" i="3"/>
  <c r="J497" i="3"/>
  <c r="J426" i="3"/>
  <c r="J410" i="3"/>
  <c r="J400" i="3"/>
  <c r="J326" i="3"/>
  <c r="J304" i="3"/>
  <c r="J283" i="3"/>
  <c r="G674" i="3"/>
  <c r="F674" i="3"/>
  <c r="I674" i="3" s="1"/>
  <c r="G673" i="3"/>
  <c r="F673" i="3"/>
  <c r="I673" i="3" s="1"/>
  <c r="G672" i="3"/>
  <c r="F672" i="3"/>
  <c r="I672" i="3" s="1"/>
  <c r="G671" i="3"/>
  <c r="I671" i="3"/>
  <c r="G650" i="3"/>
  <c r="F650" i="3"/>
  <c r="I650" i="3" s="1"/>
  <c r="G649" i="3"/>
  <c r="F649" i="3"/>
  <c r="I649" i="3" s="1"/>
  <c r="G648" i="3"/>
  <c r="F648" i="3"/>
  <c r="I648" i="3" s="1"/>
  <c r="G647" i="3"/>
  <c r="F647" i="3"/>
  <c r="I647" i="3" s="1"/>
  <c r="G644" i="3"/>
  <c r="F644" i="3"/>
  <c r="I644" i="3" s="1"/>
  <c r="G643" i="3"/>
  <c r="F643" i="3"/>
  <c r="I643" i="3" s="1"/>
  <c r="G642" i="3"/>
  <c r="F642" i="3"/>
  <c r="I642" i="3" s="1"/>
  <c r="G640" i="3"/>
  <c r="F640" i="3"/>
  <c r="I640" i="3" s="1"/>
  <c r="G638" i="3"/>
  <c r="F638" i="3"/>
  <c r="I638" i="3" s="1"/>
  <c r="G637" i="3"/>
  <c r="F637" i="3"/>
  <c r="I637" i="3" s="1"/>
  <c r="G636" i="3"/>
  <c r="F636" i="3"/>
  <c r="I636" i="3" s="1"/>
  <c r="G634" i="3"/>
  <c r="F634" i="3"/>
  <c r="G632" i="3"/>
  <c r="F632" i="3"/>
  <c r="I632" i="3" s="1"/>
  <c r="G631" i="3"/>
  <c r="F631" i="3"/>
  <c r="I631" i="3" s="1"/>
  <c r="G630" i="3"/>
  <c r="F630" i="3"/>
  <c r="I630" i="3" s="1"/>
  <c r="G629" i="3"/>
  <c r="F629" i="3"/>
  <c r="I629" i="3" s="1"/>
  <c r="G628" i="3"/>
  <c r="F628" i="3"/>
  <c r="I628" i="3" s="1"/>
  <c r="G626" i="3"/>
  <c r="F626" i="3"/>
  <c r="I626" i="3" s="1"/>
  <c r="G625" i="3"/>
  <c r="F625" i="3"/>
  <c r="I625" i="3" s="1"/>
  <c r="G624" i="3"/>
  <c r="F624" i="3"/>
  <c r="I624" i="3" s="1"/>
  <c r="G622" i="3"/>
  <c r="F622" i="3"/>
  <c r="I622" i="3" s="1"/>
  <c r="G619" i="3"/>
  <c r="F619" i="3"/>
  <c r="I619" i="3" s="1"/>
  <c r="G618" i="3"/>
  <c r="F618" i="3"/>
  <c r="I618" i="3" s="1"/>
  <c r="G617" i="3"/>
  <c r="F617" i="3"/>
  <c r="I617" i="3" s="1"/>
  <c r="G613" i="3"/>
  <c r="F613" i="3"/>
  <c r="I613" i="3" s="1"/>
  <c r="G612" i="3"/>
  <c r="F612" i="3"/>
  <c r="I612" i="3" s="1"/>
  <c r="G611" i="3"/>
  <c r="F611" i="3"/>
  <c r="I611" i="3" s="1"/>
  <c r="G610" i="3"/>
  <c r="F610" i="3"/>
  <c r="I610" i="3" s="1"/>
  <c r="G609" i="3"/>
  <c r="F609" i="3"/>
  <c r="I609" i="3" s="1"/>
  <c r="G607" i="3"/>
  <c r="F607" i="3"/>
  <c r="I607" i="3" s="1"/>
  <c r="G606" i="3"/>
  <c r="F606" i="3"/>
  <c r="I606" i="3" s="1"/>
  <c r="G605" i="3"/>
  <c r="F605" i="3"/>
  <c r="I605" i="3" s="1"/>
  <c r="G603" i="3"/>
  <c r="F603" i="3"/>
  <c r="I603" i="3" s="1"/>
  <c r="G601" i="3"/>
  <c r="F601" i="3"/>
  <c r="I601" i="3" s="1"/>
  <c r="G600" i="3"/>
  <c r="F600" i="3"/>
  <c r="I600" i="3" s="1"/>
  <c r="G599" i="3"/>
  <c r="F599" i="3"/>
  <c r="I599" i="3" s="1"/>
  <c r="G598" i="3"/>
  <c r="F598" i="3"/>
  <c r="I598" i="3" s="1"/>
  <c r="G595" i="3"/>
  <c r="F595" i="3"/>
  <c r="I595" i="3" s="1"/>
  <c r="G594" i="3"/>
  <c r="F594" i="3"/>
  <c r="I594" i="3" s="1"/>
  <c r="G593" i="3"/>
  <c r="F593" i="3"/>
  <c r="I593" i="3" s="1"/>
  <c r="G589" i="3"/>
  <c r="F589" i="3"/>
  <c r="G588" i="3"/>
  <c r="F588" i="3"/>
  <c r="G587" i="3"/>
  <c r="F587" i="3"/>
  <c r="C671" i="3"/>
  <c r="C672" i="3" s="1"/>
  <c r="C673" i="3" s="1"/>
  <c r="A670" i="3"/>
  <c r="C647" i="3"/>
  <c r="C648" i="3" s="1"/>
  <c r="C649" i="3" s="1"/>
  <c r="A646" i="3"/>
  <c r="C641" i="3"/>
  <c r="C642" i="3" s="1"/>
  <c r="C643" i="3" s="1"/>
  <c r="A640" i="3"/>
  <c r="C635" i="3"/>
  <c r="C636" i="3" s="1"/>
  <c r="C637" i="3" s="1"/>
  <c r="I634" i="3"/>
  <c r="A634" i="3"/>
  <c r="C629" i="3"/>
  <c r="C630" i="3" s="1"/>
  <c r="C631" i="3" s="1"/>
  <c r="A628" i="3"/>
  <c r="C623" i="3"/>
  <c r="C624" i="3" s="1"/>
  <c r="C625" i="3" s="1"/>
  <c r="A622" i="3"/>
  <c r="C616" i="3"/>
  <c r="C617" i="3" s="1"/>
  <c r="C618" i="3" s="1"/>
  <c r="A615" i="3"/>
  <c r="C610" i="3"/>
  <c r="C611" i="3" s="1"/>
  <c r="C612" i="3" s="1"/>
  <c r="A609" i="3"/>
  <c r="C604" i="3"/>
  <c r="C605" i="3" s="1"/>
  <c r="C606" i="3" s="1"/>
  <c r="A603" i="3"/>
  <c r="C598" i="3"/>
  <c r="C599" i="3" s="1"/>
  <c r="C600" i="3" s="1"/>
  <c r="A597" i="3"/>
  <c r="C592" i="3"/>
  <c r="C593" i="3" s="1"/>
  <c r="C594" i="3" s="1"/>
  <c r="A591" i="3"/>
  <c r="G581" i="3"/>
  <c r="F581" i="3"/>
  <c r="G580" i="3"/>
  <c r="F580" i="3"/>
  <c r="G556" i="3"/>
  <c r="F556" i="3"/>
  <c r="G555" i="3"/>
  <c r="F555" i="3"/>
  <c r="G554" i="3"/>
  <c r="F554" i="3"/>
  <c r="G552" i="3"/>
  <c r="G551" i="3"/>
  <c r="F551" i="3"/>
  <c r="G550" i="3"/>
  <c r="F550" i="3"/>
  <c r="G547" i="3"/>
  <c r="F547" i="3"/>
  <c r="G546" i="3"/>
  <c r="F546" i="3"/>
  <c r="G545" i="3"/>
  <c r="F545" i="3"/>
  <c r="G542" i="3"/>
  <c r="F542" i="3"/>
  <c r="G541" i="3"/>
  <c r="F541" i="3"/>
  <c r="G540" i="3"/>
  <c r="F540" i="3"/>
  <c r="G536" i="3"/>
  <c r="F536" i="3"/>
  <c r="G535" i="3"/>
  <c r="F535" i="3"/>
  <c r="G534" i="3"/>
  <c r="F534" i="3"/>
  <c r="G531" i="3"/>
  <c r="F531" i="3"/>
  <c r="G530" i="3"/>
  <c r="F530" i="3"/>
  <c r="G529" i="3"/>
  <c r="F529" i="3"/>
  <c r="G527" i="3"/>
  <c r="F527" i="3"/>
  <c r="G526" i="3"/>
  <c r="F526" i="3"/>
  <c r="G525" i="3"/>
  <c r="F525" i="3"/>
  <c r="G524" i="3"/>
  <c r="F524" i="3"/>
  <c r="G521" i="3"/>
  <c r="F521" i="3"/>
  <c r="G520" i="3"/>
  <c r="F520" i="3"/>
  <c r="G519" i="3"/>
  <c r="F519" i="3"/>
  <c r="G515" i="3"/>
  <c r="F515" i="3"/>
  <c r="G514" i="3"/>
  <c r="F514" i="3"/>
  <c r="G511" i="3"/>
  <c r="F511" i="3"/>
  <c r="G510" i="3"/>
  <c r="F510" i="3"/>
  <c r="G509" i="3"/>
  <c r="F509" i="3"/>
  <c r="G508" i="3"/>
  <c r="F508" i="3"/>
  <c r="G505" i="3"/>
  <c r="F505" i="3"/>
  <c r="G504" i="3"/>
  <c r="F504" i="3"/>
  <c r="G503" i="3"/>
  <c r="F503" i="3"/>
  <c r="G501" i="3"/>
  <c r="F501" i="3"/>
  <c r="G500" i="3"/>
  <c r="F500" i="3"/>
  <c r="G499" i="3"/>
  <c r="F499" i="3"/>
  <c r="G495" i="3"/>
  <c r="F495" i="3"/>
  <c r="G494" i="3"/>
  <c r="F494" i="3"/>
  <c r="G490" i="3"/>
  <c r="F490" i="3"/>
  <c r="G489" i="3"/>
  <c r="F489" i="3"/>
  <c r="I582" i="3" l="1"/>
  <c r="I581" i="3"/>
  <c r="I580" i="3"/>
  <c r="C580" i="3"/>
  <c r="C581" i="3" s="1"/>
  <c r="C582" i="3" s="1"/>
  <c r="A579" i="3"/>
  <c r="I556" i="3"/>
  <c r="I555" i="3"/>
  <c r="C555" i="3"/>
  <c r="C556" i="3" s="1"/>
  <c r="C557" i="3" s="1"/>
  <c r="I554" i="3"/>
  <c r="A554" i="3"/>
  <c r="I552" i="3"/>
  <c r="I551" i="3"/>
  <c r="I550" i="3"/>
  <c r="C550" i="3"/>
  <c r="C551" i="3" s="1"/>
  <c r="C552" i="3" s="1"/>
  <c r="A549" i="3"/>
  <c r="I547" i="3"/>
  <c r="I546" i="3"/>
  <c r="I545" i="3"/>
  <c r="C545" i="3"/>
  <c r="C546" i="3" s="1"/>
  <c r="C547" i="3" s="1"/>
  <c r="A544" i="3"/>
  <c r="I542" i="3"/>
  <c r="I541" i="3"/>
  <c r="I540" i="3"/>
  <c r="C540" i="3"/>
  <c r="C541" i="3" s="1"/>
  <c r="C542" i="3" s="1"/>
  <c r="A539" i="3"/>
  <c r="I536" i="3"/>
  <c r="I535" i="3"/>
  <c r="C535" i="3"/>
  <c r="C536" i="3" s="1"/>
  <c r="C537" i="3" s="1"/>
  <c r="I534" i="3"/>
  <c r="A534" i="3"/>
  <c r="I531" i="3"/>
  <c r="I530" i="3"/>
  <c r="C530" i="3"/>
  <c r="C531" i="3" s="1"/>
  <c r="C532" i="3" s="1"/>
  <c r="I529" i="3"/>
  <c r="A529" i="3"/>
  <c r="I527" i="3"/>
  <c r="I526" i="3"/>
  <c r="I525" i="3"/>
  <c r="C525" i="3"/>
  <c r="C526" i="3" s="1"/>
  <c r="C527" i="3" s="1"/>
  <c r="I524" i="3"/>
  <c r="A524" i="3"/>
  <c r="I521" i="3"/>
  <c r="I520" i="3"/>
  <c r="C520" i="3"/>
  <c r="C521" i="3" s="1"/>
  <c r="C522" i="3" s="1"/>
  <c r="I519" i="3"/>
  <c r="A519" i="3"/>
  <c r="I515" i="3"/>
  <c r="I514" i="3"/>
  <c r="C514" i="3"/>
  <c r="C515" i="3" s="1"/>
  <c r="C516" i="3" s="1"/>
  <c r="A513" i="3"/>
  <c r="I511" i="3"/>
  <c r="I510" i="3"/>
  <c r="I509" i="3"/>
  <c r="C509" i="3"/>
  <c r="C510" i="3" s="1"/>
  <c r="C511" i="3" s="1"/>
  <c r="I508" i="3"/>
  <c r="A508" i="3"/>
  <c r="I505" i="3"/>
  <c r="I504" i="3"/>
  <c r="C504" i="3"/>
  <c r="C505" i="3" s="1"/>
  <c r="C506" i="3" s="1"/>
  <c r="I503" i="3"/>
  <c r="A503" i="3"/>
  <c r="I501" i="3"/>
  <c r="I500" i="3"/>
  <c r="I499" i="3"/>
  <c r="C499" i="3"/>
  <c r="C500" i="3" s="1"/>
  <c r="C501" i="3" s="1"/>
  <c r="A498" i="3"/>
  <c r="I495" i="3"/>
  <c r="I494" i="3"/>
  <c r="C494" i="3"/>
  <c r="C495" i="3" s="1"/>
  <c r="C496" i="3" s="1"/>
  <c r="A493" i="3"/>
  <c r="I490" i="3"/>
  <c r="C489" i="3"/>
  <c r="C490" i="3" s="1"/>
  <c r="C491" i="3" s="1"/>
  <c r="G483" i="3"/>
  <c r="F483" i="3"/>
  <c r="G482" i="3"/>
  <c r="F482" i="3"/>
  <c r="G460" i="3"/>
  <c r="F460" i="3"/>
  <c r="G458" i="3"/>
  <c r="F458" i="3"/>
  <c r="G453" i="3"/>
  <c r="F453" i="3"/>
  <c r="G452" i="3"/>
  <c r="F452" i="3"/>
  <c r="G449" i="3"/>
  <c r="F449" i="3"/>
  <c r="G448" i="3"/>
  <c r="F448" i="3"/>
  <c r="G447" i="3"/>
  <c r="F447" i="3"/>
  <c r="G444" i="3"/>
  <c r="F444" i="3"/>
  <c r="G443" i="3"/>
  <c r="F443" i="3"/>
  <c r="G442" i="3"/>
  <c r="F442" i="3"/>
  <c r="G440" i="3"/>
  <c r="F440" i="3"/>
  <c r="G439" i="3"/>
  <c r="F439" i="3"/>
  <c r="G438" i="3"/>
  <c r="F438" i="3"/>
  <c r="G435" i="3"/>
  <c r="F435" i="3"/>
  <c r="G434" i="3"/>
  <c r="F434" i="3"/>
  <c r="G433" i="3"/>
  <c r="F433" i="3"/>
  <c r="G430" i="3"/>
  <c r="F430" i="3"/>
  <c r="G429" i="3"/>
  <c r="F429" i="3"/>
  <c r="G428" i="3"/>
  <c r="F428" i="3"/>
  <c r="G427" i="3"/>
  <c r="F427" i="3"/>
  <c r="G425" i="3"/>
  <c r="F425" i="3"/>
  <c r="G424" i="3"/>
  <c r="F424" i="3"/>
  <c r="G423" i="3"/>
  <c r="F423" i="3"/>
  <c r="G418" i="3"/>
  <c r="F418" i="3"/>
  <c r="G417" i="3"/>
  <c r="F417" i="3"/>
  <c r="G414" i="3"/>
  <c r="F414" i="3"/>
  <c r="G413" i="3"/>
  <c r="F413" i="3"/>
  <c r="G412" i="3"/>
  <c r="F412" i="3"/>
  <c r="G411" i="3"/>
  <c r="F411" i="3"/>
  <c r="G409" i="3"/>
  <c r="F409" i="3"/>
  <c r="G408" i="3"/>
  <c r="F408" i="3"/>
  <c r="G407" i="3"/>
  <c r="F407" i="3"/>
  <c r="G403" i="3"/>
  <c r="F403" i="3"/>
  <c r="G402" i="3"/>
  <c r="F402" i="3"/>
  <c r="G401" i="3"/>
  <c r="F401" i="3"/>
  <c r="G398" i="3"/>
  <c r="F398" i="3"/>
  <c r="G397" i="3"/>
  <c r="F397" i="3"/>
  <c r="G393" i="3"/>
  <c r="F393" i="3"/>
  <c r="G392" i="3"/>
  <c r="F392" i="3"/>
  <c r="I414" i="3" l="1"/>
  <c r="I413" i="3"/>
  <c r="I412" i="3"/>
  <c r="C412" i="3"/>
  <c r="C413" i="3" s="1"/>
  <c r="C414" i="3" s="1"/>
  <c r="I411" i="3"/>
  <c r="A411" i="3"/>
  <c r="I440" i="3"/>
  <c r="I439" i="3"/>
  <c r="I438" i="3"/>
  <c r="C438" i="3"/>
  <c r="C439" i="3" s="1"/>
  <c r="C440" i="3" s="1"/>
  <c r="A437" i="3"/>
  <c r="I484" i="3"/>
  <c r="I483" i="3"/>
  <c r="C483" i="3"/>
  <c r="C484" i="3" s="1"/>
  <c r="C485" i="3" s="1"/>
  <c r="I482" i="3"/>
  <c r="A482" i="3"/>
  <c r="I460" i="3"/>
  <c r="I459" i="3"/>
  <c r="I458" i="3"/>
  <c r="C458" i="3"/>
  <c r="C459" i="3" s="1"/>
  <c r="C460" i="3" s="1"/>
  <c r="A457" i="3"/>
  <c r="I454" i="3"/>
  <c r="I453" i="3"/>
  <c r="C453" i="3"/>
  <c r="C454" i="3" s="1"/>
  <c r="C455" i="3" s="1"/>
  <c r="I452" i="3"/>
  <c r="A452" i="3"/>
  <c r="I449" i="3"/>
  <c r="I448" i="3"/>
  <c r="C448" i="3"/>
  <c r="C449" i="3" s="1"/>
  <c r="C450" i="3" s="1"/>
  <c r="I447" i="3"/>
  <c r="A447" i="3"/>
  <c r="I444" i="3"/>
  <c r="I443" i="3"/>
  <c r="C443" i="3"/>
  <c r="C444" i="3" s="1"/>
  <c r="C445" i="3" s="1"/>
  <c r="I442" i="3"/>
  <c r="A442" i="3"/>
  <c r="I435" i="3"/>
  <c r="I434" i="3"/>
  <c r="I433" i="3"/>
  <c r="C433" i="3"/>
  <c r="C434" i="3" s="1"/>
  <c r="C435" i="3" s="1"/>
  <c r="A432" i="3"/>
  <c r="I430" i="3"/>
  <c r="I429" i="3"/>
  <c r="I428" i="3"/>
  <c r="C428" i="3"/>
  <c r="C429" i="3" s="1"/>
  <c r="C430" i="3" s="1"/>
  <c r="I427" i="3"/>
  <c r="A427" i="3"/>
  <c r="I425" i="3"/>
  <c r="I424" i="3"/>
  <c r="I423" i="3"/>
  <c r="C423" i="3"/>
  <c r="C424" i="3" s="1"/>
  <c r="C425" i="3" s="1"/>
  <c r="A422" i="3"/>
  <c r="I418" i="3"/>
  <c r="I417" i="3"/>
  <c r="C417" i="3"/>
  <c r="C418" i="3" s="1"/>
  <c r="C419" i="3" s="1"/>
  <c r="A416" i="3"/>
  <c r="I409" i="3"/>
  <c r="I408" i="3"/>
  <c r="I407" i="3"/>
  <c r="C407" i="3"/>
  <c r="C408" i="3" s="1"/>
  <c r="C409" i="3" s="1"/>
  <c r="A406" i="3"/>
  <c r="I403" i="3"/>
  <c r="I402" i="3"/>
  <c r="C402" i="3"/>
  <c r="C403" i="3" s="1"/>
  <c r="C404" i="3" s="1"/>
  <c r="I401" i="3"/>
  <c r="A401" i="3"/>
  <c r="I398" i="3"/>
  <c r="I397" i="3"/>
  <c r="C397" i="3"/>
  <c r="C398" i="3" s="1"/>
  <c r="C399" i="3" s="1"/>
  <c r="A396" i="3"/>
  <c r="G359" i="3"/>
  <c r="F359" i="3"/>
  <c r="I359" i="3" s="1"/>
  <c r="G358" i="3"/>
  <c r="F358" i="3"/>
  <c r="I358" i="3" s="1"/>
  <c r="G357" i="3"/>
  <c r="F357" i="3"/>
  <c r="I357" i="3" s="1"/>
  <c r="G356" i="3"/>
  <c r="F356" i="3"/>
  <c r="I356" i="3" s="1"/>
  <c r="G355" i="3"/>
  <c r="F355" i="3"/>
  <c r="I355" i="3" s="1"/>
  <c r="G352" i="3"/>
  <c r="F352" i="3"/>
  <c r="I352" i="3" s="1"/>
  <c r="G351" i="3"/>
  <c r="F351" i="3"/>
  <c r="I351" i="3" s="1"/>
  <c r="G350" i="3"/>
  <c r="F350" i="3"/>
  <c r="I350" i="3" s="1"/>
  <c r="G349" i="3"/>
  <c r="F349" i="3"/>
  <c r="I349" i="3" s="1"/>
  <c r="G348" i="3"/>
  <c r="F348" i="3"/>
  <c r="I348" i="3" s="1"/>
  <c r="G346" i="3"/>
  <c r="F346" i="3"/>
  <c r="I346" i="3" s="1"/>
  <c r="G344" i="3"/>
  <c r="F344" i="3"/>
  <c r="I344" i="3" s="1"/>
  <c r="G343" i="3"/>
  <c r="F343" i="3"/>
  <c r="I343" i="3" s="1"/>
  <c r="G342" i="3"/>
  <c r="F342" i="3"/>
  <c r="I342" i="3" s="1"/>
  <c r="G341" i="3"/>
  <c r="F341" i="3"/>
  <c r="I341" i="3" s="1"/>
  <c r="G339" i="3"/>
  <c r="F339" i="3"/>
  <c r="I339" i="3" s="1"/>
  <c r="G337" i="3"/>
  <c r="F337" i="3"/>
  <c r="I337" i="3" s="1"/>
  <c r="G336" i="3"/>
  <c r="F336" i="3"/>
  <c r="I336" i="3" s="1"/>
  <c r="G335" i="3"/>
  <c r="F335" i="3"/>
  <c r="I335" i="3" s="1"/>
  <c r="G334" i="3"/>
  <c r="F334" i="3"/>
  <c r="I334" i="3" s="1"/>
  <c r="G332" i="3"/>
  <c r="F332" i="3"/>
  <c r="I332" i="3" s="1"/>
  <c r="G331" i="3"/>
  <c r="F331" i="3"/>
  <c r="I331" i="3" s="1"/>
  <c r="G330" i="3"/>
  <c r="F330" i="3"/>
  <c r="I330" i="3" s="1"/>
  <c r="G329" i="3"/>
  <c r="F329" i="3"/>
  <c r="I329" i="3" s="1"/>
  <c r="G328" i="3"/>
  <c r="F328" i="3"/>
  <c r="I328" i="3" s="1"/>
  <c r="G327" i="3"/>
  <c r="F327" i="3"/>
  <c r="I327" i="3" s="1"/>
  <c r="G323" i="3"/>
  <c r="F323" i="3"/>
  <c r="I323" i="3" s="1"/>
  <c r="G322" i="3"/>
  <c r="F322" i="3"/>
  <c r="I322" i="3" s="1"/>
  <c r="G321" i="3"/>
  <c r="F321" i="3"/>
  <c r="I321" i="3" s="1"/>
  <c r="G320" i="3"/>
  <c r="F320" i="3"/>
  <c r="I320" i="3" s="1"/>
  <c r="G325" i="3"/>
  <c r="F325" i="3"/>
  <c r="I325" i="3" s="1"/>
  <c r="G315" i="3"/>
  <c r="F315" i="3"/>
  <c r="I315" i="3" s="1"/>
  <c r="G314" i="3"/>
  <c r="F314" i="3"/>
  <c r="I314" i="3" s="1"/>
  <c r="G313" i="3"/>
  <c r="F313" i="3"/>
  <c r="I313" i="3" s="1"/>
  <c r="G312" i="3"/>
  <c r="F312" i="3"/>
  <c r="I312" i="3" s="1"/>
  <c r="G310" i="3"/>
  <c r="F310" i="3"/>
  <c r="I310" i="3" s="1"/>
  <c r="G309" i="3"/>
  <c r="F309" i="3"/>
  <c r="I309" i="3" s="1"/>
  <c r="G308" i="3"/>
  <c r="F308" i="3"/>
  <c r="I308" i="3" s="1"/>
  <c r="G307" i="3"/>
  <c r="F307" i="3"/>
  <c r="I307" i="3" s="1"/>
  <c r="G306" i="3"/>
  <c r="F306" i="3"/>
  <c r="I306" i="3" s="1"/>
  <c r="G305" i="3"/>
  <c r="F305" i="3"/>
  <c r="I305" i="3" s="1"/>
  <c r="G303" i="3"/>
  <c r="F303" i="3"/>
  <c r="I303" i="3" s="1"/>
  <c r="G301" i="3"/>
  <c r="F301" i="3"/>
  <c r="I301" i="3" s="1"/>
  <c r="G300" i="3"/>
  <c r="F300" i="3"/>
  <c r="I300" i="3" s="1"/>
  <c r="G299" i="3"/>
  <c r="F299" i="3"/>
  <c r="I299" i="3" s="1"/>
  <c r="G298" i="3"/>
  <c r="F298" i="3"/>
  <c r="I298" i="3" s="1"/>
  <c r="G287" i="3"/>
  <c r="F287" i="3"/>
  <c r="I287" i="3" s="1"/>
  <c r="G286" i="3"/>
  <c r="F286" i="3"/>
  <c r="I286" i="3" s="1"/>
  <c r="G285" i="3"/>
  <c r="F285" i="3"/>
  <c r="I285" i="3" s="1"/>
  <c r="G284" i="3"/>
  <c r="F284" i="3"/>
  <c r="I284" i="3" s="1"/>
  <c r="G280" i="3"/>
  <c r="F280" i="3"/>
  <c r="G279" i="3"/>
  <c r="F279" i="3"/>
  <c r="G278" i="3"/>
  <c r="F278" i="3"/>
  <c r="G277" i="3"/>
  <c r="F277" i="3"/>
  <c r="C356" i="3"/>
  <c r="C357" i="3" s="1"/>
  <c r="C358" i="3" s="1"/>
  <c r="C359" i="3" s="1"/>
  <c r="C360" i="3" s="1"/>
  <c r="A355" i="3"/>
  <c r="C349" i="3"/>
  <c r="C350" i="3" s="1"/>
  <c r="C351" i="3" s="1"/>
  <c r="C352" i="3" s="1"/>
  <c r="C353" i="3" s="1"/>
  <c r="A348" i="3"/>
  <c r="C342" i="3"/>
  <c r="C343" i="3" s="1"/>
  <c r="C344" i="3" s="1"/>
  <c r="C345" i="3" s="1"/>
  <c r="C346" i="3" s="1"/>
  <c r="A341" i="3"/>
  <c r="C335" i="3"/>
  <c r="C336" i="3" s="1"/>
  <c r="C337" i="3" s="1"/>
  <c r="C338" i="3" s="1"/>
  <c r="C339" i="3" s="1"/>
  <c r="A334" i="3"/>
  <c r="C328" i="3"/>
  <c r="C329" i="3" s="1"/>
  <c r="C330" i="3" s="1"/>
  <c r="C331" i="3" s="1"/>
  <c r="C332" i="3" s="1"/>
  <c r="A327" i="3"/>
  <c r="C321" i="3"/>
  <c r="C322" i="3" s="1"/>
  <c r="C323" i="3" s="1"/>
  <c r="C324" i="3" s="1"/>
  <c r="C325" i="3" s="1"/>
  <c r="A320" i="3"/>
  <c r="C313" i="3"/>
  <c r="C314" i="3" s="1"/>
  <c r="C315" i="3" s="1"/>
  <c r="C316" i="3" s="1"/>
  <c r="C317" i="3" s="1"/>
  <c r="A312" i="3"/>
  <c r="C306" i="3"/>
  <c r="C307" i="3" s="1"/>
  <c r="C308" i="3" s="1"/>
  <c r="C309" i="3" s="1"/>
  <c r="C310" i="3" s="1"/>
  <c r="A305" i="3"/>
  <c r="C299" i="3"/>
  <c r="C300" i="3" s="1"/>
  <c r="C301" i="3" s="1"/>
  <c r="C302" i="3" s="1"/>
  <c r="C303" i="3" s="1"/>
  <c r="A298" i="3"/>
  <c r="C285" i="3"/>
  <c r="C286" i="3" s="1"/>
  <c r="C287" i="3" s="1"/>
  <c r="C288" i="3" s="1"/>
  <c r="C289" i="3" s="1"/>
  <c r="A284" i="3"/>
  <c r="C216" i="3"/>
  <c r="C217" i="3" s="1"/>
  <c r="C218" i="3" s="1"/>
  <c r="I274" i="3"/>
  <c r="G273" i="3"/>
  <c r="F273" i="3"/>
  <c r="I273" i="3" s="1"/>
  <c r="G272" i="3"/>
  <c r="F272" i="3"/>
  <c r="I272" i="3" s="1"/>
  <c r="C272" i="3"/>
  <c r="C273" i="3" s="1"/>
  <c r="C274" i="3" s="1"/>
  <c r="G271" i="3"/>
  <c r="F271" i="3"/>
  <c r="I271" i="3" s="1"/>
  <c r="A271" i="3"/>
  <c r="G254" i="3"/>
  <c r="F254" i="3"/>
  <c r="I254" i="3" s="1"/>
  <c r="G253" i="3"/>
  <c r="F253" i="3"/>
  <c r="I253" i="3" s="1"/>
  <c r="G252" i="3"/>
  <c r="F252" i="3"/>
  <c r="I252" i="3" s="1"/>
  <c r="C252" i="3"/>
  <c r="C253" i="3" s="1"/>
  <c r="C254" i="3" s="1"/>
  <c r="G251" i="3"/>
  <c r="F251" i="3"/>
  <c r="I251" i="3" s="1"/>
  <c r="A251" i="3"/>
  <c r="G249" i="3"/>
  <c r="F249" i="3"/>
  <c r="I249" i="3" s="1"/>
  <c r="G248" i="3"/>
  <c r="F248" i="3"/>
  <c r="I248" i="3" s="1"/>
  <c r="G247" i="3"/>
  <c r="F247" i="3"/>
  <c r="I247" i="3" s="1"/>
  <c r="C247" i="3"/>
  <c r="C248" i="3" s="1"/>
  <c r="C249" i="3" s="1"/>
  <c r="G246" i="3"/>
  <c r="F246" i="3"/>
  <c r="I246" i="3" s="1"/>
  <c r="A246" i="3"/>
  <c r="G244" i="3"/>
  <c r="F244" i="3"/>
  <c r="I244" i="3" s="1"/>
  <c r="G243" i="3"/>
  <c r="F243" i="3"/>
  <c r="I243" i="3" s="1"/>
  <c r="G242" i="3"/>
  <c r="F242" i="3"/>
  <c r="I242" i="3" s="1"/>
  <c r="C242" i="3"/>
  <c r="C243" i="3" s="1"/>
  <c r="C244" i="3" s="1"/>
  <c r="A241" i="3"/>
  <c r="G239" i="3"/>
  <c r="F239" i="3"/>
  <c r="I239" i="3" s="1"/>
  <c r="G238" i="3"/>
  <c r="F238" i="3"/>
  <c r="I238" i="3" s="1"/>
  <c r="G237" i="3"/>
  <c r="F237" i="3"/>
  <c r="I237" i="3" s="1"/>
  <c r="C237" i="3"/>
  <c r="C238" i="3" s="1"/>
  <c r="C239" i="3" s="1"/>
  <c r="G236" i="3"/>
  <c r="I236" i="3"/>
  <c r="A236" i="3"/>
  <c r="G234" i="3"/>
  <c r="F234" i="3"/>
  <c r="I234" i="3" s="1"/>
  <c r="G233" i="3"/>
  <c r="F233" i="3"/>
  <c r="I233" i="3" s="1"/>
  <c r="G232" i="3"/>
  <c r="F232" i="3"/>
  <c r="I232" i="3" s="1"/>
  <c r="C232" i="3"/>
  <c r="C233" i="3" s="1"/>
  <c r="C234" i="3" s="1"/>
  <c r="A231" i="3"/>
  <c r="G228" i="3"/>
  <c r="F228" i="3"/>
  <c r="I228" i="3" s="1"/>
  <c r="G227" i="3"/>
  <c r="F227" i="3"/>
  <c r="I227" i="3" s="1"/>
  <c r="G226" i="3"/>
  <c r="F226" i="3"/>
  <c r="I226" i="3" s="1"/>
  <c r="C226" i="3"/>
  <c r="C227" i="3" s="1"/>
  <c r="C228" i="3" s="1"/>
  <c r="A225" i="3"/>
  <c r="G223" i="3"/>
  <c r="F223" i="3"/>
  <c r="I223" i="3" s="1"/>
  <c r="G222" i="3"/>
  <c r="F222" i="3"/>
  <c r="I222" i="3" s="1"/>
  <c r="G221" i="3"/>
  <c r="F221" i="3"/>
  <c r="I221" i="3" s="1"/>
  <c r="C221" i="3"/>
  <c r="C222" i="3" s="1"/>
  <c r="C223" i="3" s="1"/>
  <c r="G220" i="3"/>
  <c r="I220" i="3"/>
  <c r="A220" i="3"/>
  <c r="G218" i="3"/>
  <c r="F218" i="3"/>
  <c r="I218" i="3" s="1"/>
  <c r="G217" i="3"/>
  <c r="F217" i="3"/>
  <c r="I217" i="3" s="1"/>
  <c r="G216" i="3"/>
  <c r="I216" i="3"/>
  <c r="A215" i="3"/>
  <c r="G213" i="3"/>
  <c r="F213" i="3"/>
  <c r="G212" i="3"/>
  <c r="F212" i="3"/>
  <c r="G211" i="3"/>
  <c r="F211" i="3"/>
  <c r="G210" i="3"/>
  <c r="H188" i="3" l="1"/>
  <c r="A488" i="3"/>
  <c r="E680" i="3" l="1"/>
  <c r="J186" i="3" l="1"/>
  <c r="J185" i="3"/>
  <c r="J184" i="3"/>
  <c r="J187" i="3"/>
  <c r="I4" i="3"/>
  <c r="J188" i="3" l="1"/>
  <c r="H179" i="3" l="1"/>
  <c r="H178" i="3" l="1"/>
  <c r="I589" i="3" l="1"/>
  <c r="I588" i="3"/>
  <c r="C586" i="3"/>
  <c r="C587" i="3" s="1"/>
  <c r="C588" i="3" s="1"/>
  <c r="A585" i="3"/>
  <c r="I489" i="3"/>
  <c r="I393" i="3"/>
  <c r="C392" i="3"/>
  <c r="C393" i="3" s="1"/>
  <c r="C394" i="3" s="1"/>
  <c r="A391" i="3"/>
  <c r="I280" i="3"/>
  <c r="I279" i="3"/>
  <c r="I277" i="3"/>
  <c r="I213" i="3"/>
  <c r="I212" i="3"/>
  <c r="I211" i="3"/>
  <c r="I210" i="3"/>
  <c r="I206" i="3"/>
  <c r="I208" i="3"/>
  <c r="I207" i="3"/>
  <c r="I205" i="3"/>
  <c r="C211" i="3"/>
  <c r="C212" i="3" s="1"/>
  <c r="C213" i="3" s="1"/>
  <c r="A210" i="3"/>
  <c r="C206" i="3"/>
  <c r="C207" i="3" s="1"/>
  <c r="C208" i="3" s="1"/>
  <c r="A205" i="3"/>
  <c r="C278" i="3"/>
  <c r="C279" i="3" s="1"/>
  <c r="C280" i="3" s="1"/>
  <c r="C281" i="3" s="1"/>
  <c r="C282" i="3" s="1"/>
  <c r="A277" i="3"/>
  <c r="K148" i="3"/>
  <c r="K44" i="3"/>
  <c r="J44" i="3"/>
  <c r="I138" i="3"/>
  <c r="I587" i="3" l="1"/>
  <c r="I392" i="3"/>
  <c r="I278" i="3"/>
  <c r="K142" i="3"/>
  <c r="E142" i="3"/>
  <c r="K140" i="3"/>
  <c r="E149" i="3"/>
  <c r="E148" i="3"/>
  <c r="E147" i="3"/>
  <c r="E146" i="3"/>
  <c r="E145" i="3"/>
  <c r="E144" i="3"/>
  <c r="E143" i="3"/>
  <c r="K141" i="3"/>
  <c r="C140" i="3" s="1"/>
  <c r="K139" i="3"/>
  <c r="A200" i="3"/>
  <c r="C201" i="3"/>
  <c r="C202" i="3" s="1"/>
  <c r="C203" i="3" s="1"/>
  <c r="K143" i="3" l="1"/>
  <c r="K144" i="3" s="1"/>
  <c r="K145" i="3" s="1"/>
  <c r="E140" i="3"/>
  <c r="K146" i="3" l="1"/>
  <c r="C141" i="3" s="1"/>
  <c r="E679" i="3"/>
  <c r="E678" i="3"/>
  <c r="H180" i="3"/>
  <c r="K147" i="3" l="1"/>
  <c r="K149" i="3" l="1"/>
  <c r="F140" i="3" l="1"/>
  <c r="J137" i="3" s="1"/>
  <c r="H140" i="3" s="1"/>
  <c r="E141" i="3"/>
  <c r="I201" i="3" l="1"/>
  <c r="I202" i="3"/>
  <c r="I203" i="3"/>
  <c r="I188" i="3" l="1"/>
</calcChain>
</file>

<file path=xl/sharedStrings.xml><?xml version="1.0" encoding="utf-8"?>
<sst xmlns="http://schemas.openxmlformats.org/spreadsheetml/2006/main" count="1094" uniqueCount="318">
  <si>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</si>
  <si>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</si>
  <si>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</si>
  <si>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</si>
  <si>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</si>
  <si>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</si>
  <si>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</si>
  <si>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</si>
  <si>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</si>
  <si>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</si>
  <si>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</si>
  <si>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</si>
  <si>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</si>
  <si>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</si>
  <si>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</si>
  <si>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</si>
  <si>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</si>
  <si>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</si>
  <si>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</si>
  <si>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</si>
  <si>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</si>
  <si>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</si>
  <si>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</si>
  <si>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</si>
  <si>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</si>
  <si>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</si>
  <si>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</si>
  <si>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</si>
  <si>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</si>
  <si>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</si>
  <si>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</si>
  <si>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</si>
  <si>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</si>
  <si>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</si>
  <si>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</si>
  <si>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</si>
  <si>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</si>
  <si>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</si>
  <si>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</si>
  <si>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</si>
  <si>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</si>
  <si>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</si>
  <si>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</si>
  <si>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</si>
  <si>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</si>
  <si>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</si>
  <si>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</si>
  <si>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</si>
  <si>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</si>
  <si>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</si>
  <si>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</si>
  <si>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</si>
  <si>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</si>
  <si>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</si>
  <si>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</si>
  <si>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</si>
  <si>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</si>
  <si>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</si>
  <si>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</si>
  <si>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</si>
  <si>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</si>
  <si>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</si>
  <si>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</si>
  <si>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</si>
  <si>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</si>
  <si>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</si>
  <si>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</si>
  <si>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</si>
  <si>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</si>
  <si>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</si>
  <si>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</si>
  <si>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</si>
  <si>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</si>
  <si>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</si>
  <si>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</si>
  <si>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</si>
  <si>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</si>
  <si>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</si>
  <si>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</si>
  <si>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</si>
  <si>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</si>
  <si>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</si>
  <si>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</si>
  <si>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</si>
  <si>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</si>
  <si>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</si>
  <si>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</si>
  <si>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</si>
  <si>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</si>
  <si>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</si>
  <si>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</si>
  <si>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</si>
  <si>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</si>
  <si>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</si>
  <si>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</si>
  <si>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</si>
  <si>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</si>
  <si>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</si>
  <si>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</si>
  <si>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</si>
  <si>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</si>
  <si>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</si>
  <si>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</si>
  <si>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</si>
  <si>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</si>
  <si>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</si>
  <si>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</si>
  <si>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</si>
  <si>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</si>
  <si>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</si>
  <si>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</si>
  <si>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</si>
  <si>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</si>
  <si>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</si>
  <si>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</si>
  <si>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</si>
  <si>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</si>
  <si>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</si>
  <si>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</si>
  <si>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</si>
  <si>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</si>
  <si>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</si>
  <si>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</si>
  <si>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</si>
  <si>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</si>
  <si>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</si>
  <si>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Approved Layout &amp; Floor Plans, CC, RERA certificate</t>
  </si>
  <si>
    <t>Ground</t>
  </si>
  <si>
    <t>Plinth</t>
  </si>
  <si>
    <t>:
:</t>
  </si>
  <si>
    <t>Project Site Address</t>
  </si>
  <si>
    <t>Date  &amp; Time of Site Visit</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</si>
  <si>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</si>
  <si>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</si>
  <si>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</si>
  <si>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</si>
  <si>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</si>
  <si>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</si>
  <si>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</si>
  <si>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</si>
  <si>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</si>
  <si>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</si>
  <si>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</si>
  <si>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</si>
  <si>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</si>
  <si>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</si>
  <si>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</si>
  <si>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</si>
  <si>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</si>
  <si>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</si>
  <si>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</si>
  <si>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</si>
  <si>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</si>
  <si>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</si>
  <si>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</si>
  <si>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</si>
  <si>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</si>
  <si>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</si>
  <si>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</si>
  <si>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</si>
  <si>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</si>
  <si>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</si>
  <si>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</si>
  <si>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</si>
  <si>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</si>
  <si>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</si>
  <si>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</si>
  <si>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</si>
  <si>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Painting &amp; Wooden</t>
  </si>
  <si>
    <t>Basement 4</t>
  </si>
  <si>
    <t>Building Common Amenities</t>
  </si>
  <si>
    <t>Possession</t>
  </si>
  <si>
    <t>Ext.Plaster &amp; Plumbing</t>
  </si>
  <si>
    <t>Type of Saleable Area (CA/BUA/SBA)</t>
  </si>
  <si>
    <t>Tower 1</t>
  </si>
  <si>
    <t>Tower 2</t>
  </si>
  <si>
    <t>No. of Floors Planned/Proposed</t>
  </si>
  <si>
    <t>Project Address</t>
  </si>
  <si>
    <t>Width of the Road</t>
  </si>
  <si>
    <t>Details of Flats in Building</t>
  </si>
  <si>
    <t>Total Saleable Area</t>
  </si>
  <si>
    <t>Total Carpet Area</t>
  </si>
  <si>
    <t>No. of Unit</t>
  </si>
  <si>
    <t>Building &amp; Wing</t>
  </si>
  <si>
    <t>Sale / Rehab</t>
  </si>
  <si>
    <t>Flats/ Shops/ Offices</t>
  </si>
  <si>
    <t>Total</t>
  </si>
  <si>
    <t>Rate of Flat Per Sq. Ft. 
(on Carpet area)</t>
  </si>
  <si>
    <t>Floor Rise Per Sq. Ft.
(on Carpet area)</t>
  </si>
  <si>
    <t>Runwal Pinnacle</t>
  </si>
  <si>
    <t>Runwal Apartments Private Limited</t>
  </si>
  <si>
    <t>Runwal &amp; Omkar Esquare,5th Floor, Eastern Express Highway, Sion (East),
Mumbai – 400022</t>
  </si>
  <si>
    <t>Runwal Pinnacle, near Runwal Greens &amp; Fortis Hospital Goregaon, Mulund West, Mumbai, Maharashtra 400078</t>
  </si>
  <si>
    <t>P51800021322</t>
  </si>
  <si>
    <t>Upper</t>
  </si>
  <si>
    <t>Runwal Group</t>
  </si>
  <si>
    <t>Municipal Corporation of Greater Mumbai (MCGM)</t>
  </si>
  <si>
    <t>Jain Temple</t>
  </si>
  <si>
    <t>Road</t>
  </si>
  <si>
    <t>Open Plot</t>
  </si>
  <si>
    <t>Tower 3</t>
  </si>
  <si>
    <t>Tower 5</t>
  </si>
  <si>
    <t>Tower 4</t>
  </si>
  <si>
    <t xml:space="preserve">5B + G + 9P + 2lvl Amenity + 1st to 54th Floor
</t>
  </si>
  <si>
    <t>Tower 05 - 5B + G + 9P + 2lvl Amenity + 1st to 54th Floor</t>
  </si>
  <si>
    <t>1st to 5th Basement Floor For Parking</t>
  </si>
  <si>
    <t>2.5BHK</t>
  </si>
  <si>
    <t>3BHK</t>
  </si>
  <si>
    <t>2BHK</t>
  </si>
  <si>
    <t>2nd to 4th Floor</t>
  </si>
  <si>
    <t>5th, 16th to 18th Floor</t>
  </si>
  <si>
    <t>1BHK</t>
  </si>
  <si>
    <t>Service Floor Between 21st &amp; 22nd Floor</t>
  </si>
  <si>
    <t>1st Floor (Part Refuge Area)</t>
  </si>
  <si>
    <t>Refuge Area</t>
  </si>
  <si>
    <t>Terrace Area</t>
  </si>
  <si>
    <t>Flats</t>
  </si>
  <si>
    <t xml:space="preserve">Residential </t>
  </si>
  <si>
    <t>About 500M from Holy Angels Marthoma School</t>
  </si>
  <si>
    <t>800 M from Nahur Railway Station
4 KM from Bhandup Railway Station</t>
  </si>
  <si>
    <t>400 M from Merind Co. Bus Stop</t>
  </si>
  <si>
    <t>As per RERA, Flats =  1107</t>
  </si>
  <si>
    <t xml:space="preserve">1. Approx. 1.9KM from STAR Market.
2. Approx. 2.7 KM from FOF Super Mart.
</t>
  </si>
  <si>
    <t>Mr.Nainesh Tambe</t>
  </si>
  <si>
    <t>Mulund - Goregaon Link Road</t>
  </si>
  <si>
    <t>Runwal Green Maple</t>
  </si>
  <si>
    <t>About 300 M form Fortis Hospital</t>
  </si>
  <si>
    <t>Fortis Hospital</t>
  </si>
  <si>
    <t>Runwal Greens</t>
  </si>
  <si>
    <t>On Carpet area</t>
  </si>
  <si>
    <t>100/- from 2nd Habitual Floor</t>
  </si>
  <si>
    <t>800000/-</t>
  </si>
  <si>
    <t>CHE/ES/4261/S/337(NEW)/SWM/2/Amend</t>
  </si>
  <si>
    <t>SWM NOC</t>
  </si>
  <si>
    <t>FIRE NOC</t>
  </si>
  <si>
    <t>Tree Authority NOC</t>
  </si>
  <si>
    <t>DYSG/TA/MC/451</t>
  </si>
  <si>
    <t>29th &amp; 36th Floor (Part Refuge Area)</t>
  </si>
  <si>
    <t>30th to 32nd Floor</t>
  </si>
  <si>
    <t>5B + G + 9P + 2lvl Amenity + 1st to 39th Floor</t>
  </si>
  <si>
    <t>1st Floor for Residential (Part Refuge Area)</t>
  </si>
  <si>
    <t>Latitude, Longitude</t>
  </si>
  <si>
    <t>Location</t>
  </si>
  <si>
    <t xml:space="preserve">Runwal Pinnacle, CTS No.681/A/7, 681/A/8 &amp; 681/A/9, near Fortis Hospital, Goregaon Link Road, Nahur, Nahur West, Kurla, Mumbai - 400080. 
</t>
  </si>
  <si>
    <t xml:space="preserve">Indusind Bank Ltd
IFSC Code - INDB0000056
</t>
  </si>
  <si>
    <t>19.16079009,72.9430197</t>
  </si>
  <si>
    <t>https://maps.app.goo.gl/JupUaPsJLVCbtgdK8</t>
  </si>
  <si>
    <t>Swimming Pool, Gym, Jaccuzi, Library, Lawn, Community Hall, Indoor Games, Basket Ball, Jogging track, Yoga, Billiards, Sitting Area, etc.</t>
  </si>
  <si>
    <t>Tower 3 &amp; 4</t>
  </si>
  <si>
    <t>Tower 1 &amp; 2</t>
  </si>
  <si>
    <t xml:space="preserve">5B + G + 9P +  2Lvl Amenity + 1st to 54th Floor
</t>
  </si>
  <si>
    <t>Tower 1 &amp; 2 = 5B + G + 9P +  2Lvl Amenity + 1st to 54th Floor</t>
  </si>
  <si>
    <t>Tower 3 &amp; 4 = 5B + G + 9P +  2Lvl Amenity + 1st to 54th Floor</t>
  </si>
  <si>
    <t>Tower 5 = 5B + G + 9P +  2Lvl Amenity + 1st to 54th Floor</t>
  </si>
  <si>
    <t>Tower 1 + 2 + 3 + 4 + 5</t>
  </si>
  <si>
    <t>1st to 9th Podium Floor For Parking</t>
  </si>
  <si>
    <t>Service Floor (Between Amenity Floor &amp; 1st Floor)</t>
  </si>
  <si>
    <t>8th Floor for Residential (Part Refuge Area)</t>
  </si>
  <si>
    <t>6th, 7th, 9th to 14th, 19th to 21st Floor</t>
  </si>
  <si>
    <t>15th Floor for Residential (Part Refuge Area)</t>
  </si>
  <si>
    <t>22nd Floor (Part Refuge Area)</t>
  </si>
  <si>
    <t>23rd to 28th, 33th to 35th, 37th &amp; 38th Floor</t>
  </si>
  <si>
    <t>40th Floor</t>
  </si>
  <si>
    <t>Wind Pressure Defusing Shaft</t>
  </si>
  <si>
    <t>Refuge Area Below @ 1st Floor</t>
  </si>
  <si>
    <t>Refuge Area Below @ 29th Floor</t>
  </si>
  <si>
    <t>Terrace Area Below @ 39th Floor</t>
  </si>
  <si>
    <t>41st &amp; 42nd Floor</t>
  </si>
  <si>
    <t>43rd Floor (Part Refuge Area)</t>
  </si>
  <si>
    <t>Girder Beam @ 42nd Floor</t>
  </si>
  <si>
    <t>45.70M</t>
  </si>
  <si>
    <t>Location Plan</t>
  </si>
  <si>
    <t>Environmental Clearance</t>
  </si>
  <si>
    <t xml:space="preserve">SEIAA-EC-0000001541
Date : 28/05/2019
Valid For : Net Plot Area = 60005.18 Sqm,
Total Builtup Area = 686525.30
</t>
  </si>
  <si>
    <t>CHE/ES/4261/S/337(NEW)-CFO
Date : 02/06/2019
Valid For : Building No. 2 (Tower 1 to 5) Basement (Total depth
14.70mtrs.) + Ground floor + 1st to 9th podium floors + Club
house level-1 &amp; 2 + 1st to 53rd upper residential floors (Height
210.95mtrs)</t>
  </si>
  <si>
    <t>External Plaster</t>
  </si>
  <si>
    <t>External Plumbing, Elevation and Waterproofing</t>
  </si>
  <si>
    <t>Wooden Work</t>
  </si>
  <si>
    <t>Electrical &amp; Sanitary fittings</t>
  </si>
  <si>
    <t>CC Details
Valid Up To:</t>
  </si>
  <si>
    <t>Mr. Mandar 8655133244</t>
  </si>
  <si>
    <t>Mr Krishna 9372619071</t>
  </si>
  <si>
    <t>Mr. Suraj Khare</t>
  </si>
  <si>
    <t>Old Int Date</t>
  </si>
  <si>
    <t>&lt; 90</t>
  </si>
  <si>
    <t>Tower 2 = 5B + G + 9P +  2Lvl Amenity + 1st to 54th Floor</t>
  </si>
  <si>
    <t>Tower 1 = 5B + G + 9P +  2Lvl Amenity + 1st to 54th Floor</t>
  </si>
  <si>
    <t xml:space="preserve">30/06/2027
</t>
  </si>
  <si>
    <t>5B + G + 9P + 2Lvl Amenity + 1st to 46th Floor</t>
  </si>
  <si>
    <t>5B + G + 9P + 2Lvl Amenity + 1st to 52nd Floor</t>
  </si>
  <si>
    <t>5B + G + 9P + 2Lvl Amenity + 1st to 45th Floor</t>
  </si>
  <si>
    <t>CHE/ES/4261/S/337(NEW)/337/8/
Amend
Date: 21/07/2025</t>
  </si>
  <si>
    <t>CHE/ES/4261/S/337(NEW)/337/8/Amend
Date: 21/07/2025</t>
  </si>
  <si>
    <t>CHE/ES/4261/S/337(NEW)/FCC/3/Amend
Date: 11/06/2024
Date Valid Up To: 10/06/2025
Further C.C. is granted for tower 03 and 04 upto 48th upper floors and C.C. is re-endorsed for tower 01,02 and 05 as per amended approved plan dated 05.03.2024 subject to timely renewal of B.G, SWM NOC, Workmen’s compensation policy and taking all sorts of precautions during construction and for air pollution.</t>
  </si>
  <si>
    <t>CHE/ES/4261/S/337(NEW)/FCC/4/Amend
Date: 19/06/2024
Date Valid Up To: 12/06/2026
Further C.C. is granted for Tower 1, 2 &amp; 5 upto 37th floor as per approved amended plans dated 05/03/2024 by restricting C.C. from 38th to 40th floor for Tower 1, 2 &amp; 5 for instalment facility subject to timely renewal of B.G, SWM NOC, Workmen’s compensation policy and taking all sorts of precautions during construction and for air pollution.</t>
  </si>
  <si>
    <t>Ground Floor For Entrance Lobby &amp; Society Office</t>
  </si>
  <si>
    <t>1st &amp; 2nd Club House Level Floor For Amenities</t>
  </si>
  <si>
    <t>39th &amp; 40th  Floor</t>
  </si>
  <si>
    <t>44th &amp; 45th Floor</t>
  </si>
  <si>
    <t>46th Floor</t>
  </si>
  <si>
    <t>15th Floor for Residential (Part Refuge &amp; Terrace Area)</t>
  </si>
  <si>
    <t>Girder Beam  @ 42nd Floor</t>
  </si>
  <si>
    <t>5th &amp; 16th to 18th Floor For Residential &amp; Girder Beam</t>
  </si>
  <si>
    <t>Girder Beam @ 5th &amp; 18th Floor</t>
  </si>
  <si>
    <t>47th to 49th Floor</t>
  </si>
  <si>
    <t>50th Floor (Part Regfuge &amp; Terrace Area)</t>
  </si>
  <si>
    <t>51st &amp; 52nd Floor</t>
  </si>
  <si>
    <t>Terrace Area Below  @ 50th Floor</t>
  </si>
  <si>
    <t>50th Floor (Part Refuge &amp; Terrace Area)</t>
  </si>
  <si>
    <t>Terrace Area Below @ 51st Floor</t>
  </si>
  <si>
    <t>39th Floor For (Part Terrace Area)</t>
  </si>
  <si>
    <t>39th Floor For Residential (Part Terrace Area)</t>
  </si>
  <si>
    <t>39th Floor (Part Terrace Area)</t>
  </si>
  <si>
    <t>Flats = 982</t>
  </si>
  <si>
    <t>11/08/2025 at 
03:20 PM</t>
  </si>
  <si>
    <t>24000/- to 25000/-</t>
  </si>
  <si>
    <t xml:space="preserve">1. Tower 1 to 5 = Construction work is in process at the time of Visit. Internal Visit was not allowed. (Slow Speed).
2. We considered Carpet area as per Approved Plan.
3. We considered Gross carpet area = Net carpet + Utility + Deck.
4. We have considered rate by verifying it from market inquire.
5. Car parking is subjected to authentic documentation.
6.  We have updated revised approved CC (On 30/09/2024).
7.We have updated revised approved floor plan (on 13/03/2024 &amp; 08/08/2025)
 </t>
  </si>
  <si>
    <t>rate has been revised on 11/08/2025</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</si>
</sst>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000000"/>
      <name val="Times New Roman"/>
      <family val="1"/>
    </font>
    <font>
      <sz val="16"/>
      <color theme="1"/>
      <name val="Calibri"/>
      <family val="2"/>
      <scheme val="minor"/>
    </font>
    <font>
      <u/>
      <sz val="11"/>
      <color theme="10"/>
      <name val="Calibri"/>
      <family val="2"/>
    </font>
    <font>
      <b/>
      <sz val="18"/>
      <color indexed="8"/>
      <name val="Times New Roman"/>
      <family val="1"/>
    </font>
    <font>
      <u/>
      <sz val="14"/>
      <color theme="10"/>
      <name val="Calibri"/>
      <family val="2"/>
    </font>
    <font>
      <sz val="14"/>
      <name val="Times New Roman"/>
      <family val="1"/>
    </font>
    <font>
      <sz val="16"/>
      <color rgb="FFFF0000"/>
      <name val="Times New Roman"/>
      <family val="1"/>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0" fillId="0" borderId="0" applyNumberFormat="0" applyFill="0" applyBorder="0" applyAlignment="0" applyProtection="0"/>
  </cellStyleXfs>
  <cellXfs count="195">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0" borderId="8" xfId="0" applyFont="1" applyBorder="1" applyAlignment="1">
      <alignmen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8" fillId="0" borderId="0" xfId="0" applyFont="1" applyProtection="1">
      <protection hidden="1"/>
    </xf>
    <xf numFmtId="9" fontId="8" fillId="0" borderId="0" xfId="0" applyNumberFormat="1" applyFont="1" applyProtection="1">
      <protection hidden="1"/>
    </xf>
    <xf numFmtId="0" fontId="8" fillId="0" borderId="18" xfId="0" applyFont="1" applyBorder="1" applyProtection="1">
      <protection hidden="1"/>
    </xf>
    <xf numFmtId="0" fontId="8" fillId="0" borderId="17" xfId="0" applyFont="1" applyBorder="1" applyProtection="1">
      <protection hidden="1"/>
    </xf>
    <xf numFmtId="1" fontId="9" fillId="0" borderId="17" xfId="0" applyNumberFormat="1" applyFont="1" applyBorder="1"/>
    <xf numFmtId="1" fontId="9" fillId="0" borderId="17" xfId="0" applyNumberFormat="1" applyFont="1" applyBorder="1" applyAlignment="1">
      <alignment horizontal="right"/>
    </xf>
    <xf numFmtId="1" fontId="9" fillId="0" borderId="19"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0" borderId="2" xfId="0" applyFont="1" applyBorder="1" applyAlignment="1">
      <alignment vertical="top" wrapText="1"/>
    </xf>
    <xf numFmtId="0" fontId="4" fillId="4" borderId="1" xfId="1" applyFont="1" applyFill="1" applyBorder="1" applyAlignment="1" applyProtection="1">
      <alignment horizontal="center" vertical="center" wrapText="1"/>
      <protection hidden="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0" fontId="7" fillId="0" borderId="0" xfId="0" applyFont="1" applyAlignment="1">
      <alignment vertical="top"/>
    </xf>
    <xf numFmtId="0" fontId="7" fillId="3" borderId="0" xfId="0" applyFont="1" applyFill="1" applyAlignment="1">
      <alignment vertical="top"/>
    </xf>
    <xf numFmtId="0" fontId="3" fillId="0" borderId="1" xfId="0" applyFont="1" applyBorder="1" applyAlignment="1">
      <alignment vertical="top" wrapText="1"/>
    </xf>
    <xf numFmtId="0" fontId="3" fillId="0" borderId="1" xfId="0" applyFont="1" applyBorder="1" applyAlignment="1">
      <alignment horizontal="center" vertical="top" wrapText="1"/>
    </xf>
    <xf numFmtId="0" fontId="3" fillId="0" borderId="2" xfId="0" applyFont="1" applyBorder="1" applyAlignment="1">
      <alignment vertical="top" wrapText="1"/>
    </xf>
    <xf numFmtId="0" fontId="3" fillId="4" borderId="1" xfId="0" applyFont="1" applyFill="1" applyBorder="1" applyAlignment="1">
      <alignment vertical="top" wrapText="1"/>
    </xf>
    <xf numFmtId="0" fontId="4" fillId="0" borderId="1" xfId="0" applyFont="1" applyBorder="1" applyAlignment="1">
      <alignment horizontal="center" vertical="top" wrapText="1"/>
    </xf>
    <xf numFmtId="14" fontId="4" fillId="4" borderId="1" xfId="0" applyNumberFormat="1"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4" fillId="4" borderId="1" xfId="1" applyNumberFormat="1" applyFont="1" applyFill="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0" borderId="1" xfId="0" applyFont="1" applyBorder="1" applyAlignment="1">
      <alignment horizontal="left" vertical="top" wrapText="1"/>
    </xf>
    <xf numFmtId="14" fontId="4" fillId="4" borderId="1" xfId="0" applyNumberFormat="1" applyFont="1" applyFill="1" applyBorder="1" applyAlignment="1">
      <alignment horizontal="left" vertical="top" wrapText="1"/>
    </xf>
    <xf numFmtId="14" fontId="3" fillId="0" borderId="0" xfId="0" applyNumberFormat="1" applyFont="1" applyAlignment="1">
      <alignment vertical="top"/>
    </xf>
    <xf numFmtId="0" fontId="4" fillId="4" borderId="0" xfId="0" applyFont="1" applyFill="1" applyBorder="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0" fontId="4" fillId="4" borderId="15" xfId="0"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0" fontId="14" fillId="0" borderId="0" xfId="0" applyFont="1" applyAlignment="1">
      <alignment vertical="top"/>
    </xf>
    <xf numFmtId="0" fontId="4" fillId="0" borderId="1" xfId="0" applyFont="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Fill="1" applyBorder="1" applyAlignment="1">
      <alignment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2" fillId="2" borderId="1" xfId="0" applyFont="1" applyFill="1" applyBorder="1" applyAlignment="1">
      <alignment horizontal="center" vertical="top"/>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4" fillId="4" borderId="1" xfId="1" applyNumberFormat="1" applyFont="1" applyFill="1" applyBorder="1" applyAlignment="1" applyProtection="1">
      <alignment horizontal="center" vertical="center" wrapText="1"/>
      <protection hidden="1"/>
    </xf>
    <xf numFmtId="0" fontId="4" fillId="4" borderId="2" xfId="1" applyFont="1" applyFill="1" applyBorder="1" applyAlignment="1" applyProtection="1">
      <alignment horizontal="center" vertical="center" wrapText="1"/>
      <protection hidden="1"/>
    </xf>
    <xf numFmtId="0" fontId="4" fillId="4" borderId="5" xfId="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9" fontId="2" fillId="4" borderId="1" xfId="1" applyNumberFormat="1" applyFont="1" applyFill="1" applyBorder="1" applyAlignment="1" applyProtection="1">
      <alignment horizontal="left" vertical="top" wrapText="1"/>
      <protection hidden="1"/>
    </xf>
    <xf numFmtId="0" fontId="4" fillId="0" borderId="2"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5"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horizontal="left" vertical="top"/>
    </xf>
    <xf numFmtId="1" fontId="5" fillId="0" borderId="1" xfId="1" applyNumberFormat="1" applyFont="1" applyBorder="1" applyAlignment="1">
      <alignment horizontal="center" vertical="top" wrapText="1"/>
    </xf>
    <xf numFmtId="0" fontId="4" fillId="0" borderId="1" xfId="0" applyFont="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4" fillId="4" borderId="1" xfId="0" applyFont="1" applyFill="1" applyBorder="1" applyAlignment="1">
      <alignment horizontal="left" vertical="top" wrapText="1"/>
    </xf>
    <xf numFmtId="0" fontId="2" fillId="0" borderId="1" xfId="0" applyFont="1" applyBorder="1" applyAlignment="1">
      <alignment horizontal="center"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3" fillId="4" borderId="1"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1" fontId="6" fillId="4" borderId="2"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0" fontId="2"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2" fillId="2" borderId="8" xfId="0" applyFont="1" applyFill="1" applyBorder="1" applyAlignment="1">
      <alignment horizontal="center"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3" fillId="4" borderId="2" xfId="0" applyFont="1" applyFill="1" applyBorder="1" applyAlignment="1">
      <alignment horizontal="left" vertical="top" wrapText="1"/>
    </xf>
    <xf numFmtId="0" fontId="3" fillId="4" borderId="5"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0" borderId="1" xfId="0" applyFont="1" applyBorder="1" applyAlignment="1">
      <alignment horizontal="center"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11" fillId="4" borderId="2" xfId="1" applyNumberFormat="1" applyFont="1" applyFill="1" applyBorder="1" applyAlignment="1">
      <alignment horizontal="center" vertical="center" wrapText="1"/>
    </xf>
    <xf numFmtId="1" fontId="11" fillId="4" borderId="3" xfId="1" applyNumberFormat="1" applyFont="1" applyFill="1" applyBorder="1" applyAlignment="1">
      <alignment horizontal="center" vertical="center" wrapText="1"/>
    </xf>
    <xf numFmtId="1" fontId="11" fillId="4" borderId="15" xfId="1" applyNumberFormat="1" applyFont="1" applyFill="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3" fillId="4" borderId="7" xfId="0" applyFont="1" applyFill="1" applyBorder="1" applyAlignment="1">
      <alignment horizontal="left" vertical="top" wrapText="1"/>
    </xf>
    <xf numFmtId="0" fontId="3" fillId="4" borderId="4" xfId="0" applyFont="1" applyFill="1" applyBorder="1" applyAlignment="1">
      <alignment horizontal="left" vertical="top" wrapText="1"/>
    </xf>
    <xf numFmtId="0" fontId="3" fillId="4" borderId="11"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2" fillId="0" borderId="3" xfId="0" applyFont="1" applyBorder="1" applyAlignment="1">
      <alignment horizontal="center" vertical="top" wrapText="1"/>
    </xf>
    <xf numFmtId="17" fontId="4" fillId="4" borderId="2" xfId="0" applyNumberFormat="1" applyFont="1" applyFill="1" applyBorder="1" applyAlignment="1">
      <alignment horizontal="left" vertical="top" wrapText="1"/>
    </xf>
    <xf numFmtId="0" fontId="12" fillId="4" borderId="2" xfId="2" applyFont="1" applyFill="1" applyBorder="1" applyAlignment="1">
      <alignment horizontal="left" vertical="top" wrapText="1"/>
    </xf>
    <xf numFmtId="0" fontId="13" fillId="4" borderId="3" xfId="0" applyFont="1" applyFill="1" applyBorder="1" applyAlignment="1">
      <alignment horizontal="left" vertical="top" wrapText="1"/>
    </xf>
    <xf numFmtId="0" fontId="13" fillId="4" borderId="5" xfId="0" applyFont="1" applyFill="1" applyBorder="1" applyAlignment="1">
      <alignment horizontal="left" vertical="top" wrapText="1"/>
    </xf>
    <xf numFmtId="0" fontId="4" fillId="4" borderId="1" xfId="0" applyFont="1" applyFill="1" applyBorder="1" applyAlignment="1">
      <alignment horizontal="left" vertical="top"/>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7" fillId="0" borderId="14" xfId="0" applyFont="1" applyBorder="1" applyAlignment="1">
      <alignment horizontal="center" vertical="center" wrapText="1"/>
    </xf>
    <xf numFmtId="0" fontId="7" fillId="0" borderId="9" xfId="0" applyFont="1" applyBorder="1" applyAlignment="1">
      <alignment horizontal="center" vertical="center" wrapText="1"/>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1" fontId="2" fillId="4" borderId="2" xfId="1" applyNumberFormat="1" applyFont="1" applyFill="1" applyBorder="1" applyAlignment="1">
      <alignment horizontal="center" vertical="center" wrapText="1"/>
    </xf>
    <xf numFmtId="1" fontId="2" fillId="4" borderId="3" xfId="1" applyNumberFormat="1" applyFont="1" applyFill="1" applyBorder="1" applyAlignment="1">
      <alignment horizontal="center" vertical="center" wrapText="1"/>
    </xf>
    <xf numFmtId="1" fontId="2" fillId="4" borderId="15" xfId="1" applyNumberFormat="1" applyFont="1" applyFill="1" applyBorder="1" applyAlignment="1">
      <alignment horizontal="center" vertical="center"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xdr:from>
      <xdr:col>0</xdr:col>
      <xdr:colOff>1904998</xdr:colOff>
      <xdr:row>729</xdr:row>
      <xdr:rowOff>231322</xdr:rowOff>
    </xdr:from>
    <xdr:to>
      <xdr:col>7</xdr:col>
      <xdr:colOff>1183820</xdr:colOff>
      <xdr:row>766</xdr:row>
      <xdr:rowOff>27214</xdr:rowOff>
    </xdr:to>
    <xdr:grpSp>
      <xdr:nvGrpSpPr>
        <xdr:cNvPr id="28" name="Group 27">
          <a:extLst>
            <a:ext uri="{FF2B5EF4-FFF2-40B4-BE49-F238E27FC236}">
              <a16:creationId xmlns:a16="http://schemas.microsoft.com/office/drawing/2014/main" xmlns="" id="{00000000-0008-0000-0000-00001C000000}"/>
            </a:ext>
          </a:extLst>
        </xdr:cNvPr>
        <xdr:cNvGrpSpPr/>
      </xdr:nvGrpSpPr>
      <xdr:grpSpPr>
        <a:xfrm>
          <a:off x="1904998" y="196541572"/>
          <a:ext cx="6408965" cy="9361713"/>
          <a:chOff x="933449" y="133350"/>
          <a:chExt cx="5040000" cy="7713166"/>
        </a:xfrm>
      </xdr:grpSpPr>
      <xdr:pic>
        <xdr:nvPicPr>
          <xdr:cNvPr id="29" name="Picture 28">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33449" y="4967287"/>
            <a:ext cx="5040000" cy="2879229"/>
          </a:xfrm>
          <a:prstGeom prst="rect">
            <a:avLst/>
          </a:prstGeom>
          <a:ln>
            <a:solidFill>
              <a:schemeClr val="tx1"/>
            </a:solidFill>
          </a:ln>
        </xdr:spPr>
      </xdr:pic>
      <xdr:pic>
        <xdr:nvPicPr>
          <xdr:cNvPr id="30" name="Picture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2"/>
          <a:stretch>
            <a:fillRect/>
          </a:stretch>
        </xdr:blipFill>
        <xdr:spPr>
          <a:xfrm>
            <a:off x="933449" y="133350"/>
            <a:ext cx="5040000" cy="4566240"/>
          </a:xfrm>
          <a:prstGeom prst="rect">
            <a:avLst/>
          </a:prstGeom>
          <a:ln>
            <a:solidFill>
              <a:schemeClr val="tx1"/>
            </a:solidFill>
          </a:ln>
        </xdr:spPr>
      </xdr:pic>
      <xdr:sp macro="" textlink="">
        <xdr:nvSpPr>
          <xdr:cNvPr id="31" name="Rectangle 30">
            <a:extLst>
              <a:ext uri="{FF2B5EF4-FFF2-40B4-BE49-F238E27FC236}">
                <a16:creationId xmlns:a16="http://schemas.microsoft.com/office/drawing/2014/main" xmlns="" id="{00000000-0008-0000-0000-00001F000000}"/>
              </a:ext>
            </a:extLst>
          </xdr:cNvPr>
          <xdr:cNvSpPr/>
        </xdr:nvSpPr>
        <xdr:spPr>
          <a:xfrm>
            <a:off x="1706880" y="6004560"/>
            <a:ext cx="1203960" cy="155067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2" name="Rectangle 31">
            <a:extLst>
              <a:ext uri="{FF2B5EF4-FFF2-40B4-BE49-F238E27FC236}">
                <a16:creationId xmlns:a16="http://schemas.microsoft.com/office/drawing/2014/main" xmlns="" id="{00000000-0008-0000-0000-000020000000}"/>
              </a:ext>
            </a:extLst>
          </xdr:cNvPr>
          <xdr:cNvSpPr/>
        </xdr:nvSpPr>
        <xdr:spPr>
          <a:xfrm>
            <a:off x="1554480" y="435270"/>
            <a:ext cx="3055620" cy="39624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3" name="TextBox 7">
            <a:extLst>
              <a:ext uri="{FF2B5EF4-FFF2-40B4-BE49-F238E27FC236}">
                <a16:creationId xmlns:a16="http://schemas.microsoft.com/office/drawing/2014/main" xmlns="" id="{00000000-0008-0000-0000-000021000000}"/>
              </a:ext>
            </a:extLst>
          </xdr:cNvPr>
          <xdr:cNvSpPr txBox="1"/>
        </xdr:nvSpPr>
        <xdr:spPr>
          <a:xfrm>
            <a:off x="2315731" y="2087165"/>
            <a:ext cx="555293" cy="40942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T5</a:t>
            </a:r>
            <a:endParaRPr lang="en-IN" b="1">
              <a:solidFill>
                <a:srgbClr val="FFFF00"/>
              </a:solidFill>
            </a:endParaRPr>
          </a:p>
        </xdr:txBody>
      </xdr:sp>
      <xdr:sp macro="" textlink="">
        <xdr:nvSpPr>
          <xdr:cNvPr id="34" name="TextBox 8">
            <a:extLst>
              <a:ext uri="{FF2B5EF4-FFF2-40B4-BE49-F238E27FC236}">
                <a16:creationId xmlns:a16="http://schemas.microsoft.com/office/drawing/2014/main" xmlns="" id="{00000000-0008-0000-0000-000022000000}"/>
              </a:ext>
            </a:extLst>
          </xdr:cNvPr>
          <xdr:cNvSpPr txBox="1"/>
        </xdr:nvSpPr>
        <xdr:spPr>
          <a:xfrm>
            <a:off x="2357011" y="3129178"/>
            <a:ext cx="514013" cy="40942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T4</a:t>
            </a:r>
            <a:endParaRPr lang="en-IN" b="1">
              <a:solidFill>
                <a:srgbClr val="FFFF00"/>
              </a:solidFill>
            </a:endParaRPr>
          </a:p>
        </xdr:txBody>
      </xdr:sp>
      <xdr:sp macro="" textlink="">
        <xdr:nvSpPr>
          <xdr:cNvPr id="35" name="TextBox 9">
            <a:extLst>
              <a:ext uri="{FF2B5EF4-FFF2-40B4-BE49-F238E27FC236}">
                <a16:creationId xmlns:a16="http://schemas.microsoft.com/office/drawing/2014/main" xmlns="" id="{00000000-0008-0000-0000-000023000000}"/>
              </a:ext>
            </a:extLst>
          </xdr:cNvPr>
          <xdr:cNvSpPr txBox="1"/>
        </xdr:nvSpPr>
        <xdr:spPr>
          <a:xfrm>
            <a:off x="3011911" y="3132054"/>
            <a:ext cx="504970" cy="40942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T3</a:t>
            </a:r>
            <a:endParaRPr lang="en-IN" b="1">
              <a:solidFill>
                <a:srgbClr val="FFFF00"/>
              </a:solidFill>
            </a:endParaRPr>
          </a:p>
        </xdr:txBody>
      </xdr:sp>
      <xdr:sp macro="" textlink="">
        <xdr:nvSpPr>
          <xdr:cNvPr id="36" name="TextBox 10">
            <a:extLst>
              <a:ext uri="{FF2B5EF4-FFF2-40B4-BE49-F238E27FC236}">
                <a16:creationId xmlns:a16="http://schemas.microsoft.com/office/drawing/2014/main" xmlns="" id="{00000000-0008-0000-0000-000024000000}"/>
              </a:ext>
            </a:extLst>
          </xdr:cNvPr>
          <xdr:cNvSpPr txBox="1"/>
        </xdr:nvSpPr>
        <xdr:spPr>
          <a:xfrm>
            <a:off x="3037951" y="2087165"/>
            <a:ext cx="501997" cy="40942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T2</a:t>
            </a:r>
            <a:endParaRPr lang="en-IN" b="1">
              <a:solidFill>
                <a:srgbClr val="FFFF00"/>
              </a:solidFill>
            </a:endParaRPr>
          </a:p>
        </xdr:txBody>
      </xdr:sp>
      <xdr:sp macro="" textlink="">
        <xdr:nvSpPr>
          <xdr:cNvPr id="37" name="TextBox 11">
            <a:extLst>
              <a:ext uri="{FF2B5EF4-FFF2-40B4-BE49-F238E27FC236}">
                <a16:creationId xmlns:a16="http://schemas.microsoft.com/office/drawing/2014/main" xmlns="" id="{00000000-0008-0000-0000-000025000000}"/>
              </a:ext>
            </a:extLst>
          </xdr:cNvPr>
          <xdr:cNvSpPr txBox="1"/>
        </xdr:nvSpPr>
        <xdr:spPr>
          <a:xfrm>
            <a:off x="3037951" y="1450136"/>
            <a:ext cx="432798" cy="40942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T1</a:t>
            </a:r>
            <a:endParaRPr lang="en-IN" b="1">
              <a:solidFill>
                <a:srgbClr val="FFFF00"/>
              </a:solidFill>
            </a:endParaRPr>
          </a:p>
        </xdr:txBody>
      </xdr:sp>
    </xdr:grpSp>
    <xdr:clientData/>
  </xdr:twoCellAnchor>
  <xdr:twoCellAnchor>
    <xdr:from>
      <xdr:col>0</xdr:col>
      <xdr:colOff>2068721</xdr:colOff>
      <xdr:row>769</xdr:row>
      <xdr:rowOff>122466</xdr:rowOff>
    </xdr:from>
    <xdr:to>
      <xdr:col>7</xdr:col>
      <xdr:colOff>1020103</xdr:colOff>
      <xdr:row>784</xdr:row>
      <xdr:rowOff>7717</xdr:rowOff>
    </xdr:to>
    <xdr:pic>
      <xdr:nvPicPr>
        <xdr:cNvPr id="39" name="Picture 38">
          <a:extLst>
            <a:ext uri="{FF2B5EF4-FFF2-40B4-BE49-F238E27FC236}">
              <a16:creationId xmlns:a16="http://schemas.microsoft.com/office/drawing/2014/main" xmlns="" id="{00000000-0008-0000-0000-000027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2068721" y="207223180"/>
          <a:ext cx="6081525" cy="3763287"/>
        </a:xfrm>
        <a:prstGeom prst="rect">
          <a:avLst/>
        </a:prstGeom>
        <a:ln>
          <a:solidFill>
            <a:schemeClr val="tx1"/>
          </a:solidFill>
        </a:ln>
      </xdr:spPr>
    </xdr:pic>
    <xdr:clientData/>
  </xdr:twoCellAnchor>
  <xdr:twoCellAnchor>
    <xdr:from>
      <xdr:col>9</xdr:col>
      <xdr:colOff>1097499</xdr:colOff>
      <xdr:row>675</xdr:row>
      <xdr:rowOff>869625</xdr:rowOff>
    </xdr:from>
    <xdr:to>
      <xdr:col>27</xdr:col>
      <xdr:colOff>376136</xdr:colOff>
      <xdr:row>709</xdr:row>
      <xdr:rowOff>37810</xdr:rowOff>
    </xdr:to>
    <xdr:grpSp>
      <xdr:nvGrpSpPr>
        <xdr:cNvPr id="56" name="Group 55">
          <a:extLst>
            <a:ext uri="{FF2B5EF4-FFF2-40B4-BE49-F238E27FC236}">
              <a16:creationId xmlns:a16="http://schemas.microsoft.com/office/drawing/2014/main" xmlns="" id="{B5DC9BE2-E808-4C9C-90E4-B1A39ED01FCA}"/>
            </a:ext>
          </a:extLst>
        </xdr:cNvPr>
        <xdr:cNvGrpSpPr/>
      </xdr:nvGrpSpPr>
      <xdr:grpSpPr>
        <a:xfrm>
          <a:off x="11493356" y="181041804"/>
          <a:ext cx="9946637" cy="10135542"/>
          <a:chOff x="-367342" y="322730"/>
          <a:chExt cx="8119189" cy="8080078"/>
        </a:xfrm>
      </xdr:grpSpPr>
      <xdr:grpSp>
        <xdr:nvGrpSpPr>
          <xdr:cNvPr id="57" name="Group 56">
            <a:extLst>
              <a:ext uri="{FF2B5EF4-FFF2-40B4-BE49-F238E27FC236}">
                <a16:creationId xmlns:a16="http://schemas.microsoft.com/office/drawing/2014/main" xmlns="" id="{4E4811C0-2DBD-4565-8A12-35CF21C13BA8}"/>
              </a:ext>
            </a:extLst>
          </xdr:cNvPr>
          <xdr:cNvGrpSpPr/>
        </xdr:nvGrpSpPr>
        <xdr:grpSpPr>
          <a:xfrm>
            <a:off x="-367342" y="322730"/>
            <a:ext cx="8119189" cy="8080078"/>
            <a:chOff x="-223907" y="340659"/>
            <a:chExt cx="8119189" cy="8080078"/>
          </a:xfrm>
        </xdr:grpSpPr>
        <xdr:pic>
          <xdr:nvPicPr>
            <xdr:cNvPr id="65" name="Picture 64">
              <a:extLst>
                <a:ext uri="{FF2B5EF4-FFF2-40B4-BE49-F238E27FC236}">
                  <a16:creationId xmlns:a16="http://schemas.microsoft.com/office/drawing/2014/main" xmlns="" id="{B3B6AF77-883B-497F-83B1-BF19E30080D2}"/>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32220" y="340659"/>
              <a:ext cx="2430000" cy="3240000"/>
            </a:xfrm>
            <a:prstGeom prst="rect">
              <a:avLst/>
            </a:prstGeom>
            <a:ln>
              <a:solidFill>
                <a:schemeClr val="tx1"/>
              </a:solidFill>
            </a:ln>
          </xdr:spPr>
        </xdr:pic>
        <xdr:pic>
          <xdr:nvPicPr>
            <xdr:cNvPr id="66" name="Picture 65">
              <a:extLst>
                <a:ext uri="{FF2B5EF4-FFF2-40B4-BE49-F238E27FC236}">
                  <a16:creationId xmlns:a16="http://schemas.microsoft.com/office/drawing/2014/main" xmlns="" id="{DFB1B703-B673-4A5E-979B-79ED72128B6E}"/>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568106" y="340659"/>
              <a:ext cx="2430000" cy="3240000"/>
            </a:xfrm>
            <a:prstGeom prst="rect">
              <a:avLst/>
            </a:prstGeom>
            <a:ln>
              <a:solidFill>
                <a:schemeClr val="tx1"/>
              </a:solidFill>
            </a:ln>
          </xdr:spPr>
        </xdr:pic>
        <xdr:pic>
          <xdr:nvPicPr>
            <xdr:cNvPr id="67" name="Picture 66">
              <a:extLst>
                <a:ext uri="{FF2B5EF4-FFF2-40B4-BE49-F238E27FC236}">
                  <a16:creationId xmlns:a16="http://schemas.microsoft.com/office/drawing/2014/main" xmlns="" id="{71866099-97B8-4284-A05C-337E99250113}"/>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5168432" y="340659"/>
              <a:ext cx="2436778" cy="3240000"/>
            </a:xfrm>
            <a:prstGeom prst="rect">
              <a:avLst/>
            </a:prstGeom>
            <a:ln>
              <a:solidFill>
                <a:schemeClr val="tx1"/>
              </a:solidFill>
            </a:ln>
          </xdr:spPr>
        </xdr:pic>
        <xdr:pic>
          <xdr:nvPicPr>
            <xdr:cNvPr id="77" name="Picture 76">
              <a:extLst>
                <a:ext uri="{FF2B5EF4-FFF2-40B4-BE49-F238E27FC236}">
                  <a16:creationId xmlns:a16="http://schemas.microsoft.com/office/drawing/2014/main" xmlns="" id="{79344565-FDA9-4612-9DC6-25A8576CF734}"/>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223907" y="3729318"/>
              <a:ext cx="1890000" cy="2520000"/>
            </a:xfrm>
            <a:prstGeom prst="rect">
              <a:avLst/>
            </a:prstGeom>
            <a:ln>
              <a:solidFill>
                <a:schemeClr val="tx1"/>
              </a:solidFill>
            </a:ln>
          </xdr:spPr>
        </xdr:pic>
        <xdr:pic>
          <xdr:nvPicPr>
            <xdr:cNvPr id="78" name="Picture 77">
              <a:extLst>
                <a:ext uri="{FF2B5EF4-FFF2-40B4-BE49-F238E27FC236}">
                  <a16:creationId xmlns:a16="http://schemas.microsoft.com/office/drawing/2014/main" xmlns="" id="{FB93EDBF-24D0-4916-8866-10862C0AA8EA}"/>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852726" y="3729318"/>
              <a:ext cx="1890000" cy="2520000"/>
            </a:xfrm>
            <a:prstGeom prst="rect">
              <a:avLst/>
            </a:prstGeom>
            <a:ln>
              <a:solidFill>
                <a:schemeClr val="tx1"/>
              </a:solidFill>
            </a:ln>
          </xdr:spPr>
        </xdr:pic>
        <xdr:pic>
          <xdr:nvPicPr>
            <xdr:cNvPr id="79" name="Picture 78">
              <a:extLst>
                <a:ext uri="{FF2B5EF4-FFF2-40B4-BE49-F238E27FC236}">
                  <a16:creationId xmlns:a16="http://schemas.microsoft.com/office/drawing/2014/main" xmlns="" id="{31388FB2-7BD9-46E6-A3E7-F81C8082FB4F}"/>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6000011" y="3729318"/>
              <a:ext cx="1895271" cy="2520000"/>
            </a:xfrm>
            <a:prstGeom prst="rect">
              <a:avLst/>
            </a:prstGeom>
            <a:ln>
              <a:solidFill>
                <a:schemeClr val="tx1"/>
              </a:solidFill>
            </a:ln>
          </xdr:spPr>
        </xdr:pic>
        <xdr:pic>
          <xdr:nvPicPr>
            <xdr:cNvPr id="80" name="Picture 79">
              <a:extLst>
                <a:ext uri="{FF2B5EF4-FFF2-40B4-BE49-F238E27FC236}">
                  <a16:creationId xmlns:a16="http://schemas.microsoft.com/office/drawing/2014/main" xmlns="" id="{4AA15841-9C9E-4940-88B0-3B21A07E4492}"/>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918107" y="3729318"/>
              <a:ext cx="1895271" cy="2520000"/>
            </a:xfrm>
            <a:prstGeom prst="rect">
              <a:avLst/>
            </a:prstGeom>
            <a:ln>
              <a:solidFill>
                <a:schemeClr val="tx1"/>
              </a:solidFill>
            </a:ln>
          </xdr:spPr>
        </xdr:pic>
        <xdr:pic>
          <xdr:nvPicPr>
            <xdr:cNvPr id="81" name="Picture 80">
              <a:extLst>
                <a:ext uri="{FF2B5EF4-FFF2-40B4-BE49-F238E27FC236}">
                  <a16:creationId xmlns:a16="http://schemas.microsoft.com/office/drawing/2014/main" xmlns="" id="{F0002D7D-2F0F-46E4-B380-657760C5D755}"/>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2259273" y="6440737"/>
              <a:ext cx="1483453" cy="1980000"/>
            </a:xfrm>
            <a:prstGeom prst="rect">
              <a:avLst/>
            </a:prstGeom>
            <a:ln>
              <a:solidFill>
                <a:schemeClr val="tx1"/>
              </a:solidFill>
            </a:ln>
          </xdr:spPr>
        </xdr:pic>
        <xdr:pic>
          <xdr:nvPicPr>
            <xdr:cNvPr id="82" name="Picture 81">
              <a:extLst>
                <a:ext uri="{FF2B5EF4-FFF2-40B4-BE49-F238E27FC236}">
                  <a16:creationId xmlns:a16="http://schemas.microsoft.com/office/drawing/2014/main" xmlns="" id="{57758BBF-EA12-4C72-B99D-E778DCA00805}"/>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3918106" y="6440737"/>
              <a:ext cx="1489142" cy="1980000"/>
            </a:xfrm>
            <a:prstGeom prst="rect">
              <a:avLst/>
            </a:prstGeom>
            <a:ln>
              <a:solidFill>
                <a:schemeClr val="tx1"/>
              </a:solidFill>
            </a:ln>
          </xdr:spPr>
        </xdr:pic>
      </xdr:grpSp>
      <xdr:sp macro="" textlink="">
        <xdr:nvSpPr>
          <xdr:cNvPr id="58" name="TextBox 66">
            <a:extLst>
              <a:ext uri="{FF2B5EF4-FFF2-40B4-BE49-F238E27FC236}">
                <a16:creationId xmlns:a16="http://schemas.microsoft.com/office/drawing/2014/main" xmlns="" id="{B32D744A-BC46-40AC-9F42-372D3C7A6717}"/>
              </a:ext>
            </a:extLst>
          </xdr:cNvPr>
          <xdr:cNvSpPr txBox="1"/>
        </xdr:nvSpPr>
        <xdr:spPr>
          <a:xfrm rot="283916">
            <a:off x="96280" y="1096731"/>
            <a:ext cx="1190582"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Tower 1</a:t>
            </a:r>
            <a:endParaRPr lang="en-IN" sz="2400" b="1">
              <a:solidFill>
                <a:srgbClr val="FF0000"/>
              </a:solidFill>
            </a:endParaRPr>
          </a:p>
        </xdr:txBody>
      </xdr:sp>
      <xdr:sp macro="" textlink="">
        <xdr:nvSpPr>
          <xdr:cNvPr id="59" name="TextBox 67">
            <a:extLst>
              <a:ext uri="{FF2B5EF4-FFF2-40B4-BE49-F238E27FC236}">
                <a16:creationId xmlns:a16="http://schemas.microsoft.com/office/drawing/2014/main" xmlns="" id="{0AF0180A-206E-46C6-9FE7-712B60B0CC7C}"/>
              </a:ext>
            </a:extLst>
          </xdr:cNvPr>
          <xdr:cNvSpPr txBox="1"/>
        </xdr:nvSpPr>
        <xdr:spPr>
          <a:xfrm rot="283916">
            <a:off x="3044379" y="953168"/>
            <a:ext cx="1190582"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Tower 2</a:t>
            </a:r>
            <a:endParaRPr lang="en-IN" sz="2400" b="1">
              <a:solidFill>
                <a:srgbClr val="FF0000"/>
              </a:solidFill>
            </a:endParaRPr>
          </a:p>
        </xdr:txBody>
      </xdr:sp>
      <xdr:sp macro="" textlink="">
        <xdr:nvSpPr>
          <xdr:cNvPr id="60" name="TextBox 68">
            <a:extLst>
              <a:ext uri="{FF2B5EF4-FFF2-40B4-BE49-F238E27FC236}">
                <a16:creationId xmlns:a16="http://schemas.microsoft.com/office/drawing/2014/main" xmlns="" id="{41DBBCB4-A0E8-4AE9-AFA9-3230D99A729A}"/>
              </a:ext>
            </a:extLst>
          </xdr:cNvPr>
          <xdr:cNvSpPr txBox="1"/>
        </xdr:nvSpPr>
        <xdr:spPr>
          <a:xfrm rot="283916">
            <a:off x="5686957" y="872024"/>
            <a:ext cx="1190582"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Tower 2</a:t>
            </a:r>
            <a:endParaRPr lang="en-IN" sz="2400" b="1">
              <a:solidFill>
                <a:srgbClr val="FF0000"/>
              </a:solidFill>
            </a:endParaRPr>
          </a:p>
        </xdr:txBody>
      </xdr:sp>
      <xdr:sp macro="" textlink="">
        <xdr:nvSpPr>
          <xdr:cNvPr id="61" name="TextBox 69">
            <a:extLst>
              <a:ext uri="{FF2B5EF4-FFF2-40B4-BE49-F238E27FC236}">
                <a16:creationId xmlns:a16="http://schemas.microsoft.com/office/drawing/2014/main" xmlns="" id="{8DB36139-D416-433C-9873-20E3C3739F2C}"/>
              </a:ext>
            </a:extLst>
          </xdr:cNvPr>
          <xdr:cNvSpPr txBox="1"/>
        </xdr:nvSpPr>
        <xdr:spPr>
          <a:xfrm rot="21380251">
            <a:off x="103681" y="5568084"/>
            <a:ext cx="1190582"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Tower 5</a:t>
            </a:r>
            <a:endParaRPr lang="en-IN" sz="2400" b="1">
              <a:solidFill>
                <a:srgbClr val="FF0000"/>
              </a:solidFill>
            </a:endParaRPr>
          </a:p>
        </xdr:txBody>
      </xdr:sp>
      <xdr:sp macro="" textlink="">
        <xdr:nvSpPr>
          <xdr:cNvPr id="62" name="TextBox 71">
            <a:extLst>
              <a:ext uri="{FF2B5EF4-FFF2-40B4-BE49-F238E27FC236}">
                <a16:creationId xmlns:a16="http://schemas.microsoft.com/office/drawing/2014/main" xmlns="" id="{773211D4-50AC-4955-A560-E7E60490502E}"/>
              </a:ext>
            </a:extLst>
          </xdr:cNvPr>
          <xdr:cNvSpPr txBox="1"/>
        </xdr:nvSpPr>
        <xdr:spPr>
          <a:xfrm rot="21380251">
            <a:off x="-227689" y="3835354"/>
            <a:ext cx="93833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Tower 3</a:t>
            </a:r>
            <a:endParaRPr lang="en-IN" b="1">
              <a:solidFill>
                <a:srgbClr val="FF0000"/>
              </a:solidFill>
            </a:endParaRPr>
          </a:p>
        </xdr:txBody>
      </xdr:sp>
      <xdr:sp macro="" textlink="">
        <xdr:nvSpPr>
          <xdr:cNvPr id="63" name="TextBox 73">
            <a:extLst>
              <a:ext uri="{FF2B5EF4-FFF2-40B4-BE49-F238E27FC236}">
                <a16:creationId xmlns:a16="http://schemas.microsoft.com/office/drawing/2014/main" xmlns="" id="{38DEA4BE-A4E8-4F7C-B4C2-E997E7CB7426}"/>
              </a:ext>
            </a:extLst>
          </xdr:cNvPr>
          <xdr:cNvSpPr txBox="1"/>
        </xdr:nvSpPr>
        <xdr:spPr>
          <a:xfrm rot="21380251">
            <a:off x="672429" y="3643064"/>
            <a:ext cx="93833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Tower 4</a:t>
            </a:r>
            <a:endParaRPr lang="en-IN" b="1">
              <a:solidFill>
                <a:srgbClr val="FF0000"/>
              </a:solidFill>
            </a:endParaRPr>
          </a:p>
        </xdr:txBody>
      </xdr:sp>
      <xdr:sp macro="" textlink="">
        <xdr:nvSpPr>
          <xdr:cNvPr id="64" name="TextBox 74">
            <a:extLst>
              <a:ext uri="{FF2B5EF4-FFF2-40B4-BE49-F238E27FC236}">
                <a16:creationId xmlns:a16="http://schemas.microsoft.com/office/drawing/2014/main" xmlns="" id="{432226AD-8459-4D22-94AF-F546A3C34225}"/>
              </a:ext>
            </a:extLst>
          </xdr:cNvPr>
          <xdr:cNvSpPr txBox="1"/>
        </xdr:nvSpPr>
        <xdr:spPr>
          <a:xfrm rot="21380251">
            <a:off x="2535455" y="3999334"/>
            <a:ext cx="93833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Tower 4</a:t>
            </a:r>
            <a:endParaRPr lang="en-IN" b="1">
              <a:solidFill>
                <a:srgbClr val="FF0000"/>
              </a:solidFill>
            </a:endParaRPr>
          </a:p>
        </xdr:txBody>
      </xdr:sp>
    </xdr:grpSp>
    <xdr:clientData/>
  </xdr:twoCellAnchor>
  <xdr:twoCellAnchor editAs="oneCell">
    <xdr:from>
      <xdr:col>9</xdr:col>
      <xdr:colOff>44824</xdr:colOff>
      <xdr:row>85</xdr:row>
      <xdr:rowOff>246529</xdr:rowOff>
    </xdr:from>
    <xdr:to>
      <xdr:col>14</xdr:col>
      <xdr:colOff>476956</xdr:colOff>
      <xdr:row>102</xdr:row>
      <xdr:rowOff>247221</xdr:rowOff>
    </xdr:to>
    <xdr:pic>
      <xdr:nvPicPr>
        <xdr:cNvPr id="2" name="Picture 1">
          <a:extLst>
            <a:ext uri="{FF2B5EF4-FFF2-40B4-BE49-F238E27FC236}">
              <a16:creationId xmlns:a16="http://schemas.microsoft.com/office/drawing/2014/main" xmlns="" id="{56C53751-C669-47B7-9D4D-437896651A48}"/>
            </a:ext>
          </a:extLst>
        </xdr:cNvPr>
        <xdr:cNvPicPr>
          <a:picLocks noChangeAspect="1"/>
        </xdr:cNvPicPr>
      </xdr:nvPicPr>
      <xdr:blipFill>
        <a:blip xmlns:r="http://schemas.openxmlformats.org/officeDocument/2006/relationships" r:embed="rId13"/>
        <a:stretch>
          <a:fillRect/>
        </a:stretch>
      </xdr:blipFill>
      <xdr:spPr>
        <a:xfrm>
          <a:off x="10455089" y="31690235"/>
          <a:ext cx="5048955" cy="4953691"/>
        </a:xfrm>
        <a:prstGeom prst="rect">
          <a:avLst/>
        </a:prstGeom>
      </xdr:spPr>
    </xdr:pic>
    <xdr:clientData/>
  </xdr:twoCellAnchor>
  <xdr:twoCellAnchor editAs="oneCell">
    <xdr:from>
      <xdr:col>15</xdr:col>
      <xdr:colOff>68037</xdr:colOff>
      <xdr:row>85</xdr:row>
      <xdr:rowOff>204108</xdr:rowOff>
    </xdr:from>
    <xdr:to>
      <xdr:col>27</xdr:col>
      <xdr:colOff>2110</xdr:colOff>
      <xdr:row>101</xdr:row>
      <xdr:rowOff>26488</xdr:rowOff>
    </xdr:to>
    <xdr:pic>
      <xdr:nvPicPr>
        <xdr:cNvPr id="3" name="Picture 2">
          <a:extLst>
            <a:ext uri="{FF2B5EF4-FFF2-40B4-BE49-F238E27FC236}">
              <a16:creationId xmlns:a16="http://schemas.microsoft.com/office/drawing/2014/main" xmlns="" id="{0F976619-07DE-48B2-846B-0BBB9CDBCF2D}"/>
            </a:ext>
          </a:extLst>
        </xdr:cNvPr>
        <xdr:cNvPicPr>
          <a:picLocks noChangeAspect="1"/>
        </xdr:cNvPicPr>
      </xdr:nvPicPr>
      <xdr:blipFill>
        <a:blip xmlns:r="http://schemas.openxmlformats.org/officeDocument/2006/relationships" r:embed="rId14"/>
        <a:stretch>
          <a:fillRect/>
        </a:stretch>
      </xdr:blipFill>
      <xdr:spPr>
        <a:xfrm>
          <a:off x="15702644" y="31677429"/>
          <a:ext cx="5363323" cy="4544059"/>
        </a:xfrm>
        <a:prstGeom prst="rect">
          <a:avLst/>
        </a:prstGeom>
      </xdr:spPr>
    </xdr:pic>
    <xdr:clientData/>
  </xdr:twoCellAnchor>
  <xdr:twoCellAnchor>
    <xdr:from>
      <xdr:col>9</xdr:col>
      <xdr:colOff>653143</xdr:colOff>
      <xdr:row>181</xdr:row>
      <xdr:rowOff>81644</xdr:rowOff>
    </xdr:from>
    <xdr:to>
      <xdr:col>18</xdr:col>
      <xdr:colOff>82191</xdr:colOff>
      <xdr:row>188</xdr:row>
      <xdr:rowOff>251453</xdr:rowOff>
    </xdr:to>
    <xdr:grpSp>
      <xdr:nvGrpSpPr>
        <xdr:cNvPr id="6" name="Group 5"/>
        <xdr:cNvGrpSpPr/>
      </xdr:nvGrpSpPr>
      <xdr:grpSpPr>
        <a:xfrm>
          <a:off x="11049000" y="51816001"/>
          <a:ext cx="6504762" cy="2238095"/>
          <a:chOff x="10586357" y="51979287"/>
          <a:chExt cx="6504762" cy="2238095"/>
        </a:xfrm>
      </xdr:grpSpPr>
      <xdr:pic>
        <xdr:nvPicPr>
          <xdr:cNvPr id="4" name="Picture 3"/>
          <xdr:cNvPicPr>
            <a:picLocks noChangeAspect="1"/>
          </xdr:cNvPicPr>
        </xdr:nvPicPr>
        <xdr:blipFill>
          <a:blip xmlns:r="http://schemas.openxmlformats.org/officeDocument/2006/relationships" r:embed="rId15"/>
          <a:stretch>
            <a:fillRect/>
          </a:stretch>
        </xdr:blipFill>
        <xdr:spPr>
          <a:xfrm>
            <a:off x="10586357" y="51979287"/>
            <a:ext cx="6504762" cy="2238095"/>
          </a:xfrm>
          <a:prstGeom prst="rect">
            <a:avLst/>
          </a:prstGeom>
        </xdr:spPr>
      </xdr:pic>
      <xdr:sp macro="" textlink="">
        <xdr:nvSpPr>
          <xdr:cNvPr id="5" name="Rectangle 4"/>
          <xdr:cNvSpPr/>
        </xdr:nvSpPr>
        <xdr:spPr>
          <a:xfrm>
            <a:off x="14355536" y="53285571"/>
            <a:ext cx="1156607" cy="244929"/>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0</xdr:col>
      <xdr:colOff>206828</xdr:colOff>
      <xdr:row>680</xdr:row>
      <xdr:rowOff>168730</xdr:rowOff>
    </xdr:from>
    <xdr:to>
      <xdr:col>8</xdr:col>
      <xdr:colOff>1427582</xdr:colOff>
      <xdr:row>726</xdr:row>
      <xdr:rowOff>152399</xdr:rowOff>
    </xdr:to>
    <xdr:grpSp>
      <xdr:nvGrpSpPr>
        <xdr:cNvPr id="7" name="Group 6"/>
        <xdr:cNvGrpSpPr/>
      </xdr:nvGrpSpPr>
      <xdr:grpSpPr>
        <a:xfrm>
          <a:off x="206828" y="183810730"/>
          <a:ext cx="9983754" cy="11876312"/>
          <a:chOff x="206828" y="184259766"/>
          <a:chExt cx="9983754" cy="11876312"/>
        </a:xfrm>
      </xdr:grpSpPr>
      <xdr:pic>
        <xdr:nvPicPr>
          <xdr:cNvPr id="43" name="Picture 42" descr="https://vsjcllp.vsjadon.com/upload/insp-243117-1525.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5429250" y="193085355"/>
            <a:ext cx="2292378" cy="304800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4" name="Picture 43" descr="https://vsjcllp.vsjadon.com/upload/insp-243117-843.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206828" y="184270650"/>
            <a:ext cx="3248216" cy="431890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5" name="Picture 44" descr="https://vsjcllp.vsjadon.com/upload/insp-243117-851.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a:off x="3597729" y="184273372"/>
            <a:ext cx="3248216" cy="431890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6" name="Picture 45" descr="https://vsjcllp.vsjadon.com/upload/insp-243117-860.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a:ext>
            </a:extLst>
          </a:blip>
          <a:srcRect/>
          <a:stretch>
            <a:fillRect/>
          </a:stretch>
        </xdr:blipFill>
        <xdr:spPr bwMode="auto">
          <a:xfrm>
            <a:off x="6961411" y="184262485"/>
            <a:ext cx="3229171" cy="431890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7" name="Picture 46" descr="https://vsjcllp.vsjadon.com/upload/insp-243117-880.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a:ext>
            </a:extLst>
          </a:blip>
          <a:srcRect/>
          <a:stretch>
            <a:fillRect/>
          </a:stretch>
        </xdr:blipFill>
        <xdr:spPr bwMode="auto">
          <a:xfrm>
            <a:off x="3630385" y="188714742"/>
            <a:ext cx="3206598" cy="426357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8" name="Picture 47" descr="https://vsjcllp.vsjadon.com/upload/insp-243117-883.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a:ext>
            </a:extLst>
          </a:blip>
          <a:srcRect/>
          <a:stretch>
            <a:fillRect/>
          </a:stretch>
        </xdr:blipFill>
        <xdr:spPr bwMode="auto">
          <a:xfrm>
            <a:off x="299357" y="188703858"/>
            <a:ext cx="3206598" cy="426357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9" name="Picture 48" descr="https://vsjcllp.vsjadon.com/upload/insp-243117-931.jp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a:ext>
            </a:extLst>
          </a:blip>
          <a:srcRect/>
          <a:stretch>
            <a:fillRect/>
          </a:stretch>
        </xdr:blipFill>
        <xdr:spPr bwMode="auto">
          <a:xfrm>
            <a:off x="2996293" y="193088077"/>
            <a:ext cx="2292378" cy="304800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0" name="Picture 49"/>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a:ext>
            </a:extLst>
          </a:blip>
          <a:stretch>
            <a:fillRect/>
          </a:stretch>
        </xdr:blipFill>
        <xdr:spPr>
          <a:xfrm>
            <a:off x="6939643" y="188717465"/>
            <a:ext cx="3197678" cy="4263571"/>
          </a:xfrm>
          <a:prstGeom prst="rect">
            <a:avLst/>
          </a:prstGeom>
          <a:ln>
            <a:solidFill>
              <a:schemeClr val="tx1"/>
            </a:solidFill>
          </a:ln>
        </xdr:spPr>
      </xdr:pic>
      <xdr:sp macro="" textlink="">
        <xdr:nvSpPr>
          <xdr:cNvPr id="51" name="TextBox 66">
            <a:extLst>
              <a:ext uri="{FF2B5EF4-FFF2-40B4-BE49-F238E27FC236}">
                <a16:creationId xmlns:a16="http://schemas.microsoft.com/office/drawing/2014/main" xmlns="" id="{B32D744A-BC46-40AC-9F42-372D3C7A6717}"/>
              </a:ext>
            </a:extLst>
          </xdr:cNvPr>
          <xdr:cNvSpPr txBox="1"/>
        </xdr:nvSpPr>
        <xdr:spPr>
          <a:xfrm>
            <a:off x="2179864" y="184597222"/>
            <a:ext cx="1235529" cy="60500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Tower 1</a:t>
            </a:r>
            <a:endParaRPr lang="en-IN" sz="2400" b="1">
              <a:solidFill>
                <a:srgbClr val="FF0000"/>
              </a:solidFill>
            </a:endParaRPr>
          </a:p>
        </xdr:txBody>
      </xdr:sp>
      <xdr:sp macro="" textlink="">
        <xdr:nvSpPr>
          <xdr:cNvPr id="53" name="TextBox 66">
            <a:extLst>
              <a:ext uri="{FF2B5EF4-FFF2-40B4-BE49-F238E27FC236}">
                <a16:creationId xmlns:a16="http://schemas.microsoft.com/office/drawing/2014/main" xmlns="" id="{B32D744A-BC46-40AC-9F42-372D3C7A6717}"/>
              </a:ext>
            </a:extLst>
          </xdr:cNvPr>
          <xdr:cNvSpPr txBox="1"/>
        </xdr:nvSpPr>
        <xdr:spPr>
          <a:xfrm>
            <a:off x="4227998" y="184495427"/>
            <a:ext cx="508727" cy="60500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T1</a:t>
            </a:r>
            <a:endParaRPr lang="en-IN" sz="2400" b="1">
              <a:solidFill>
                <a:srgbClr val="FF0000"/>
              </a:solidFill>
            </a:endParaRPr>
          </a:p>
        </xdr:txBody>
      </xdr:sp>
      <xdr:sp macro="" textlink="">
        <xdr:nvSpPr>
          <xdr:cNvPr id="54" name="TextBox 66">
            <a:extLst>
              <a:ext uri="{FF2B5EF4-FFF2-40B4-BE49-F238E27FC236}">
                <a16:creationId xmlns:a16="http://schemas.microsoft.com/office/drawing/2014/main" xmlns="" id="{B32D744A-BC46-40AC-9F42-372D3C7A6717}"/>
              </a:ext>
            </a:extLst>
          </xdr:cNvPr>
          <xdr:cNvSpPr txBox="1"/>
        </xdr:nvSpPr>
        <xdr:spPr>
          <a:xfrm>
            <a:off x="7770866" y="184999310"/>
            <a:ext cx="1876652" cy="46457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Tower 3 &amp; 4</a:t>
            </a:r>
            <a:endParaRPr lang="en-IN" sz="2400" b="1">
              <a:solidFill>
                <a:srgbClr val="FF0000"/>
              </a:solidFill>
            </a:endParaRPr>
          </a:p>
        </xdr:txBody>
      </xdr:sp>
      <xdr:sp macro="" textlink="">
        <xdr:nvSpPr>
          <xdr:cNvPr id="55" name="TextBox 66">
            <a:extLst>
              <a:ext uri="{FF2B5EF4-FFF2-40B4-BE49-F238E27FC236}">
                <a16:creationId xmlns:a16="http://schemas.microsoft.com/office/drawing/2014/main" xmlns="" id="{B32D744A-BC46-40AC-9F42-372D3C7A6717}"/>
              </a:ext>
            </a:extLst>
          </xdr:cNvPr>
          <xdr:cNvSpPr txBox="1"/>
        </xdr:nvSpPr>
        <xdr:spPr>
          <a:xfrm>
            <a:off x="5516336" y="184259766"/>
            <a:ext cx="508727" cy="60500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T5</a:t>
            </a:r>
            <a:endParaRPr lang="en-IN" sz="2400" b="1">
              <a:solidFill>
                <a:srgbClr val="FF0000"/>
              </a:solidFill>
            </a:endParaRPr>
          </a:p>
        </xdr:txBody>
      </xdr:sp>
      <xdr:sp macro="" textlink="">
        <xdr:nvSpPr>
          <xdr:cNvPr id="68" name="TextBox 66">
            <a:extLst>
              <a:ext uri="{FF2B5EF4-FFF2-40B4-BE49-F238E27FC236}">
                <a16:creationId xmlns:a16="http://schemas.microsoft.com/office/drawing/2014/main" xmlns="" id="{B32D744A-BC46-40AC-9F42-372D3C7A6717}"/>
              </a:ext>
            </a:extLst>
          </xdr:cNvPr>
          <xdr:cNvSpPr txBox="1"/>
        </xdr:nvSpPr>
        <xdr:spPr>
          <a:xfrm>
            <a:off x="5056415" y="184970058"/>
            <a:ext cx="508727" cy="60500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T2</a:t>
            </a:r>
            <a:endParaRPr lang="en-IN" sz="2400" b="1">
              <a:solidFill>
                <a:srgbClr val="FF0000"/>
              </a:solidFill>
            </a:endParaRPr>
          </a:p>
        </xdr:txBody>
      </xdr:sp>
      <xdr:sp macro="" textlink="">
        <xdr:nvSpPr>
          <xdr:cNvPr id="69" name="TextBox 66">
            <a:extLst>
              <a:ext uri="{FF2B5EF4-FFF2-40B4-BE49-F238E27FC236}">
                <a16:creationId xmlns:a16="http://schemas.microsoft.com/office/drawing/2014/main" xmlns="" id="{B32D744A-BC46-40AC-9F42-372D3C7A6717}"/>
              </a:ext>
            </a:extLst>
          </xdr:cNvPr>
          <xdr:cNvSpPr txBox="1"/>
        </xdr:nvSpPr>
        <xdr:spPr>
          <a:xfrm>
            <a:off x="299357" y="188703858"/>
            <a:ext cx="1459169" cy="60500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Tower 4</a:t>
            </a:r>
            <a:endParaRPr lang="en-IN" sz="2400" b="1">
              <a:solidFill>
                <a:srgbClr val="FF0000"/>
              </a:solidFill>
            </a:endParaRPr>
          </a:p>
        </xdr:txBody>
      </xdr:sp>
      <xdr:sp macro="" textlink="">
        <xdr:nvSpPr>
          <xdr:cNvPr id="70" name="TextBox 66">
            <a:extLst>
              <a:ext uri="{FF2B5EF4-FFF2-40B4-BE49-F238E27FC236}">
                <a16:creationId xmlns:a16="http://schemas.microsoft.com/office/drawing/2014/main" xmlns="" id="{B32D744A-BC46-40AC-9F42-372D3C7A6717}"/>
              </a:ext>
            </a:extLst>
          </xdr:cNvPr>
          <xdr:cNvSpPr txBox="1"/>
        </xdr:nvSpPr>
        <xdr:spPr>
          <a:xfrm>
            <a:off x="4446814" y="189640027"/>
            <a:ext cx="492580" cy="60500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T5</a:t>
            </a:r>
            <a:endParaRPr lang="en-IN" sz="2400" b="1">
              <a:solidFill>
                <a:srgbClr val="FF0000"/>
              </a:solidFill>
            </a:endParaRPr>
          </a:p>
        </xdr:txBody>
      </xdr:sp>
      <xdr:sp macro="" textlink="">
        <xdr:nvSpPr>
          <xdr:cNvPr id="71" name="TextBox 66">
            <a:extLst>
              <a:ext uri="{FF2B5EF4-FFF2-40B4-BE49-F238E27FC236}">
                <a16:creationId xmlns:a16="http://schemas.microsoft.com/office/drawing/2014/main" xmlns="" id="{B32D744A-BC46-40AC-9F42-372D3C7A6717}"/>
              </a:ext>
            </a:extLst>
          </xdr:cNvPr>
          <xdr:cNvSpPr txBox="1"/>
        </xdr:nvSpPr>
        <xdr:spPr>
          <a:xfrm>
            <a:off x="5167992" y="188905242"/>
            <a:ext cx="508727" cy="60500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T4</a:t>
            </a:r>
            <a:endParaRPr lang="en-IN" sz="2400" b="1">
              <a:solidFill>
                <a:srgbClr val="FF0000"/>
              </a:solidFill>
            </a:endParaRPr>
          </a:p>
        </xdr:txBody>
      </xdr:sp>
      <xdr:sp macro="" textlink="">
        <xdr:nvSpPr>
          <xdr:cNvPr id="72" name="TextBox 66">
            <a:extLst>
              <a:ext uri="{FF2B5EF4-FFF2-40B4-BE49-F238E27FC236}">
                <a16:creationId xmlns:a16="http://schemas.microsoft.com/office/drawing/2014/main" xmlns="" id="{B32D744A-BC46-40AC-9F42-372D3C7A6717}"/>
              </a:ext>
            </a:extLst>
          </xdr:cNvPr>
          <xdr:cNvSpPr txBox="1"/>
        </xdr:nvSpPr>
        <xdr:spPr>
          <a:xfrm>
            <a:off x="4816928" y="189193713"/>
            <a:ext cx="508727" cy="60500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T3</a:t>
            </a:r>
            <a:endParaRPr lang="en-IN" sz="2400" b="1">
              <a:solidFill>
                <a:srgbClr val="FF0000"/>
              </a:solidFill>
            </a:endParaRPr>
          </a:p>
        </xdr:txBody>
      </xdr:sp>
    </xdr:grpSp>
    <xdr:clientData/>
  </xdr:twoCellAnchor>
  <xdr:twoCellAnchor>
    <xdr:from>
      <xdr:col>0</xdr:col>
      <xdr:colOff>2027465</xdr:colOff>
      <xdr:row>784</xdr:row>
      <xdr:rowOff>122465</xdr:rowOff>
    </xdr:from>
    <xdr:to>
      <xdr:col>7</xdr:col>
      <xdr:colOff>1115786</xdr:colOff>
      <xdr:row>801</xdr:row>
      <xdr:rowOff>104264</xdr:rowOff>
    </xdr:to>
    <xdr:grpSp>
      <xdr:nvGrpSpPr>
        <xdr:cNvPr id="8" name="Group 7"/>
        <xdr:cNvGrpSpPr/>
      </xdr:nvGrpSpPr>
      <xdr:grpSpPr>
        <a:xfrm>
          <a:off x="2027465" y="210652179"/>
          <a:ext cx="6218464" cy="4376906"/>
          <a:chOff x="2027465" y="211101215"/>
          <a:chExt cx="6218464" cy="4376906"/>
        </a:xfrm>
      </xdr:grpSpPr>
      <xdr:pic>
        <xdr:nvPicPr>
          <xdr:cNvPr id="73" name="Picture 72"/>
          <xdr:cNvPicPr>
            <a:picLocks noChangeAspect="1"/>
          </xdr:cNvPicPr>
        </xdr:nvPicPr>
        <xdr:blipFill>
          <a:blip xmlns:r="http://schemas.openxmlformats.org/officeDocument/2006/relationships" r:embed="rId24"/>
          <a:stretch>
            <a:fillRect/>
          </a:stretch>
        </xdr:blipFill>
        <xdr:spPr>
          <a:xfrm>
            <a:off x="2027465" y="211101215"/>
            <a:ext cx="6218464" cy="4376906"/>
          </a:xfrm>
          <a:prstGeom prst="rect">
            <a:avLst/>
          </a:prstGeom>
          <a:ln>
            <a:solidFill>
              <a:schemeClr val="tx1"/>
            </a:solidFill>
          </a:ln>
        </xdr:spPr>
      </xdr:pic>
      <xdr:sp macro="" textlink="">
        <xdr:nvSpPr>
          <xdr:cNvPr id="74" name="Rectangle 73">
            <a:extLst>
              <a:ext uri="{FF2B5EF4-FFF2-40B4-BE49-F238E27FC236}">
                <a16:creationId xmlns:a16="http://schemas.microsoft.com/office/drawing/2014/main" xmlns="" id="{00000000-0008-0000-0000-00002A000000}"/>
              </a:ext>
            </a:extLst>
          </xdr:cNvPr>
          <xdr:cNvSpPr/>
        </xdr:nvSpPr>
        <xdr:spPr>
          <a:xfrm rot="1048147">
            <a:off x="4238073" y="212377833"/>
            <a:ext cx="1252489" cy="1854561"/>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JupUaPsJLVCbtgdK8"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813"/>
  <sheetViews>
    <sheetView tabSelected="1" showWhiteSpace="0" view="pageBreakPreview" zoomScale="70" zoomScaleNormal="85" zoomScaleSheetLayoutView="70" zoomScalePageLayoutView="70" workbookViewId="0">
      <selection activeCell="K9" sqref="K9"/>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4" customWidth="1"/>
    <col min="5" max="6" width="27.140625" style="1" customWidth="1"/>
    <col min="7" max="7" width="1.42578125" style="1" customWidth="1"/>
    <col min="8" max="8" width="24.42578125" style="1" customWidth="1"/>
    <col min="9" max="9" width="24.42578125" style="14" customWidth="1"/>
    <col min="10" max="10" width="26.140625" style="1" customWidth="1"/>
    <col min="11" max="11" width="15.7109375" style="1" bestFit="1" customWidth="1"/>
    <col min="12" max="20" width="9.140625" style="1"/>
    <col min="21" max="23" width="0" style="1" hidden="1" customWidth="1"/>
    <col min="24" max="26" width="9.140625" style="1"/>
    <col min="27" max="27" width="7.85546875" style="1" customWidth="1"/>
    <col min="28" max="16384" width="9.140625" style="1"/>
  </cols>
  <sheetData>
    <row r="1" spans="1:14" ht="20.25" x14ac:dyDescent="0.25">
      <c r="A1" s="111" t="s">
        <v>41</v>
      </c>
      <c r="B1" s="112"/>
      <c r="C1" s="112"/>
      <c r="D1" s="112"/>
      <c r="E1" s="112"/>
      <c r="F1" s="112"/>
      <c r="G1" s="112"/>
      <c r="H1" s="112"/>
      <c r="I1" s="113"/>
      <c r="K1" s="78" t="s">
        <v>283</v>
      </c>
    </row>
    <row r="2" spans="1:14" ht="42" customHeight="1" x14ac:dyDescent="0.25">
      <c r="A2" s="147" t="s">
        <v>11</v>
      </c>
      <c r="B2" s="147"/>
      <c r="C2" s="147"/>
      <c r="D2" s="4" t="s">
        <v>4</v>
      </c>
      <c r="E2" s="148" t="s">
        <v>91</v>
      </c>
      <c r="F2" s="148"/>
      <c r="G2" s="103" t="s">
        <v>15</v>
      </c>
      <c r="H2" s="103"/>
      <c r="I2" s="71">
        <v>45876</v>
      </c>
      <c r="J2" s="72">
        <f>K2+90</f>
        <v>45860</v>
      </c>
      <c r="K2" s="77">
        <v>45770</v>
      </c>
    </row>
    <row r="3" spans="1:14" ht="42.75" customHeight="1" x14ac:dyDescent="0.25">
      <c r="A3" s="104" t="s">
        <v>42</v>
      </c>
      <c r="B3" s="105"/>
      <c r="C3" s="106"/>
      <c r="D3" s="22" t="s">
        <v>4</v>
      </c>
      <c r="E3" s="109" t="s">
        <v>189</v>
      </c>
      <c r="F3" s="110"/>
      <c r="G3" s="103" t="s">
        <v>131</v>
      </c>
      <c r="H3" s="103"/>
      <c r="I3" s="71" t="s">
        <v>314</v>
      </c>
      <c r="J3" s="1">
        <f>N4-J6</f>
        <v>45692</v>
      </c>
      <c r="K3" s="1" t="s">
        <v>284</v>
      </c>
    </row>
    <row r="4" spans="1:14" ht="43.5" customHeight="1" x14ac:dyDescent="0.25">
      <c r="A4" s="97" t="s">
        <v>39</v>
      </c>
      <c r="B4" s="98"/>
      <c r="C4" s="99"/>
      <c r="D4" s="28" t="s">
        <v>4</v>
      </c>
      <c r="E4" s="93" t="s">
        <v>281</v>
      </c>
      <c r="F4" s="95"/>
      <c r="G4" s="103" t="s">
        <v>36</v>
      </c>
      <c r="H4" s="103"/>
      <c r="I4" s="59" t="str">
        <f ca="1">TEXT(TODAY(),"DD/MM/YYYY")</f>
        <v>11/08/2025</v>
      </c>
      <c r="J4" s="93" t="s">
        <v>280</v>
      </c>
      <c r="K4" s="95"/>
      <c r="N4" s="72">
        <v>45692</v>
      </c>
    </row>
    <row r="5" spans="1:14" ht="20.25" x14ac:dyDescent="0.25">
      <c r="A5" s="84" t="s">
        <v>43</v>
      </c>
      <c r="B5" s="84"/>
      <c r="C5" s="84"/>
      <c r="D5" s="84"/>
      <c r="E5" s="84"/>
      <c r="F5" s="84"/>
      <c r="G5" s="84"/>
      <c r="H5" s="84"/>
      <c r="I5" s="153"/>
    </row>
    <row r="6" spans="1:14" ht="42.75" customHeight="1" x14ac:dyDescent="0.25">
      <c r="A6" s="149" t="s">
        <v>32</v>
      </c>
      <c r="B6" s="149"/>
      <c r="C6" s="149"/>
      <c r="D6" s="2" t="s">
        <v>4</v>
      </c>
      <c r="E6" s="23" t="s">
        <v>103</v>
      </c>
      <c r="F6" s="22" t="s">
        <v>38</v>
      </c>
      <c r="G6" s="2" t="s">
        <v>4</v>
      </c>
      <c r="H6" s="107" t="s">
        <v>282</v>
      </c>
      <c r="I6" s="107"/>
      <c r="J6" s="72"/>
    </row>
    <row r="7" spans="1:14" ht="42" customHeight="1" x14ac:dyDescent="0.25">
      <c r="A7" s="149" t="s">
        <v>45</v>
      </c>
      <c r="B7" s="149"/>
      <c r="C7" s="149"/>
      <c r="D7" s="2" t="s">
        <v>4</v>
      </c>
      <c r="E7" s="5" t="s">
        <v>190</v>
      </c>
      <c r="F7" s="22" t="s">
        <v>46</v>
      </c>
      <c r="G7" s="2" t="s">
        <v>4</v>
      </c>
      <c r="H7" s="93" t="s">
        <v>195</v>
      </c>
      <c r="I7" s="95"/>
    </row>
    <row r="8" spans="1:14" ht="45" customHeight="1" x14ac:dyDescent="0.25">
      <c r="A8" s="149" t="s">
        <v>47</v>
      </c>
      <c r="B8" s="149"/>
      <c r="C8" s="149"/>
      <c r="D8" s="2" t="s">
        <v>4</v>
      </c>
      <c r="E8" s="150" t="s">
        <v>191</v>
      </c>
      <c r="F8" s="150"/>
      <c r="G8" s="150"/>
      <c r="H8" s="150"/>
      <c r="I8" s="150"/>
    </row>
    <row r="9" spans="1:14" ht="45" customHeight="1" x14ac:dyDescent="0.25">
      <c r="A9" s="103" t="s">
        <v>177</v>
      </c>
      <c r="B9" s="22" t="s">
        <v>4</v>
      </c>
      <c r="C9" s="22" t="s">
        <v>44</v>
      </c>
      <c r="D9" s="2" t="s">
        <v>4</v>
      </c>
      <c r="E9" s="93" t="s">
        <v>192</v>
      </c>
      <c r="F9" s="94"/>
      <c r="G9" s="94"/>
      <c r="H9" s="94"/>
      <c r="I9" s="95"/>
    </row>
    <row r="10" spans="1:14" ht="41.25" customHeight="1" x14ac:dyDescent="0.25">
      <c r="A10" s="103"/>
      <c r="B10" s="22" t="s">
        <v>4</v>
      </c>
      <c r="C10" s="22" t="s">
        <v>14</v>
      </c>
      <c r="D10" s="2" t="s">
        <v>4</v>
      </c>
      <c r="E10" s="93" t="s">
        <v>243</v>
      </c>
      <c r="F10" s="94"/>
      <c r="G10" s="94"/>
      <c r="H10" s="94"/>
      <c r="I10" s="95"/>
    </row>
    <row r="11" spans="1:14" ht="42" customHeight="1" x14ac:dyDescent="0.25">
      <c r="A11" s="103"/>
      <c r="B11" s="22" t="s">
        <v>4</v>
      </c>
      <c r="C11" s="22" t="s">
        <v>5</v>
      </c>
      <c r="D11" s="2" t="s">
        <v>4</v>
      </c>
      <c r="E11" s="93" t="s">
        <v>243</v>
      </c>
      <c r="F11" s="94"/>
      <c r="G11" s="94"/>
      <c r="H11" s="94"/>
      <c r="I11" s="95"/>
    </row>
    <row r="12" spans="1:14" ht="20.25" x14ac:dyDescent="0.25">
      <c r="A12" s="103" t="s">
        <v>37</v>
      </c>
      <c r="B12" s="103"/>
      <c r="C12" s="103"/>
      <c r="D12" s="2" t="s">
        <v>4</v>
      </c>
      <c r="E12" s="114" t="s">
        <v>126</v>
      </c>
      <c r="F12" s="114"/>
      <c r="G12" s="114"/>
      <c r="H12" s="114"/>
      <c r="I12" s="114"/>
    </row>
    <row r="13" spans="1:14" ht="20.100000000000001" customHeight="1" x14ac:dyDescent="0.25">
      <c r="A13" s="84" t="s">
        <v>48</v>
      </c>
      <c r="B13" s="84"/>
      <c r="C13" s="84"/>
      <c r="D13" s="84"/>
      <c r="E13" s="84"/>
      <c r="F13" s="84"/>
      <c r="G13" s="84"/>
      <c r="H13" s="84"/>
      <c r="I13" s="84"/>
    </row>
    <row r="14" spans="1:14" ht="48" customHeight="1" x14ac:dyDescent="0.25">
      <c r="A14" s="22" t="s">
        <v>30</v>
      </c>
      <c r="B14" s="2" t="s">
        <v>4</v>
      </c>
      <c r="C14" s="171" t="s">
        <v>92</v>
      </c>
      <c r="D14" s="172"/>
      <c r="E14" s="173"/>
      <c r="F14" s="18" t="s">
        <v>49</v>
      </c>
      <c r="G14" s="2" t="s">
        <v>4</v>
      </c>
      <c r="H14" s="107" t="s">
        <v>196</v>
      </c>
      <c r="I14" s="107"/>
    </row>
    <row r="15" spans="1:14" ht="40.5" x14ac:dyDescent="0.25">
      <c r="A15" s="22" t="s">
        <v>50</v>
      </c>
      <c r="B15" s="2" t="s">
        <v>4</v>
      </c>
      <c r="C15" s="171" t="s">
        <v>193</v>
      </c>
      <c r="D15" s="172"/>
      <c r="E15" s="173"/>
      <c r="F15" s="22" t="s">
        <v>51</v>
      </c>
      <c r="G15" s="2" t="s">
        <v>4</v>
      </c>
      <c r="H15" s="178">
        <v>46568</v>
      </c>
      <c r="I15" s="107"/>
    </row>
    <row r="16" spans="1:14" ht="40.5" x14ac:dyDescent="0.25">
      <c r="A16" s="48" t="s">
        <v>52</v>
      </c>
      <c r="B16" s="2" t="s">
        <v>4</v>
      </c>
      <c r="C16" s="174">
        <v>43266</v>
      </c>
      <c r="D16" s="172"/>
      <c r="E16" s="173"/>
      <c r="F16" s="22" t="s">
        <v>53</v>
      </c>
      <c r="G16" s="2" t="s">
        <v>4</v>
      </c>
      <c r="H16" s="180">
        <v>43266</v>
      </c>
      <c r="I16" s="95"/>
    </row>
    <row r="17" spans="1:9" ht="60.75" x14ac:dyDescent="0.25">
      <c r="A17" s="48" t="s">
        <v>54</v>
      </c>
      <c r="B17" s="2" t="s">
        <v>4</v>
      </c>
      <c r="C17" s="171" t="s">
        <v>287</v>
      </c>
      <c r="D17" s="172"/>
      <c r="E17" s="173"/>
      <c r="F17" s="22" t="s">
        <v>55</v>
      </c>
      <c r="G17" s="2" t="s">
        <v>4</v>
      </c>
      <c r="H17" s="93" t="s">
        <v>244</v>
      </c>
      <c r="I17" s="95"/>
    </row>
    <row r="18" spans="1:9" ht="40.5" x14ac:dyDescent="0.25">
      <c r="A18" s="48" t="s">
        <v>56</v>
      </c>
      <c r="B18" s="2" t="s">
        <v>4</v>
      </c>
      <c r="C18" s="175" t="s">
        <v>217</v>
      </c>
      <c r="D18" s="176"/>
      <c r="E18" s="177"/>
      <c r="F18" s="22" t="s">
        <v>106</v>
      </c>
      <c r="G18" s="2" t="s">
        <v>4</v>
      </c>
      <c r="H18" s="107">
        <v>63288.9</v>
      </c>
      <c r="I18" s="107"/>
    </row>
    <row r="19" spans="1:9" ht="40.5" x14ac:dyDescent="0.25">
      <c r="A19" s="22" t="s">
        <v>57</v>
      </c>
      <c r="B19" s="2" t="s">
        <v>4</v>
      </c>
      <c r="C19" s="171">
        <v>1</v>
      </c>
      <c r="D19" s="172"/>
      <c r="E19" s="173"/>
      <c r="F19" s="22" t="s">
        <v>105</v>
      </c>
      <c r="G19" s="2" t="s">
        <v>4</v>
      </c>
      <c r="H19" s="107">
        <v>270319.86</v>
      </c>
      <c r="I19" s="107"/>
    </row>
    <row r="20" spans="1:9" ht="40.5" x14ac:dyDescent="0.25">
      <c r="A20" s="22" t="s">
        <v>104</v>
      </c>
      <c r="B20" s="2" t="s">
        <v>4</v>
      </c>
      <c r="C20" s="171">
        <v>63288.9</v>
      </c>
      <c r="D20" s="172"/>
      <c r="E20" s="173"/>
      <c r="F20" s="6" t="s">
        <v>58</v>
      </c>
      <c r="G20" s="2" t="s">
        <v>4</v>
      </c>
      <c r="H20" s="93" t="s">
        <v>221</v>
      </c>
      <c r="I20" s="95"/>
    </row>
    <row r="21" spans="1:9" ht="40.5" x14ac:dyDescent="0.25">
      <c r="A21" s="81" t="s">
        <v>59</v>
      </c>
      <c r="B21" s="2" t="s">
        <v>4</v>
      </c>
      <c r="C21" s="171" t="s">
        <v>313</v>
      </c>
      <c r="D21" s="172"/>
      <c r="E21" s="173"/>
      <c r="F21" s="22" t="s">
        <v>60</v>
      </c>
      <c r="G21" s="2" t="s">
        <v>4</v>
      </c>
      <c r="H21" s="107" t="s">
        <v>107</v>
      </c>
      <c r="I21" s="107"/>
    </row>
    <row r="22" spans="1:9" ht="20.25" customHeight="1" x14ac:dyDescent="0.25">
      <c r="A22" s="48" t="s">
        <v>241</v>
      </c>
      <c r="B22" s="2" t="s">
        <v>4</v>
      </c>
      <c r="C22" s="93" t="s">
        <v>245</v>
      </c>
      <c r="D22" s="94"/>
      <c r="E22" s="94"/>
      <c r="F22" s="94"/>
      <c r="G22" s="94"/>
      <c r="H22" s="94"/>
      <c r="I22" s="95"/>
    </row>
    <row r="23" spans="1:9" ht="20.25" customHeight="1" x14ac:dyDescent="0.25">
      <c r="A23" s="48" t="s">
        <v>242</v>
      </c>
      <c r="B23" s="58" t="s">
        <v>4</v>
      </c>
      <c r="C23" s="181" t="s">
        <v>246</v>
      </c>
      <c r="D23" s="182"/>
      <c r="E23" s="182"/>
      <c r="F23" s="182"/>
      <c r="G23" s="182"/>
      <c r="H23" s="182"/>
      <c r="I23" s="183"/>
    </row>
    <row r="24" spans="1:9" ht="47.25" customHeight="1" x14ac:dyDescent="0.25">
      <c r="A24" s="48" t="s">
        <v>28</v>
      </c>
      <c r="B24" s="2" t="s">
        <v>4</v>
      </c>
      <c r="C24" s="107" t="s">
        <v>247</v>
      </c>
      <c r="D24" s="107"/>
      <c r="E24" s="107"/>
      <c r="F24" s="107"/>
      <c r="G24" s="107"/>
      <c r="H24" s="107"/>
      <c r="I24" s="107"/>
    </row>
    <row r="25" spans="1:9" ht="24" customHeight="1" x14ac:dyDescent="0.25">
      <c r="A25" s="111" t="s">
        <v>23</v>
      </c>
      <c r="B25" s="112"/>
      <c r="C25" s="112"/>
      <c r="D25" s="112"/>
      <c r="E25" s="112"/>
      <c r="F25" s="112"/>
      <c r="G25" s="112"/>
      <c r="H25" s="112"/>
      <c r="I25" s="113"/>
    </row>
    <row r="26" spans="1:9" ht="20.25" customHeight="1" x14ac:dyDescent="0.25">
      <c r="A26" s="54" t="s">
        <v>29</v>
      </c>
      <c r="B26" s="55" t="s">
        <v>4</v>
      </c>
      <c r="C26" s="114" t="s">
        <v>93</v>
      </c>
      <c r="D26" s="114"/>
      <c r="E26" s="114"/>
      <c r="F26" s="54" t="s">
        <v>16</v>
      </c>
      <c r="G26" s="55" t="s">
        <v>4</v>
      </c>
      <c r="H26" s="114" t="s">
        <v>194</v>
      </c>
      <c r="I26" s="114"/>
    </row>
    <row r="27" spans="1:9" ht="20.25" x14ac:dyDescent="0.25">
      <c r="A27" s="54" t="s">
        <v>17</v>
      </c>
      <c r="B27" s="55" t="s">
        <v>4</v>
      </c>
      <c r="C27" s="114" t="s">
        <v>109</v>
      </c>
      <c r="D27" s="114"/>
      <c r="E27" s="114"/>
      <c r="F27" s="54" t="s">
        <v>178</v>
      </c>
      <c r="G27" s="55" t="s">
        <v>4</v>
      </c>
      <c r="H27" s="114" t="s">
        <v>270</v>
      </c>
      <c r="I27" s="114"/>
    </row>
    <row r="28" spans="1:9" ht="40.5" x14ac:dyDescent="0.25">
      <c r="A28" s="54" t="s">
        <v>26</v>
      </c>
      <c r="B28" s="55" t="s">
        <v>4</v>
      </c>
      <c r="C28" s="114" t="s">
        <v>108</v>
      </c>
      <c r="D28" s="114"/>
      <c r="E28" s="114"/>
      <c r="F28" s="54" t="s">
        <v>19</v>
      </c>
      <c r="G28" s="55" t="s">
        <v>4</v>
      </c>
      <c r="H28" s="114" t="s">
        <v>220</v>
      </c>
      <c r="I28" s="114"/>
    </row>
    <row r="29" spans="1:9" ht="40.5" x14ac:dyDescent="0.25">
      <c r="A29" s="56" t="s">
        <v>132</v>
      </c>
      <c r="B29" s="55" t="s">
        <v>4</v>
      </c>
      <c r="C29" s="114" t="s">
        <v>218</v>
      </c>
      <c r="D29" s="114"/>
      <c r="E29" s="114"/>
      <c r="F29" s="54" t="s">
        <v>133</v>
      </c>
      <c r="G29" s="55" t="s">
        <v>4</v>
      </c>
      <c r="H29" s="157" t="s">
        <v>226</v>
      </c>
      <c r="I29" s="158"/>
    </row>
    <row r="30" spans="1:9" ht="84" customHeight="1" x14ac:dyDescent="0.25">
      <c r="A30" s="54" t="s">
        <v>20</v>
      </c>
      <c r="B30" s="55" t="s">
        <v>4</v>
      </c>
      <c r="C30" s="114" t="s">
        <v>222</v>
      </c>
      <c r="D30" s="114"/>
      <c r="E30" s="114"/>
      <c r="F30" s="54" t="s">
        <v>18</v>
      </c>
      <c r="G30" s="55" t="s">
        <v>4</v>
      </c>
      <c r="H30" s="114" t="s">
        <v>219</v>
      </c>
      <c r="I30" s="114"/>
    </row>
    <row r="31" spans="1:9" ht="21.75" customHeight="1" x14ac:dyDescent="0.25">
      <c r="A31" s="48" t="s">
        <v>138</v>
      </c>
      <c r="B31" s="2" t="s">
        <v>4</v>
      </c>
      <c r="C31" s="107" t="s">
        <v>139</v>
      </c>
      <c r="D31" s="107"/>
      <c r="E31" s="107"/>
      <c r="F31" s="22" t="s">
        <v>140</v>
      </c>
      <c r="G31" s="2" t="s">
        <v>4</v>
      </c>
      <c r="H31" s="93" t="s">
        <v>139</v>
      </c>
      <c r="I31" s="95"/>
    </row>
    <row r="32" spans="1:9" ht="21.75" customHeight="1" x14ac:dyDescent="0.25">
      <c r="A32" s="48" t="s">
        <v>141</v>
      </c>
      <c r="B32" s="2" t="s">
        <v>4</v>
      </c>
      <c r="C32" s="93" t="s">
        <v>139</v>
      </c>
      <c r="D32" s="94"/>
      <c r="E32" s="94"/>
      <c r="F32" s="94"/>
      <c r="G32" s="94"/>
      <c r="H32" s="94"/>
      <c r="I32" s="95"/>
    </row>
    <row r="33" spans="1:11" ht="20.25" x14ac:dyDescent="0.25">
      <c r="A33" s="154" t="s">
        <v>40</v>
      </c>
      <c r="B33" s="155"/>
      <c r="C33" s="155"/>
      <c r="D33" s="155"/>
      <c r="E33" s="155"/>
      <c r="F33" s="155"/>
      <c r="G33" s="155"/>
      <c r="H33" s="155"/>
      <c r="I33" s="156"/>
    </row>
    <row r="34" spans="1:11" ht="40.5" x14ac:dyDescent="0.25">
      <c r="A34" s="104" t="s">
        <v>21</v>
      </c>
      <c r="B34" s="105"/>
      <c r="C34" s="106"/>
      <c r="D34" s="2" t="s">
        <v>4</v>
      </c>
      <c r="E34" s="23" t="s">
        <v>110</v>
      </c>
      <c r="F34" s="22" t="s">
        <v>22</v>
      </c>
      <c r="G34" s="7" t="s">
        <v>4</v>
      </c>
      <c r="H34" s="93" t="s">
        <v>111</v>
      </c>
      <c r="I34" s="95"/>
    </row>
    <row r="35" spans="1:11" ht="40.5" x14ac:dyDescent="0.25">
      <c r="A35" s="104" t="s">
        <v>25</v>
      </c>
      <c r="B35" s="105"/>
      <c r="C35" s="106"/>
      <c r="D35" s="2" t="s">
        <v>4</v>
      </c>
      <c r="E35" s="23" t="s">
        <v>111</v>
      </c>
      <c r="F35" s="8" t="s">
        <v>35</v>
      </c>
      <c r="G35" s="2" t="s">
        <v>4</v>
      </c>
      <c r="H35" s="93" t="s">
        <v>111</v>
      </c>
      <c r="I35" s="95"/>
    </row>
    <row r="36" spans="1:11" ht="40.5" x14ac:dyDescent="0.25">
      <c r="A36" s="104" t="s">
        <v>34</v>
      </c>
      <c r="B36" s="105"/>
      <c r="C36" s="106"/>
      <c r="D36" s="2" t="s">
        <v>4</v>
      </c>
      <c r="E36" s="5" t="s">
        <v>112</v>
      </c>
      <c r="F36" s="22" t="s">
        <v>24</v>
      </c>
      <c r="G36" s="25" t="s">
        <v>4</v>
      </c>
      <c r="H36" s="93" t="s">
        <v>113</v>
      </c>
      <c r="I36" s="95"/>
    </row>
    <row r="37" spans="1:11" ht="20.25" x14ac:dyDescent="0.25">
      <c r="A37" s="111" t="s">
        <v>0</v>
      </c>
      <c r="B37" s="112"/>
      <c r="C37" s="112"/>
      <c r="D37" s="112"/>
      <c r="E37" s="112"/>
      <c r="F37" s="112"/>
      <c r="G37" s="112"/>
      <c r="H37" s="112"/>
      <c r="I37" s="113"/>
    </row>
    <row r="38" spans="1:11" ht="20.25" x14ac:dyDescent="0.25">
      <c r="A38" s="159" t="s">
        <v>0</v>
      </c>
      <c r="B38" s="179"/>
      <c r="C38" s="160"/>
      <c r="D38" s="2" t="s">
        <v>4</v>
      </c>
      <c r="E38" s="9" t="s">
        <v>1</v>
      </c>
      <c r="F38" s="9" t="s">
        <v>6</v>
      </c>
      <c r="G38" s="159" t="s">
        <v>2</v>
      </c>
      <c r="H38" s="160"/>
      <c r="I38" s="9" t="s">
        <v>3</v>
      </c>
    </row>
    <row r="39" spans="1:11" ht="20.25" x14ac:dyDescent="0.25">
      <c r="A39" s="104" t="s">
        <v>7</v>
      </c>
      <c r="B39" s="105"/>
      <c r="C39" s="106"/>
      <c r="D39" s="2" t="s">
        <v>4</v>
      </c>
      <c r="E39" s="24" t="s">
        <v>198</v>
      </c>
      <c r="F39" s="24" t="s">
        <v>199</v>
      </c>
      <c r="G39" s="115" t="s">
        <v>197</v>
      </c>
      <c r="H39" s="116"/>
      <c r="I39" s="24" t="s">
        <v>199</v>
      </c>
    </row>
    <row r="40" spans="1:11" ht="39.75" customHeight="1" x14ac:dyDescent="0.25">
      <c r="A40" s="104" t="s">
        <v>8</v>
      </c>
      <c r="B40" s="105"/>
      <c r="C40" s="106"/>
      <c r="D40" s="2" t="s">
        <v>4</v>
      </c>
      <c r="E40" s="24" t="s">
        <v>224</v>
      </c>
      <c r="F40" s="24" t="s">
        <v>228</v>
      </c>
      <c r="G40" s="115" t="s">
        <v>225</v>
      </c>
      <c r="H40" s="116"/>
      <c r="I40" s="24" t="s">
        <v>227</v>
      </c>
    </row>
    <row r="41" spans="1:11" ht="20.25" customHeight="1" x14ac:dyDescent="0.25">
      <c r="A41" s="104" t="s">
        <v>12</v>
      </c>
      <c r="B41" s="105"/>
      <c r="C41" s="106"/>
      <c r="D41" s="2" t="s">
        <v>4</v>
      </c>
      <c r="E41" s="19" t="s">
        <v>108</v>
      </c>
      <c r="F41" s="22" t="s">
        <v>13</v>
      </c>
      <c r="G41" s="2" t="s">
        <v>4</v>
      </c>
      <c r="H41" s="93" t="s">
        <v>107</v>
      </c>
      <c r="I41" s="95"/>
    </row>
    <row r="42" spans="1:11" ht="20.25" x14ac:dyDescent="0.25">
      <c r="A42" s="111" t="s">
        <v>61</v>
      </c>
      <c r="B42" s="112"/>
      <c r="C42" s="112"/>
      <c r="D42" s="112"/>
      <c r="E42" s="112"/>
      <c r="F42" s="112"/>
      <c r="G42" s="112"/>
      <c r="H42" s="112"/>
      <c r="I42" s="113"/>
    </row>
    <row r="43" spans="1:11" ht="21" customHeight="1" x14ac:dyDescent="0.25">
      <c r="A43" s="108" t="s">
        <v>62</v>
      </c>
      <c r="B43" s="108"/>
      <c r="C43" s="108" t="s">
        <v>63</v>
      </c>
      <c r="D43" s="108"/>
      <c r="E43" s="108" t="s">
        <v>176</v>
      </c>
      <c r="F43" s="108"/>
      <c r="G43" s="108"/>
      <c r="H43" s="108" t="s">
        <v>64</v>
      </c>
      <c r="I43" s="108"/>
    </row>
    <row r="44" spans="1:11" ht="40.5" customHeight="1" x14ac:dyDescent="0.25">
      <c r="A44" s="161" t="s">
        <v>249</v>
      </c>
      <c r="B44" s="161"/>
      <c r="C44" s="124" t="s">
        <v>94</v>
      </c>
      <c r="D44" s="124"/>
      <c r="E44" s="107" t="s">
        <v>250</v>
      </c>
      <c r="F44" s="107"/>
      <c r="G44" s="107"/>
      <c r="H44" s="107" t="s">
        <v>288</v>
      </c>
      <c r="I44" s="107"/>
      <c r="J44" s="1">
        <f>57-5-2-1-9-25</f>
        <v>15</v>
      </c>
      <c r="K44" s="1">
        <f>25+15</f>
        <v>40</v>
      </c>
    </row>
    <row r="45" spans="1:11" ht="40.5" hidden="1" customHeight="1" x14ac:dyDescent="0.25">
      <c r="A45" s="161" t="s">
        <v>175</v>
      </c>
      <c r="B45" s="161"/>
      <c r="C45" s="124" t="s">
        <v>94</v>
      </c>
      <c r="D45" s="124"/>
      <c r="E45" s="107" t="s">
        <v>203</v>
      </c>
      <c r="F45" s="107"/>
      <c r="G45" s="107"/>
      <c r="H45" s="107" t="s">
        <v>239</v>
      </c>
      <c r="I45" s="107"/>
    </row>
    <row r="46" spans="1:11" ht="40.5" hidden="1" customHeight="1" x14ac:dyDescent="0.25">
      <c r="A46" s="161" t="s">
        <v>200</v>
      </c>
      <c r="B46" s="161"/>
      <c r="C46" s="124" t="s">
        <v>94</v>
      </c>
      <c r="D46" s="124"/>
      <c r="E46" s="107" t="s">
        <v>203</v>
      </c>
      <c r="F46" s="107"/>
      <c r="G46" s="107"/>
      <c r="H46" s="107" t="s">
        <v>239</v>
      </c>
      <c r="I46" s="107"/>
    </row>
    <row r="47" spans="1:11" ht="40.5" customHeight="1" x14ac:dyDescent="0.25">
      <c r="A47" s="161" t="s">
        <v>248</v>
      </c>
      <c r="B47" s="161"/>
      <c r="C47" s="124" t="s">
        <v>94</v>
      </c>
      <c r="D47" s="124"/>
      <c r="E47" s="107" t="s">
        <v>250</v>
      </c>
      <c r="F47" s="107"/>
      <c r="G47" s="107"/>
      <c r="H47" s="107" t="s">
        <v>289</v>
      </c>
      <c r="I47" s="107"/>
    </row>
    <row r="48" spans="1:11" ht="40.5" customHeight="1" x14ac:dyDescent="0.25">
      <c r="A48" s="161" t="s">
        <v>201</v>
      </c>
      <c r="B48" s="161"/>
      <c r="C48" s="124" t="s">
        <v>94</v>
      </c>
      <c r="D48" s="124"/>
      <c r="E48" s="107" t="s">
        <v>250</v>
      </c>
      <c r="F48" s="107"/>
      <c r="G48" s="107"/>
      <c r="H48" s="107" t="s">
        <v>290</v>
      </c>
      <c r="I48" s="107"/>
    </row>
    <row r="49" spans="1:11" ht="20.25" x14ac:dyDescent="0.25">
      <c r="A49" s="84" t="s">
        <v>65</v>
      </c>
      <c r="B49" s="84"/>
      <c r="C49" s="84"/>
      <c r="D49" s="84"/>
      <c r="E49" s="84"/>
      <c r="F49" s="84"/>
      <c r="G49" s="84"/>
      <c r="H49" s="84"/>
      <c r="I49" s="84"/>
    </row>
    <row r="50" spans="1:11" ht="64.5" customHeight="1" x14ac:dyDescent="0.25">
      <c r="A50" s="18" t="s">
        <v>66</v>
      </c>
      <c r="B50" s="18" t="s">
        <v>4</v>
      </c>
      <c r="C50" s="107" t="s">
        <v>108</v>
      </c>
      <c r="D50" s="107"/>
      <c r="E50" s="107"/>
      <c r="F50" s="18" t="s">
        <v>67</v>
      </c>
      <c r="G50" s="18" t="s">
        <v>4</v>
      </c>
      <c r="H50" s="107" t="s">
        <v>291</v>
      </c>
      <c r="I50" s="107"/>
    </row>
    <row r="51" spans="1:11" ht="45" customHeight="1" x14ac:dyDescent="0.25">
      <c r="A51" s="18" t="s">
        <v>68</v>
      </c>
      <c r="B51" s="18" t="s">
        <v>4</v>
      </c>
      <c r="C51" s="93" t="s">
        <v>292</v>
      </c>
      <c r="D51" s="94"/>
      <c r="E51" s="94"/>
      <c r="F51" s="94"/>
      <c r="G51" s="94"/>
      <c r="H51" s="94"/>
      <c r="I51" s="95"/>
    </row>
    <row r="52" spans="1:11" ht="144.75" customHeight="1" x14ac:dyDescent="0.25">
      <c r="A52" s="79" t="s">
        <v>279</v>
      </c>
      <c r="B52" s="79" t="s">
        <v>4</v>
      </c>
      <c r="C52" s="93" t="s">
        <v>293</v>
      </c>
      <c r="D52" s="94"/>
      <c r="E52" s="94"/>
      <c r="F52" s="94"/>
      <c r="G52" s="94"/>
      <c r="H52" s="94"/>
      <c r="I52" s="95"/>
    </row>
    <row r="53" spans="1:11" ht="144.75" customHeight="1" x14ac:dyDescent="0.25">
      <c r="A53" s="70" t="s">
        <v>279</v>
      </c>
      <c r="B53" s="70" t="s">
        <v>4</v>
      </c>
      <c r="C53" s="93" t="s">
        <v>294</v>
      </c>
      <c r="D53" s="94"/>
      <c r="E53" s="94"/>
      <c r="F53" s="94"/>
      <c r="G53" s="94"/>
      <c r="H53" s="94"/>
      <c r="I53" s="95"/>
    </row>
    <row r="54" spans="1:11" ht="46.5" customHeight="1" x14ac:dyDescent="0.25">
      <c r="A54" s="18" t="s">
        <v>233</v>
      </c>
      <c r="B54" s="18" t="s">
        <v>4</v>
      </c>
      <c r="C54" s="107" t="s">
        <v>232</v>
      </c>
      <c r="D54" s="107"/>
      <c r="E54" s="107"/>
      <c r="F54" s="18" t="s">
        <v>235</v>
      </c>
      <c r="G54" s="18" t="s">
        <v>4</v>
      </c>
      <c r="H54" s="107" t="s">
        <v>236</v>
      </c>
      <c r="I54" s="107"/>
    </row>
    <row r="55" spans="1:11" ht="186.75" customHeight="1" x14ac:dyDescent="0.25">
      <c r="A55" s="18" t="s">
        <v>234</v>
      </c>
      <c r="B55" s="18" t="s">
        <v>4</v>
      </c>
      <c r="C55" s="107" t="s">
        <v>274</v>
      </c>
      <c r="D55" s="107"/>
      <c r="E55" s="107"/>
      <c r="F55" s="18" t="s">
        <v>272</v>
      </c>
      <c r="G55" s="18" t="s">
        <v>4</v>
      </c>
      <c r="H55" s="107" t="s">
        <v>273</v>
      </c>
      <c r="I55" s="107"/>
    </row>
    <row r="56" spans="1:11" ht="21" hidden="1" thickBot="1" x14ac:dyDescent="0.3">
      <c r="A56" s="84" t="s">
        <v>69</v>
      </c>
      <c r="B56" s="84"/>
      <c r="C56" s="84"/>
      <c r="D56" s="84"/>
      <c r="E56" s="84"/>
      <c r="F56" s="84"/>
      <c r="G56" s="84"/>
      <c r="H56" s="84"/>
      <c r="I56" s="84"/>
    </row>
    <row r="57" spans="1:11" ht="20.25" hidden="1" customHeight="1" x14ac:dyDescent="0.3">
      <c r="A57" s="85" t="s">
        <v>251</v>
      </c>
      <c r="B57" s="85"/>
      <c r="C57" s="85"/>
      <c r="D57" s="86" t="s">
        <v>4</v>
      </c>
      <c r="E57" s="66" t="s">
        <v>142</v>
      </c>
      <c r="F57" s="83" t="s">
        <v>127</v>
      </c>
      <c r="G57" s="83"/>
      <c r="H57" s="66" t="s">
        <v>143</v>
      </c>
      <c r="I57" s="66" t="s">
        <v>144</v>
      </c>
      <c r="J57" s="35" t="str">
        <f ca="1">(IF(F60&gt;99%,"All work completed. Please provide OC.",IF(F60&gt;89.8%,"Plinth, RCC, Brick, Plaster, Flooring, Wooden, Plumbing, Electrification, etc., work Completed. Finishing work is in process.",IF(F60&lt;94%,(IF(C60=0,"Work not yet Started.",IF(E60=25%,"Piling work in process",IF(E60=50%,"Excavation work in process",IF(E60=100%,"Excavation work Completed. ","0")))&amp;(IF(C61=0%,"",IF(C61=K62,"Footing work is process",IF(C61=K63,"Footing work Completed",IF(C61=K64,"1st Basement Completed",IF(C61=K65,"1st &amp; 2nd Basement Completed",IF(C61=K66,"1st to 3rd Basement Completed",IF(C61=K67,"1st to 4th Basement Completed",IF(C61=K68,"Plinth work is process",IF(C61=K69,"Plinth work completed","0")))))))))))&amp;(IF(C62=(F58+H58+I58),", RCC Slab",IF(C62&gt;0,", RCC upto "&amp;C62&amp;" Slab",""))&amp;(IF(C63=I58,", Brickwork",IF(C63&gt;0,", Brickwork upto "&amp;C63&amp;" Floor",""))&amp;(IF(C64=I58,", Internal Plaster",IF(C64&gt;0,", Internal Plaster upto "&amp;C64&amp;" Floor",""))&amp;(IF(C65=I58,", External Plaster",IF(C65&gt;0,", External Plaster upto "&amp;C65&amp;" Floor",""))&amp;(IF(C66=I58,", External Plumbing, Elevation and Waterproofing",IF(C66&gt;0,", External Plumbing, Elevation and Waterproofing upto "&amp;C66&amp;" Floor",""))&amp;(IF(C67=I58,", Flooring &amp; Fitting",IF(C67&gt;0,", Flooring &amp; Fitting upto "&amp;C67&amp;" Floor",""))&amp;(IF(C68=I58,", Wooden Work",IF(C68&gt;0,", Wooden Work upto "&amp;C68&amp;" Floor",""))&amp;(IF(C69=I58,", Electrical &amp; Sanitary fittings",IF(C69&gt;0,", Electrical &amp; Sanitary fittings upto "&amp;C69&amp;" Floor",""))&amp;(IF(C70&gt;0,", Finishing upto "&amp;C70&amp;" Floor","")&amp;(IF(C62&gt;0.5," Completed",""))))))))))))))))</f>
        <v>Excavation work Completed. Plinth work completed, RCC upto 10 Slab Completed</v>
      </c>
      <c r="K57" s="37"/>
    </row>
    <row r="58" spans="1:11" ht="20.25" hidden="1" x14ac:dyDescent="0.3">
      <c r="A58" s="85"/>
      <c r="B58" s="85"/>
      <c r="C58" s="85"/>
      <c r="D58" s="86"/>
      <c r="E58" s="66">
        <v>3</v>
      </c>
      <c r="F58" s="83">
        <v>1</v>
      </c>
      <c r="G58" s="83"/>
      <c r="H58" s="66">
        <v>9</v>
      </c>
      <c r="I58" s="66">
        <f ca="1">--TRIM(RIGHT(SUBSTITUTE(LEFT(A57,_xlfn.AGGREGATE(16,6,FIND({0,1,2,3,4,5,6,7,8,9},A57,ROW(INDIRECT("1:"&amp;LEN(A57)))),1))," ",REPT(" ",LEN(A57))),LEN(A57)))</f>
        <v>54</v>
      </c>
      <c r="J58" s="36" t="s">
        <v>148</v>
      </c>
      <c r="K58" s="37"/>
    </row>
    <row r="59" spans="1:11" ht="20.25" hidden="1" customHeight="1" x14ac:dyDescent="0.3">
      <c r="A59" s="87" t="s">
        <v>146</v>
      </c>
      <c r="B59" s="87"/>
      <c r="C59" s="87" t="s">
        <v>157</v>
      </c>
      <c r="D59" s="87"/>
      <c r="E59" s="65" t="s">
        <v>158</v>
      </c>
      <c r="F59" s="87" t="s">
        <v>147</v>
      </c>
      <c r="G59" s="87"/>
      <c r="H59" s="47" t="s">
        <v>145</v>
      </c>
      <c r="I59" s="47"/>
      <c r="J59" s="39" t="s">
        <v>159</v>
      </c>
      <c r="K59" s="38">
        <f ca="1">I58*25%</f>
        <v>13.5</v>
      </c>
    </row>
    <row r="60" spans="1:11" ht="20.25" hidden="1" customHeight="1" x14ac:dyDescent="0.3">
      <c r="A60" s="82" t="s">
        <v>160</v>
      </c>
      <c r="B60" s="82"/>
      <c r="C60" s="83">
        <f ca="1">K61</f>
        <v>54</v>
      </c>
      <c r="D60" s="83"/>
      <c r="E60" s="64">
        <f ca="1">((100/I58)*C60)/100</f>
        <v>1</v>
      </c>
      <c r="F60" s="82">
        <f ca="1">(((C60/I58*5)+(C61/I58*20)+(25/(F58+H58+I58)*C62)+(5/(I58)*C63)+(2.5/(I58)*C64)+(2.5/(I58)*C65)+(5/I58*C66)+(10/I58*C67)+(2.5/I58*C68)+(2.5/I58*C69)+(10/I58*C70)+(10/I58*C71))/100)</f>
        <v>0.28906250000000006</v>
      </c>
      <c r="G60" s="82"/>
      <c r="H60" s="82" t="str">
        <f ca="1">J57</f>
        <v>Excavation work Completed. Plinth work completed, RCC upto 10 Slab Completed</v>
      </c>
      <c r="I60" s="82"/>
      <c r="J60" s="39" t="s">
        <v>149</v>
      </c>
      <c r="K60" s="42">
        <f ca="1">I58*50%</f>
        <v>27</v>
      </c>
    </row>
    <row r="61" spans="1:11" ht="20.25" hidden="1" x14ac:dyDescent="0.3">
      <c r="A61" s="82" t="s">
        <v>128</v>
      </c>
      <c r="B61" s="82"/>
      <c r="C61" s="88">
        <f ca="1">K69</f>
        <v>54.000000000000007</v>
      </c>
      <c r="D61" s="83"/>
      <c r="E61" s="64">
        <f ca="1">((100/I58)*C61)/100</f>
        <v>1.0000000000000002</v>
      </c>
      <c r="F61" s="82"/>
      <c r="G61" s="82"/>
      <c r="H61" s="82"/>
      <c r="I61" s="82"/>
      <c r="J61" s="39" t="s">
        <v>150</v>
      </c>
      <c r="K61" s="42">
        <f ca="1">I58</f>
        <v>54</v>
      </c>
    </row>
    <row r="62" spans="1:11" ht="21" hidden="1" customHeight="1" x14ac:dyDescent="0.35">
      <c r="A62" s="82" t="s">
        <v>161</v>
      </c>
      <c r="B62" s="82"/>
      <c r="C62" s="83">
        <f>F58+H58</f>
        <v>10</v>
      </c>
      <c r="D62" s="83"/>
      <c r="E62" s="64">
        <f ca="1">((100/(F58+H58+I58))*C62)/100</f>
        <v>0.15625</v>
      </c>
      <c r="F62" s="82"/>
      <c r="G62" s="82"/>
      <c r="H62" s="82"/>
      <c r="I62" s="82"/>
      <c r="J62" s="39" t="s">
        <v>151</v>
      </c>
      <c r="K62" s="43">
        <f ca="1">(IF(E58&gt;1,(I58/(E58+2)),I58*0.2))</f>
        <v>10.8</v>
      </c>
    </row>
    <row r="63" spans="1:11" ht="21" hidden="1" customHeight="1" x14ac:dyDescent="0.35">
      <c r="A63" s="82" t="s">
        <v>162</v>
      </c>
      <c r="B63" s="82"/>
      <c r="C63" s="83">
        <v>0</v>
      </c>
      <c r="D63" s="83"/>
      <c r="E63" s="64">
        <f ca="1">((100/I58)*C63)/100</f>
        <v>0</v>
      </c>
      <c r="F63" s="82"/>
      <c r="G63" s="82"/>
      <c r="H63" s="82"/>
      <c r="I63" s="82"/>
      <c r="J63" s="39" t="s">
        <v>152</v>
      </c>
      <c r="K63" s="43">
        <f ca="1">(IF(E58&gt;1,(I58/(E58+2)+K62),I58*0.2+K62))</f>
        <v>21.6</v>
      </c>
    </row>
    <row r="64" spans="1:11" ht="21" hidden="1" customHeight="1" x14ac:dyDescent="0.35">
      <c r="A64" s="91" t="s">
        <v>163</v>
      </c>
      <c r="B64" s="92"/>
      <c r="C64" s="83">
        <v>0</v>
      </c>
      <c r="D64" s="83"/>
      <c r="E64" s="64">
        <f ca="1">((100/I58)*C64)/100</f>
        <v>0</v>
      </c>
      <c r="F64" s="82"/>
      <c r="G64" s="82"/>
      <c r="H64" s="82"/>
      <c r="I64" s="82"/>
      <c r="J64" s="39" t="s">
        <v>164</v>
      </c>
      <c r="K64" s="43">
        <f ca="1">(IF(E58&gt;1,(I58/(E58+2)+K63),0))</f>
        <v>32.400000000000006</v>
      </c>
    </row>
    <row r="65" spans="1:11" ht="21" hidden="1" customHeight="1" x14ac:dyDescent="0.35">
      <c r="A65" s="91" t="s">
        <v>275</v>
      </c>
      <c r="B65" s="92"/>
      <c r="C65" s="83">
        <v>0</v>
      </c>
      <c r="D65" s="83"/>
      <c r="E65" s="64">
        <f ca="1">((100/I58)*C65)/100</f>
        <v>0</v>
      </c>
      <c r="F65" s="82"/>
      <c r="G65" s="82"/>
      <c r="H65" s="82"/>
      <c r="I65" s="82"/>
      <c r="J65" s="39" t="s">
        <v>165</v>
      </c>
      <c r="K65" s="43">
        <f ca="1">(IF(E58&gt;2,(I58/(E58+2)+K64),0))</f>
        <v>43.2</v>
      </c>
    </row>
    <row r="66" spans="1:11" ht="57.75" hidden="1" customHeight="1" x14ac:dyDescent="0.35">
      <c r="A66" s="91" t="s">
        <v>276</v>
      </c>
      <c r="B66" s="92"/>
      <c r="C66" s="83">
        <v>0</v>
      </c>
      <c r="D66" s="83"/>
      <c r="E66" s="64">
        <f ca="1">((100/(I58))*C66)/100</f>
        <v>0</v>
      </c>
      <c r="F66" s="82"/>
      <c r="G66" s="82"/>
      <c r="H66" s="82"/>
      <c r="I66" s="82"/>
      <c r="J66" s="39" t="s">
        <v>167</v>
      </c>
      <c r="K66" s="44">
        <f>(IF(E58&gt;3,(I58/(E58+2)+K65),0))</f>
        <v>0</v>
      </c>
    </row>
    <row r="67" spans="1:11" ht="21" hidden="1" x14ac:dyDescent="0.35">
      <c r="A67" s="82" t="s">
        <v>166</v>
      </c>
      <c r="B67" s="82"/>
      <c r="C67" s="83">
        <v>0</v>
      </c>
      <c r="D67" s="83"/>
      <c r="E67" s="64">
        <f ca="1">((100/(I58))*C67)/100</f>
        <v>0</v>
      </c>
      <c r="F67" s="82"/>
      <c r="G67" s="82"/>
      <c r="H67" s="82"/>
      <c r="I67" s="82"/>
      <c r="J67" s="39" t="s">
        <v>169</v>
      </c>
      <c r="K67" s="43">
        <f>(IF(E58&gt;4,(I58/(E58+2)+K66),0))</f>
        <v>0</v>
      </c>
    </row>
    <row r="68" spans="1:11" ht="21" hidden="1" customHeight="1" x14ac:dyDescent="0.35">
      <c r="A68" s="82" t="s">
        <v>277</v>
      </c>
      <c r="B68" s="82"/>
      <c r="C68" s="83">
        <v>0</v>
      </c>
      <c r="D68" s="83"/>
      <c r="E68" s="64">
        <f ca="1">((100/I58)*C68)/100</f>
        <v>0</v>
      </c>
      <c r="F68" s="82"/>
      <c r="G68" s="82"/>
      <c r="H68" s="82"/>
      <c r="I68" s="82"/>
      <c r="J68" s="39" t="s">
        <v>153</v>
      </c>
      <c r="K68" s="43">
        <f>(IF(E58=1,(I58/(E58+3)+K63),IF(E58=0,(I58*0.3+K63),IF(E58&gt;1,0))))</f>
        <v>0</v>
      </c>
    </row>
    <row r="69" spans="1:11" ht="21.75" hidden="1" thickBot="1" x14ac:dyDescent="0.4">
      <c r="A69" s="82" t="s">
        <v>278</v>
      </c>
      <c r="B69" s="82"/>
      <c r="C69" s="83">
        <v>0</v>
      </c>
      <c r="D69" s="83"/>
      <c r="E69" s="64">
        <f ca="1">((100/I58)*C69)/100</f>
        <v>0</v>
      </c>
      <c r="F69" s="82"/>
      <c r="G69" s="82"/>
      <c r="H69" s="82"/>
      <c r="I69" s="82"/>
      <c r="J69" s="41" t="s">
        <v>154</v>
      </c>
      <c r="K69" s="45">
        <f ca="1">(IF(E58&gt;1.5,(I58/(E58+2)+K63+MAX(0,K64-K63)+MAX(0,K65-K64)+MAX(0,K66-K65)+MAX(0,K67-K66)+MAX(0,K68-K67)),IF(E58=1,(I58/(E58+3)+K68),IF(E58=0,I58*0.3+K68))))</f>
        <v>54.000000000000007</v>
      </c>
    </row>
    <row r="70" spans="1:11" ht="20.25" hidden="1" x14ac:dyDescent="0.25">
      <c r="A70" s="82" t="s">
        <v>170</v>
      </c>
      <c r="B70" s="82"/>
      <c r="C70" s="83">
        <v>0</v>
      </c>
      <c r="D70" s="83"/>
      <c r="E70" s="64">
        <f ca="1">((100/(I58))*C70)/100</f>
        <v>0</v>
      </c>
      <c r="F70" s="82"/>
      <c r="G70" s="82"/>
      <c r="H70" s="82"/>
      <c r="I70" s="82"/>
    </row>
    <row r="71" spans="1:11" ht="20.25" hidden="1" x14ac:dyDescent="0.25">
      <c r="A71" s="82" t="s">
        <v>171</v>
      </c>
      <c r="B71" s="82"/>
      <c r="C71" s="83">
        <v>0</v>
      </c>
      <c r="D71" s="83"/>
      <c r="E71" s="64">
        <f ca="1">((100/(I58))*C71)/100</f>
        <v>0</v>
      </c>
      <c r="F71" s="82"/>
      <c r="G71" s="82"/>
      <c r="H71" s="82"/>
      <c r="I71" s="82"/>
    </row>
    <row r="72" spans="1:11" ht="21" thickBot="1" x14ac:dyDescent="0.3">
      <c r="A72" s="84" t="s">
        <v>69</v>
      </c>
      <c r="B72" s="84"/>
      <c r="C72" s="84"/>
      <c r="D72" s="84"/>
      <c r="E72" s="84"/>
      <c r="F72" s="84"/>
      <c r="G72" s="84"/>
      <c r="H72" s="84"/>
      <c r="I72" s="84"/>
    </row>
    <row r="73" spans="1:11" ht="20.25" customHeight="1" x14ac:dyDescent="0.3">
      <c r="A73" s="85" t="s">
        <v>286</v>
      </c>
      <c r="B73" s="85"/>
      <c r="C73" s="85"/>
      <c r="D73" s="86" t="s">
        <v>4</v>
      </c>
      <c r="E73" s="68" t="s">
        <v>142</v>
      </c>
      <c r="F73" s="83" t="s">
        <v>127</v>
      </c>
      <c r="G73" s="83"/>
      <c r="H73" s="68" t="s">
        <v>143</v>
      </c>
      <c r="I73" s="68" t="s">
        <v>144</v>
      </c>
      <c r="J73" s="35" t="str">
        <f ca="1">(IF(F76&gt;99%,"All work completed. Please provide OC.",IF(F76&gt;89.8%,"Plinth, RCC, Brick, Plaster, Flooring, Wooden, Plumbing, Electrification, etc., work Completed. Finishing work is in process.",IF(F76&lt;94%,(IF(C76=0,"Work not yet Started.",IF(E76=25%,"Piling work in process",IF(E76=50%,"Excavation work in process",IF(E76=100%,"Excavation work Completed. ","0")))&amp;(IF(C77=0%,"",IF(C77=K78,"Footing work is process",IF(C77=K79,"Footing work Completed",IF(C77=K80,"1st Basement Completed",IF(C77=K81,"1st &amp; 2nd Basement Completed",IF(C77=K82,"1st to 3rd Basement Completed",IF(C77=K83,"1st to 4th Basement Completed",IF(C77=K84,"Plinth work is process",IF(C77=K85,"Plinth work completed","0")))))))))))&amp;(IF(C78=(F74+H74+I74),", RCC Slab",IF(C78&gt;0,", RCC upto "&amp;C78&amp;" Slab",""))&amp;(IF(C79=I74,", Brickwork",IF(C79&gt;0,", Brickwork upto "&amp;C79&amp;" Floor",""))&amp;(IF(C80=I74,", Internal Plaster",IF(C80&gt;0,", Internal Plaster upto "&amp;C80&amp;" Floor",""))&amp;(IF(C81=I74,", External Plaster",IF(C81&gt;0,", External Plaster upto "&amp;C81&amp;" Floor",""))&amp;(IF(C82=I74,", External Plumbing, Elevation and Waterproofing",IF(C82&gt;0,", External Plumbing, Elevation and Waterproofing upto "&amp;C82&amp;" Floor",""))&amp;(IF(C83=I74,", Flooring &amp; Fitting",IF(C83&gt;0,", Flooring &amp; Fitting upto "&amp;C83&amp;" Floor",""))&amp;(IF(C84=I74,", Wooden Work",IF(C84&gt;0,", Wooden Work upto "&amp;C84&amp;" Floor",""))&amp;(IF(C85=I74,", Electrical &amp; Sanitary fittings",IF(C85&gt;0,", Electrical &amp; Sanitary fittings upto "&amp;C85&amp;" Floor",""))&amp;(IF(C86&gt;0,", Finishing upto "&amp;C86&amp;" Floor","")&amp;(IF(C78&gt;0.5," Completed",""))))))))))))))))</f>
        <v>Excavation work Completed. Plinth work completed, RCC upto 21 Slab, Brickwork upto 9 Floor, Internal Plaster upto 6.75 Floor, External Plaster upto 6.75 Floor Completed</v>
      </c>
      <c r="K73" s="37"/>
    </row>
    <row r="74" spans="1:11" ht="20.25" x14ac:dyDescent="0.3">
      <c r="A74" s="85"/>
      <c r="B74" s="85"/>
      <c r="C74" s="85"/>
      <c r="D74" s="86"/>
      <c r="E74" s="68">
        <v>5</v>
      </c>
      <c r="F74" s="83">
        <v>1</v>
      </c>
      <c r="G74" s="83"/>
      <c r="H74" s="68">
        <v>11</v>
      </c>
      <c r="I74" s="68">
        <f ca="1">--TRIM(RIGHT(SUBSTITUTE(LEFT(A73,_xlfn.AGGREGATE(16,6,FIND({0,1,2,3,4,5,6,7,8,9},A73,ROW(INDIRECT("1:"&amp;LEN(A73)))),1))," ",REPT(" ",LEN(A73))),LEN(A73)))</f>
        <v>54</v>
      </c>
      <c r="J74" s="36" t="s">
        <v>148</v>
      </c>
      <c r="K74" s="37"/>
    </row>
    <row r="75" spans="1:11" ht="20.25" customHeight="1" x14ac:dyDescent="0.3">
      <c r="A75" s="87" t="s">
        <v>146</v>
      </c>
      <c r="B75" s="87"/>
      <c r="C75" s="87" t="s">
        <v>157</v>
      </c>
      <c r="D75" s="87"/>
      <c r="E75" s="69" t="s">
        <v>158</v>
      </c>
      <c r="F75" s="87" t="s">
        <v>147</v>
      </c>
      <c r="G75" s="87"/>
      <c r="H75" s="47" t="s">
        <v>145</v>
      </c>
      <c r="I75" s="47"/>
      <c r="J75" s="39" t="s">
        <v>159</v>
      </c>
      <c r="K75" s="38">
        <f ca="1">I74*25%</f>
        <v>13.5</v>
      </c>
    </row>
    <row r="76" spans="1:11" ht="20.25" customHeight="1" x14ac:dyDescent="0.3">
      <c r="A76" s="82" t="s">
        <v>160</v>
      </c>
      <c r="B76" s="82"/>
      <c r="C76" s="83">
        <f ca="1">K77</f>
        <v>54</v>
      </c>
      <c r="D76" s="83"/>
      <c r="E76" s="67">
        <f ca="1">((100/I74)*C76)/100</f>
        <v>1</v>
      </c>
      <c r="F76" s="82">
        <f ca="1">(((C76/I74*5)+(C77/I74*20)+(25/(F74+H74+I74)*C78)+(5/(I74)*C79)+(2.5/(I74)*C80)+(2.5/(I74)*C81)+(5/I74*C82)+(10/I74*C83)+(2.5/I74*C84)+(2.5/I74*C85)+(10/I74*C86)+(10/I74*C87))/100)</f>
        <v>0.34412878787878787</v>
      </c>
      <c r="G76" s="82"/>
      <c r="H76" s="82" t="str">
        <f ca="1">J73</f>
        <v>Excavation work Completed. Plinth work completed, RCC upto 21 Slab, Brickwork upto 9 Floor, Internal Plaster upto 6.75 Floor, External Plaster upto 6.75 Floor Completed</v>
      </c>
      <c r="I76" s="82"/>
      <c r="J76" s="39" t="s">
        <v>149</v>
      </c>
      <c r="K76" s="42">
        <f ca="1">I74*50%</f>
        <v>27</v>
      </c>
    </row>
    <row r="77" spans="1:11" ht="20.25" x14ac:dyDescent="0.3">
      <c r="A77" s="82" t="s">
        <v>128</v>
      </c>
      <c r="B77" s="82"/>
      <c r="C77" s="88">
        <f ca="1">K85</f>
        <v>53.999999999999993</v>
      </c>
      <c r="D77" s="83"/>
      <c r="E77" s="67">
        <f ca="1">((100/I74)*C77)/100</f>
        <v>0.99999999999999989</v>
      </c>
      <c r="F77" s="82"/>
      <c r="G77" s="82"/>
      <c r="H77" s="82"/>
      <c r="I77" s="82"/>
      <c r="J77" s="39" t="s">
        <v>150</v>
      </c>
      <c r="K77" s="42">
        <f ca="1">I74</f>
        <v>54</v>
      </c>
    </row>
    <row r="78" spans="1:11" ht="21" customHeight="1" x14ac:dyDescent="0.35">
      <c r="A78" s="82" t="s">
        <v>161</v>
      </c>
      <c r="B78" s="82"/>
      <c r="C78" s="83">
        <v>21</v>
      </c>
      <c r="D78" s="83"/>
      <c r="E78" s="67">
        <f ca="1">((100/(F74+H74+I74))*C78)/100</f>
        <v>0.31818181818181818</v>
      </c>
      <c r="F78" s="82"/>
      <c r="G78" s="82"/>
      <c r="H78" s="82"/>
      <c r="I78" s="82"/>
      <c r="J78" s="39" t="s">
        <v>151</v>
      </c>
      <c r="K78" s="43">
        <f ca="1">(IF(E74&gt;1,(I74/(E74+2)),I74/4))</f>
        <v>7.7142857142857144</v>
      </c>
    </row>
    <row r="79" spans="1:11" ht="21" customHeight="1" x14ac:dyDescent="0.35">
      <c r="A79" s="82" t="s">
        <v>162</v>
      </c>
      <c r="B79" s="82"/>
      <c r="C79" s="83">
        <f>C78-H74-F74</f>
        <v>9</v>
      </c>
      <c r="D79" s="83"/>
      <c r="E79" s="67">
        <f ca="1">((100/I74)*C79)/100</f>
        <v>0.16666666666666669</v>
      </c>
      <c r="F79" s="82"/>
      <c r="G79" s="82"/>
      <c r="H79" s="82"/>
      <c r="I79" s="82"/>
      <c r="J79" s="39" t="s">
        <v>152</v>
      </c>
      <c r="K79" s="43">
        <f ca="1">(IF(E74&gt;1,(I74/(E74+2)+K78),I74/4+K78))</f>
        <v>15.428571428571429</v>
      </c>
    </row>
    <row r="80" spans="1:11" ht="21" customHeight="1" x14ac:dyDescent="0.35">
      <c r="A80" s="91" t="s">
        <v>163</v>
      </c>
      <c r="B80" s="92"/>
      <c r="C80" s="88">
        <f>C79*0.75</f>
        <v>6.75</v>
      </c>
      <c r="D80" s="88"/>
      <c r="E80" s="67">
        <f ca="1">((100/I74)*C80)/100</f>
        <v>0.125</v>
      </c>
      <c r="F80" s="82"/>
      <c r="G80" s="82"/>
      <c r="H80" s="82"/>
      <c r="I80" s="82"/>
      <c r="J80" s="39" t="s">
        <v>164</v>
      </c>
      <c r="K80" s="43">
        <f ca="1">(IF(E74&gt;1,(I74/(E74+2)+K79),0))</f>
        <v>23.142857142857142</v>
      </c>
    </row>
    <row r="81" spans="1:13" ht="21" customHeight="1" x14ac:dyDescent="0.35">
      <c r="A81" s="91" t="s">
        <v>275</v>
      </c>
      <c r="B81" s="92"/>
      <c r="C81" s="88">
        <f>C80</f>
        <v>6.75</v>
      </c>
      <c r="D81" s="88"/>
      <c r="E81" s="67">
        <f ca="1">((100/I74)*C81)/100</f>
        <v>0.125</v>
      </c>
      <c r="F81" s="82"/>
      <c r="G81" s="82"/>
      <c r="H81" s="82"/>
      <c r="I81" s="82"/>
      <c r="J81" s="39" t="s">
        <v>165</v>
      </c>
      <c r="K81" s="43">
        <f ca="1">(IF(E74&gt;2,(I74/(E74+2)+K80),0))</f>
        <v>30.857142857142858</v>
      </c>
    </row>
    <row r="82" spans="1:13" ht="57.75" customHeight="1" x14ac:dyDescent="0.35">
      <c r="A82" s="91" t="s">
        <v>276</v>
      </c>
      <c r="B82" s="92"/>
      <c r="C82" s="83">
        <v>0</v>
      </c>
      <c r="D82" s="83"/>
      <c r="E82" s="67">
        <f ca="1">((100/(I74))*C82)/100</f>
        <v>0</v>
      </c>
      <c r="F82" s="82"/>
      <c r="G82" s="82"/>
      <c r="H82" s="82"/>
      <c r="I82" s="82"/>
      <c r="J82" s="39" t="s">
        <v>167</v>
      </c>
      <c r="K82" s="44">
        <f ca="1">(IF(E74&gt;3,(I74/(E74+2)+K81),0))</f>
        <v>38.571428571428569</v>
      </c>
    </row>
    <row r="83" spans="1:13" ht="21" x14ac:dyDescent="0.35">
      <c r="A83" s="82" t="s">
        <v>166</v>
      </c>
      <c r="B83" s="82"/>
      <c r="C83" s="83">
        <v>0</v>
      </c>
      <c r="D83" s="83"/>
      <c r="E83" s="67">
        <f ca="1">((100/(I74))*C83)/100</f>
        <v>0</v>
      </c>
      <c r="F83" s="82"/>
      <c r="G83" s="82"/>
      <c r="H83" s="82"/>
      <c r="I83" s="82"/>
      <c r="J83" s="39" t="s">
        <v>169</v>
      </c>
      <c r="K83" s="43">
        <f ca="1">(IF(E74&gt;4,(I74/(E74+2)+K82),0))</f>
        <v>46.285714285714285</v>
      </c>
    </row>
    <row r="84" spans="1:13" ht="21" customHeight="1" x14ac:dyDescent="0.35">
      <c r="A84" s="82" t="s">
        <v>277</v>
      </c>
      <c r="B84" s="82"/>
      <c r="C84" s="83">
        <v>0</v>
      </c>
      <c r="D84" s="83"/>
      <c r="E84" s="67">
        <f ca="1">((100/I74)*C84)/100</f>
        <v>0</v>
      </c>
      <c r="F84" s="82"/>
      <c r="G84" s="82"/>
      <c r="H84" s="82"/>
      <c r="I84" s="82"/>
      <c r="J84" s="39" t="s">
        <v>153</v>
      </c>
      <c r="K84" s="43">
        <f>(IF(E74=1,(I74/(E74+3)+K79),IF(E74=0,(I74/4+K79),IF(E74&gt;1,0))))</f>
        <v>0</v>
      </c>
    </row>
    <row r="85" spans="1:13" ht="40.5" customHeight="1" thickBot="1" x14ac:dyDescent="0.4">
      <c r="A85" s="82" t="s">
        <v>278</v>
      </c>
      <c r="B85" s="82"/>
      <c r="C85" s="83">
        <v>0</v>
      </c>
      <c r="D85" s="83"/>
      <c r="E85" s="67">
        <f ca="1">((100/I74)*C85)/100</f>
        <v>0</v>
      </c>
      <c r="F85" s="82"/>
      <c r="G85" s="82"/>
      <c r="H85" s="82"/>
      <c r="I85" s="82"/>
      <c r="J85" s="41" t="s">
        <v>154</v>
      </c>
      <c r="K85" s="45">
        <f ca="1">(IF(E74&gt;1.5,(I74/(E74+2)+K78+MAX(0,K79-K78)+MAX(0,K80-K79)+MAX(0,K81-K80)+MAX(0,K82-K81)+MAX(0,K83-K82)),IF(E74=1,(I74/(E74+3)+K84),IF(E74=0,I74/4+K84))))</f>
        <v>53.999999999999993</v>
      </c>
      <c r="M85" s="1" t="e">
        <f>(IF(D73&gt;1.5,(H73/(D73+2)+J78+MAX(0,J79-J78)+MAX(0,J80-J79)+MAX(0,J81-J80)+MAX(0,J82-J81)+MAX(0,J83-J82)),IF(D73=1,(H73/(D73+3)+J83),IF(D73=0,H73*0.3+J83))))</f>
        <v>#VALUE!</v>
      </c>
    </row>
    <row r="86" spans="1:13" ht="20.25" x14ac:dyDescent="0.25">
      <c r="A86" s="82" t="s">
        <v>170</v>
      </c>
      <c r="B86" s="82"/>
      <c r="C86" s="83">
        <v>0</v>
      </c>
      <c r="D86" s="83"/>
      <c r="E86" s="67">
        <f ca="1">((100/(I74))*C86)/100</f>
        <v>0</v>
      </c>
      <c r="F86" s="82"/>
      <c r="G86" s="82"/>
      <c r="H86" s="82"/>
      <c r="I86" s="82"/>
    </row>
    <row r="87" spans="1:13" ht="20.25" x14ac:dyDescent="0.25">
      <c r="A87" s="82" t="s">
        <v>171</v>
      </c>
      <c r="B87" s="82"/>
      <c r="C87" s="83">
        <v>0</v>
      </c>
      <c r="D87" s="83"/>
      <c r="E87" s="67">
        <f ca="1">((100/(I74))*C87)/100</f>
        <v>0</v>
      </c>
      <c r="F87" s="82"/>
      <c r="G87" s="82"/>
      <c r="H87" s="82"/>
      <c r="I87" s="82"/>
    </row>
    <row r="88" spans="1:13" ht="21" thickBot="1" x14ac:dyDescent="0.3">
      <c r="A88" s="84" t="s">
        <v>69</v>
      </c>
      <c r="B88" s="84"/>
      <c r="C88" s="84"/>
      <c r="D88" s="84"/>
      <c r="E88" s="84"/>
      <c r="F88" s="84"/>
      <c r="G88" s="84"/>
      <c r="H88" s="84"/>
      <c r="I88" s="84"/>
    </row>
    <row r="89" spans="1:13" ht="20.25" customHeight="1" x14ac:dyDescent="0.3">
      <c r="A89" s="85" t="s">
        <v>285</v>
      </c>
      <c r="B89" s="85"/>
      <c r="C89" s="85"/>
      <c r="D89" s="86" t="s">
        <v>4</v>
      </c>
      <c r="E89" s="66" t="s">
        <v>142</v>
      </c>
      <c r="F89" s="83" t="s">
        <v>127</v>
      </c>
      <c r="G89" s="83"/>
      <c r="H89" s="66" t="s">
        <v>143</v>
      </c>
      <c r="I89" s="66" t="s">
        <v>144</v>
      </c>
      <c r="J89" s="35" t="str">
        <f ca="1">(IF(F92&gt;99%,"All work completed. Please provide OC.",IF(F92&gt;89.8%,"Plinth, RCC, Brick, Plaster, Flooring, Wooden, Plumbing, Electrification, etc., work Completed. Finishing work is in process.",IF(F92&lt;94%,(IF(C92=0,"Work not yet Started.",IF(E92=25%,"Piling work in process",IF(E92=50%,"Excavation work in process",IF(E92=100%,"Excavation work Completed. ","0")))&amp;(IF(C93=0%,"",IF(C93=K94,"Footing work is process",IF(C93=K95,"Footing work Completed",IF(C93=K96,"1st Basement Completed",IF(C93=K97,"1st &amp; 2nd Basement Completed",IF(C93=K98,"1st to 3rd Basement Completed",IF(C93=K99,"1st to 4th Basement Completed",IF(C93=K100,"Plinth work is process",IF(C93=K101,"Plinth work completed","0")))))))))))&amp;(IF(C94=(F90+H90+I90),", RCC Slab",IF(C94&gt;0,", RCC upto "&amp;C94&amp;" Slab",""))&amp;(IF(C95=I90,", Brickwork",IF(C95&gt;0,", Brickwork upto "&amp;C95&amp;" Floor",""))&amp;(IF(C96=I90,", Internal Plaster",IF(C96&gt;0,", Internal Plaster upto "&amp;C96&amp;" Floor",""))&amp;(IF(C97=I90,", External Plaster",IF(C97&gt;0,", External Plaster upto "&amp;C97&amp;" Floor",""))&amp;(IF(C98=I90,", External Plumbing, Elevation and Waterproofing",IF(C98&gt;0,", External Plumbing, Elevation and Waterproofing upto "&amp;C98&amp;" Floor",""))&amp;(IF(C99=I90,", Flooring &amp; Fitting",IF(C99&gt;0,", Flooring &amp; Fitting upto "&amp;C99&amp;" Floor",""))&amp;(IF(C100=I90,", Wooden Work",IF(C100&gt;0,", Wooden Work upto "&amp;C100&amp;" Floor",""))&amp;(IF(C101=I90,", Electrical &amp; Sanitary fittings",IF(C101&gt;0,", Electrical &amp; Sanitary fittings upto "&amp;C101&amp;" Floor",""))&amp;(IF(C102&gt;0,", Finishing upto "&amp;C102&amp;" Floor","")&amp;(IF(C94&gt;0.5," Completed",""))))))))))))))))</f>
        <v>Excavation work Completed. Plinth work completed, RCC upto 20 Slab, Brickwork upto 8 Floor, Internal Plaster upto 6.4 Floor, External Plaster upto 6.4 Floor Completed</v>
      </c>
      <c r="K89" s="37"/>
    </row>
    <row r="90" spans="1:13" ht="20.25" x14ac:dyDescent="0.3">
      <c r="A90" s="85"/>
      <c r="B90" s="85"/>
      <c r="C90" s="85"/>
      <c r="D90" s="86"/>
      <c r="E90" s="66">
        <v>5</v>
      </c>
      <c r="F90" s="83">
        <v>1</v>
      </c>
      <c r="G90" s="83"/>
      <c r="H90" s="66">
        <v>11</v>
      </c>
      <c r="I90" s="66">
        <f ca="1">--TRIM(RIGHT(SUBSTITUTE(LEFT(A89,_xlfn.AGGREGATE(16,6,FIND({0,1,2,3,4,5,6,7,8,9},A89,ROW(INDIRECT("1:"&amp;LEN(A89)))),1))," ",REPT(" ",LEN(A89))),LEN(A89)))</f>
        <v>54</v>
      </c>
      <c r="J90" s="36" t="s">
        <v>148</v>
      </c>
      <c r="K90" s="37"/>
    </row>
    <row r="91" spans="1:13" ht="20.25" customHeight="1" x14ac:dyDescent="0.3">
      <c r="A91" s="87" t="s">
        <v>146</v>
      </c>
      <c r="B91" s="87"/>
      <c r="C91" s="87" t="s">
        <v>157</v>
      </c>
      <c r="D91" s="87"/>
      <c r="E91" s="65" t="s">
        <v>158</v>
      </c>
      <c r="F91" s="87" t="s">
        <v>147</v>
      </c>
      <c r="G91" s="87"/>
      <c r="H91" s="47" t="s">
        <v>145</v>
      </c>
      <c r="I91" s="47"/>
      <c r="J91" s="39" t="s">
        <v>159</v>
      </c>
      <c r="K91" s="38">
        <f ca="1">I90*25%</f>
        <v>13.5</v>
      </c>
    </row>
    <row r="92" spans="1:13" ht="20.25" customHeight="1" x14ac:dyDescent="0.3">
      <c r="A92" s="82" t="s">
        <v>160</v>
      </c>
      <c r="B92" s="82"/>
      <c r="C92" s="83">
        <f ca="1">K93</f>
        <v>54</v>
      </c>
      <c r="D92" s="83"/>
      <c r="E92" s="64">
        <f ca="1">((100/I90)*C92)/100</f>
        <v>1</v>
      </c>
      <c r="F92" s="82">
        <f ca="1">(((C92/I90*5)+(C93/I90*20)+(25/(F90+H90+I90)*C94)+(5/(I90)*C95)+(2.5/(I90)*C96)+(2.5/(I90)*C97)+(5/I90*C98)+(10/I90*C99)+(2.5/I90*C100)+(2.5/I90*C101)+(10/I90*C102)+(10/I90*C103))/100)</f>
        <v>0.33909090909090905</v>
      </c>
      <c r="G92" s="82"/>
      <c r="H92" s="82" t="str">
        <f ca="1">J89</f>
        <v>Excavation work Completed. Plinth work completed, RCC upto 20 Slab, Brickwork upto 8 Floor, Internal Plaster upto 6.4 Floor, External Plaster upto 6.4 Floor Completed</v>
      </c>
      <c r="I92" s="82"/>
      <c r="J92" s="39" t="s">
        <v>149</v>
      </c>
      <c r="K92" s="42">
        <f ca="1">I90*50%</f>
        <v>27</v>
      </c>
    </row>
    <row r="93" spans="1:13" ht="20.25" x14ac:dyDescent="0.3">
      <c r="A93" s="82" t="s">
        <v>128</v>
      </c>
      <c r="B93" s="82"/>
      <c r="C93" s="88">
        <f ca="1">K101</f>
        <v>53.999999999999993</v>
      </c>
      <c r="D93" s="83"/>
      <c r="E93" s="64">
        <f ca="1">((100/I90)*C93)/100</f>
        <v>0.99999999999999989</v>
      </c>
      <c r="F93" s="82"/>
      <c r="G93" s="82"/>
      <c r="H93" s="82"/>
      <c r="I93" s="82"/>
      <c r="J93" s="39" t="s">
        <v>150</v>
      </c>
      <c r="K93" s="42">
        <f ca="1">I90</f>
        <v>54</v>
      </c>
    </row>
    <row r="94" spans="1:13" ht="21" customHeight="1" x14ac:dyDescent="0.35">
      <c r="A94" s="82" t="s">
        <v>161</v>
      </c>
      <c r="B94" s="82"/>
      <c r="C94" s="83">
        <v>20</v>
      </c>
      <c r="D94" s="83"/>
      <c r="E94" s="64">
        <f ca="1">((100/(F90+H90+I90))*C94)/100</f>
        <v>0.30303030303030304</v>
      </c>
      <c r="F94" s="82"/>
      <c r="G94" s="82"/>
      <c r="H94" s="82"/>
      <c r="I94" s="82"/>
      <c r="J94" s="39" t="s">
        <v>151</v>
      </c>
      <c r="K94" s="43">
        <f ca="1">(IF(E90&gt;1,(I90/(E90+2)),I90*0.2))</f>
        <v>7.7142857142857144</v>
      </c>
    </row>
    <row r="95" spans="1:13" ht="21" customHeight="1" x14ac:dyDescent="0.35">
      <c r="A95" s="82" t="s">
        <v>162</v>
      </c>
      <c r="B95" s="82"/>
      <c r="C95" s="83">
        <f>C94-F90-H90</f>
        <v>8</v>
      </c>
      <c r="D95" s="83"/>
      <c r="E95" s="64">
        <f ca="1">((100/I90)*C95)/100</f>
        <v>0.14814814814814814</v>
      </c>
      <c r="F95" s="82"/>
      <c r="G95" s="82"/>
      <c r="H95" s="82"/>
      <c r="I95" s="82"/>
      <c r="J95" s="39" t="s">
        <v>152</v>
      </c>
      <c r="K95" s="43">
        <f ca="1">(IF(E90&gt;1,(I90/(E90+2)+K94),I90*0.2+K94))</f>
        <v>15.428571428571429</v>
      </c>
    </row>
    <row r="96" spans="1:13" ht="21" customHeight="1" x14ac:dyDescent="0.35">
      <c r="A96" s="91" t="s">
        <v>163</v>
      </c>
      <c r="B96" s="92"/>
      <c r="C96" s="88">
        <f>C95*0.8</f>
        <v>6.4</v>
      </c>
      <c r="D96" s="88"/>
      <c r="E96" s="64">
        <f ca="1">((100/I90)*C96)/100</f>
        <v>0.11851851851851852</v>
      </c>
      <c r="F96" s="82"/>
      <c r="G96" s="82"/>
      <c r="H96" s="82"/>
      <c r="I96" s="82"/>
      <c r="J96" s="39" t="s">
        <v>164</v>
      </c>
      <c r="K96" s="43">
        <f ca="1">(IF(E90&gt;1,(I90/(E90+2)+K95),0))</f>
        <v>23.142857142857142</v>
      </c>
    </row>
    <row r="97" spans="1:11" ht="21" customHeight="1" x14ac:dyDescent="0.35">
      <c r="A97" s="91" t="s">
        <v>275</v>
      </c>
      <c r="B97" s="92"/>
      <c r="C97" s="88">
        <f>C96</f>
        <v>6.4</v>
      </c>
      <c r="D97" s="88"/>
      <c r="E97" s="64">
        <f ca="1">((100/I90)*C97)/100</f>
        <v>0.11851851851851852</v>
      </c>
      <c r="F97" s="82"/>
      <c r="G97" s="82"/>
      <c r="H97" s="82"/>
      <c r="I97" s="82"/>
      <c r="J97" s="39" t="s">
        <v>165</v>
      </c>
      <c r="K97" s="43">
        <f ca="1">(IF(E90&gt;2,(I90/(E90+2)+K96),0))</f>
        <v>30.857142857142858</v>
      </c>
    </row>
    <row r="98" spans="1:11" ht="57.75" customHeight="1" x14ac:dyDescent="0.35">
      <c r="A98" s="91" t="s">
        <v>276</v>
      </c>
      <c r="B98" s="92"/>
      <c r="C98" s="83">
        <v>0</v>
      </c>
      <c r="D98" s="83"/>
      <c r="E98" s="64">
        <f ca="1">((100/(I90))*C98)/100</f>
        <v>0</v>
      </c>
      <c r="F98" s="82"/>
      <c r="G98" s="82"/>
      <c r="H98" s="82"/>
      <c r="I98" s="82"/>
      <c r="J98" s="39" t="s">
        <v>167</v>
      </c>
      <c r="K98" s="44">
        <f ca="1">(IF(E90&gt;3,(I90/(E90+2)+K97),0))</f>
        <v>38.571428571428569</v>
      </c>
    </row>
    <row r="99" spans="1:11" ht="21" x14ac:dyDescent="0.35">
      <c r="A99" s="82" t="s">
        <v>166</v>
      </c>
      <c r="B99" s="82"/>
      <c r="C99" s="83">
        <v>0</v>
      </c>
      <c r="D99" s="83"/>
      <c r="E99" s="64">
        <f ca="1">((100/(I90))*C99)/100</f>
        <v>0</v>
      </c>
      <c r="F99" s="82"/>
      <c r="G99" s="82"/>
      <c r="H99" s="82"/>
      <c r="I99" s="82"/>
      <c r="J99" s="39" t="s">
        <v>169</v>
      </c>
      <c r="K99" s="43">
        <f ca="1">(IF(E90&gt;4,(I90/(E90+2)+K98),0))</f>
        <v>46.285714285714285</v>
      </c>
    </row>
    <row r="100" spans="1:11" ht="21" customHeight="1" x14ac:dyDescent="0.35">
      <c r="A100" s="82" t="s">
        <v>277</v>
      </c>
      <c r="B100" s="82"/>
      <c r="C100" s="83">
        <v>0</v>
      </c>
      <c r="D100" s="83"/>
      <c r="E100" s="64">
        <f ca="1">((100/I90)*C100)/100</f>
        <v>0</v>
      </c>
      <c r="F100" s="82"/>
      <c r="G100" s="82"/>
      <c r="H100" s="82"/>
      <c r="I100" s="82"/>
      <c r="J100" s="39" t="s">
        <v>153</v>
      </c>
      <c r="K100" s="43">
        <f>(IF(E90=1,(I90/(E90+3)+K95),IF(E90=0,(I90*0.3+K95),IF(E90&gt;1,0))))</f>
        <v>0</v>
      </c>
    </row>
    <row r="101" spans="1:11" ht="21.75" thickBot="1" x14ac:dyDescent="0.4">
      <c r="A101" s="82" t="s">
        <v>278</v>
      </c>
      <c r="B101" s="82"/>
      <c r="C101" s="83">
        <v>0</v>
      </c>
      <c r="D101" s="83"/>
      <c r="E101" s="64">
        <f ca="1">((100/I90)*C101)/100</f>
        <v>0</v>
      </c>
      <c r="F101" s="82"/>
      <c r="G101" s="82"/>
      <c r="H101" s="82"/>
      <c r="I101" s="82"/>
      <c r="J101" s="41" t="s">
        <v>154</v>
      </c>
      <c r="K101" s="45">
        <f ca="1">(IF(E90&gt;1.5,(I90/(E90+2)+K95+MAX(0,K96-K95)+MAX(0,K97-K96)+MAX(0,K98-K97)+MAX(0,K99-K98)+MAX(0,K100-K99)),IF(E90=1,(I90/(E90+3)+K100),IF(E90=0,I90*0.3+K100))))</f>
        <v>53.999999999999993</v>
      </c>
    </row>
    <row r="102" spans="1:11" ht="20.25" x14ac:dyDescent="0.25">
      <c r="A102" s="82" t="s">
        <v>170</v>
      </c>
      <c r="B102" s="82"/>
      <c r="C102" s="83">
        <v>0</v>
      </c>
      <c r="D102" s="83"/>
      <c r="E102" s="64">
        <f ca="1">((100/(I90))*C102)/100</f>
        <v>0</v>
      </c>
      <c r="F102" s="82"/>
      <c r="G102" s="82"/>
      <c r="H102" s="82"/>
      <c r="I102" s="82"/>
    </row>
    <row r="103" spans="1:11" ht="20.25" x14ac:dyDescent="0.25">
      <c r="A103" s="82" t="s">
        <v>171</v>
      </c>
      <c r="B103" s="82"/>
      <c r="C103" s="83">
        <v>0</v>
      </c>
      <c r="D103" s="83"/>
      <c r="E103" s="64">
        <f ca="1">((100/(I90))*C103)/100</f>
        <v>0</v>
      </c>
      <c r="F103" s="82"/>
      <c r="G103" s="82"/>
      <c r="H103" s="82"/>
      <c r="I103" s="82"/>
    </row>
    <row r="104" spans="1:11" ht="21" thickBot="1" x14ac:dyDescent="0.3">
      <c r="A104" s="84" t="s">
        <v>69</v>
      </c>
      <c r="B104" s="84"/>
      <c r="C104" s="84"/>
      <c r="D104" s="84"/>
      <c r="E104" s="84"/>
      <c r="F104" s="84"/>
      <c r="G104" s="84"/>
      <c r="H104" s="84"/>
      <c r="I104" s="84"/>
    </row>
    <row r="105" spans="1:11" ht="20.25" customHeight="1" x14ac:dyDescent="0.3">
      <c r="A105" s="85" t="s">
        <v>252</v>
      </c>
      <c r="B105" s="85"/>
      <c r="C105" s="85"/>
      <c r="D105" s="86" t="s">
        <v>4</v>
      </c>
      <c r="E105" s="68" t="s">
        <v>142</v>
      </c>
      <c r="F105" s="83" t="s">
        <v>127</v>
      </c>
      <c r="G105" s="83"/>
      <c r="H105" s="68" t="s">
        <v>143</v>
      </c>
      <c r="I105" s="68" t="s">
        <v>144</v>
      </c>
      <c r="J105" s="35" t="str">
        <f ca="1">(IF(F108&gt;99%,"All work completed. Please provide OC.",IF(F108&gt;89.8%,"Plinth, RCC, Brick, Plaster, Flooring, Wooden, Plumbing, Electrification, etc., work Completed. Finishing work is in process.",IF(F108&lt;94%,(IF(C108=0,"Work not yet Started.",IF(E108=25%,"Piling work in process",IF(E108=50%,"Excavation work in process",IF(E108=100%,"Excavation work Completed. ","0")))&amp;(IF(C109=0%,"",IF(C109=K110,"Footing work is process",IF(C109=K111,"Footing work Completed",IF(C109=K112,"1st Basement Completed",IF(C109=K113,"1st &amp; 2nd Basement Completed",IF(C109=K114,"1st to 3rd Basement Completed",IF(C109=K115,"1st to 4th Basement Completed",IF(C109=K116,"Plinth work is process",IF(C109=K117,"Plinth work completed","0")))))))))))&amp;(IF(C110=(F106+H106+I106),", RCC Slab",IF(C110&gt;0,", RCC upto "&amp;C110&amp;" Slab",""))&amp;(IF(C111=I106,", Brickwork",IF(C111&gt;0,", Brickwork upto "&amp;C111&amp;" Floor",""))&amp;(IF(C112=I106,", Internal Plaster",IF(C112&gt;0,", Internal Plaster upto "&amp;C112&amp;" Floor",""))&amp;(IF(C113=I106,", External Plaster",IF(C113&gt;0,", External Plaster upto "&amp;C113&amp;" Floor",""))&amp;(IF(C114=I106,", External Plumbing, Elevation and Waterproofing",IF(C114&gt;0,", External Plumbing, Elevation and Waterproofing upto "&amp;C114&amp;" Floor",""))&amp;(IF(C115=I106,", Flooring &amp; Fitting",IF(C115&gt;0,", Flooring &amp; Fitting upto "&amp;C115&amp;" Floor",""))&amp;(IF(C116=I106,", Wooden Work",IF(C116&gt;0,", Wooden Work upto "&amp;C116&amp;" Floor",""))&amp;(IF(C117=I106,", Electrical &amp; Sanitary fittings",IF(C117&gt;0,", Electrical &amp; Sanitary fittings upto "&amp;C117&amp;" Floor",""))&amp;(IF(C118&gt;0,", Finishing upto "&amp;C118&amp;" Floor","")&amp;(IF(C110&gt;0.5," Completed",""))))))))))))))))</f>
        <v>Excavation work Completed. Plinth work completed, RCC upto 56 Slab, Brickwork upto 44 Floor, Internal Plaster upto 28.6 Floor, External Plaster upto 28.6 Floor, External Plumbing, Elevation and Waterproofing upto 7 Floor Completed</v>
      </c>
      <c r="K105" s="37"/>
    </row>
    <row r="106" spans="1:11" ht="20.25" x14ac:dyDescent="0.3">
      <c r="A106" s="85"/>
      <c r="B106" s="85"/>
      <c r="C106" s="85"/>
      <c r="D106" s="86"/>
      <c r="E106" s="68">
        <v>5</v>
      </c>
      <c r="F106" s="83">
        <v>1</v>
      </c>
      <c r="G106" s="83"/>
      <c r="H106" s="68">
        <v>11</v>
      </c>
      <c r="I106" s="68">
        <f ca="1">--TRIM(RIGHT(SUBSTITUTE(LEFT(A105,_xlfn.AGGREGATE(16,6,FIND({0,1,2,3,4,5,6,7,8,9},A105,ROW(INDIRECT("1:"&amp;LEN(A105)))),1))," ",REPT(" ",LEN(A105))),LEN(A105)))</f>
        <v>54</v>
      </c>
      <c r="J106" s="36" t="s">
        <v>148</v>
      </c>
      <c r="K106" s="37"/>
    </row>
    <row r="107" spans="1:11" ht="20.25" customHeight="1" x14ac:dyDescent="0.3">
      <c r="A107" s="87" t="s">
        <v>146</v>
      </c>
      <c r="B107" s="87"/>
      <c r="C107" s="87" t="s">
        <v>157</v>
      </c>
      <c r="D107" s="87"/>
      <c r="E107" s="69" t="s">
        <v>158</v>
      </c>
      <c r="F107" s="87" t="s">
        <v>147</v>
      </c>
      <c r="G107" s="87"/>
      <c r="H107" s="47" t="s">
        <v>145</v>
      </c>
      <c r="I107" s="47"/>
      <c r="J107" s="39" t="s">
        <v>159</v>
      </c>
      <c r="K107" s="38">
        <f ca="1">I106*25%</f>
        <v>13.5</v>
      </c>
    </row>
    <row r="108" spans="1:11" ht="20.25" customHeight="1" x14ac:dyDescent="0.3">
      <c r="A108" s="82" t="s">
        <v>160</v>
      </c>
      <c r="B108" s="82"/>
      <c r="C108" s="83">
        <f ca="1">K109</f>
        <v>54</v>
      </c>
      <c r="D108" s="83"/>
      <c r="E108" s="67">
        <f ca="1">((100/I106)*C108)/100</f>
        <v>1</v>
      </c>
      <c r="F108" s="82">
        <f ca="1">(((C108/I106*5)+(C109/I106*20)+(25/(F106+H106+I106)*C110)+(5/(I106)*C111)+(2.5/(I106)*C112)+(2.5/(I106)*C113)+(5/I106*C114)+(10/I106*C115)+(2.5/I106*C116)+(2.5/I106*C117)+(10/I106*C118)+(10/I106*C119))/100)</f>
        <v>0.53582491582491576</v>
      </c>
      <c r="G108" s="82"/>
      <c r="H108" s="82" t="str">
        <f ca="1">J105</f>
        <v>Excavation work Completed. Plinth work completed, RCC upto 56 Slab, Brickwork upto 44 Floor, Internal Plaster upto 28.6 Floor, External Plaster upto 28.6 Floor, External Plumbing, Elevation and Waterproofing upto 7 Floor Completed</v>
      </c>
      <c r="I108" s="82"/>
      <c r="J108" s="39" t="s">
        <v>149</v>
      </c>
      <c r="K108" s="42">
        <f ca="1">I106*50%</f>
        <v>27</v>
      </c>
    </row>
    <row r="109" spans="1:11" ht="20.25" x14ac:dyDescent="0.3">
      <c r="A109" s="82" t="s">
        <v>128</v>
      </c>
      <c r="B109" s="82"/>
      <c r="C109" s="88">
        <f ca="1">K117</f>
        <v>53.999999999999993</v>
      </c>
      <c r="D109" s="83"/>
      <c r="E109" s="67">
        <f ca="1">((100/I106)*C109)/100</f>
        <v>0.99999999999999989</v>
      </c>
      <c r="F109" s="82"/>
      <c r="G109" s="82"/>
      <c r="H109" s="82"/>
      <c r="I109" s="82"/>
      <c r="J109" s="39" t="s">
        <v>150</v>
      </c>
      <c r="K109" s="42">
        <f ca="1">I106</f>
        <v>54</v>
      </c>
    </row>
    <row r="110" spans="1:11" ht="21" customHeight="1" x14ac:dyDescent="0.35">
      <c r="A110" s="82" t="s">
        <v>161</v>
      </c>
      <c r="B110" s="82"/>
      <c r="C110" s="83">
        <v>56</v>
      </c>
      <c r="D110" s="83"/>
      <c r="E110" s="67">
        <f ca="1">((100/(F106+H106+I106))*C110)/100</f>
        <v>0.8484848484848484</v>
      </c>
      <c r="F110" s="82"/>
      <c r="G110" s="82"/>
      <c r="H110" s="82"/>
      <c r="I110" s="82"/>
      <c r="J110" s="39" t="s">
        <v>151</v>
      </c>
      <c r="K110" s="43">
        <f ca="1">(IF(E106&gt;1,(I106/(E106+2)),I106/4))</f>
        <v>7.7142857142857144</v>
      </c>
    </row>
    <row r="111" spans="1:11" ht="21" customHeight="1" x14ac:dyDescent="0.35">
      <c r="A111" s="82" t="s">
        <v>162</v>
      </c>
      <c r="B111" s="82"/>
      <c r="C111" s="83">
        <f>C110-F106-H106</f>
        <v>44</v>
      </c>
      <c r="D111" s="83"/>
      <c r="E111" s="67">
        <f ca="1">((100/I106)*C111)/100</f>
        <v>0.81481481481481477</v>
      </c>
      <c r="F111" s="82"/>
      <c r="G111" s="82"/>
      <c r="H111" s="82"/>
      <c r="I111" s="82"/>
      <c r="J111" s="39" t="s">
        <v>152</v>
      </c>
      <c r="K111" s="43">
        <f ca="1">(IF(E106&gt;1,(I106/(E106+2)+K110),I106/4+K110))</f>
        <v>15.428571428571429</v>
      </c>
    </row>
    <row r="112" spans="1:11" ht="21" customHeight="1" x14ac:dyDescent="0.35">
      <c r="A112" s="91" t="s">
        <v>163</v>
      </c>
      <c r="B112" s="92"/>
      <c r="C112" s="88">
        <f>C111*0.65</f>
        <v>28.6</v>
      </c>
      <c r="D112" s="88"/>
      <c r="E112" s="67">
        <f ca="1">((100/I106)*C112)/100</f>
        <v>0.52962962962962967</v>
      </c>
      <c r="F112" s="82"/>
      <c r="G112" s="82"/>
      <c r="H112" s="82"/>
      <c r="I112" s="82"/>
      <c r="J112" s="39" t="s">
        <v>164</v>
      </c>
      <c r="K112" s="43">
        <f ca="1">(IF(E106&gt;1,(I106/(E106+2)+K111),0))</f>
        <v>23.142857142857142</v>
      </c>
    </row>
    <row r="113" spans="1:13" ht="21" customHeight="1" x14ac:dyDescent="0.35">
      <c r="A113" s="91" t="s">
        <v>275</v>
      </c>
      <c r="B113" s="92"/>
      <c r="C113" s="88">
        <f>C112</f>
        <v>28.6</v>
      </c>
      <c r="D113" s="88"/>
      <c r="E113" s="67">
        <f ca="1">((100/I106)*C113)/100</f>
        <v>0.52962962962962967</v>
      </c>
      <c r="F113" s="82"/>
      <c r="G113" s="82"/>
      <c r="H113" s="82"/>
      <c r="I113" s="82"/>
      <c r="J113" s="39" t="s">
        <v>165</v>
      </c>
      <c r="K113" s="43">
        <f ca="1">(IF(E106&gt;2,(I106/(E106+2)+K112),0))</f>
        <v>30.857142857142858</v>
      </c>
    </row>
    <row r="114" spans="1:13" ht="57.75" customHeight="1" x14ac:dyDescent="0.35">
      <c r="A114" s="91" t="s">
        <v>276</v>
      </c>
      <c r="B114" s="92"/>
      <c r="C114" s="83">
        <v>7</v>
      </c>
      <c r="D114" s="83"/>
      <c r="E114" s="67">
        <f ca="1">((100/(I106))*C114)/100</f>
        <v>0.12962962962962965</v>
      </c>
      <c r="F114" s="82"/>
      <c r="G114" s="82"/>
      <c r="H114" s="82"/>
      <c r="I114" s="82"/>
      <c r="J114" s="39" t="s">
        <v>167</v>
      </c>
      <c r="K114" s="44">
        <f ca="1">(IF(E106&gt;3,(I106/(E106+2)+K113),0))</f>
        <v>38.571428571428569</v>
      </c>
    </row>
    <row r="115" spans="1:13" ht="21" x14ac:dyDescent="0.35">
      <c r="A115" s="82" t="s">
        <v>166</v>
      </c>
      <c r="B115" s="82"/>
      <c r="C115" s="83">
        <v>0</v>
      </c>
      <c r="D115" s="83"/>
      <c r="E115" s="67">
        <f ca="1">((100/(I106))*C115)/100</f>
        <v>0</v>
      </c>
      <c r="F115" s="82"/>
      <c r="G115" s="82"/>
      <c r="H115" s="82"/>
      <c r="I115" s="82"/>
      <c r="J115" s="39" t="s">
        <v>169</v>
      </c>
      <c r="K115" s="43">
        <f ca="1">(IF(E106&gt;4,(I106/(E106+2)+K114),0))</f>
        <v>46.285714285714285</v>
      </c>
    </row>
    <row r="116" spans="1:13" ht="21" customHeight="1" x14ac:dyDescent="0.35">
      <c r="A116" s="82" t="s">
        <v>277</v>
      </c>
      <c r="B116" s="82"/>
      <c r="C116" s="83">
        <v>0</v>
      </c>
      <c r="D116" s="83"/>
      <c r="E116" s="67">
        <f ca="1">((100/I106)*C116)/100</f>
        <v>0</v>
      </c>
      <c r="F116" s="82"/>
      <c r="G116" s="82"/>
      <c r="H116" s="82"/>
      <c r="I116" s="82"/>
      <c r="J116" s="39" t="s">
        <v>153</v>
      </c>
      <c r="K116" s="43">
        <f>(IF(E106=1,(I106/(E106+3)+K111),IF(E106=0,(I106/4+K111),IF(E106&gt;1,0))))</f>
        <v>0</v>
      </c>
    </row>
    <row r="117" spans="1:13" ht="21.75" thickBot="1" x14ac:dyDescent="0.4">
      <c r="A117" s="82" t="s">
        <v>278</v>
      </c>
      <c r="B117" s="82"/>
      <c r="C117" s="83">
        <v>0</v>
      </c>
      <c r="D117" s="83"/>
      <c r="E117" s="67">
        <f ca="1">((100/I106)*C117)/100</f>
        <v>0</v>
      </c>
      <c r="F117" s="82"/>
      <c r="G117" s="82"/>
      <c r="H117" s="82"/>
      <c r="I117" s="82"/>
      <c r="J117" s="41" t="s">
        <v>154</v>
      </c>
      <c r="K117" s="45">
        <f ca="1">(IF(E106&gt;1.5,(I106/(E106+2)+K110+MAX(0,K111-K110)+MAX(0,K112-K111)+MAX(0,K113-K112)+MAX(0,K114-K113)+MAX(0,K115-K114)),IF(E106=1,(I106/(E106+3)+K116),IF(E106=0,I106/4+K116))))</f>
        <v>53.999999999999993</v>
      </c>
      <c r="M117" s="1" t="e">
        <f>(IF(D105&gt;1.5,(H105/(D105+2)+J110+MAX(0,J111-J110)+MAX(0,J112-J111)+MAX(0,J113-J112)+MAX(0,J114-J113)+MAX(0,J115-J114)),IF(D105=1,(H105/(D105+3)+J115),IF(D105=0,H105*0.3+J115))))</f>
        <v>#VALUE!</v>
      </c>
    </row>
    <row r="118" spans="1:13" ht="20.25" x14ac:dyDescent="0.25">
      <c r="A118" s="82" t="s">
        <v>170</v>
      </c>
      <c r="B118" s="82"/>
      <c r="C118" s="83">
        <v>0</v>
      </c>
      <c r="D118" s="83"/>
      <c r="E118" s="67">
        <f ca="1">((100/(I106))*C118)/100</f>
        <v>0</v>
      </c>
      <c r="F118" s="82"/>
      <c r="G118" s="82"/>
      <c r="H118" s="82"/>
      <c r="I118" s="82"/>
    </row>
    <row r="119" spans="1:13" ht="20.25" x14ac:dyDescent="0.25">
      <c r="A119" s="82" t="s">
        <v>171</v>
      </c>
      <c r="B119" s="82"/>
      <c r="C119" s="83">
        <v>0</v>
      </c>
      <c r="D119" s="83"/>
      <c r="E119" s="67">
        <f ca="1">((100/(I106))*C119)/100</f>
        <v>0</v>
      </c>
      <c r="F119" s="82"/>
      <c r="G119" s="82"/>
      <c r="H119" s="82"/>
      <c r="I119" s="82"/>
    </row>
    <row r="120" spans="1:13" ht="21" hidden="1" thickBot="1" x14ac:dyDescent="0.3">
      <c r="A120" s="84" t="s">
        <v>69</v>
      </c>
      <c r="B120" s="84"/>
      <c r="C120" s="84"/>
      <c r="D120" s="84"/>
      <c r="E120" s="84"/>
      <c r="F120" s="84"/>
      <c r="G120" s="84"/>
      <c r="H120" s="84"/>
      <c r="I120" s="84"/>
    </row>
    <row r="121" spans="1:13" ht="20.25" hidden="1" customHeight="1" x14ac:dyDescent="0.3">
      <c r="A121" s="96" t="s">
        <v>253</v>
      </c>
      <c r="B121" s="96"/>
      <c r="C121" s="96"/>
      <c r="D121" s="86" t="s">
        <v>4</v>
      </c>
      <c r="E121" s="66" t="s">
        <v>142</v>
      </c>
      <c r="F121" s="83" t="s">
        <v>127</v>
      </c>
      <c r="G121" s="83"/>
      <c r="H121" s="66" t="s">
        <v>143</v>
      </c>
      <c r="I121" s="66" t="s">
        <v>144</v>
      </c>
      <c r="J121" s="35" t="str">
        <f ca="1">(IF(F124&gt;99%,"All work completed. Please provide OC.",IF(F124&gt;89.8%,"Plinth, RCC, Brick, Plaster, Flooring, Wooden, Plumbing, Electrification, etc., work Completed. Finishing work is in process.",IF(F124&lt;94%,(IF(C124=0,"Work not yet Started.",IF(E124=25%,"Piling work in process",IF(E124=50%,"Excavation work in process",IF(E124=100%,"Excavation work Completed. ","0")))&amp;(IF(C125=0%,"",IF(C125=K126,"Footing work is process",IF(C125=K127,"Footing work Completed",IF(C125=K128,"1st Basement Completed",IF(C125=K129,"1st &amp; 2nd Basement Completed",IF(C125=K130,"1st to 3rd Basement Completed",IF(C125=K131,"1st to 4th Basement Completed",IF(C125=K132,"Plinth work is process",IF(C125=K133,"Plinth work completed","0")))))))))))&amp;(IF(C126=(F122+H122+I122),", RCC Slab",IF(C126&gt;0,", RCC upto "&amp;C126&amp;" Slab",""))&amp;(IF(C127=I122,", Brickwork",IF(C127&gt;0,", Brickwork upto "&amp;C127&amp;" Floor",""))&amp;(IF(C128=I122,", Internal Plaster",IF(C128&gt;0,", Internal Plaster upto "&amp;C128&amp;" Floor",""))&amp;(IF(C129=I122,", External Plaster",IF(C129&gt;0,", External Plaster upto "&amp;C129&amp;" Floor",""))&amp;(IF(C130=I122,", External Plumbing, Elevation and Waterproofing",IF(C130&gt;0,", External Plumbing, Elevation and Waterproofing upto "&amp;C130&amp;" Floor",""))&amp;(IF(C131=I122,", Flooring &amp; Fitting",IF(C131&gt;0,", Flooring &amp; Fitting upto "&amp;C131&amp;" Floor",""))&amp;(IF(C132=I122,", Wooden Work",IF(C132&gt;0,", Wooden Work upto "&amp;C132&amp;" Floor",""))&amp;(IF(C133=I122,", Electrical &amp; Sanitary fittings",IF(C133&gt;0,", Electrical &amp; Sanitary fittings upto "&amp;C133&amp;" Floor",""))&amp;(IF(C134&gt;0,", Finishing upto "&amp;C134&amp;" Floor","")&amp;(IF(C126&gt;0.5," Completed",""))))))))))))))))</f>
        <v>Excavation work Completed. Plinth work completed, RCC upto 10 Slab Completed</v>
      </c>
      <c r="K121" s="37"/>
    </row>
    <row r="122" spans="1:13" ht="20.25" hidden="1" x14ac:dyDescent="0.3">
      <c r="A122" s="96"/>
      <c r="B122" s="96"/>
      <c r="C122" s="96"/>
      <c r="D122" s="86"/>
      <c r="E122" s="66">
        <v>3</v>
      </c>
      <c r="F122" s="83">
        <v>1</v>
      </c>
      <c r="G122" s="83"/>
      <c r="H122" s="66">
        <v>9</v>
      </c>
      <c r="I122" s="66">
        <f ca="1">--TRIM(RIGHT(SUBSTITUTE(LEFT(A121,_xlfn.AGGREGATE(16,6,FIND({0,1,2,3,4,5,6,7,8,9},A121,ROW(INDIRECT("1:"&amp;LEN(A121)))),1))," ",REPT(" ",LEN(A121))),LEN(A121)))</f>
        <v>54</v>
      </c>
      <c r="J122" s="36" t="s">
        <v>148</v>
      </c>
      <c r="K122" s="37"/>
    </row>
    <row r="123" spans="1:13" ht="20.25" hidden="1" customHeight="1" x14ac:dyDescent="0.3">
      <c r="A123" s="87" t="s">
        <v>146</v>
      </c>
      <c r="B123" s="87"/>
      <c r="C123" s="87" t="s">
        <v>157</v>
      </c>
      <c r="D123" s="87"/>
      <c r="E123" s="65" t="s">
        <v>158</v>
      </c>
      <c r="F123" s="87" t="s">
        <v>147</v>
      </c>
      <c r="G123" s="87"/>
      <c r="H123" s="47" t="s">
        <v>145</v>
      </c>
      <c r="I123" s="47"/>
      <c r="J123" s="39" t="s">
        <v>159</v>
      </c>
      <c r="K123" s="38">
        <f ca="1">I122*25%</f>
        <v>13.5</v>
      </c>
    </row>
    <row r="124" spans="1:13" ht="20.25" hidden="1" customHeight="1" x14ac:dyDescent="0.3">
      <c r="A124" s="82" t="s">
        <v>160</v>
      </c>
      <c r="B124" s="82"/>
      <c r="C124" s="83">
        <f ca="1">K125</f>
        <v>54</v>
      </c>
      <c r="D124" s="83"/>
      <c r="E124" s="64">
        <f ca="1">((100/I122)*C124)/100</f>
        <v>1</v>
      </c>
      <c r="F124" s="82">
        <f ca="1">(((C124/I122*5)+(C125/I122*20)+(25/(F122+H122+I122)*C126)+(5/(I122)*C127)+(2.5/(I122)*C128)+(2.5/(I122)*C129)+(5/I122*C130)+(10/I122*C131)+(2.5/I122*C132)+(2.5/I122*C133)+(10/I122*C134)+(10/I122*C135))/100)</f>
        <v>0.28906250000000006</v>
      </c>
      <c r="G124" s="82"/>
      <c r="H124" s="82" t="str">
        <f ca="1">J121</f>
        <v>Excavation work Completed. Plinth work completed, RCC upto 10 Slab Completed</v>
      </c>
      <c r="I124" s="82"/>
      <c r="J124" s="39" t="s">
        <v>149</v>
      </c>
      <c r="K124" s="42">
        <f ca="1">I122*50%</f>
        <v>27</v>
      </c>
    </row>
    <row r="125" spans="1:13" ht="20.25" hidden="1" x14ac:dyDescent="0.3">
      <c r="A125" s="82" t="s">
        <v>128</v>
      </c>
      <c r="B125" s="82"/>
      <c r="C125" s="88">
        <f ca="1">K133</f>
        <v>54.000000000000007</v>
      </c>
      <c r="D125" s="83"/>
      <c r="E125" s="64">
        <f ca="1">((100/I122)*C125)/100</f>
        <v>1.0000000000000002</v>
      </c>
      <c r="F125" s="82"/>
      <c r="G125" s="82"/>
      <c r="H125" s="82"/>
      <c r="I125" s="82"/>
      <c r="J125" s="39" t="s">
        <v>150</v>
      </c>
      <c r="K125" s="42">
        <f ca="1">I122</f>
        <v>54</v>
      </c>
    </row>
    <row r="126" spans="1:13" ht="21" hidden="1" customHeight="1" x14ac:dyDescent="0.35">
      <c r="A126" s="82" t="s">
        <v>161</v>
      </c>
      <c r="B126" s="82"/>
      <c r="C126" s="83">
        <f>F122+H122</f>
        <v>10</v>
      </c>
      <c r="D126" s="83"/>
      <c r="E126" s="64">
        <f ca="1">((100/(F122+H122+I122))*C126)/100</f>
        <v>0.15625</v>
      </c>
      <c r="F126" s="82"/>
      <c r="G126" s="82"/>
      <c r="H126" s="82"/>
      <c r="I126" s="82"/>
      <c r="J126" s="39" t="s">
        <v>151</v>
      </c>
      <c r="K126" s="43">
        <f ca="1">(IF(E122&gt;1,(I122/(E122+2)),I122*0.2))</f>
        <v>10.8</v>
      </c>
    </row>
    <row r="127" spans="1:13" ht="21" hidden="1" customHeight="1" x14ac:dyDescent="0.35">
      <c r="A127" s="82" t="s">
        <v>162</v>
      </c>
      <c r="B127" s="82"/>
      <c r="C127" s="83">
        <v>0</v>
      </c>
      <c r="D127" s="83"/>
      <c r="E127" s="64">
        <f ca="1">((100/I122)*C127)/100</f>
        <v>0</v>
      </c>
      <c r="F127" s="82"/>
      <c r="G127" s="82"/>
      <c r="H127" s="82"/>
      <c r="I127" s="82"/>
      <c r="J127" s="39" t="s">
        <v>152</v>
      </c>
      <c r="K127" s="43">
        <f ca="1">(IF(E122&gt;1,(I122/(E122+2)+K126),I122*0.2+K126))</f>
        <v>21.6</v>
      </c>
    </row>
    <row r="128" spans="1:13" ht="21" hidden="1" customHeight="1" x14ac:dyDescent="0.35">
      <c r="A128" s="91" t="s">
        <v>163</v>
      </c>
      <c r="B128" s="92"/>
      <c r="C128" s="83">
        <v>0</v>
      </c>
      <c r="D128" s="83"/>
      <c r="E128" s="64">
        <f ca="1">((100/I122)*C128)/100</f>
        <v>0</v>
      </c>
      <c r="F128" s="82"/>
      <c r="G128" s="82"/>
      <c r="H128" s="82"/>
      <c r="I128" s="82"/>
      <c r="J128" s="39" t="s">
        <v>164</v>
      </c>
      <c r="K128" s="43">
        <f ca="1">(IF(E122&gt;1,(I122/(E122+2)+K127),0))</f>
        <v>32.400000000000006</v>
      </c>
    </row>
    <row r="129" spans="1:11" ht="21" hidden="1" customHeight="1" x14ac:dyDescent="0.35">
      <c r="A129" s="91" t="s">
        <v>275</v>
      </c>
      <c r="B129" s="92"/>
      <c r="C129" s="83">
        <v>0</v>
      </c>
      <c r="D129" s="83"/>
      <c r="E129" s="64">
        <f ca="1">((100/I122)*C129)/100</f>
        <v>0</v>
      </c>
      <c r="F129" s="82"/>
      <c r="G129" s="82"/>
      <c r="H129" s="82"/>
      <c r="I129" s="82"/>
      <c r="J129" s="39" t="s">
        <v>165</v>
      </c>
      <c r="K129" s="43">
        <f ca="1">(IF(E122&gt;2,(I122/(E122+2)+K128),0))</f>
        <v>43.2</v>
      </c>
    </row>
    <row r="130" spans="1:11" ht="57.75" hidden="1" customHeight="1" x14ac:dyDescent="0.35">
      <c r="A130" s="91" t="s">
        <v>276</v>
      </c>
      <c r="B130" s="92"/>
      <c r="C130" s="83">
        <v>0</v>
      </c>
      <c r="D130" s="83"/>
      <c r="E130" s="64">
        <f ca="1">((100/(I122))*C130)/100</f>
        <v>0</v>
      </c>
      <c r="F130" s="82"/>
      <c r="G130" s="82"/>
      <c r="H130" s="82"/>
      <c r="I130" s="82"/>
      <c r="J130" s="39" t="s">
        <v>167</v>
      </c>
      <c r="K130" s="44">
        <f>(IF(E122&gt;3,(I122/(E122+2)+K129),0))</f>
        <v>0</v>
      </c>
    </row>
    <row r="131" spans="1:11" ht="21" hidden="1" x14ac:dyDescent="0.35">
      <c r="A131" s="82" t="s">
        <v>166</v>
      </c>
      <c r="B131" s="82"/>
      <c r="C131" s="83">
        <v>0</v>
      </c>
      <c r="D131" s="83"/>
      <c r="E131" s="64">
        <f ca="1">((100/(I122))*C131)/100</f>
        <v>0</v>
      </c>
      <c r="F131" s="82"/>
      <c r="G131" s="82"/>
      <c r="H131" s="82"/>
      <c r="I131" s="82"/>
      <c r="J131" s="39" t="s">
        <v>169</v>
      </c>
      <c r="K131" s="43">
        <f>(IF(E122&gt;4,(I122/(E122+2)+K130),0))</f>
        <v>0</v>
      </c>
    </row>
    <row r="132" spans="1:11" ht="21" hidden="1" customHeight="1" x14ac:dyDescent="0.35">
      <c r="A132" s="82" t="s">
        <v>277</v>
      </c>
      <c r="B132" s="82"/>
      <c r="C132" s="83">
        <v>0</v>
      </c>
      <c r="D132" s="83"/>
      <c r="E132" s="64">
        <f ca="1">((100/I122)*C132)/100</f>
        <v>0</v>
      </c>
      <c r="F132" s="82"/>
      <c r="G132" s="82"/>
      <c r="H132" s="82"/>
      <c r="I132" s="82"/>
      <c r="J132" s="39" t="s">
        <v>153</v>
      </c>
      <c r="K132" s="43">
        <f>(IF(E122=1,(I122/(E122+3)+K127),IF(E122=0,(I122*0.3+K127),IF(E122&gt;1,0))))</f>
        <v>0</v>
      </c>
    </row>
    <row r="133" spans="1:11" ht="21.75" hidden="1" thickBot="1" x14ac:dyDescent="0.4">
      <c r="A133" s="82" t="s">
        <v>278</v>
      </c>
      <c r="B133" s="82"/>
      <c r="C133" s="83">
        <v>0</v>
      </c>
      <c r="D133" s="83"/>
      <c r="E133" s="64">
        <f ca="1">((100/I122)*C133)/100</f>
        <v>0</v>
      </c>
      <c r="F133" s="82"/>
      <c r="G133" s="82"/>
      <c r="H133" s="82"/>
      <c r="I133" s="82"/>
      <c r="J133" s="41" t="s">
        <v>154</v>
      </c>
      <c r="K133" s="45">
        <f ca="1">(IF(E122&gt;1.5,(I122/(E122+2)+K127+MAX(0,K128-K127)+MAX(0,K129-K128)+MAX(0,K130-K129)+MAX(0,K131-K130)+MAX(0,K132-K131)),IF(E122=1,(I122/(E122+3)+K132),IF(E122=0,I122*0.3+K132))))</f>
        <v>54.000000000000007</v>
      </c>
    </row>
    <row r="134" spans="1:11" ht="20.25" hidden="1" x14ac:dyDescent="0.25">
      <c r="A134" s="82" t="s">
        <v>170</v>
      </c>
      <c r="B134" s="82"/>
      <c r="C134" s="83">
        <v>0</v>
      </c>
      <c r="D134" s="83"/>
      <c r="E134" s="64">
        <f ca="1">((100/(I122))*C134)/100</f>
        <v>0</v>
      </c>
      <c r="F134" s="82"/>
      <c r="G134" s="82"/>
      <c r="H134" s="82"/>
      <c r="I134" s="82"/>
    </row>
    <row r="135" spans="1:11" ht="20.25" hidden="1" x14ac:dyDescent="0.25">
      <c r="A135" s="82" t="s">
        <v>171</v>
      </c>
      <c r="B135" s="82"/>
      <c r="C135" s="83">
        <v>0</v>
      </c>
      <c r="D135" s="83"/>
      <c r="E135" s="64">
        <f ca="1">((100/(I122))*C135)/100</f>
        <v>0</v>
      </c>
      <c r="F135" s="82"/>
      <c r="G135" s="82"/>
      <c r="H135" s="82"/>
      <c r="I135" s="82"/>
    </row>
    <row r="136" spans="1:11" ht="21" hidden="1" thickBot="1" x14ac:dyDescent="0.3">
      <c r="A136" s="84" t="s">
        <v>69</v>
      </c>
      <c r="B136" s="84"/>
      <c r="C136" s="84"/>
      <c r="D136" s="84"/>
      <c r="E136" s="84"/>
      <c r="F136" s="84"/>
      <c r="G136" s="84"/>
      <c r="H136" s="84"/>
      <c r="I136" s="84"/>
    </row>
    <row r="137" spans="1:11" ht="20.25" hidden="1" customHeight="1" x14ac:dyDescent="0.3">
      <c r="A137" s="96" t="s">
        <v>204</v>
      </c>
      <c r="B137" s="96"/>
      <c r="C137" s="96"/>
      <c r="D137" s="86" t="s">
        <v>4</v>
      </c>
      <c r="E137" s="49" t="s">
        <v>142</v>
      </c>
      <c r="F137" s="83" t="s">
        <v>127</v>
      </c>
      <c r="G137" s="83"/>
      <c r="H137" s="49" t="s">
        <v>143</v>
      </c>
      <c r="I137" s="49" t="s">
        <v>144</v>
      </c>
      <c r="J137" s="35" t="str">
        <f ca="1">(IF(F140&gt;99%,"All work completed. Please provide OC.",IF(F140&gt;89.8%,"Plinth, RCC, Brick, Plaster, Flooring, Painting work Completed. Finishing work is in process.",IF(F140&lt;94%,(IF(C140=0,"Work not yet Started.",IF(E140=25%,"Piling work in process",IF(E140=50%,"Excavation work in process",IF(E140=100%,"Excavation work Completed. ","0")))&amp;(IF(C141=0%,"",IF(C141=K142,"Footing work is process",IF(C141=K143,"Footing work Completed",IF(C141=K144,"1st Basement Completed",IF(C141=K145,"1st &amp; 2nd Basement Completed",IF(C141=K146,"1st to 3rd Basement Completed",IF(C141=K147,"1st to 4th Basement Completed",IF(C141=K148,"Plinth work is process",IF(C141=K149,"Plinth work completed","0")))))))))))&amp;(IF(C142=(F138+H138+I138),", RCC Slab",IF(C142&gt;0,", RCC upto "&amp;C142&amp;" Slab",""))&amp;(IF(C143=I138,", Brickwork",IF(C143&gt;0,", Brickwork upto "&amp;C143&amp;" Floor",""))&amp;(IF(C144=I138,", Internal Plaster",IF(C144&gt;0,", Internal Plaster upto "&amp;C144&amp;" Floor",""))&amp;(IF(C145=I138,", External Plaster",IF(C145&gt;0,", External Plaster upto "&amp;C145&amp;" Floor",""))&amp;(IF(C146=I138,", Flooring",IF(C146&gt;0,", Flooring upto "&amp;C146&amp;" Floor",""))&amp;(IF(C147=I138,", Painting",IF(C147&gt;0,", Painting upto "&amp;C147&amp;" Floor",""))&amp;(IF(C148&gt;0,", Finishing upto "&amp;C148&amp;" Floor","")&amp;(IF(C142&gt;0.5," Completed",""))))))))))))))</f>
        <v>Excavation work Completed. 1st to 3rd Basement Completed</v>
      </c>
      <c r="K137" s="37"/>
    </row>
    <row r="138" spans="1:11" ht="20.25" hidden="1" x14ac:dyDescent="0.3">
      <c r="A138" s="96"/>
      <c r="B138" s="96"/>
      <c r="C138" s="96"/>
      <c r="D138" s="86"/>
      <c r="E138" s="49">
        <v>5</v>
      </c>
      <c r="F138" s="83">
        <v>1</v>
      </c>
      <c r="G138" s="83"/>
      <c r="H138" s="49">
        <v>9</v>
      </c>
      <c r="I138" s="49">
        <f ca="1">--TRIM(RIGHT(SUBSTITUTE(LEFT(A137,_xlfn.AGGREGATE(16,6,FIND({0,1,2,3,4,5,6,7,8,9},A137,ROW(INDIRECT("1:"&amp;LEN(A137)))),1))," ",REPT(" ",LEN(A137))),LEN(A137)))</f>
        <v>54</v>
      </c>
      <c r="J138" s="36" t="s">
        <v>148</v>
      </c>
      <c r="K138" s="37"/>
    </row>
    <row r="139" spans="1:11" ht="20.25" hidden="1" customHeight="1" x14ac:dyDescent="0.3">
      <c r="A139" s="87" t="s">
        <v>146</v>
      </c>
      <c r="B139" s="87"/>
      <c r="C139" s="87" t="s">
        <v>157</v>
      </c>
      <c r="D139" s="87"/>
      <c r="E139" s="46" t="s">
        <v>158</v>
      </c>
      <c r="F139" s="87" t="s">
        <v>147</v>
      </c>
      <c r="G139" s="87"/>
      <c r="H139" s="47" t="s">
        <v>145</v>
      </c>
      <c r="I139" s="47"/>
      <c r="J139" s="39" t="s">
        <v>159</v>
      </c>
      <c r="K139" s="38">
        <f ca="1">I138*25%</f>
        <v>13.5</v>
      </c>
    </row>
    <row r="140" spans="1:11" ht="20.25" hidden="1" customHeight="1" x14ac:dyDescent="0.3">
      <c r="A140" s="82" t="s">
        <v>160</v>
      </c>
      <c r="B140" s="82"/>
      <c r="C140" s="88">
        <f ca="1">K141</f>
        <v>54</v>
      </c>
      <c r="D140" s="83"/>
      <c r="E140" s="17">
        <f ca="1">((100/I138)*C140)/100</f>
        <v>1</v>
      </c>
      <c r="F140" s="82">
        <f ca="1">(((C141/I138*20)+(30/(F138+H138+I138)*C142)+(10/(I138)*C143)+(5/(I138)*C144)+(5/I138*C145)+(10/I138*C146)+(5/I138*C147)+(5/I138*C148)+(10/I138*C149))/100)</f>
        <v>0.14285714285714288</v>
      </c>
      <c r="G140" s="82"/>
      <c r="H140" s="82" t="str">
        <f ca="1">J137</f>
        <v>Excavation work Completed. 1st to 3rd Basement Completed</v>
      </c>
      <c r="I140" s="82"/>
      <c r="J140" s="39" t="s">
        <v>149</v>
      </c>
      <c r="K140" s="42">
        <f ca="1">I138*50%</f>
        <v>27</v>
      </c>
    </row>
    <row r="141" spans="1:11" ht="20.25" hidden="1" x14ac:dyDescent="0.3">
      <c r="A141" s="82" t="s">
        <v>128</v>
      </c>
      <c r="B141" s="82"/>
      <c r="C141" s="88">
        <f ca="1">K146</f>
        <v>38.571428571428569</v>
      </c>
      <c r="D141" s="83"/>
      <c r="E141" s="17">
        <f ca="1">((100/I138)*C141)/100</f>
        <v>0.7142857142857143</v>
      </c>
      <c r="F141" s="82"/>
      <c r="G141" s="82"/>
      <c r="H141" s="82"/>
      <c r="I141" s="82"/>
      <c r="J141" s="39" t="s">
        <v>150</v>
      </c>
      <c r="K141" s="42">
        <f ca="1">I138</f>
        <v>54</v>
      </c>
    </row>
    <row r="142" spans="1:11" ht="21" hidden="1" customHeight="1" x14ac:dyDescent="0.35">
      <c r="A142" s="82" t="s">
        <v>161</v>
      </c>
      <c r="B142" s="82"/>
      <c r="C142" s="83">
        <v>0</v>
      </c>
      <c r="D142" s="83"/>
      <c r="E142" s="17">
        <f ca="1">((100/(F138+H138+I138))*C142)/100</f>
        <v>0</v>
      </c>
      <c r="F142" s="82"/>
      <c r="G142" s="82"/>
      <c r="H142" s="82"/>
      <c r="I142" s="82"/>
      <c r="J142" s="39" t="s">
        <v>151</v>
      </c>
      <c r="K142" s="43">
        <f ca="1">(IF(E138&gt;1,(I138/(E138+2)),I138/4))</f>
        <v>7.7142857142857144</v>
      </c>
    </row>
    <row r="143" spans="1:11" ht="21" hidden="1" customHeight="1" x14ac:dyDescent="0.35">
      <c r="A143" s="82" t="s">
        <v>162</v>
      </c>
      <c r="B143" s="82"/>
      <c r="C143" s="83">
        <v>0</v>
      </c>
      <c r="D143" s="83"/>
      <c r="E143" s="17">
        <f ca="1">((100/I138)*C143)/100</f>
        <v>0</v>
      </c>
      <c r="F143" s="82"/>
      <c r="G143" s="82"/>
      <c r="H143" s="82"/>
      <c r="I143" s="82"/>
      <c r="J143" s="39" t="s">
        <v>152</v>
      </c>
      <c r="K143" s="43">
        <f ca="1">(IF(E138&gt;1,(I138/(E138+2)+K142),I138/4+K142))</f>
        <v>15.428571428571429</v>
      </c>
    </row>
    <row r="144" spans="1:11" ht="21" hidden="1" customHeight="1" x14ac:dyDescent="0.35">
      <c r="A144" s="82" t="s">
        <v>163</v>
      </c>
      <c r="B144" s="82"/>
      <c r="C144" s="83">
        <v>0</v>
      </c>
      <c r="D144" s="83"/>
      <c r="E144" s="17">
        <f ca="1">((100/I138)*C144)/100</f>
        <v>0</v>
      </c>
      <c r="F144" s="82"/>
      <c r="G144" s="82"/>
      <c r="H144" s="82"/>
      <c r="I144" s="82"/>
      <c r="J144" s="39" t="s">
        <v>164</v>
      </c>
      <c r="K144" s="43">
        <f ca="1">(IF(E138&gt;1,(I138/(E138+2)+K143),0))</f>
        <v>23.142857142857142</v>
      </c>
    </row>
    <row r="145" spans="1:11" ht="21" hidden="1" customHeight="1" x14ac:dyDescent="0.35">
      <c r="A145" s="82" t="s">
        <v>172</v>
      </c>
      <c r="B145" s="82"/>
      <c r="C145" s="83">
        <v>0</v>
      </c>
      <c r="D145" s="83"/>
      <c r="E145" s="17">
        <f ca="1">((100/(I138))*C145)/100</f>
        <v>0</v>
      </c>
      <c r="F145" s="82"/>
      <c r="G145" s="82"/>
      <c r="H145" s="82"/>
      <c r="I145" s="82"/>
      <c r="J145" s="39" t="s">
        <v>165</v>
      </c>
      <c r="K145" s="43">
        <f ca="1">(IF(E138&gt;2,(I138/(E138+2)+K144),0))</f>
        <v>30.857142857142858</v>
      </c>
    </row>
    <row r="146" spans="1:11" ht="21" hidden="1" customHeight="1" x14ac:dyDescent="0.35">
      <c r="A146" s="82" t="s">
        <v>166</v>
      </c>
      <c r="B146" s="82"/>
      <c r="C146" s="83">
        <v>0</v>
      </c>
      <c r="D146" s="83"/>
      <c r="E146" s="17">
        <f ca="1">((100/I138)*C146)/100</f>
        <v>0</v>
      </c>
      <c r="F146" s="82"/>
      <c r="G146" s="82"/>
      <c r="H146" s="82"/>
      <c r="I146" s="82"/>
      <c r="J146" s="39" t="s">
        <v>167</v>
      </c>
      <c r="K146" s="44">
        <f ca="1">(IF(E138&gt;3,(I138/(E138+2)+K145),0))</f>
        <v>38.571428571428569</v>
      </c>
    </row>
    <row r="147" spans="1:11" ht="21" hidden="1" x14ac:dyDescent="0.35">
      <c r="A147" s="82" t="s">
        <v>168</v>
      </c>
      <c r="B147" s="82"/>
      <c r="C147" s="83">
        <v>0</v>
      </c>
      <c r="D147" s="83"/>
      <c r="E147" s="17">
        <f ca="1">((100/I138)*C147)/100</f>
        <v>0</v>
      </c>
      <c r="F147" s="82"/>
      <c r="G147" s="82"/>
      <c r="H147" s="82"/>
      <c r="I147" s="82"/>
      <c r="J147" s="39" t="s">
        <v>169</v>
      </c>
      <c r="K147" s="43">
        <f ca="1">(IF(E138&gt;4,(I138/(E138+2)+K146),0))</f>
        <v>46.285714285714285</v>
      </c>
    </row>
    <row r="148" spans="1:11" ht="21" hidden="1" customHeight="1" x14ac:dyDescent="0.35">
      <c r="A148" s="82" t="s">
        <v>170</v>
      </c>
      <c r="B148" s="82"/>
      <c r="C148" s="83">
        <v>0</v>
      </c>
      <c r="D148" s="83"/>
      <c r="E148" s="17">
        <f ca="1">((100/(I138))*C148)/100</f>
        <v>0</v>
      </c>
      <c r="F148" s="82"/>
      <c r="G148" s="82"/>
      <c r="H148" s="82"/>
      <c r="I148" s="82"/>
      <c r="J148" s="39" t="s">
        <v>153</v>
      </c>
      <c r="K148" s="43">
        <f>(IF(E138=1,(I138/(E138+3)+K143),IF(E138=0,(I138/4+K143),IF(E138&gt;1,0))))</f>
        <v>0</v>
      </c>
    </row>
    <row r="149" spans="1:11" ht="21.75" hidden="1" thickBot="1" x14ac:dyDescent="0.4">
      <c r="A149" s="82" t="s">
        <v>171</v>
      </c>
      <c r="B149" s="82"/>
      <c r="C149" s="83">
        <v>0</v>
      </c>
      <c r="D149" s="83"/>
      <c r="E149" s="17">
        <f ca="1">((100/(I138))*C149)/100</f>
        <v>0</v>
      </c>
      <c r="F149" s="82"/>
      <c r="G149" s="82"/>
      <c r="H149" s="82"/>
      <c r="I149" s="82"/>
      <c r="J149" s="41" t="s">
        <v>154</v>
      </c>
      <c r="K149" s="45">
        <f ca="1">(IF(E138&gt;1.5,(I138/(E138+2)+K143+MAX(0,K144-K143)+MAX(0,K145-K144)+MAX(0,K146-K145)+MAX(0,K147-K146)+MAX(0,K148-K147)),IF(E138=1,(I138/(E138+3)+K148),IF(E138=0,I138/4+K148))))</f>
        <v>53.999999999999993</v>
      </c>
    </row>
    <row r="150" spans="1:11" ht="21" thickBot="1" x14ac:dyDescent="0.3">
      <c r="A150" s="84" t="s">
        <v>69</v>
      </c>
      <c r="B150" s="84"/>
      <c r="C150" s="84"/>
      <c r="D150" s="84"/>
      <c r="E150" s="84"/>
      <c r="F150" s="84"/>
      <c r="G150" s="84"/>
      <c r="H150" s="84"/>
      <c r="I150" s="84"/>
    </row>
    <row r="151" spans="1:11" ht="20.25" customHeight="1" x14ac:dyDescent="0.3">
      <c r="A151" s="85" t="s">
        <v>253</v>
      </c>
      <c r="B151" s="85"/>
      <c r="C151" s="85"/>
      <c r="D151" s="86" t="s">
        <v>4</v>
      </c>
      <c r="E151" s="68" t="s">
        <v>142</v>
      </c>
      <c r="F151" s="83" t="s">
        <v>127</v>
      </c>
      <c r="G151" s="83"/>
      <c r="H151" s="68" t="s">
        <v>143</v>
      </c>
      <c r="I151" s="68" t="s">
        <v>144</v>
      </c>
      <c r="J151" s="35" t="str">
        <f ca="1">(IF(F154&gt;99%,"All work completed. Please provide OC.",IF(F154&gt;89.8%,"Plinth, RCC, Brick, Plaster, Flooring, Wooden, Plumbing, Electrification, etc., work Completed. Finishing work is in process.",IF(F154&lt;94%,(IF(C154=0,"Work not yet Started.",IF(E154=25%,"Piling work in process",IF(E154=50%,"Excavation work in process",IF(E154=100%,"Excavation work Completed. ","0")))&amp;(IF(C155=0%,"",IF(C155=K156,"Footing work is process",IF(C155=K157,"Footing work Completed",IF(C155=K158,"1st Basement Completed",IF(C155=K159,"1st &amp; 2nd Basement Completed",IF(C155=K160,"1st to 3rd Basement Completed",IF(C155=K161,"1st to 4th Basement Completed",IF(C155=K162,"Plinth work is process",IF(C155=K163,"Plinth work completed","0")))))))))))&amp;(IF(C156=(F152+H152+I152),", RCC Slab",IF(C156&gt;0,", RCC upto "&amp;C156&amp;" Slab",""))&amp;(IF(C157=I152,", Brickwork",IF(C157&gt;0,", Brickwork upto "&amp;C157&amp;" Floor",""))&amp;(IF(C158=I152,", Internal Plaster",IF(C158&gt;0,", Internal Plaster upto "&amp;C158&amp;" Floor",""))&amp;(IF(C159=I152,", External Plaster",IF(C159&gt;0,", External Plaster upto "&amp;C159&amp;" Floor",""))&amp;(IF(C160=I152,", External Plumbing, Elevation and Waterproofing",IF(C160&gt;0,", External Plumbing, Elevation and Waterproofing upto "&amp;C160&amp;" Floor",""))&amp;(IF(C161=I152,", Flooring &amp; Fitting",IF(C161&gt;0,", Flooring &amp; Fitting upto "&amp;C161&amp;" Floor",""))&amp;(IF(C162=I152,", Wooden Work",IF(C162&gt;0,", Wooden Work upto "&amp;C162&amp;" Floor",""))&amp;(IF(C163=I152,", Electrical &amp; Sanitary fittings",IF(C163&gt;0,", Electrical &amp; Sanitary fittings upto "&amp;C163&amp;" Floor",""))&amp;(IF(C164&gt;0,", Finishing upto "&amp;C164&amp;" Floor","")&amp;(IF(C156&gt;0.5," Completed",""))))))))))))))))</f>
        <v>Excavation work Completed. Plinth work completed, RCC upto 18 Slab, Brickwork upto 6 Floor, Internal Plaster upto 3.9 Floor, External Plaster upto 3.9 Floor Completed</v>
      </c>
      <c r="K151" s="37"/>
    </row>
    <row r="152" spans="1:11" ht="20.25" x14ac:dyDescent="0.3">
      <c r="A152" s="85"/>
      <c r="B152" s="85"/>
      <c r="C152" s="85"/>
      <c r="D152" s="86"/>
      <c r="E152" s="68">
        <v>5</v>
      </c>
      <c r="F152" s="83">
        <v>1</v>
      </c>
      <c r="G152" s="83"/>
      <c r="H152" s="68">
        <v>11</v>
      </c>
      <c r="I152" s="68">
        <f ca="1">--TRIM(RIGHT(SUBSTITUTE(LEFT(A151,_xlfn.AGGREGATE(16,6,FIND({0,1,2,3,4,5,6,7,8,9},A151,ROW(INDIRECT("1:"&amp;LEN(A151)))),1))," ",REPT(" ",LEN(A151))),LEN(A151)))</f>
        <v>54</v>
      </c>
      <c r="J152" s="36" t="s">
        <v>148</v>
      </c>
      <c r="K152" s="37"/>
    </row>
    <row r="153" spans="1:11" ht="20.25" customHeight="1" x14ac:dyDescent="0.3">
      <c r="A153" s="87" t="s">
        <v>146</v>
      </c>
      <c r="B153" s="87"/>
      <c r="C153" s="87" t="s">
        <v>157</v>
      </c>
      <c r="D153" s="87"/>
      <c r="E153" s="69" t="s">
        <v>158</v>
      </c>
      <c r="F153" s="87" t="s">
        <v>147</v>
      </c>
      <c r="G153" s="87"/>
      <c r="H153" s="47" t="s">
        <v>145</v>
      </c>
      <c r="I153" s="47"/>
      <c r="J153" s="39" t="s">
        <v>159</v>
      </c>
      <c r="K153" s="38">
        <f ca="1">I152*25%</f>
        <v>13.5</v>
      </c>
    </row>
    <row r="154" spans="1:11" ht="20.25" customHeight="1" x14ac:dyDescent="0.3">
      <c r="A154" s="82" t="s">
        <v>160</v>
      </c>
      <c r="B154" s="82"/>
      <c r="C154" s="83">
        <f ca="1">K155</f>
        <v>54</v>
      </c>
      <c r="D154" s="83"/>
      <c r="E154" s="67">
        <f ca="1">((100/I152)*C154)/100</f>
        <v>1</v>
      </c>
      <c r="F154" s="82">
        <f ca="1">(((C154/I152*5)+(C155/I152*20)+(25/(F152+H152+I152)*C156)+(5/(I152)*C157)+(2.5/(I152)*C158)+(2.5/(I152)*C159)+(5/I152*C160)+(10/I152*C161)+(2.5/I152*C162)+(2.5/I152*C163)+(10/I152*C164)+(10/I152*C165))/100)</f>
        <v>0.32734848484848483</v>
      </c>
      <c r="G154" s="82"/>
      <c r="H154" s="82" t="str">
        <f ca="1">J151</f>
        <v>Excavation work Completed. Plinth work completed, RCC upto 18 Slab, Brickwork upto 6 Floor, Internal Plaster upto 3.9 Floor, External Plaster upto 3.9 Floor Completed</v>
      </c>
      <c r="I154" s="82"/>
      <c r="J154" s="39" t="s">
        <v>149</v>
      </c>
      <c r="K154" s="42">
        <f ca="1">I152*50%</f>
        <v>27</v>
      </c>
    </row>
    <row r="155" spans="1:11" ht="20.25" x14ac:dyDescent="0.3">
      <c r="A155" s="82" t="s">
        <v>128</v>
      </c>
      <c r="B155" s="82"/>
      <c r="C155" s="88">
        <f ca="1">K163</f>
        <v>53.999999999999993</v>
      </c>
      <c r="D155" s="83"/>
      <c r="E155" s="67">
        <f ca="1">((100/I152)*C155)/100</f>
        <v>0.99999999999999989</v>
      </c>
      <c r="F155" s="82"/>
      <c r="G155" s="82"/>
      <c r="H155" s="82"/>
      <c r="I155" s="82"/>
      <c r="J155" s="39" t="s">
        <v>150</v>
      </c>
      <c r="K155" s="42">
        <f ca="1">I152</f>
        <v>54</v>
      </c>
    </row>
    <row r="156" spans="1:11" ht="21" customHeight="1" x14ac:dyDescent="0.35">
      <c r="A156" s="82" t="s">
        <v>161</v>
      </c>
      <c r="B156" s="82"/>
      <c r="C156" s="89">
        <v>18</v>
      </c>
      <c r="D156" s="90"/>
      <c r="E156" s="67">
        <f ca="1">((100/(F152+H152+I152))*C156)/100</f>
        <v>0.27272727272727271</v>
      </c>
      <c r="F156" s="82"/>
      <c r="G156" s="82"/>
      <c r="H156" s="82"/>
      <c r="I156" s="82"/>
      <c r="J156" s="39" t="s">
        <v>151</v>
      </c>
      <c r="K156" s="43">
        <f ca="1">(IF(E152&gt;1,(I152/(E152+2)),I152/4))</f>
        <v>7.7142857142857144</v>
      </c>
    </row>
    <row r="157" spans="1:11" ht="21" customHeight="1" x14ac:dyDescent="0.35">
      <c r="A157" s="82" t="s">
        <v>162</v>
      </c>
      <c r="B157" s="82"/>
      <c r="C157" s="83">
        <f>C156-F152-H152</f>
        <v>6</v>
      </c>
      <c r="D157" s="83"/>
      <c r="E157" s="67">
        <f ca="1">((100/I152)*C157)/100</f>
        <v>0.1111111111111111</v>
      </c>
      <c r="F157" s="82"/>
      <c r="G157" s="82"/>
      <c r="H157" s="82"/>
      <c r="I157" s="82"/>
      <c r="J157" s="39" t="s">
        <v>152</v>
      </c>
      <c r="K157" s="43">
        <f ca="1">(IF(E152&gt;1,(I152/(E152+2)+K156),I152/4+K156))</f>
        <v>15.428571428571429</v>
      </c>
    </row>
    <row r="158" spans="1:11" ht="21" customHeight="1" x14ac:dyDescent="0.35">
      <c r="A158" s="91" t="s">
        <v>163</v>
      </c>
      <c r="B158" s="92"/>
      <c r="C158" s="88">
        <f>C157*0.65</f>
        <v>3.9000000000000004</v>
      </c>
      <c r="D158" s="88"/>
      <c r="E158" s="67">
        <f ca="1">((100/I152)*C158)/100</f>
        <v>7.2222222222222229E-2</v>
      </c>
      <c r="F158" s="82"/>
      <c r="G158" s="82"/>
      <c r="H158" s="82"/>
      <c r="I158" s="82"/>
      <c r="J158" s="39" t="s">
        <v>164</v>
      </c>
      <c r="K158" s="43">
        <f ca="1">(IF(E152&gt;1,(I152/(E152+2)+K157),0))</f>
        <v>23.142857142857142</v>
      </c>
    </row>
    <row r="159" spans="1:11" ht="21" customHeight="1" x14ac:dyDescent="0.35">
      <c r="A159" s="91" t="s">
        <v>275</v>
      </c>
      <c r="B159" s="92"/>
      <c r="C159" s="88">
        <f>C158</f>
        <v>3.9000000000000004</v>
      </c>
      <c r="D159" s="88"/>
      <c r="E159" s="67">
        <f ca="1">((100/I152)*C159)/100</f>
        <v>7.2222222222222229E-2</v>
      </c>
      <c r="F159" s="82"/>
      <c r="G159" s="82"/>
      <c r="H159" s="82"/>
      <c r="I159" s="82"/>
      <c r="J159" s="39" t="s">
        <v>165</v>
      </c>
      <c r="K159" s="43">
        <f ca="1">(IF(E152&gt;2,(I152/(E152+2)+K158),0))</f>
        <v>30.857142857142858</v>
      </c>
    </row>
    <row r="160" spans="1:11" ht="57.75" customHeight="1" x14ac:dyDescent="0.35">
      <c r="A160" s="91" t="s">
        <v>276</v>
      </c>
      <c r="B160" s="92"/>
      <c r="C160" s="83">
        <v>0</v>
      </c>
      <c r="D160" s="83"/>
      <c r="E160" s="67">
        <f ca="1">((100/(I152))*C160)/100</f>
        <v>0</v>
      </c>
      <c r="F160" s="82"/>
      <c r="G160" s="82"/>
      <c r="H160" s="82"/>
      <c r="I160" s="82"/>
      <c r="J160" s="39" t="s">
        <v>167</v>
      </c>
      <c r="K160" s="44">
        <f ca="1">(IF(E152&gt;3,(I152/(E152+2)+K159),0))</f>
        <v>38.571428571428569</v>
      </c>
    </row>
    <row r="161" spans="1:13" ht="21" x14ac:dyDescent="0.35">
      <c r="A161" s="82" t="s">
        <v>166</v>
      </c>
      <c r="B161" s="82"/>
      <c r="C161" s="83">
        <v>0</v>
      </c>
      <c r="D161" s="83"/>
      <c r="E161" s="67">
        <f ca="1">((100/(I152))*C161)/100</f>
        <v>0</v>
      </c>
      <c r="F161" s="82"/>
      <c r="G161" s="82"/>
      <c r="H161" s="82"/>
      <c r="I161" s="82"/>
      <c r="J161" s="39" t="s">
        <v>169</v>
      </c>
      <c r="K161" s="43">
        <f ca="1">(IF(E152&gt;4,(I152/(E152+2)+K160),0))</f>
        <v>46.285714285714285</v>
      </c>
    </row>
    <row r="162" spans="1:13" ht="21" customHeight="1" x14ac:dyDescent="0.35">
      <c r="A162" s="82" t="s">
        <v>277</v>
      </c>
      <c r="B162" s="82"/>
      <c r="C162" s="83">
        <v>0</v>
      </c>
      <c r="D162" s="83"/>
      <c r="E162" s="67">
        <f ca="1">((100/I152)*C162)/100</f>
        <v>0</v>
      </c>
      <c r="F162" s="82"/>
      <c r="G162" s="82"/>
      <c r="H162" s="82"/>
      <c r="I162" s="82"/>
      <c r="J162" s="39" t="s">
        <v>153</v>
      </c>
      <c r="K162" s="43">
        <f>(IF(E152=1,(I152/(E152+3)+K157),IF(E152=0,(I152/4+K157),IF(E152&gt;1,0))))</f>
        <v>0</v>
      </c>
    </row>
    <row r="163" spans="1:13" ht="21.75" thickBot="1" x14ac:dyDescent="0.4">
      <c r="A163" s="82" t="s">
        <v>278</v>
      </c>
      <c r="B163" s="82"/>
      <c r="C163" s="83">
        <v>0</v>
      </c>
      <c r="D163" s="83"/>
      <c r="E163" s="67">
        <f ca="1">((100/I152)*C163)/100</f>
        <v>0</v>
      </c>
      <c r="F163" s="82"/>
      <c r="G163" s="82"/>
      <c r="H163" s="82"/>
      <c r="I163" s="82"/>
      <c r="J163" s="41" t="s">
        <v>154</v>
      </c>
      <c r="K163" s="45">
        <f ca="1">(IF(E152&gt;1.5,(I152/(E152+2)+K156+MAX(0,K157-K156)+MAX(0,K158-K157)+MAX(0,K159-K158)+MAX(0,K160-K159)+MAX(0,K161-K160)),IF(E152=1,(I152/(E152+3)+K162),IF(E152=0,I152/4+K162))))</f>
        <v>53.999999999999993</v>
      </c>
      <c r="M163" s="1" t="e">
        <f>(IF(D151&gt;1.5,(H151/(D151+2)+J156+MAX(0,J157-J156)+MAX(0,J158-J157)+MAX(0,J159-J158)+MAX(0,J160-J159)+MAX(0,J161-J160)),IF(D151=1,(H151/(D151+3)+J161),IF(D151=0,H151*0.3+J161))))</f>
        <v>#VALUE!</v>
      </c>
    </row>
    <row r="164" spans="1:13" ht="20.25" x14ac:dyDescent="0.25">
      <c r="A164" s="82" t="s">
        <v>170</v>
      </c>
      <c r="B164" s="82"/>
      <c r="C164" s="83">
        <v>0</v>
      </c>
      <c r="D164" s="83"/>
      <c r="E164" s="67">
        <f ca="1">((100/(I152))*C164)/100</f>
        <v>0</v>
      </c>
      <c r="F164" s="82"/>
      <c r="G164" s="82"/>
      <c r="H164" s="82"/>
      <c r="I164" s="82"/>
    </row>
    <row r="165" spans="1:13" ht="20.25" x14ac:dyDescent="0.25">
      <c r="A165" s="82" t="s">
        <v>171</v>
      </c>
      <c r="B165" s="82"/>
      <c r="C165" s="83">
        <v>0</v>
      </c>
      <c r="D165" s="83"/>
      <c r="E165" s="67">
        <f ca="1">((100/(I152))*C165)/100</f>
        <v>0</v>
      </c>
      <c r="F165" s="82"/>
      <c r="G165" s="82"/>
      <c r="H165" s="82"/>
      <c r="I165" s="82"/>
    </row>
    <row r="166" spans="1:13" ht="36.75" customHeight="1" x14ac:dyDescent="0.3">
      <c r="A166" s="187" t="s">
        <v>155</v>
      </c>
      <c r="B166" s="188"/>
      <c r="C166" s="188"/>
      <c r="D166" s="188"/>
      <c r="E166" s="188"/>
      <c r="F166" s="188"/>
      <c r="G166" s="188"/>
      <c r="H166" s="169">
        <f ca="1">AVERAGE(F76,F92,F108,F108,F154)</f>
        <v>0.41644360269360259</v>
      </c>
      <c r="I166" s="170"/>
      <c r="J166" s="39"/>
      <c r="K166" s="40"/>
      <c r="L166" s="40"/>
    </row>
    <row r="167" spans="1:13" ht="20.25" x14ac:dyDescent="0.25">
      <c r="A167" s="111" t="s">
        <v>73</v>
      </c>
      <c r="B167" s="112"/>
      <c r="C167" s="112"/>
      <c r="D167" s="112"/>
      <c r="E167" s="112"/>
      <c r="F167" s="112"/>
      <c r="G167" s="112"/>
      <c r="H167" s="112"/>
      <c r="I167" s="113"/>
    </row>
    <row r="168" spans="1:13" ht="60.75" x14ac:dyDescent="0.25">
      <c r="A168" s="103" t="s">
        <v>74</v>
      </c>
      <c r="B168" s="103"/>
      <c r="C168" s="103"/>
      <c r="D168" s="3" t="s">
        <v>4</v>
      </c>
      <c r="E168" s="15" t="s">
        <v>134</v>
      </c>
      <c r="F168" s="22" t="s">
        <v>173</v>
      </c>
      <c r="G168" s="3" t="s">
        <v>4</v>
      </c>
      <c r="H168" s="184" t="s">
        <v>229</v>
      </c>
      <c r="I168" s="184"/>
    </row>
    <row r="169" spans="1:13" ht="60.75" x14ac:dyDescent="0.25">
      <c r="A169" s="103" t="s">
        <v>187</v>
      </c>
      <c r="B169" s="103"/>
      <c r="C169" s="103"/>
      <c r="D169" s="2" t="s">
        <v>129</v>
      </c>
      <c r="E169" s="19" t="s">
        <v>315</v>
      </c>
      <c r="F169" s="22" t="s">
        <v>188</v>
      </c>
      <c r="G169" s="2" t="s">
        <v>4</v>
      </c>
      <c r="H169" s="107" t="s">
        <v>230</v>
      </c>
      <c r="I169" s="107"/>
      <c r="J169" s="1" t="s">
        <v>317</v>
      </c>
    </row>
    <row r="170" spans="1:13" ht="26.25" customHeight="1" x14ac:dyDescent="0.25">
      <c r="A170" s="101" t="s">
        <v>77</v>
      </c>
      <c r="B170" s="101"/>
      <c r="C170" s="101"/>
      <c r="D170" s="3" t="s">
        <v>4</v>
      </c>
      <c r="E170" s="19" t="s">
        <v>231</v>
      </c>
      <c r="F170" s="3" t="s">
        <v>125</v>
      </c>
      <c r="G170" s="3" t="s">
        <v>4</v>
      </c>
      <c r="H170" s="151" t="s">
        <v>135</v>
      </c>
      <c r="I170" s="152"/>
    </row>
    <row r="171" spans="1:13" ht="20.25" hidden="1" x14ac:dyDescent="0.25">
      <c r="A171" s="103" t="s">
        <v>115</v>
      </c>
      <c r="B171" s="103"/>
      <c r="C171" s="103"/>
      <c r="D171" s="2" t="s">
        <v>4</v>
      </c>
      <c r="E171" s="19" t="s">
        <v>116</v>
      </c>
      <c r="F171" s="22" t="s">
        <v>117</v>
      </c>
      <c r="G171" s="2" t="s">
        <v>4</v>
      </c>
      <c r="H171" s="107" t="s">
        <v>95</v>
      </c>
      <c r="I171" s="107"/>
    </row>
    <row r="172" spans="1:13" ht="60.75" hidden="1" x14ac:dyDescent="0.25">
      <c r="A172" s="103" t="s">
        <v>118</v>
      </c>
      <c r="B172" s="103"/>
      <c r="C172" s="103"/>
      <c r="D172" s="2" t="s">
        <v>4</v>
      </c>
      <c r="E172" s="19" t="s">
        <v>119</v>
      </c>
      <c r="F172" s="22" t="s">
        <v>120</v>
      </c>
      <c r="G172" s="2" t="s">
        <v>4</v>
      </c>
      <c r="H172" s="107" t="s">
        <v>121</v>
      </c>
      <c r="I172" s="107"/>
    </row>
    <row r="173" spans="1:13" ht="20.25" hidden="1" x14ac:dyDescent="0.25">
      <c r="A173" s="103" t="s">
        <v>76</v>
      </c>
      <c r="B173" s="103"/>
      <c r="C173" s="103"/>
      <c r="D173" s="2" t="s">
        <v>4</v>
      </c>
      <c r="E173" s="19" t="s">
        <v>97</v>
      </c>
      <c r="F173" s="22" t="s">
        <v>75</v>
      </c>
      <c r="G173" s="2" t="s">
        <v>4</v>
      </c>
      <c r="H173" s="93" t="s">
        <v>97</v>
      </c>
      <c r="I173" s="95"/>
    </row>
    <row r="174" spans="1:13" ht="20.25" hidden="1" x14ac:dyDescent="0.25">
      <c r="A174" s="103" t="s">
        <v>122</v>
      </c>
      <c r="B174" s="103"/>
      <c r="C174" s="103"/>
      <c r="D174" s="2" t="s">
        <v>4</v>
      </c>
      <c r="E174" s="19" t="s">
        <v>96</v>
      </c>
      <c r="F174" s="22" t="s">
        <v>77</v>
      </c>
      <c r="G174" s="2" t="s">
        <v>4</v>
      </c>
      <c r="H174" s="107" t="s">
        <v>114</v>
      </c>
      <c r="I174" s="107"/>
    </row>
    <row r="175" spans="1:13" ht="20.25" hidden="1" x14ac:dyDescent="0.25">
      <c r="A175" s="103" t="s">
        <v>123</v>
      </c>
      <c r="B175" s="103"/>
      <c r="C175" s="103"/>
      <c r="D175" s="2" t="s">
        <v>4</v>
      </c>
      <c r="E175" s="20" t="s">
        <v>107</v>
      </c>
      <c r="F175" s="22" t="s">
        <v>124</v>
      </c>
      <c r="G175" s="2" t="s">
        <v>4</v>
      </c>
      <c r="H175" s="189" t="s">
        <v>107</v>
      </c>
      <c r="I175" s="189"/>
    </row>
    <row r="176" spans="1:13" ht="18" hidden="1" customHeight="1" x14ac:dyDescent="0.25">
      <c r="A176" s="101" t="s">
        <v>125</v>
      </c>
      <c r="B176" s="101"/>
      <c r="C176" s="101"/>
      <c r="D176" s="3" t="s">
        <v>4</v>
      </c>
      <c r="E176" s="10"/>
      <c r="F176" s="3" t="s">
        <v>125</v>
      </c>
      <c r="G176" s="3" t="s">
        <v>4</v>
      </c>
      <c r="H176" s="190" t="s">
        <v>107</v>
      </c>
      <c r="I176" s="191"/>
    </row>
    <row r="177" spans="1:151 16227:16384" ht="20.25" x14ac:dyDescent="0.25">
      <c r="A177" s="111" t="s">
        <v>72</v>
      </c>
      <c r="B177" s="112"/>
      <c r="C177" s="112"/>
      <c r="D177" s="112"/>
      <c r="E177" s="112"/>
      <c r="F177" s="112"/>
      <c r="G177" s="112"/>
      <c r="H177" s="112"/>
      <c r="I177" s="113"/>
    </row>
    <row r="178" spans="1:151 16227:16384" ht="20.25" x14ac:dyDescent="0.25">
      <c r="A178" s="104" t="s">
        <v>9</v>
      </c>
      <c r="B178" s="105"/>
      <c r="C178" s="105"/>
      <c r="D178" s="105"/>
      <c r="E178" s="105"/>
      <c r="F178" s="106"/>
      <c r="G178" s="2" t="s">
        <v>4</v>
      </c>
      <c r="H178" s="162">
        <f>74970/10.764</f>
        <v>6964.8829431438135</v>
      </c>
      <c r="I178" s="163"/>
    </row>
    <row r="179" spans="1:151 16227:16384" ht="20.25" x14ac:dyDescent="0.25">
      <c r="A179" s="104" t="s">
        <v>31</v>
      </c>
      <c r="B179" s="105"/>
      <c r="C179" s="105"/>
      <c r="D179" s="105"/>
      <c r="E179" s="105"/>
      <c r="F179" s="106"/>
      <c r="G179" s="2" t="s">
        <v>4</v>
      </c>
      <c r="H179" s="146">
        <f>153780/10.764</f>
        <v>14286.510590858417</v>
      </c>
      <c r="I179" s="146"/>
    </row>
    <row r="180" spans="1:151 16227:16384" ht="20.25" x14ac:dyDescent="0.25">
      <c r="A180" s="97" t="s">
        <v>136</v>
      </c>
      <c r="B180" s="98"/>
      <c r="C180" s="98"/>
      <c r="D180" s="98"/>
      <c r="E180" s="98"/>
      <c r="F180" s="99"/>
      <c r="G180" s="2" t="s">
        <v>4</v>
      </c>
      <c r="H180" s="146">
        <f>H178*0.8</f>
        <v>5571.9063545150511</v>
      </c>
      <c r="I180" s="146"/>
    </row>
    <row r="181" spans="1:151 16227:16384" ht="20.25" x14ac:dyDescent="0.25">
      <c r="A181" s="143" t="s">
        <v>81</v>
      </c>
      <c r="B181" s="144"/>
      <c r="C181" s="144"/>
      <c r="D181" s="144"/>
      <c r="E181" s="144"/>
      <c r="F181" s="144"/>
      <c r="G181" s="144"/>
      <c r="H181" s="144"/>
      <c r="I181" s="145"/>
    </row>
    <row r="182" spans="1:151 16227:16384" s="11" customFormat="1" ht="40.5" x14ac:dyDescent="0.25">
      <c r="A182" s="185" t="s">
        <v>183</v>
      </c>
      <c r="B182" s="186"/>
      <c r="C182" s="185" t="s">
        <v>184</v>
      </c>
      <c r="D182" s="186"/>
      <c r="E182" s="50" t="s">
        <v>185</v>
      </c>
      <c r="F182" s="185" t="s">
        <v>182</v>
      </c>
      <c r="G182" s="186"/>
      <c r="H182" s="50" t="s">
        <v>181</v>
      </c>
      <c r="I182" s="50" t="s">
        <v>180</v>
      </c>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25" x14ac:dyDescent="0.25">
      <c r="A183" s="164" t="s">
        <v>174</v>
      </c>
      <c r="B183" s="165"/>
      <c r="C183" s="164" t="s">
        <v>94</v>
      </c>
      <c r="D183" s="165"/>
      <c r="E183" s="51" t="s">
        <v>216</v>
      </c>
      <c r="F183" s="164">
        <f>COUNT(F201:F203)+COUNT(F205:F208)*3+COUNT(F210:F213)*4+COUNT(F216:F218)+COUNT(F220:F223)*11+COUNT(F226:F228)+COUNT(F232:F234)+COUNT(F236:F239)*11+COUNT(F242:F244)*2+COUNT(F246:F249)*3+COUNT(F251:F254)*2+COUNT(F256:F259)*2+COUNT(F262:F264)+COUNT(F266:F269)*2+COUNT(F271:F274)</f>
        <v>177</v>
      </c>
      <c r="G183" s="165"/>
      <c r="H183" s="51">
        <f>SUM(F201:F203)+SUM(F205:F208)*3+SUM(F210:F213)*4+SUM(F216:F218)+SUM(F220:F223)*11+SUM(F226:F228)+SUM(F232:F234)+SUM(F236:F239)*11+SUM(F242:F244)*2+SUM(F246:F249)*3+SUM(F251:F254)*2+SUM(F256:F259)*2+SUM(F262:F264)+SUM(F266:F269)*2+SUM(F271:F274)</f>
        <v>149035.65299999999</v>
      </c>
      <c r="I183" s="51">
        <f>SUM(I201:I203)+SUM(I205:I208)*3+SUM(I210:I213)*4+SUM(I216:I218)+SUM(I220:I223)*11+SUM(I226:I228)+SUM(I232:I234)+SUM(I236:I239)*11+SUM(I242:I244)*2+SUM(I246:I249)*3+SUM(I251:I254)*2+SUM(I256:I259)*2+SUM(I262:I264)+SUM(I266:I269)*2+SUM(I271:I274)</f>
        <v>223553.47949999999</v>
      </c>
      <c r="J183" s="1">
        <f>33+39+39+27+12</f>
        <v>150</v>
      </c>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0.25" x14ac:dyDescent="0.25">
      <c r="A184" s="164" t="s">
        <v>175</v>
      </c>
      <c r="B184" s="165"/>
      <c r="C184" s="164" t="s">
        <v>94</v>
      </c>
      <c r="D184" s="165"/>
      <c r="E184" s="51" t="s">
        <v>216</v>
      </c>
      <c r="F184" s="164">
        <f>COUNT(F277:F280)+COUNT(F284:F287)*3+COUNT(F291:F295)*4+COUNT(F298:F301,F303)+COUNT(F305:F310)*11+COUNT(F312:F315)+COUNT(F320:F323,F325)+COUNT(F327:F332)*11+COUNT(F334:F337,F339)*2+COUNT(F341:F344,F346)*3+COUNT(F348:F352)+COUNT(F355:F359)+COUNT(F362:F366)*2+COUNT(F369:F372,F374)+COUNT(F376:F381)*2+COUNT(F383:F388)</f>
        <v>250</v>
      </c>
      <c r="G184" s="165"/>
      <c r="H184" s="51">
        <f>SUM(F277:F280)+SUM(F284:F287)*3+SUM(F291:F295)*4+SUM(F298:F301,F303)+SUM(F305:F310)*11+SUM(F312:F315)+SUM(F320:F323,F325)*22+SUM(F327:F332)*11+SUM(F334:F337,F339)*2+SUM(F341:F344,F346)*3+SUM(F348:F352)+SUM(F355:F359)+SUM(F362:F366)*2+SUM(F369:F372,F374)+SUM(F376:F381)*2+SUM(F383:F388)</f>
        <v>206617.02515999996</v>
      </c>
      <c r="I184" s="51">
        <f>SUM(I277:I280)+SUM(I284:I287)*3+SUM(I291:I295)*4+SUM(I298:I301,I303)+SUM(I305:I310)*11+SUM(I312:I315)+SUM(I320:I323,I325)*22+SUM(I327:I332)*11+SUM(I334:I337,I339)*2+SUM(I341:I344,I346)*3+SUM(I348:I352)+SUM(I355:I359)+SUM(I362:I366)*2+SUM(I369:I372,I374)+SUM(I376:I381)*2+SUM(I383:I388)</f>
        <v>309925.53774</v>
      </c>
      <c r="J184" s="1">
        <f>18+21+21+20+29+39+39+7+18</f>
        <v>212</v>
      </c>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25" x14ac:dyDescent="0.25">
      <c r="A185" s="164" t="s">
        <v>200</v>
      </c>
      <c r="B185" s="165"/>
      <c r="C185" s="164" t="s">
        <v>94</v>
      </c>
      <c r="D185" s="165"/>
      <c r="E185" s="51" t="s">
        <v>216</v>
      </c>
      <c r="F185" s="164">
        <f>COUNT(F392:F393)+COUNT(F397:F398)*3+COUNT(F401:F403)*4+COUNT(F407:F409)+COUNT(F411:F414)*11+COUNT(F417:F418)+COUNT(F423:F425)+COUNT(F427:F430)*11+COUNT(F433:F435)*2+COUNT(F438:F440)*3+COUNT(F442:F444)+COUNT(F447:F449)+COUNT(F452:F454)*2+COUNT(F458:F460)+COUNT(F462:F465)*2+COUNT(F467:F470)+COUNT(F472:F475)*3+COUNT(F478:F479)+COUNT(F482:F484)*2</f>
        <v>178</v>
      </c>
      <c r="G185" s="165"/>
      <c r="H185" s="63">
        <f>SUM(F392:F393)+SUM(F397:F398)*3+SUM(F401:F403)*4+SUM(F407:F409)+SUM(F411:F414)*11+SUM(F417:F418)+SUM(F423:F425)+SUM(F427:F430)*11+SUM(F433:F435)*2+SUM(F438:F440)*3+SUM(F442:F444)+SUM(F447:F449)+SUM(F452:F454)*2+SUM(F458:F460)+SUM(F462:F465)*2+SUM(F467:F470)+SUM(F472:F475)*3+SUM(F478:F479)+SUM(F482:F484)*2</f>
        <v>98564.871599999999</v>
      </c>
      <c r="I185" s="63">
        <f>SUM(I392:I393)+SUM(I397:I398)*3+SUM(I401:I403)*4+SUM(I407:I409)+SUM(I411:I414)*11+SUM(I417:I418)+SUM(I423:I425)+SUM(I427:I430)*11+SUM(I433:I435)*2+SUM(I438:I440)*3+SUM(I442:I444)+SUM(I447:I449)+SUM(I452:I454)*2+SUM(I458:I460)+SUM(I462:I465)*2+SUM(I467:I470)+SUM(I472:I475)*3+SUM(I478:I479)+SUM(I482:I484)*2</f>
        <v>147847.30739999996</v>
      </c>
      <c r="J185" s="1">
        <f>20+39+39+29+7</f>
        <v>134</v>
      </c>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25" x14ac:dyDescent="0.25">
      <c r="A186" s="164" t="s">
        <v>202</v>
      </c>
      <c r="B186" s="165"/>
      <c r="C186" s="164" t="s">
        <v>94</v>
      </c>
      <c r="D186" s="165"/>
      <c r="E186" s="51" t="s">
        <v>216</v>
      </c>
      <c r="F186" s="164">
        <f>COUNT(F489:F490)+COUNT(F494:F495)*3+COUNT(F499:F501)*4+COUNT(F503:F505)+COUNT(F508:F511)*11+COUNT(F514:F515)+COUNT(F519:F521)+COUNT(F524:F527)*11+COUNT(F529:F531)*2+COUNT(F534:F536)*3+COUNT(F540:F542)+COUNT(F545:F547)+COUNT(F550:F552)*2+COUNT(F554:F556)+COUNT(F559:F562)*2+COUNT(F564:F567)+COUNT(F569:F572)*3+COUNT(F575:F576)+COUNT(F580:F582)*2</f>
        <v>178</v>
      </c>
      <c r="G186" s="165"/>
      <c r="H186" s="51">
        <f>SUM(F489:F490)+SUM(F494:F495)*3+SUM(F499:F501)*4+SUM(F503:F505)+SUM(F508:F511)*11+SUM(F514:F515)+SUM(F519:F521)+SUM(F524:F527)*11+SUM(F529:F531)*2+SUM(F534:F536)*3+SUM(F540:F542)+SUM(F545:F547)+SUM(F550:F552)*2+SUM(F554:F556)+SUM(F559:F562)*2+SUM(F564:F567)+SUM(F569:F572)*3+SUM(F575:F576)+SUM(F580:F582)*2</f>
        <v>138116.97432000001</v>
      </c>
      <c r="I186" s="51">
        <f>SUM(I489:I490)+SUM(I494:I495)*3+SUM(I499:I501)*4+SUM(I503:I505)+SUM(I508:I511)*11+SUM(I514:I515)+SUM(I519:I521)+SUM(I524:I527)*11+SUM(I529:I531)*2+SUM(I534:I536)*3+SUM(I540:I542)+SUM(I545:I547)+SUM(I550:I552)*2+SUM(I554:I556)+SUM(I559:I562)*2+SUM(I564:I567)+SUM(I569:I572)*3+SUM(I575:I576)+SUM(I580:I582)*2</f>
        <v>207175.46148000006</v>
      </c>
      <c r="J186" s="1">
        <f>29+20+8+40+40</f>
        <v>137</v>
      </c>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0.25" x14ac:dyDescent="0.25">
      <c r="A187" s="164" t="s">
        <v>201</v>
      </c>
      <c r="B187" s="165"/>
      <c r="C187" s="164" t="s">
        <v>94</v>
      </c>
      <c r="D187" s="165"/>
      <c r="E187" s="51" t="s">
        <v>216</v>
      </c>
      <c r="F187" s="164">
        <f>COUNT(F587:F589)+COUNT(F593:F595)*3+COUNT(F598:F601)*4+COUNT(F603,F605:F607)+COUNT(F609:F613)*11+COUNT(F617:F619)+COUNT(F622,F624:F626)+COUNT(F628:F632)*11+COUNT(F634,F636:F638)*2+COUNT(F640,F642:F644)*3+COUNT(F647:F650)+COUNT(F653:F656)+COUNT(F659:F662)*2+COUNT(F664,F666:F668)+COUNT(F670:F674)*2</f>
        <v>199</v>
      </c>
      <c r="G187" s="165"/>
      <c r="H187" s="51">
        <f>SUM(F587:F589)+SUM(F593:F595)*3+SUM(F598:F601)*4+SUM(F603,F605:F607)+SUM(F609:F613)*11+SUM(F617:F619)+SUM(F622,F624:F626)+SUM(F628:F632)*11+SUM(F634,F636:F638)*2+SUM(F640,F642:F644)*3+SUM(F647:F650)+SUM(F653:F656)+SUM(F659:F662)*2+SUM(F664,F666:F668)+SUM(F670:F674)*2</f>
        <v>122863.84812</v>
      </c>
      <c r="I187" s="51">
        <f>SUM(I587:I589)+SUM(I593:I595)*3+SUM(I598:I601)*4+SUM(I603,I605:I607)+SUM(I609:I613)*11+SUM(I617:I619)+SUM(I622,I624:I626)+SUM(I628:I632)*11+SUM(I634,I636:I638)*2+SUM(I640,I642:I644)*3+SUM(I647:I650)+SUM(I653:I656)+SUM(I659:I662)*2+SUM(I664,I666:I668)+SUM(I670:I674)*2</f>
        <v>184295.77218</v>
      </c>
      <c r="J187" s="1">
        <f>8+29+40+40+40+20</f>
        <v>177</v>
      </c>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53" customFormat="1" ht="20.25" x14ac:dyDescent="0.25">
      <c r="A188" s="185" t="s">
        <v>186</v>
      </c>
      <c r="B188" s="186"/>
      <c r="C188" s="185" t="s">
        <v>94</v>
      </c>
      <c r="D188" s="186"/>
      <c r="E188" s="50" t="s">
        <v>216</v>
      </c>
      <c r="F188" s="185">
        <f>SUM(F183:G187)</f>
        <v>982</v>
      </c>
      <c r="G188" s="186"/>
      <c r="H188" s="50">
        <f>SUM(H183:H187)</f>
        <v>715198.37219999998</v>
      </c>
      <c r="I188" s="50">
        <f>SUM(I183:I187)</f>
        <v>1072797.5582999999</v>
      </c>
      <c r="J188" s="52">
        <f>SUM(J183:J187)</f>
        <v>810</v>
      </c>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52"/>
      <c r="CG188" s="52"/>
      <c r="CH188" s="52"/>
      <c r="CI188" s="52"/>
      <c r="CJ188" s="52"/>
      <c r="CK188" s="52"/>
      <c r="CL188" s="52"/>
      <c r="CM188" s="52"/>
      <c r="CN188" s="52"/>
      <c r="CO188" s="52"/>
      <c r="CP188" s="52"/>
      <c r="CQ188" s="52"/>
      <c r="CR188" s="52"/>
      <c r="CS188" s="52"/>
      <c r="CT188" s="52"/>
      <c r="CU188" s="52"/>
      <c r="CV188" s="52"/>
      <c r="CW188" s="52"/>
      <c r="CX188" s="52"/>
      <c r="CY188" s="52"/>
      <c r="CZ188" s="52"/>
      <c r="DA188" s="52"/>
      <c r="DB188" s="52"/>
      <c r="DC188" s="52"/>
      <c r="DD188" s="52"/>
      <c r="DE188" s="52"/>
      <c r="DF188" s="52"/>
      <c r="DG188" s="52"/>
      <c r="DH188" s="52"/>
      <c r="DI188" s="52"/>
      <c r="DJ188" s="52"/>
      <c r="DK188" s="52"/>
      <c r="DL188" s="52"/>
      <c r="DM188" s="52"/>
      <c r="DN188" s="52"/>
      <c r="DO188" s="52"/>
      <c r="DP188" s="52"/>
      <c r="DQ188" s="52"/>
      <c r="DR188" s="52"/>
      <c r="DS188" s="52"/>
      <c r="DT188" s="52"/>
      <c r="DU188" s="52"/>
      <c r="DV188" s="52"/>
      <c r="DW188" s="52"/>
      <c r="DX188" s="52"/>
      <c r="DY188" s="52"/>
      <c r="DZ188" s="52"/>
      <c r="EA188" s="52"/>
      <c r="EB188" s="52"/>
      <c r="EC188" s="52"/>
      <c r="ED188" s="52"/>
      <c r="EE188" s="52"/>
      <c r="EF188" s="52"/>
      <c r="EG188" s="52"/>
      <c r="EH188" s="52"/>
      <c r="EI188" s="52"/>
      <c r="EJ188" s="52"/>
      <c r="EK188" s="52"/>
      <c r="EL188" s="52"/>
      <c r="EM188" s="52"/>
      <c r="EN188" s="52"/>
      <c r="EO188" s="52"/>
      <c r="EP188" s="52"/>
      <c r="EQ188" s="52"/>
      <c r="ER188" s="52"/>
      <c r="ES188" s="52"/>
      <c r="ET188" s="52"/>
      <c r="EU188" s="52"/>
      <c r="WZC188" s="52"/>
      <c r="WZD188" s="52"/>
      <c r="WZE188" s="52"/>
      <c r="WZF188" s="52"/>
      <c r="WZG188" s="52"/>
      <c r="WZH188" s="52"/>
      <c r="WZI188" s="52"/>
      <c r="WZJ188" s="52"/>
      <c r="WZK188" s="52"/>
      <c r="WZL188" s="52"/>
      <c r="WZM188" s="52"/>
      <c r="WZN188" s="52"/>
      <c r="WZO188" s="52"/>
      <c r="WZP188" s="52"/>
      <c r="WZQ188" s="52"/>
      <c r="WZR188" s="52"/>
      <c r="WZS188" s="52"/>
      <c r="WZT188" s="52"/>
      <c r="WZU188" s="52"/>
      <c r="WZV188" s="52"/>
      <c r="WZW188" s="52"/>
      <c r="WZX188" s="52"/>
      <c r="WZY188" s="52"/>
      <c r="WZZ188" s="52"/>
      <c r="XAA188" s="52"/>
      <c r="XAB188" s="52"/>
      <c r="XAC188" s="52"/>
      <c r="XAD188" s="52"/>
      <c r="XAE188" s="52"/>
      <c r="XAF188" s="52"/>
      <c r="XAG188" s="52"/>
      <c r="XAH188" s="52"/>
      <c r="XAI188" s="52"/>
      <c r="XAJ188" s="52"/>
      <c r="XAK188" s="52"/>
      <c r="XAL188" s="52"/>
      <c r="XAM188" s="52"/>
      <c r="XAN188" s="52"/>
      <c r="XAO188" s="52"/>
      <c r="XAP188" s="52"/>
      <c r="XAQ188" s="52"/>
      <c r="XAR188" s="52"/>
      <c r="XAS188" s="52"/>
      <c r="XAT188" s="52"/>
      <c r="XAU188" s="52"/>
      <c r="XAV188" s="52"/>
      <c r="XAW188" s="52"/>
      <c r="XAX188" s="52"/>
      <c r="XAY188" s="52"/>
      <c r="XAZ188" s="52"/>
      <c r="XBA188" s="52"/>
      <c r="XBB188" s="52"/>
      <c r="XBC188" s="52"/>
      <c r="XBD188" s="52"/>
      <c r="XBE188" s="52"/>
      <c r="XBF188" s="52"/>
      <c r="XBG188" s="52"/>
      <c r="XBH188" s="52"/>
      <c r="XBI188" s="52"/>
      <c r="XBJ188" s="52"/>
      <c r="XBK188" s="52"/>
      <c r="XBL188" s="52"/>
      <c r="XBM188" s="52"/>
      <c r="XBN188" s="52"/>
      <c r="XBO188" s="52"/>
      <c r="XBP188" s="52"/>
      <c r="XBQ188" s="52"/>
      <c r="XBR188" s="52"/>
      <c r="XBS188" s="52"/>
      <c r="XBT188" s="52"/>
      <c r="XBU188" s="52"/>
      <c r="XBV188" s="52"/>
      <c r="XBW188" s="52"/>
      <c r="XBX188" s="52"/>
      <c r="XBY188" s="52"/>
      <c r="XBZ188" s="52"/>
      <c r="XCA188" s="52"/>
      <c r="XCB188" s="52"/>
      <c r="XCC188" s="52"/>
      <c r="XCD188" s="52"/>
      <c r="XCE188" s="52"/>
      <c r="XCF188" s="52"/>
      <c r="XCG188" s="52"/>
      <c r="XCH188" s="52"/>
      <c r="XCI188" s="52"/>
      <c r="XCJ188" s="52"/>
      <c r="XCK188" s="52"/>
      <c r="XCL188" s="52"/>
      <c r="XCM188" s="52"/>
      <c r="XCN188" s="52"/>
      <c r="XCO188" s="52"/>
      <c r="XCP188" s="52"/>
      <c r="XCQ188" s="52"/>
      <c r="XCR188" s="52"/>
      <c r="XCS188" s="52"/>
      <c r="XCT188" s="52"/>
      <c r="XCU188" s="52"/>
      <c r="XCV188" s="52"/>
      <c r="XCW188" s="52"/>
      <c r="XCX188" s="52"/>
      <c r="XCY188" s="52"/>
      <c r="XCZ188" s="52"/>
      <c r="XDA188" s="52"/>
      <c r="XDB188" s="52"/>
      <c r="XDC188" s="52"/>
      <c r="XDD188" s="52"/>
      <c r="XDE188" s="52"/>
      <c r="XDF188" s="52"/>
      <c r="XDG188" s="52"/>
      <c r="XDH188" s="52"/>
      <c r="XDI188" s="52"/>
      <c r="XDJ188" s="52"/>
      <c r="XDK188" s="52"/>
      <c r="XDL188" s="52"/>
      <c r="XDM188" s="52"/>
      <c r="XDN188" s="52"/>
      <c r="XDO188" s="52"/>
      <c r="XDP188" s="52"/>
      <c r="XDQ188" s="52"/>
      <c r="XDR188" s="52"/>
      <c r="XDS188" s="52"/>
      <c r="XDT188" s="52"/>
      <c r="XDU188" s="52"/>
      <c r="XDV188" s="52"/>
      <c r="XDW188" s="52"/>
      <c r="XDX188" s="52"/>
      <c r="XDY188" s="52"/>
      <c r="XDZ188" s="52"/>
      <c r="XEA188" s="52"/>
      <c r="XEB188" s="52"/>
      <c r="XEC188" s="52"/>
      <c r="XED188" s="52"/>
      <c r="XEE188" s="52"/>
      <c r="XEF188" s="52"/>
      <c r="XEG188" s="52"/>
      <c r="XEH188" s="52"/>
      <c r="XEI188" s="52"/>
      <c r="XEJ188" s="52"/>
      <c r="XEK188" s="52"/>
      <c r="XEL188" s="52"/>
      <c r="XEM188" s="52"/>
      <c r="XEN188" s="52"/>
      <c r="XEO188" s="52"/>
      <c r="XEP188" s="52"/>
      <c r="XEQ188" s="52"/>
      <c r="XER188" s="52"/>
      <c r="XES188" s="52"/>
      <c r="XET188" s="52"/>
      <c r="XEU188" s="52"/>
      <c r="XEV188" s="52"/>
      <c r="XEW188" s="52"/>
      <c r="XEX188" s="52"/>
      <c r="XEY188" s="52"/>
      <c r="XEZ188" s="52"/>
      <c r="XFA188" s="52"/>
      <c r="XFB188" s="52"/>
      <c r="XFC188" s="52"/>
      <c r="XFD188" s="52"/>
    </row>
    <row r="189" spans="1:151 16227:16384" ht="20.25" x14ac:dyDescent="0.25">
      <c r="A189" s="154" t="s">
        <v>179</v>
      </c>
      <c r="B189" s="155"/>
      <c r="C189" s="155"/>
      <c r="D189" s="155"/>
      <c r="E189" s="155"/>
      <c r="F189" s="155"/>
      <c r="G189" s="155"/>
      <c r="H189" s="155"/>
      <c r="I189" s="145"/>
    </row>
    <row r="190" spans="1:151 16227:16384" ht="44.25" customHeight="1" x14ac:dyDescent="0.25">
      <c r="A190" s="102" t="s">
        <v>102</v>
      </c>
      <c r="B190" s="102"/>
      <c r="C190" s="102" t="s">
        <v>98</v>
      </c>
      <c r="D190" s="102"/>
      <c r="E190" s="102" t="s">
        <v>99</v>
      </c>
      <c r="F190" s="102" t="s">
        <v>100</v>
      </c>
      <c r="G190" s="102"/>
      <c r="H190" s="102" t="s">
        <v>101</v>
      </c>
      <c r="I190" s="33" t="s">
        <v>156</v>
      </c>
    </row>
    <row r="191" spans="1:151 16227:16384" s="11" customFormat="1" ht="20.25" x14ac:dyDescent="0.25">
      <c r="A191" s="102"/>
      <c r="B191" s="102"/>
      <c r="C191" s="102"/>
      <c r="D191" s="102"/>
      <c r="E191" s="102"/>
      <c r="F191" s="102"/>
      <c r="G191" s="102"/>
      <c r="H191" s="102"/>
      <c r="I191" s="34">
        <v>0.5</v>
      </c>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1" customFormat="1" ht="22.5" x14ac:dyDescent="0.25">
      <c r="A192" s="166" t="s">
        <v>254</v>
      </c>
      <c r="B192" s="167"/>
      <c r="C192" s="167"/>
      <c r="D192" s="167"/>
      <c r="E192" s="167"/>
      <c r="F192" s="167"/>
      <c r="G192" s="167"/>
      <c r="H192" s="167"/>
      <c r="I192" s="168"/>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0.25" x14ac:dyDescent="0.25">
      <c r="A193" s="120" t="s">
        <v>205</v>
      </c>
      <c r="B193" s="121"/>
      <c r="C193" s="121"/>
      <c r="D193" s="121"/>
      <c r="E193" s="121"/>
      <c r="F193" s="121"/>
      <c r="G193" s="121"/>
      <c r="H193" s="121"/>
      <c r="I193" s="122"/>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0.25" x14ac:dyDescent="0.25">
      <c r="A194" s="120" t="s">
        <v>295</v>
      </c>
      <c r="B194" s="121"/>
      <c r="C194" s="121"/>
      <c r="D194" s="121"/>
      <c r="E194" s="121"/>
      <c r="F194" s="121"/>
      <c r="G194" s="121"/>
      <c r="H194" s="121"/>
      <c r="I194" s="122"/>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0.25" x14ac:dyDescent="0.25">
      <c r="A195" s="120" t="s">
        <v>255</v>
      </c>
      <c r="B195" s="121"/>
      <c r="C195" s="121"/>
      <c r="D195" s="121"/>
      <c r="E195" s="121"/>
      <c r="F195" s="121"/>
      <c r="G195" s="121"/>
      <c r="H195" s="121"/>
      <c r="I195" s="12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20.25" x14ac:dyDescent="0.25">
      <c r="A196" s="120" t="s">
        <v>296</v>
      </c>
      <c r="B196" s="121"/>
      <c r="C196" s="121"/>
      <c r="D196" s="121"/>
      <c r="E196" s="121"/>
      <c r="F196" s="121"/>
      <c r="G196" s="121"/>
      <c r="H196" s="121"/>
      <c r="I196" s="12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0.25" x14ac:dyDescent="0.25">
      <c r="A197" s="120" t="s">
        <v>256</v>
      </c>
      <c r="B197" s="121"/>
      <c r="C197" s="121"/>
      <c r="D197" s="121"/>
      <c r="E197" s="121"/>
      <c r="F197" s="121"/>
      <c r="G197" s="121"/>
      <c r="H197" s="121"/>
      <c r="I197" s="122"/>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2.5" x14ac:dyDescent="0.25">
      <c r="A198" s="166" t="s">
        <v>174</v>
      </c>
      <c r="B198" s="167"/>
      <c r="C198" s="167"/>
      <c r="D198" s="167"/>
      <c r="E198" s="167"/>
      <c r="F198" s="167"/>
      <c r="G198" s="167"/>
      <c r="H198" s="167"/>
      <c r="I198" s="168"/>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0.25" x14ac:dyDescent="0.25">
      <c r="A199" s="120" t="s">
        <v>240</v>
      </c>
      <c r="B199" s="121"/>
      <c r="C199" s="121"/>
      <c r="D199" s="121"/>
      <c r="E199" s="121"/>
      <c r="F199" s="121"/>
      <c r="G199" s="121"/>
      <c r="H199" s="121"/>
      <c r="I199" s="122"/>
      <c r="J199" s="1">
        <v>1</v>
      </c>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customHeight="1" x14ac:dyDescent="0.25">
      <c r="A200" s="137" t="str">
        <f>A199</f>
        <v>1st Floor for Residential (Part Refuge Area)</v>
      </c>
      <c r="B200" s="138"/>
      <c r="C200" s="100">
        <v>1</v>
      </c>
      <c r="D200" s="100"/>
      <c r="E200" s="117" t="s">
        <v>214</v>
      </c>
      <c r="F200" s="118"/>
      <c r="G200" s="118"/>
      <c r="H200" s="118"/>
      <c r="I200" s="119"/>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0.25" customHeight="1" x14ac:dyDescent="0.25">
      <c r="A201" s="139"/>
      <c r="B201" s="140"/>
      <c r="C201" s="100">
        <f>C200+1</f>
        <v>2</v>
      </c>
      <c r="D201" s="100"/>
      <c r="E201" s="21" t="s">
        <v>206</v>
      </c>
      <c r="F201" s="117">
        <f>(77.34+1.88)*10.764</f>
        <v>852.72407999999996</v>
      </c>
      <c r="G201" s="119">
        <f>(77.34+1.88)*10.764</f>
        <v>852.72407999999996</v>
      </c>
      <c r="H201" s="80">
        <v>0</v>
      </c>
      <c r="I201" s="21">
        <f>F201*(($I$191)+1)+H201</f>
        <v>1279.0861199999999</v>
      </c>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0.25" customHeight="1" x14ac:dyDescent="0.25">
      <c r="A202" s="139"/>
      <c r="B202" s="140"/>
      <c r="C202" s="100">
        <f t="shared" ref="C202:C203" si="0">C201+1</f>
        <v>3</v>
      </c>
      <c r="D202" s="100"/>
      <c r="E202" s="21" t="s">
        <v>207</v>
      </c>
      <c r="F202" s="117">
        <f>(80.42+1.76)*10.764</f>
        <v>884.58551999999997</v>
      </c>
      <c r="G202" s="119">
        <f>(80.42+1.76)*10.764</f>
        <v>884.58551999999997</v>
      </c>
      <c r="H202" s="21">
        <v>0</v>
      </c>
      <c r="I202" s="21">
        <f>F202*(($I$191)+1)+H202</f>
        <v>1326.8782799999999</v>
      </c>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0.25" customHeight="1" x14ac:dyDescent="0.25">
      <c r="A203" s="141"/>
      <c r="B203" s="142"/>
      <c r="C203" s="100">
        <f t="shared" si="0"/>
        <v>4</v>
      </c>
      <c r="D203" s="100"/>
      <c r="E203" s="21" t="s">
        <v>208</v>
      </c>
      <c r="F203" s="117">
        <f>(61.28+1.69)*10.764</f>
        <v>677.80907999999999</v>
      </c>
      <c r="G203" s="119">
        <f>(61.28+1.69)*10.764</f>
        <v>677.80907999999999</v>
      </c>
      <c r="H203" s="21">
        <v>0</v>
      </c>
      <c r="I203" s="21">
        <f>F203*(($I$191)+1)+H203</f>
        <v>1016.71362</v>
      </c>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20.25" x14ac:dyDescent="0.25">
      <c r="A204" s="120" t="s">
        <v>209</v>
      </c>
      <c r="B204" s="121"/>
      <c r="C204" s="121"/>
      <c r="D204" s="121"/>
      <c r="E204" s="121"/>
      <c r="F204" s="121"/>
      <c r="G204" s="121"/>
      <c r="H204" s="121"/>
      <c r="I204" s="122"/>
      <c r="J204" s="1">
        <v>3</v>
      </c>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20.25" x14ac:dyDescent="0.25">
      <c r="A205" s="137" t="str">
        <f>A204</f>
        <v>2nd to 4th Floor</v>
      </c>
      <c r="B205" s="138"/>
      <c r="C205" s="100">
        <v>1</v>
      </c>
      <c r="D205" s="100"/>
      <c r="E205" s="21" t="s">
        <v>207</v>
      </c>
      <c r="F205" s="117">
        <f>(84.04+5.81)*10.764</f>
        <v>967.1454</v>
      </c>
      <c r="G205" s="119">
        <f>(84.04+5.81)*10.764</f>
        <v>967.1454</v>
      </c>
      <c r="H205" s="80">
        <v>0</v>
      </c>
      <c r="I205" s="21">
        <f>F205*(($I$191)+1)+H205</f>
        <v>1450.7181</v>
      </c>
      <c r="J205" s="1"/>
      <c r="K205" s="1"/>
      <c r="L205" s="1">
        <f>31000000/F205</f>
        <v>32053.09149999576</v>
      </c>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20.25" x14ac:dyDescent="0.25">
      <c r="A206" s="139"/>
      <c r="B206" s="140"/>
      <c r="C206" s="100">
        <f>C205+1</f>
        <v>2</v>
      </c>
      <c r="D206" s="100"/>
      <c r="E206" s="21" t="s">
        <v>206</v>
      </c>
      <c r="F206" s="117">
        <f>(77.34+1.88)*10.764</f>
        <v>852.72407999999996</v>
      </c>
      <c r="G206" s="119">
        <f>(77.34+1.88)*10.764</f>
        <v>852.72407999999996</v>
      </c>
      <c r="H206" s="21">
        <v>0</v>
      </c>
      <c r="I206" s="21">
        <f t="shared" ref="I206:I208" si="1">F206*(($I$191)+1)+H206</f>
        <v>1279.0861199999999</v>
      </c>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1" customFormat="1" ht="20.25" x14ac:dyDescent="0.25">
      <c r="A207" s="139"/>
      <c r="B207" s="140"/>
      <c r="C207" s="100">
        <f t="shared" ref="C207:C208" si="2">C206+1</f>
        <v>3</v>
      </c>
      <c r="D207" s="100"/>
      <c r="E207" s="21" t="s">
        <v>207</v>
      </c>
      <c r="F207" s="117">
        <f>(80.42+1.76)*10.764</f>
        <v>884.58551999999997</v>
      </c>
      <c r="G207" s="119">
        <f>(80.42+1.76)*10.764</f>
        <v>884.58551999999997</v>
      </c>
      <c r="H207" s="21">
        <v>0</v>
      </c>
      <c r="I207" s="21">
        <f t="shared" si="1"/>
        <v>1326.8782799999999</v>
      </c>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1" customFormat="1" ht="20.25" customHeight="1" x14ac:dyDescent="0.25">
      <c r="A208" s="141"/>
      <c r="B208" s="142"/>
      <c r="C208" s="100">
        <f t="shared" si="2"/>
        <v>4</v>
      </c>
      <c r="D208" s="100"/>
      <c r="E208" s="21" t="s">
        <v>208</v>
      </c>
      <c r="F208" s="117">
        <f>(61.28+1.69)*10.764</f>
        <v>677.80907999999999</v>
      </c>
      <c r="G208" s="119">
        <f>(61.28+1.69)*10.764</f>
        <v>677.80907999999999</v>
      </c>
      <c r="H208" s="21">
        <v>0</v>
      </c>
      <c r="I208" s="21">
        <f t="shared" si="1"/>
        <v>1016.71362</v>
      </c>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20.25" x14ac:dyDescent="0.25">
      <c r="A209" s="120" t="s">
        <v>210</v>
      </c>
      <c r="B209" s="121"/>
      <c r="C209" s="121"/>
      <c r="D209" s="121"/>
      <c r="E209" s="121"/>
      <c r="F209" s="121"/>
      <c r="G209" s="121"/>
      <c r="H209" s="121"/>
      <c r="I209" s="122"/>
      <c r="J209" s="1">
        <v>4</v>
      </c>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1" customFormat="1" ht="20.25" x14ac:dyDescent="0.25">
      <c r="A210" s="137" t="str">
        <f>A209</f>
        <v>5th, 16th to 18th Floor</v>
      </c>
      <c r="B210" s="138"/>
      <c r="C210" s="100">
        <v>1</v>
      </c>
      <c r="D210" s="100"/>
      <c r="E210" s="21" t="s">
        <v>207</v>
      </c>
      <c r="F210" s="117">
        <f>(84.04+5.81)*10.764</f>
        <v>967.1454</v>
      </c>
      <c r="G210" s="119">
        <f>(84.04+5.81)*10.764</f>
        <v>967.1454</v>
      </c>
      <c r="H210" s="80">
        <v>0</v>
      </c>
      <c r="I210" s="21">
        <f>F210*(($I$191)+1)+H210</f>
        <v>1450.7181</v>
      </c>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1" customFormat="1" ht="20.25" x14ac:dyDescent="0.25">
      <c r="A211" s="139"/>
      <c r="B211" s="140"/>
      <c r="C211" s="100">
        <f>C210+1</f>
        <v>2</v>
      </c>
      <c r="D211" s="100"/>
      <c r="E211" s="21" t="s">
        <v>206</v>
      </c>
      <c r="F211" s="117">
        <f>(77.34+1.88)*10.764</f>
        <v>852.72407999999996</v>
      </c>
      <c r="G211" s="119">
        <f>(77.34+1.88)*10.764</f>
        <v>852.72407999999996</v>
      </c>
      <c r="H211" s="21">
        <v>0</v>
      </c>
      <c r="I211" s="21">
        <f t="shared" ref="I211:I213" si="3">F211*(($I$191)+1)+H211</f>
        <v>1279.0861199999999</v>
      </c>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1" customFormat="1" ht="20.25" x14ac:dyDescent="0.25">
      <c r="A212" s="139"/>
      <c r="B212" s="140"/>
      <c r="C212" s="100">
        <f t="shared" ref="C212:C213" si="4">C211+1</f>
        <v>3</v>
      </c>
      <c r="D212" s="100"/>
      <c r="E212" s="21" t="s">
        <v>207</v>
      </c>
      <c r="F212" s="117">
        <f>(80.42+1.76)*10.764</f>
        <v>884.58551999999997</v>
      </c>
      <c r="G212" s="119">
        <f>(80.42+1.76)*10.764</f>
        <v>884.58551999999997</v>
      </c>
      <c r="H212" s="21">
        <v>0</v>
      </c>
      <c r="I212" s="21">
        <f t="shared" si="3"/>
        <v>1326.8782799999999</v>
      </c>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1" customFormat="1" ht="20.25" customHeight="1" x14ac:dyDescent="0.25">
      <c r="A213" s="141"/>
      <c r="B213" s="142"/>
      <c r="C213" s="100">
        <f t="shared" si="4"/>
        <v>4</v>
      </c>
      <c r="D213" s="100"/>
      <c r="E213" s="21" t="s">
        <v>208</v>
      </c>
      <c r="F213" s="117">
        <f>(61.28+1.69)*10.764</f>
        <v>677.80907999999999</v>
      </c>
      <c r="G213" s="119">
        <f>(61.28+1.69)*10.764</f>
        <v>677.80907999999999</v>
      </c>
      <c r="H213" s="21">
        <v>0</v>
      </c>
      <c r="I213" s="21">
        <f t="shared" si="3"/>
        <v>1016.71362</v>
      </c>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11" customFormat="1" ht="20.25" x14ac:dyDescent="0.25">
      <c r="A214" s="120" t="s">
        <v>257</v>
      </c>
      <c r="B214" s="121"/>
      <c r="C214" s="121"/>
      <c r="D214" s="121"/>
      <c r="E214" s="121"/>
      <c r="F214" s="121"/>
      <c r="G214" s="121"/>
      <c r="H214" s="121"/>
      <c r="I214" s="122"/>
      <c r="J214" s="1">
        <v>1</v>
      </c>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1 16227:16384" s="11" customFormat="1" ht="20.25" x14ac:dyDescent="0.25">
      <c r="A215" s="137" t="str">
        <f>A214</f>
        <v>8th Floor for Residential (Part Refuge Area)</v>
      </c>
      <c r="B215" s="138"/>
      <c r="C215" s="100">
        <v>1</v>
      </c>
      <c r="D215" s="100"/>
      <c r="E215" s="117" t="s">
        <v>214</v>
      </c>
      <c r="F215" s="118"/>
      <c r="G215" s="118"/>
      <c r="H215" s="118"/>
      <c r="I215" s="119"/>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c r="XFD215" s="1"/>
    </row>
    <row r="216" spans="1:151 16227:16384" s="11" customFormat="1" ht="20.25" x14ac:dyDescent="0.25">
      <c r="A216" s="139"/>
      <c r="B216" s="140"/>
      <c r="C216" s="100">
        <f>C215+1</f>
        <v>2</v>
      </c>
      <c r="D216" s="100"/>
      <c r="E216" s="60" t="s">
        <v>206</v>
      </c>
      <c r="F216" s="117">
        <f>(77.34+1.88)*10.764</f>
        <v>852.72407999999996</v>
      </c>
      <c r="G216" s="119">
        <f>(77.34+1.88)*10.764</f>
        <v>852.72407999999996</v>
      </c>
      <c r="H216" s="60">
        <v>0</v>
      </c>
      <c r="I216" s="60">
        <f t="shared" ref="I216:I218" si="5">F216*(($I$191)+1)+H216</f>
        <v>1279.0861199999999</v>
      </c>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c r="XFD216" s="1"/>
    </row>
    <row r="217" spans="1:151 16227:16384" s="11" customFormat="1" ht="20.25" x14ac:dyDescent="0.25">
      <c r="A217" s="139"/>
      <c r="B217" s="140"/>
      <c r="C217" s="100">
        <f t="shared" ref="C217:C218" si="6">C216+1</f>
        <v>3</v>
      </c>
      <c r="D217" s="100"/>
      <c r="E217" s="60" t="s">
        <v>207</v>
      </c>
      <c r="F217" s="117">
        <f>(80.42+1.76)*10.764</f>
        <v>884.58551999999997</v>
      </c>
      <c r="G217" s="119">
        <f>(80.42+1.76)*10.764</f>
        <v>884.58551999999997</v>
      </c>
      <c r="H217" s="60">
        <v>0</v>
      </c>
      <c r="I217" s="60">
        <f t="shared" si="5"/>
        <v>1326.8782799999999</v>
      </c>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0.25" customHeight="1" x14ac:dyDescent="0.25">
      <c r="A218" s="141"/>
      <c r="B218" s="142"/>
      <c r="C218" s="100">
        <f t="shared" si="6"/>
        <v>4</v>
      </c>
      <c r="D218" s="100"/>
      <c r="E218" s="60" t="s">
        <v>208</v>
      </c>
      <c r="F218" s="117">
        <f>(61.28+1.69)*10.764</f>
        <v>677.80907999999999</v>
      </c>
      <c r="G218" s="119">
        <f>(61.28+1.69)*10.764</f>
        <v>677.80907999999999</v>
      </c>
      <c r="H218" s="60">
        <v>0</v>
      </c>
      <c r="I218" s="60">
        <f t="shared" si="5"/>
        <v>1016.71362</v>
      </c>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1 16227:16384" s="11" customFormat="1" ht="20.25" x14ac:dyDescent="0.25">
      <c r="A219" s="120" t="s">
        <v>258</v>
      </c>
      <c r="B219" s="121"/>
      <c r="C219" s="121"/>
      <c r="D219" s="121"/>
      <c r="E219" s="121"/>
      <c r="F219" s="121"/>
      <c r="G219" s="121"/>
      <c r="H219" s="121"/>
      <c r="I219" s="122"/>
      <c r="J219" s="1">
        <v>11</v>
      </c>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27:16384" s="11" customFormat="1" ht="20.25" x14ac:dyDescent="0.25">
      <c r="A220" s="137" t="str">
        <f>A219</f>
        <v>6th, 7th, 9th to 14th, 19th to 21st Floor</v>
      </c>
      <c r="B220" s="138"/>
      <c r="C220" s="100">
        <v>1</v>
      </c>
      <c r="D220" s="100"/>
      <c r="E220" s="60" t="s">
        <v>207</v>
      </c>
      <c r="F220" s="117">
        <f>(84.04+5.81)*10.764</f>
        <v>967.1454</v>
      </c>
      <c r="G220" s="119">
        <f>(84.04+5.81)*10.764</f>
        <v>967.1454</v>
      </c>
      <c r="H220" s="80">
        <v>0</v>
      </c>
      <c r="I220" s="60">
        <f>F220*(($I$191)+1)+H220</f>
        <v>1450.7181</v>
      </c>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27:16384" s="11" customFormat="1" ht="20.25" x14ac:dyDescent="0.25">
      <c r="A221" s="139"/>
      <c r="B221" s="140"/>
      <c r="C221" s="100">
        <f>C220+1</f>
        <v>2</v>
      </c>
      <c r="D221" s="100"/>
      <c r="E221" s="60" t="s">
        <v>206</v>
      </c>
      <c r="F221" s="117">
        <f>(77.34+1.88)*10.764</f>
        <v>852.72407999999996</v>
      </c>
      <c r="G221" s="119">
        <f>(77.34+1.88)*10.764</f>
        <v>852.72407999999996</v>
      </c>
      <c r="H221" s="60">
        <v>0</v>
      </c>
      <c r="I221" s="60">
        <f t="shared" ref="I221:I223" si="7">F221*(($I$191)+1)+H221</f>
        <v>1279.0861199999999</v>
      </c>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1 16227:16384" s="11" customFormat="1" ht="20.25" x14ac:dyDescent="0.25">
      <c r="A222" s="139"/>
      <c r="B222" s="140"/>
      <c r="C222" s="100">
        <f t="shared" ref="C222:C223" si="8">C221+1</f>
        <v>3</v>
      </c>
      <c r="D222" s="100"/>
      <c r="E222" s="60" t="s">
        <v>207</v>
      </c>
      <c r="F222" s="117">
        <f>(80.42+1.76)*10.764</f>
        <v>884.58551999999997</v>
      </c>
      <c r="G222" s="119">
        <f>(80.42+1.76)*10.764</f>
        <v>884.58551999999997</v>
      </c>
      <c r="H222" s="60">
        <v>0</v>
      </c>
      <c r="I222" s="60">
        <f t="shared" si="7"/>
        <v>1326.8782799999999</v>
      </c>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c r="XFD222" s="1"/>
    </row>
    <row r="223" spans="1:151 16227:16384" s="11" customFormat="1" ht="20.25" customHeight="1" x14ac:dyDescent="0.25">
      <c r="A223" s="141"/>
      <c r="B223" s="142"/>
      <c r="C223" s="100">
        <f t="shared" si="8"/>
        <v>4</v>
      </c>
      <c r="D223" s="100"/>
      <c r="E223" s="60" t="s">
        <v>208</v>
      </c>
      <c r="F223" s="117">
        <f>(61.28+1.69)*10.764</f>
        <v>677.80907999999999</v>
      </c>
      <c r="G223" s="119">
        <f>(61.28+1.69)*10.764</f>
        <v>677.80907999999999</v>
      </c>
      <c r="H223" s="60">
        <v>0</v>
      </c>
      <c r="I223" s="60">
        <f t="shared" si="7"/>
        <v>1016.71362</v>
      </c>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c r="XFD223" s="1"/>
    </row>
    <row r="224" spans="1:151 16227:16384" s="11" customFormat="1" ht="20.25" x14ac:dyDescent="0.25">
      <c r="A224" s="120" t="s">
        <v>259</v>
      </c>
      <c r="B224" s="121"/>
      <c r="C224" s="121"/>
      <c r="D224" s="121"/>
      <c r="E224" s="121"/>
      <c r="F224" s="121"/>
      <c r="G224" s="121"/>
      <c r="H224" s="121"/>
      <c r="I224" s="122"/>
      <c r="J224" s="1">
        <v>1</v>
      </c>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c r="XFD224" s="1"/>
    </row>
    <row r="225" spans="1:151 16227:16384" s="11" customFormat="1" ht="20.25" x14ac:dyDescent="0.25">
      <c r="A225" s="137" t="str">
        <f>A224</f>
        <v>15th Floor for Residential (Part Refuge Area)</v>
      </c>
      <c r="B225" s="138"/>
      <c r="C225" s="100">
        <v>1</v>
      </c>
      <c r="D225" s="100"/>
      <c r="E225" s="117" t="s">
        <v>214</v>
      </c>
      <c r="F225" s="118"/>
      <c r="G225" s="118"/>
      <c r="H225" s="118"/>
      <c r="I225" s="119"/>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c r="XFD225" s="1"/>
    </row>
    <row r="226" spans="1:151 16227:16384" s="11" customFormat="1" ht="20.25" x14ac:dyDescent="0.25">
      <c r="A226" s="139"/>
      <c r="B226" s="140"/>
      <c r="C226" s="100">
        <f>C225+1</f>
        <v>2</v>
      </c>
      <c r="D226" s="100"/>
      <c r="E226" s="60" t="s">
        <v>206</v>
      </c>
      <c r="F226" s="117">
        <f>(77.34+1.88)*10.764</f>
        <v>852.72407999999996</v>
      </c>
      <c r="G226" s="119">
        <f>(77.34+1.88)*10.764</f>
        <v>852.72407999999996</v>
      </c>
      <c r="H226" s="60">
        <v>0</v>
      </c>
      <c r="I226" s="60">
        <f t="shared" ref="I226:I228" si="9">F226*(($I$191)+1)+H226</f>
        <v>1279.0861199999999</v>
      </c>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27:16384" s="11" customFormat="1" ht="20.25" x14ac:dyDescent="0.25">
      <c r="A227" s="139"/>
      <c r="B227" s="140"/>
      <c r="C227" s="100">
        <f t="shared" ref="C227:C228" si="10">C226+1</f>
        <v>3</v>
      </c>
      <c r="D227" s="100"/>
      <c r="E227" s="60" t="s">
        <v>207</v>
      </c>
      <c r="F227" s="117">
        <f>(80.42+1.76)*10.764</f>
        <v>884.58551999999997</v>
      </c>
      <c r="G227" s="119">
        <f>(80.42+1.76)*10.764</f>
        <v>884.58551999999997</v>
      </c>
      <c r="H227" s="60">
        <v>0</v>
      </c>
      <c r="I227" s="60">
        <f t="shared" si="9"/>
        <v>1326.8782799999999</v>
      </c>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c r="XFD227" s="1"/>
    </row>
    <row r="228" spans="1:151 16227:16384" s="11" customFormat="1" ht="20.25" customHeight="1" x14ac:dyDescent="0.25">
      <c r="A228" s="141"/>
      <c r="B228" s="142"/>
      <c r="C228" s="100">
        <f t="shared" si="10"/>
        <v>4</v>
      </c>
      <c r="D228" s="100"/>
      <c r="E228" s="60" t="s">
        <v>208</v>
      </c>
      <c r="F228" s="117">
        <f>(61.28+1.69)*10.764</f>
        <v>677.80907999999999</v>
      </c>
      <c r="G228" s="119">
        <f>(61.28+1.69)*10.764</f>
        <v>677.80907999999999</v>
      </c>
      <c r="H228" s="60">
        <v>0</v>
      </c>
      <c r="I228" s="60">
        <f t="shared" si="9"/>
        <v>1016.71362</v>
      </c>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c r="XFD228" s="1"/>
    </row>
    <row r="229" spans="1:151 16227:16384" s="11" customFormat="1" ht="20.25" x14ac:dyDescent="0.25">
      <c r="A229" s="120" t="s">
        <v>212</v>
      </c>
      <c r="B229" s="121"/>
      <c r="C229" s="121"/>
      <c r="D229" s="121"/>
      <c r="E229" s="121"/>
      <c r="F229" s="121"/>
      <c r="G229" s="121"/>
      <c r="H229" s="121"/>
      <c r="I229" s="122"/>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c r="XFD229" s="1"/>
    </row>
    <row r="230" spans="1:151 16227:16384" s="11" customFormat="1" ht="20.25" x14ac:dyDescent="0.25">
      <c r="A230" s="120" t="s">
        <v>260</v>
      </c>
      <c r="B230" s="121"/>
      <c r="C230" s="121"/>
      <c r="D230" s="121"/>
      <c r="E230" s="121"/>
      <c r="F230" s="121"/>
      <c r="G230" s="121"/>
      <c r="H230" s="121"/>
      <c r="I230" s="122"/>
      <c r="J230" s="1">
        <v>1</v>
      </c>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c r="XFD230" s="1"/>
    </row>
    <row r="231" spans="1:151 16227:16384" s="11" customFormat="1" ht="20.25" x14ac:dyDescent="0.25">
      <c r="A231" s="137" t="str">
        <f>A230</f>
        <v>22nd Floor (Part Refuge Area)</v>
      </c>
      <c r="B231" s="138"/>
      <c r="C231" s="100">
        <v>1</v>
      </c>
      <c r="D231" s="100"/>
      <c r="E231" s="117" t="s">
        <v>214</v>
      </c>
      <c r="F231" s="118"/>
      <c r="G231" s="118"/>
      <c r="H231" s="118"/>
      <c r="I231" s="119"/>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1 16227:16384" s="11" customFormat="1" ht="20.25" x14ac:dyDescent="0.25">
      <c r="A232" s="139"/>
      <c r="B232" s="140"/>
      <c r="C232" s="100">
        <f>C231+1</f>
        <v>2</v>
      </c>
      <c r="D232" s="100"/>
      <c r="E232" s="60" t="s">
        <v>206</v>
      </c>
      <c r="F232" s="117">
        <f>(77.34+1.88)*10.764</f>
        <v>852.72407999999996</v>
      </c>
      <c r="G232" s="119">
        <f>(77.34+1.88)*10.764</f>
        <v>852.72407999999996</v>
      </c>
      <c r="H232" s="60">
        <v>0</v>
      </c>
      <c r="I232" s="60">
        <f t="shared" ref="I232:I234" si="11">F232*(($I$191)+1)+H232</f>
        <v>1279.0861199999999</v>
      </c>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c r="XFD232" s="1"/>
    </row>
    <row r="233" spans="1:151 16227:16384" s="11" customFormat="1" ht="20.25" x14ac:dyDescent="0.25">
      <c r="A233" s="139"/>
      <c r="B233" s="140"/>
      <c r="C233" s="100">
        <f t="shared" ref="C233:C234" si="12">C232+1</f>
        <v>3</v>
      </c>
      <c r="D233" s="100"/>
      <c r="E233" s="60" t="s">
        <v>207</v>
      </c>
      <c r="F233" s="117">
        <f>(80.42+1.76)*10.764</f>
        <v>884.58551999999997</v>
      </c>
      <c r="G233" s="119">
        <f>(80.42+1.76)*10.764</f>
        <v>884.58551999999997</v>
      </c>
      <c r="H233" s="60">
        <v>0</v>
      </c>
      <c r="I233" s="60">
        <f t="shared" si="11"/>
        <v>1326.8782799999999</v>
      </c>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c r="XFD233" s="1"/>
    </row>
    <row r="234" spans="1:151 16227:16384" s="11" customFormat="1" ht="20.25" customHeight="1" x14ac:dyDescent="0.25">
      <c r="A234" s="141"/>
      <c r="B234" s="142"/>
      <c r="C234" s="100">
        <f t="shared" si="12"/>
        <v>4</v>
      </c>
      <c r="D234" s="100"/>
      <c r="E234" s="60" t="s">
        <v>208</v>
      </c>
      <c r="F234" s="117">
        <f>(61.28+1.69)*10.764</f>
        <v>677.80907999999999</v>
      </c>
      <c r="G234" s="119">
        <f>(61.28+1.69)*10.764</f>
        <v>677.80907999999999</v>
      </c>
      <c r="H234" s="60">
        <v>0</v>
      </c>
      <c r="I234" s="60">
        <f t="shared" si="11"/>
        <v>1016.71362</v>
      </c>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c r="XFD234" s="1"/>
    </row>
    <row r="235" spans="1:151 16227:16384" s="11" customFormat="1" ht="20.25" x14ac:dyDescent="0.25">
      <c r="A235" s="120" t="s">
        <v>261</v>
      </c>
      <c r="B235" s="121"/>
      <c r="C235" s="121"/>
      <c r="D235" s="121"/>
      <c r="E235" s="121"/>
      <c r="F235" s="121"/>
      <c r="G235" s="121"/>
      <c r="H235" s="121"/>
      <c r="I235" s="122"/>
      <c r="J235" s="1">
        <v>11</v>
      </c>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c r="XFD235" s="1"/>
    </row>
    <row r="236" spans="1:151 16227:16384" s="11" customFormat="1" ht="20.25" x14ac:dyDescent="0.25">
      <c r="A236" s="137" t="str">
        <f>A235</f>
        <v>23rd to 28th, 33th to 35th, 37th &amp; 38th Floor</v>
      </c>
      <c r="B236" s="138"/>
      <c r="C236" s="100">
        <v>1</v>
      </c>
      <c r="D236" s="100"/>
      <c r="E236" s="60" t="s">
        <v>207</v>
      </c>
      <c r="F236" s="117">
        <f>(84.04+5.81)*10.764</f>
        <v>967.1454</v>
      </c>
      <c r="G236" s="119">
        <f>(84.04+5.81)*10.764</f>
        <v>967.1454</v>
      </c>
      <c r="H236" s="80">
        <v>0</v>
      </c>
      <c r="I236" s="60">
        <f>F236*(($I$191)+1)+H236</f>
        <v>1450.7181</v>
      </c>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1 16227:16384" s="11" customFormat="1" ht="20.25" x14ac:dyDescent="0.25">
      <c r="A237" s="139"/>
      <c r="B237" s="140"/>
      <c r="C237" s="100">
        <f>C236+1</f>
        <v>2</v>
      </c>
      <c r="D237" s="100"/>
      <c r="E237" s="60" t="s">
        <v>206</v>
      </c>
      <c r="F237" s="117">
        <f>(77.34+1.88)*10.764</f>
        <v>852.72407999999996</v>
      </c>
      <c r="G237" s="119">
        <f>(77.34+1.88)*10.764</f>
        <v>852.72407999999996</v>
      </c>
      <c r="H237" s="60">
        <v>0</v>
      </c>
      <c r="I237" s="60">
        <f t="shared" ref="I237:I239" si="13">F237*(($I$191)+1)+H237</f>
        <v>1279.0861199999999</v>
      </c>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c r="XFD237" s="1"/>
    </row>
    <row r="238" spans="1:151 16227:16384" s="11" customFormat="1" ht="20.25" x14ac:dyDescent="0.25">
      <c r="A238" s="139"/>
      <c r="B238" s="140"/>
      <c r="C238" s="100">
        <f t="shared" ref="C238:C239" si="14">C237+1</f>
        <v>3</v>
      </c>
      <c r="D238" s="100"/>
      <c r="E238" s="60" t="s">
        <v>207</v>
      </c>
      <c r="F238" s="117">
        <f>(80.42+1.76)*10.764</f>
        <v>884.58551999999997</v>
      </c>
      <c r="G238" s="119">
        <f>(80.42+1.76)*10.764</f>
        <v>884.58551999999997</v>
      </c>
      <c r="H238" s="60">
        <v>0</v>
      </c>
      <c r="I238" s="60">
        <f t="shared" si="13"/>
        <v>1326.8782799999999</v>
      </c>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c r="XFD238" s="1"/>
    </row>
    <row r="239" spans="1:151 16227:16384" s="11" customFormat="1" ht="20.25" customHeight="1" x14ac:dyDescent="0.25">
      <c r="A239" s="141"/>
      <c r="B239" s="142"/>
      <c r="C239" s="100">
        <f t="shared" si="14"/>
        <v>4</v>
      </c>
      <c r="D239" s="100"/>
      <c r="E239" s="60" t="s">
        <v>208</v>
      </c>
      <c r="F239" s="117">
        <f>(61.28+1.69)*10.764</f>
        <v>677.80907999999999</v>
      </c>
      <c r="G239" s="119">
        <f>(61.28+1.69)*10.764</f>
        <v>677.80907999999999</v>
      </c>
      <c r="H239" s="60">
        <v>0</v>
      </c>
      <c r="I239" s="60">
        <f t="shared" si="13"/>
        <v>1016.71362</v>
      </c>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c r="XFD239" s="1"/>
    </row>
    <row r="240" spans="1:151 16227:16384" s="11" customFormat="1" ht="20.25" x14ac:dyDescent="0.25">
      <c r="A240" s="120" t="s">
        <v>237</v>
      </c>
      <c r="B240" s="121"/>
      <c r="C240" s="121"/>
      <c r="D240" s="121"/>
      <c r="E240" s="121"/>
      <c r="F240" s="121"/>
      <c r="G240" s="121"/>
      <c r="H240" s="121"/>
      <c r="I240" s="122"/>
      <c r="J240" s="1">
        <v>2</v>
      </c>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51 16227:16384" s="11" customFormat="1" ht="20.25" x14ac:dyDescent="0.25">
      <c r="A241" s="137" t="str">
        <f>A240</f>
        <v>29th &amp; 36th Floor (Part Refuge Area)</v>
      </c>
      <c r="B241" s="138"/>
      <c r="C241" s="100">
        <v>1</v>
      </c>
      <c r="D241" s="100"/>
      <c r="E241" s="117" t="s">
        <v>214</v>
      </c>
      <c r="F241" s="118"/>
      <c r="G241" s="118"/>
      <c r="H241" s="118"/>
      <c r="I241" s="119"/>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1 16227:16384" s="11" customFormat="1" ht="20.25" x14ac:dyDescent="0.25">
      <c r="A242" s="139"/>
      <c r="B242" s="140"/>
      <c r="C242" s="100">
        <f>C241+1</f>
        <v>2</v>
      </c>
      <c r="D242" s="100"/>
      <c r="E242" s="60" t="s">
        <v>206</v>
      </c>
      <c r="F242" s="117">
        <f>(77.34+1.88)*10.764</f>
        <v>852.72407999999996</v>
      </c>
      <c r="G242" s="119">
        <f>(77.34+1.88)*10.764</f>
        <v>852.72407999999996</v>
      </c>
      <c r="H242" s="60">
        <v>0</v>
      </c>
      <c r="I242" s="60">
        <f t="shared" ref="I242:I244" si="15">F242*(($I$191)+1)+H242</f>
        <v>1279.0861199999999</v>
      </c>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c r="XFD242" s="1"/>
    </row>
    <row r="243" spans="1:151 16227:16384" s="11" customFormat="1" ht="20.25" x14ac:dyDescent="0.25">
      <c r="A243" s="139"/>
      <c r="B243" s="140"/>
      <c r="C243" s="100">
        <f t="shared" ref="C243:C244" si="16">C242+1</f>
        <v>3</v>
      </c>
      <c r="D243" s="100"/>
      <c r="E243" s="60" t="s">
        <v>207</v>
      </c>
      <c r="F243" s="117">
        <f>(80.42+1.76)*10.764</f>
        <v>884.58551999999997</v>
      </c>
      <c r="G243" s="119">
        <f>(80.42+1.76)*10.764</f>
        <v>884.58551999999997</v>
      </c>
      <c r="H243" s="60">
        <v>0</v>
      </c>
      <c r="I243" s="60">
        <f t="shared" si="15"/>
        <v>1326.8782799999999</v>
      </c>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c r="XFD243" s="1"/>
    </row>
    <row r="244" spans="1:151 16227:16384" s="11" customFormat="1" ht="20.25" customHeight="1" x14ac:dyDescent="0.25">
      <c r="A244" s="141"/>
      <c r="B244" s="142"/>
      <c r="C244" s="100">
        <f t="shared" si="16"/>
        <v>4</v>
      </c>
      <c r="D244" s="100"/>
      <c r="E244" s="60" t="s">
        <v>208</v>
      </c>
      <c r="F244" s="117">
        <f>(61.28+1.69)*10.764</f>
        <v>677.80907999999999</v>
      </c>
      <c r="G244" s="119">
        <f>(61.28+1.69)*10.764</f>
        <v>677.80907999999999</v>
      </c>
      <c r="H244" s="60">
        <v>0</v>
      </c>
      <c r="I244" s="60">
        <f t="shared" si="15"/>
        <v>1016.71362</v>
      </c>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c r="XFD244" s="1"/>
    </row>
    <row r="245" spans="1:151 16227:16384" s="11" customFormat="1" ht="20.25" x14ac:dyDescent="0.25">
      <c r="A245" s="120" t="s">
        <v>238</v>
      </c>
      <c r="B245" s="121"/>
      <c r="C245" s="121"/>
      <c r="D245" s="121"/>
      <c r="E245" s="121"/>
      <c r="F245" s="121"/>
      <c r="G245" s="121"/>
      <c r="H245" s="121"/>
      <c r="I245" s="122"/>
      <c r="J245" s="1">
        <v>3</v>
      </c>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c r="XFD245" s="1"/>
    </row>
    <row r="246" spans="1:151 16227:16384" s="11" customFormat="1" ht="20.25" x14ac:dyDescent="0.25">
      <c r="A246" s="137" t="str">
        <f>A245</f>
        <v>30th to 32nd Floor</v>
      </c>
      <c r="B246" s="138"/>
      <c r="C246" s="100">
        <v>1</v>
      </c>
      <c r="D246" s="100"/>
      <c r="E246" s="60" t="s">
        <v>207</v>
      </c>
      <c r="F246" s="117">
        <f>(84.04+5.81)*10.764</f>
        <v>967.1454</v>
      </c>
      <c r="G246" s="119">
        <f>(84.04+5.81)*10.764</f>
        <v>967.1454</v>
      </c>
      <c r="H246" s="60">
        <v>0</v>
      </c>
      <c r="I246" s="60">
        <f>F246*(($I$191)+1)+H246</f>
        <v>1450.7181</v>
      </c>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c r="XFD246" s="1"/>
    </row>
    <row r="247" spans="1:151 16227:16384" s="11" customFormat="1" ht="20.25" x14ac:dyDescent="0.25">
      <c r="A247" s="139"/>
      <c r="B247" s="140"/>
      <c r="C247" s="100">
        <f>C246+1</f>
        <v>2</v>
      </c>
      <c r="D247" s="100"/>
      <c r="E247" s="60" t="s">
        <v>206</v>
      </c>
      <c r="F247" s="117">
        <f>(77.34+1.88)*10.764</f>
        <v>852.72407999999996</v>
      </c>
      <c r="G247" s="119">
        <f>(77.34+1.88)*10.764</f>
        <v>852.72407999999996</v>
      </c>
      <c r="H247" s="60">
        <v>0</v>
      </c>
      <c r="I247" s="60">
        <f t="shared" ref="I247:I249" si="17">F247*(($I$191)+1)+H247</f>
        <v>1279.0861199999999</v>
      </c>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c r="XFD247" s="1"/>
    </row>
    <row r="248" spans="1:151 16227:16384" s="11" customFormat="1" ht="20.25" x14ac:dyDescent="0.25">
      <c r="A248" s="139"/>
      <c r="B248" s="140"/>
      <c r="C248" s="100">
        <f t="shared" ref="C248:C249" si="18">C247+1</f>
        <v>3</v>
      </c>
      <c r="D248" s="100"/>
      <c r="E248" s="60" t="s">
        <v>207</v>
      </c>
      <c r="F248" s="117">
        <f>(80.42+1.76)*10.764</f>
        <v>884.58551999999997</v>
      </c>
      <c r="G248" s="119">
        <f>(80.42+1.76)*10.764</f>
        <v>884.58551999999997</v>
      </c>
      <c r="H248" s="60">
        <v>0</v>
      </c>
      <c r="I248" s="60">
        <f t="shared" si="17"/>
        <v>1326.8782799999999</v>
      </c>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c r="XFD248" s="1"/>
    </row>
    <row r="249" spans="1:151 16227:16384" s="11" customFormat="1" ht="20.25" customHeight="1" x14ac:dyDescent="0.25">
      <c r="A249" s="141"/>
      <c r="B249" s="142"/>
      <c r="C249" s="100">
        <f t="shared" si="18"/>
        <v>4</v>
      </c>
      <c r="D249" s="100"/>
      <c r="E249" s="60" t="s">
        <v>208</v>
      </c>
      <c r="F249" s="117">
        <f>(61.28+1.69)*10.764</f>
        <v>677.80907999999999</v>
      </c>
      <c r="G249" s="119">
        <f>(61.28+1.69)*10.764</f>
        <v>677.80907999999999</v>
      </c>
      <c r="H249" s="60">
        <v>0</v>
      </c>
      <c r="I249" s="60">
        <f t="shared" si="17"/>
        <v>1016.71362</v>
      </c>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c r="XFD249" s="1"/>
    </row>
    <row r="250" spans="1:151 16227:16384" s="11" customFormat="1" ht="20.25" x14ac:dyDescent="0.25">
      <c r="A250" s="192" t="s">
        <v>297</v>
      </c>
      <c r="B250" s="193"/>
      <c r="C250" s="193"/>
      <c r="D250" s="193"/>
      <c r="E250" s="193"/>
      <c r="F250" s="193"/>
      <c r="G250" s="193"/>
      <c r="H250" s="193"/>
      <c r="I250" s="194"/>
      <c r="J250" s="1">
        <v>2</v>
      </c>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c r="XFD250" s="1"/>
    </row>
    <row r="251" spans="1:151 16227:16384" s="11" customFormat="1" ht="20.25" x14ac:dyDescent="0.25">
      <c r="A251" s="137" t="str">
        <f>A250</f>
        <v>39th &amp; 40th  Floor</v>
      </c>
      <c r="B251" s="138"/>
      <c r="C251" s="100">
        <v>1</v>
      </c>
      <c r="D251" s="100"/>
      <c r="E251" s="60" t="s">
        <v>207</v>
      </c>
      <c r="F251" s="117">
        <f>(84.04+5.81)*10.764</f>
        <v>967.1454</v>
      </c>
      <c r="G251" s="119">
        <f>(84.04+5.81)*10.764</f>
        <v>967.1454</v>
      </c>
      <c r="H251" s="60">
        <v>0</v>
      </c>
      <c r="I251" s="60">
        <f>F251*(($I$191)+1)+H251</f>
        <v>1450.7181</v>
      </c>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c r="XFD251" s="1"/>
    </row>
    <row r="252" spans="1:151 16227:16384" s="11" customFormat="1" ht="20.25" x14ac:dyDescent="0.25">
      <c r="A252" s="139"/>
      <c r="B252" s="140"/>
      <c r="C252" s="100">
        <f>C251+1</f>
        <v>2</v>
      </c>
      <c r="D252" s="100"/>
      <c r="E252" s="60" t="s">
        <v>206</v>
      </c>
      <c r="F252" s="117">
        <f>(77.34+1.88)*10.764</f>
        <v>852.72407999999996</v>
      </c>
      <c r="G252" s="119">
        <f>(77.34+1.88)*10.764</f>
        <v>852.72407999999996</v>
      </c>
      <c r="H252" s="60">
        <v>0</v>
      </c>
      <c r="I252" s="60">
        <f t="shared" ref="I252:I254" si="19">F252*(($I$191)+1)+H252</f>
        <v>1279.0861199999999</v>
      </c>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c r="XFD252" s="1"/>
    </row>
    <row r="253" spans="1:151 16227:16384" s="11" customFormat="1" ht="20.25" x14ac:dyDescent="0.25">
      <c r="A253" s="139"/>
      <c r="B253" s="140"/>
      <c r="C253" s="100">
        <f t="shared" ref="C253:C254" si="20">C252+1</f>
        <v>3</v>
      </c>
      <c r="D253" s="100"/>
      <c r="E253" s="60" t="s">
        <v>207</v>
      </c>
      <c r="F253" s="117">
        <f>(80.42+1.76)*10.764</f>
        <v>884.58551999999997</v>
      </c>
      <c r="G253" s="119">
        <f>(80.42+1.76)*10.764</f>
        <v>884.58551999999997</v>
      </c>
      <c r="H253" s="60">
        <v>0</v>
      </c>
      <c r="I253" s="60">
        <f t="shared" si="19"/>
        <v>1326.8782799999999</v>
      </c>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c r="XFD253" s="1"/>
    </row>
    <row r="254" spans="1:151 16227:16384" s="11" customFormat="1" ht="20.25" customHeight="1" x14ac:dyDescent="0.25">
      <c r="A254" s="141"/>
      <c r="B254" s="142"/>
      <c r="C254" s="100">
        <f t="shared" si="20"/>
        <v>4</v>
      </c>
      <c r="D254" s="100"/>
      <c r="E254" s="60" t="s">
        <v>208</v>
      </c>
      <c r="F254" s="117">
        <f>(61.28+1.69)*10.764</f>
        <v>677.80907999999999</v>
      </c>
      <c r="G254" s="119">
        <f>(61.28+1.69)*10.764</f>
        <v>677.80907999999999</v>
      </c>
      <c r="H254" s="60">
        <v>0</v>
      </c>
      <c r="I254" s="60">
        <f t="shared" si="19"/>
        <v>1016.71362</v>
      </c>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c r="XFD254" s="1"/>
    </row>
    <row r="255" spans="1:151 16227:16384" s="11" customFormat="1" ht="20.25" x14ac:dyDescent="0.25">
      <c r="A255" s="120" t="s">
        <v>267</v>
      </c>
      <c r="B255" s="121"/>
      <c r="C255" s="121"/>
      <c r="D255" s="121"/>
      <c r="E255" s="121"/>
      <c r="F255" s="121"/>
      <c r="G255" s="121"/>
      <c r="H255" s="121"/>
      <c r="I255" s="122"/>
      <c r="J255" s="1">
        <v>2</v>
      </c>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c r="XFD255" s="1"/>
    </row>
    <row r="256" spans="1:151 16227:16384" s="11" customFormat="1" ht="20.25" x14ac:dyDescent="0.25">
      <c r="A256" s="137" t="str">
        <f>A255</f>
        <v>41st &amp; 42nd Floor</v>
      </c>
      <c r="B256" s="138"/>
      <c r="C256" s="100">
        <v>1</v>
      </c>
      <c r="D256" s="100"/>
      <c r="E256" s="80" t="s">
        <v>207</v>
      </c>
      <c r="F256" s="117">
        <f>(84.04+5.81)*10.764</f>
        <v>967.1454</v>
      </c>
      <c r="G256" s="119">
        <f>(84.04+5.81)*10.764</f>
        <v>967.1454</v>
      </c>
      <c r="H256" s="80">
        <v>0</v>
      </c>
      <c r="I256" s="80">
        <f>F256*(($I$191)+1)+H256</f>
        <v>1450.7181</v>
      </c>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c r="XFD256" s="1"/>
    </row>
    <row r="257" spans="1:151 16227:16384" s="11" customFormat="1" ht="20.25" x14ac:dyDescent="0.25">
      <c r="A257" s="139"/>
      <c r="B257" s="140"/>
      <c r="C257" s="100">
        <f>C256+1</f>
        <v>2</v>
      </c>
      <c r="D257" s="100"/>
      <c r="E257" s="80" t="s">
        <v>206</v>
      </c>
      <c r="F257" s="117">
        <f>(77.34+1.88)*10.764</f>
        <v>852.72407999999996</v>
      </c>
      <c r="G257" s="119">
        <f>(77.34+1.88)*10.764</f>
        <v>852.72407999999996</v>
      </c>
      <c r="H257" s="80">
        <v>0</v>
      </c>
      <c r="I257" s="80">
        <f t="shared" ref="I257:I259" si="21">F257*(($I$191)+1)+H257</f>
        <v>1279.0861199999999</v>
      </c>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c r="XFD257" s="1"/>
    </row>
    <row r="258" spans="1:151 16227:16384" s="11" customFormat="1" ht="20.25" x14ac:dyDescent="0.25">
      <c r="A258" s="139"/>
      <c r="B258" s="140"/>
      <c r="C258" s="100">
        <f t="shared" ref="C258:C259" si="22">C257+1</f>
        <v>3</v>
      </c>
      <c r="D258" s="100"/>
      <c r="E258" s="80" t="s">
        <v>207</v>
      </c>
      <c r="F258" s="117">
        <f>(80.42+1.76)*10.764</f>
        <v>884.58551999999997</v>
      </c>
      <c r="G258" s="119">
        <f>(80.42+1.76)*10.764</f>
        <v>884.58551999999997</v>
      </c>
      <c r="H258" s="80">
        <v>0</v>
      </c>
      <c r="I258" s="80">
        <f t="shared" si="21"/>
        <v>1326.8782799999999</v>
      </c>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c r="XFD258" s="1"/>
    </row>
    <row r="259" spans="1:151 16227:16384" s="11" customFormat="1" ht="20.25" customHeight="1" x14ac:dyDescent="0.25">
      <c r="A259" s="141"/>
      <c r="B259" s="142"/>
      <c r="C259" s="100">
        <f t="shared" si="22"/>
        <v>4</v>
      </c>
      <c r="D259" s="100"/>
      <c r="E259" s="80" t="s">
        <v>208</v>
      </c>
      <c r="F259" s="117">
        <f>(61.76+4.64)*10.764</f>
        <v>714.72959999999989</v>
      </c>
      <c r="G259" s="119">
        <f>(61.28+1.69)*10.764</f>
        <v>677.80907999999999</v>
      </c>
      <c r="H259" s="80">
        <v>0</v>
      </c>
      <c r="I259" s="80">
        <f t="shared" si="21"/>
        <v>1072.0944</v>
      </c>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c r="XFD259" s="1"/>
    </row>
    <row r="260" spans="1:151 16227:16384" s="11" customFormat="1" ht="20.25" x14ac:dyDescent="0.25">
      <c r="A260" s="120" t="s">
        <v>268</v>
      </c>
      <c r="B260" s="121"/>
      <c r="C260" s="121"/>
      <c r="D260" s="121"/>
      <c r="E260" s="121"/>
      <c r="F260" s="121"/>
      <c r="G260" s="121"/>
      <c r="H260" s="121"/>
      <c r="I260" s="122"/>
      <c r="J260" s="1">
        <v>1</v>
      </c>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c r="XFD260" s="1"/>
    </row>
    <row r="261" spans="1:151 16227:16384" s="11" customFormat="1" ht="20.25" x14ac:dyDescent="0.25">
      <c r="A261" s="137" t="str">
        <f>A260</f>
        <v>43rd Floor (Part Refuge Area)</v>
      </c>
      <c r="B261" s="138"/>
      <c r="C261" s="100">
        <v>1</v>
      </c>
      <c r="D261" s="100"/>
      <c r="E261" s="117" t="s">
        <v>214</v>
      </c>
      <c r="F261" s="118"/>
      <c r="G261" s="118"/>
      <c r="H261" s="118"/>
      <c r="I261" s="119"/>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c r="XFD261" s="1"/>
    </row>
    <row r="262" spans="1:151 16227:16384" s="11" customFormat="1" ht="20.25" x14ac:dyDescent="0.25">
      <c r="A262" s="139"/>
      <c r="B262" s="140"/>
      <c r="C262" s="100">
        <f>C261+1</f>
        <v>2</v>
      </c>
      <c r="D262" s="100"/>
      <c r="E262" s="80" t="s">
        <v>206</v>
      </c>
      <c r="F262" s="117">
        <f>(77.34+1.88)*10.764</f>
        <v>852.72407999999996</v>
      </c>
      <c r="G262" s="119">
        <f>(77.34+1.88)*10.764</f>
        <v>852.72407999999996</v>
      </c>
      <c r="H262" s="80">
        <v>0</v>
      </c>
      <c r="I262" s="80">
        <f t="shared" ref="I262:I264" si="23">F262*(($I$191)+1)+H262</f>
        <v>1279.0861199999999</v>
      </c>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c r="XFD262" s="1"/>
    </row>
    <row r="263" spans="1:151 16227:16384" s="11" customFormat="1" ht="20.25" x14ac:dyDescent="0.25">
      <c r="A263" s="139"/>
      <c r="B263" s="140"/>
      <c r="C263" s="100">
        <f t="shared" ref="C263:C264" si="24">C262+1</f>
        <v>3</v>
      </c>
      <c r="D263" s="100"/>
      <c r="E263" s="80" t="s">
        <v>207</v>
      </c>
      <c r="F263" s="117">
        <f>(80.42+1.76)*10.764</f>
        <v>884.58551999999997</v>
      </c>
      <c r="G263" s="119">
        <f>(80.42+1.76)*10.764</f>
        <v>884.58551999999997</v>
      </c>
      <c r="H263" s="80">
        <v>0</v>
      </c>
      <c r="I263" s="80">
        <f t="shared" si="23"/>
        <v>1326.8782799999999</v>
      </c>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c r="XFD263" s="1"/>
    </row>
    <row r="264" spans="1:151 16227:16384" s="11" customFormat="1" ht="20.25" customHeight="1" x14ac:dyDescent="0.25">
      <c r="A264" s="141"/>
      <c r="B264" s="142"/>
      <c r="C264" s="100">
        <f t="shared" si="24"/>
        <v>4</v>
      </c>
      <c r="D264" s="100"/>
      <c r="E264" s="80" t="s">
        <v>208</v>
      </c>
      <c r="F264" s="117">
        <f>(61.76+4.64)*10.764</f>
        <v>714.72959999999989</v>
      </c>
      <c r="G264" s="119">
        <f>(61.28+1.69)*10.764</f>
        <v>677.80907999999999</v>
      </c>
      <c r="H264" s="80">
        <v>0</v>
      </c>
      <c r="I264" s="80">
        <f t="shared" si="23"/>
        <v>1072.0944</v>
      </c>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c r="XFD264" s="1"/>
    </row>
    <row r="265" spans="1:151 16227:16384" s="11" customFormat="1" ht="20.25" x14ac:dyDescent="0.25">
      <c r="A265" s="120" t="s">
        <v>298</v>
      </c>
      <c r="B265" s="121"/>
      <c r="C265" s="121"/>
      <c r="D265" s="121"/>
      <c r="E265" s="121"/>
      <c r="F265" s="121"/>
      <c r="G265" s="121"/>
      <c r="H265" s="121"/>
      <c r="I265" s="122"/>
      <c r="J265" s="1">
        <v>2</v>
      </c>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c r="XFD265" s="1"/>
    </row>
    <row r="266" spans="1:151 16227:16384" s="11" customFormat="1" ht="20.25" x14ac:dyDescent="0.25">
      <c r="A266" s="137" t="str">
        <f>A265</f>
        <v>44th &amp; 45th Floor</v>
      </c>
      <c r="B266" s="138"/>
      <c r="C266" s="100">
        <v>1</v>
      </c>
      <c r="D266" s="100"/>
      <c r="E266" s="80" t="s">
        <v>207</v>
      </c>
      <c r="F266" s="117">
        <f>(84.04+5.81)*10.764</f>
        <v>967.1454</v>
      </c>
      <c r="G266" s="119">
        <f>(84.04+5.81)*10.764</f>
        <v>967.1454</v>
      </c>
      <c r="H266" s="80">
        <v>0</v>
      </c>
      <c r="I266" s="80">
        <f>F266*(($I$191)+1)+H266</f>
        <v>1450.7181</v>
      </c>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c r="XFD266" s="1"/>
    </row>
    <row r="267" spans="1:151 16227:16384" s="11" customFormat="1" ht="20.25" x14ac:dyDescent="0.25">
      <c r="A267" s="139"/>
      <c r="B267" s="140"/>
      <c r="C267" s="100">
        <f>C266+1</f>
        <v>2</v>
      </c>
      <c r="D267" s="100"/>
      <c r="E267" s="80" t="s">
        <v>206</v>
      </c>
      <c r="F267" s="117">
        <f>(77.34+1.88)*10.764</f>
        <v>852.72407999999996</v>
      </c>
      <c r="G267" s="119">
        <f>(77.34+1.88)*10.764</f>
        <v>852.72407999999996</v>
      </c>
      <c r="H267" s="80">
        <v>0</v>
      </c>
      <c r="I267" s="80">
        <f t="shared" ref="I267:I269" si="25">F267*(($I$191)+1)+H267</f>
        <v>1279.0861199999999</v>
      </c>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c r="XFD267" s="1"/>
    </row>
    <row r="268" spans="1:151 16227:16384" s="11" customFormat="1" ht="20.25" x14ac:dyDescent="0.25">
      <c r="A268" s="139"/>
      <c r="B268" s="140"/>
      <c r="C268" s="100">
        <f t="shared" ref="C268:C269" si="26">C267+1</f>
        <v>3</v>
      </c>
      <c r="D268" s="100"/>
      <c r="E268" s="80" t="s">
        <v>207</v>
      </c>
      <c r="F268" s="117">
        <f>(80.42+1.76)*10.764</f>
        <v>884.58551999999997</v>
      </c>
      <c r="G268" s="119">
        <f>(80.42+1.76)*10.764</f>
        <v>884.58551999999997</v>
      </c>
      <c r="H268" s="80">
        <v>0</v>
      </c>
      <c r="I268" s="80">
        <f t="shared" si="25"/>
        <v>1326.8782799999999</v>
      </c>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c r="XFD268" s="1"/>
    </row>
    <row r="269" spans="1:151 16227:16384" s="11" customFormat="1" ht="20.25" customHeight="1" x14ac:dyDescent="0.25">
      <c r="A269" s="141"/>
      <c r="B269" s="142"/>
      <c r="C269" s="100">
        <f t="shared" si="26"/>
        <v>4</v>
      </c>
      <c r="D269" s="100"/>
      <c r="E269" s="80" t="s">
        <v>208</v>
      </c>
      <c r="F269" s="117">
        <f>(61.76+4.64)*10.764</f>
        <v>714.72959999999989</v>
      </c>
      <c r="G269" s="119">
        <f>(61.28+1.69)*10.764</f>
        <v>677.80907999999999</v>
      </c>
      <c r="H269" s="80">
        <v>0</v>
      </c>
      <c r="I269" s="80">
        <f t="shared" si="25"/>
        <v>1072.0944</v>
      </c>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c r="XFD269" s="1"/>
    </row>
    <row r="270" spans="1:151 16227:16384" s="11" customFormat="1" ht="20.25" x14ac:dyDescent="0.25">
      <c r="A270" s="120" t="s">
        <v>299</v>
      </c>
      <c r="B270" s="121"/>
      <c r="C270" s="121"/>
      <c r="D270" s="121"/>
      <c r="E270" s="121"/>
      <c r="F270" s="121"/>
      <c r="G270" s="121"/>
      <c r="H270" s="121"/>
      <c r="I270" s="122"/>
      <c r="J270" s="1">
        <v>1</v>
      </c>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c r="XFD270" s="1"/>
    </row>
    <row r="271" spans="1:151 16227:16384" s="11" customFormat="1" ht="20.25" x14ac:dyDescent="0.25">
      <c r="A271" s="137" t="str">
        <f>A270</f>
        <v>46th Floor</v>
      </c>
      <c r="B271" s="138"/>
      <c r="C271" s="100">
        <v>1</v>
      </c>
      <c r="D271" s="100"/>
      <c r="E271" s="60" t="s">
        <v>207</v>
      </c>
      <c r="F271" s="117">
        <f>(84.04+5.81)*10.764</f>
        <v>967.1454</v>
      </c>
      <c r="G271" s="119">
        <f>(84.04+5.81)*10.764</f>
        <v>967.1454</v>
      </c>
      <c r="H271" s="60">
        <v>0</v>
      </c>
      <c r="I271" s="60">
        <f>F271*(($I$191)+1)+H271</f>
        <v>1450.7181</v>
      </c>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c r="XFD271" s="1"/>
    </row>
    <row r="272" spans="1:151 16227:16384" s="11" customFormat="1" ht="20.25" x14ac:dyDescent="0.25">
      <c r="A272" s="139"/>
      <c r="B272" s="140"/>
      <c r="C272" s="100">
        <f>C271+1</f>
        <v>2</v>
      </c>
      <c r="D272" s="100"/>
      <c r="E272" s="60" t="s">
        <v>206</v>
      </c>
      <c r="F272" s="117">
        <f>(77.34+1.88)*10.764</f>
        <v>852.72407999999996</v>
      </c>
      <c r="G272" s="119">
        <f>(77.34+1.88)*10.764</f>
        <v>852.72407999999996</v>
      </c>
      <c r="H272" s="60">
        <v>0</v>
      </c>
      <c r="I272" s="60">
        <f t="shared" ref="I272:I274" si="27">F272*(($I$191)+1)+H272</f>
        <v>1279.0861199999999</v>
      </c>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c r="XFD272" s="1"/>
    </row>
    <row r="273" spans="1:151 16227:16384" s="11" customFormat="1" ht="20.25" x14ac:dyDescent="0.25">
      <c r="A273" s="139"/>
      <c r="B273" s="140"/>
      <c r="C273" s="100">
        <f t="shared" ref="C273:C274" si="28">C272+1</f>
        <v>3</v>
      </c>
      <c r="D273" s="100"/>
      <c r="E273" s="60" t="s">
        <v>207</v>
      </c>
      <c r="F273" s="117">
        <f>(80.42+1.76)*10.764</f>
        <v>884.58551999999997</v>
      </c>
      <c r="G273" s="119">
        <f>(80.42+1.76)*10.764</f>
        <v>884.58551999999997</v>
      </c>
      <c r="H273" s="60">
        <v>0</v>
      </c>
      <c r="I273" s="60">
        <f t="shared" si="27"/>
        <v>1326.8782799999999</v>
      </c>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c r="XFD273" s="1"/>
    </row>
    <row r="274" spans="1:151 16227:16384" s="11" customFormat="1" ht="20.25" customHeight="1" x14ac:dyDescent="0.25">
      <c r="A274" s="141"/>
      <c r="B274" s="142"/>
      <c r="C274" s="100">
        <f t="shared" si="28"/>
        <v>4</v>
      </c>
      <c r="D274" s="100"/>
      <c r="E274" s="60" t="s">
        <v>208</v>
      </c>
      <c r="F274" s="117">
        <f>(61.76+4.64)*10.764</f>
        <v>714.72959999999989</v>
      </c>
      <c r="G274" s="119">
        <f>(61.28+1.69)*10.764</f>
        <v>677.80907999999999</v>
      </c>
      <c r="H274" s="60">
        <v>0</v>
      </c>
      <c r="I274" s="60">
        <f t="shared" si="27"/>
        <v>1072.0944</v>
      </c>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c r="XFD274" s="1"/>
    </row>
    <row r="275" spans="1:151 16227:16384" s="11" customFormat="1" ht="22.5" x14ac:dyDescent="0.25">
      <c r="A275" s="166" t="s">
        <v>175</v>
      </c>
      <c r="B275" s="167"/>
      <c r="C275" s="167"/>
      <c r="D275" s="167"/>
      <c r="E275" s="167"/>
      <c r="F275" s="167"/>
      <c r="G275" s="167"/>
      <c r="H275" s="167"/>
      <c r="I275" s="168"/>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c r="XFD275" s="1"/>
    </row>
    <row r="276" spans="1:151 16227:16384" s="11" customFormat="1" ht="20.25" x14ac:dyDescent="0.25">
      <c r="A276" s="120" t="s">
        <v>240</v>
      </c>
      <c r="B276" s="121"/>
      <c r="C276" s="121"/>
      <c r="D276" s="121"/>
      <c r="E276" s="121"/>
      <c r="F276" s="121"/>
      <c r="G276" s="121"/>
      <c r="H276" s="121"/>
      <c r="I276" s="122"/>
      <c r="J276" s="1">
        <v>1</v>
      </c>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c r="XFD276" s="1"/>
    </row>
    <row r="277" spans="1:151 16227:16384" s="11" customFormat="1" ht="20.25" customHeight="1" x14ac:dyDescent="0.25">
      <c r="A277" s="137" t="str">
        <f>A276</f>
        <v>1st Floor for Residential (Part Refuge Area)</v>
      </c>
      <c r="B277" s="138"/>
      <c r="C277" s="100">
        <v>1</v>
      </c>
      <c r="D277" s="100"/>
      <c r="E277" s="21" t="s">
        <v>208</v>
      </c>
      <c r="F277" s="117">
        <f>(59.49+1.98)*10.764</f>
        <v>661.66307999999992</v>
      </c>
      <c r="G277" s="119">
        <f>(59.49+1.98)*10.764</f>
        <v>661.66307999999992</v>
      </c>
      <c r="H277" s="21">
        <v>0</v>
      </c>
      <c r="I277" s="21">
        <f>F277*(($I$191)+1)+H277</f>
        <v>992.49461999999994</v>
      </c>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c r="XFD277" s="1"/>
    </row>
    <row r="278" spans="1:151 16227:16384" s="11" customFormat="1" ht="20.25" customHeight="1" x14ac:dyDescent="0.25">
      <c r="A278" s="139"/>
      <c r="B278" s="140"/>
      <c r="C278" s="100">
        <f>C277+1</f>
        <v>2</v>
      </c>
      <c r="D278" s="100"/>
      <c r="E278" s="21" t="s">
        <v>208</v>
      </c>
      <c r="F278" s="117">
        <f>(64.15+1.75)*10.764</f>
        <v>709.34760000000006</v>
      </c>
      <c r="G278" s="119">
        <f>(64.15+1.75)*10.764</f>
        <v>709.34760000000006</v>
      </c>
      <c r="H278" s="21">
        <v>0</v>
      </c>
      <c r="I278" s="21">
        <f t="shared" ref="I278:I280" si="29">F278*(($I$191)+1)+H278</f>
        <v>1064.0214000000001</v>
      </c>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c r="XFD278" s="1"/>
    </row>
    <row r="279" spans="1:151 16227:16384" s="11" customFormat="1" ht="20.25" customHeight="1" x14ac:dyDescent="0.25">
      <c r="A279" s="139"/>
      <c r="B279" s="140"/>
      <c r="C279" s="100">
        <f t="shared" ref="C279:C282" si="30">C278+1</f>
        <v>3</v>
      </c>
      <c r="D279" s="100"/>
      <c r="E279" s="21" t="s">
        <v>211</v>
      </c>
      <c r="F279" s="117">
        <f>(42.87)*10.764</f>
        <v>461.45267999999993</v>
      </c>
      <c r="G279" s="119">
        <f>(42.87)*10.764</f>
        <v>461.45267999999993</v>
      </c>
      <c r="H279" s="21">
        <v>0</v>
      </c>
      <c r="I279" s="21">
        <f t="shared" si="29"/>
        <v>692.17901999999992</v>
      </c>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c r="XFD279" s="1"/>
    </row>
    <row r="280" spans="1:151 16227:16384" s="11" customFormat="1" ht="20.25" customHeight="1" x14ac:dyDescent="0.25">
      <c r="A280" s="139"/>
      <c r="B280" s="140"/>
      <c r="C280" s="100">
        <f t="shared" si="30"/>
        <v>4</v>
      </c>
      <c r="D280" s="100"/>
      <c r="E280" s="21" t="s">
        <v>211</v>
      </c>
      <c r="F280" s="117">
        <f>(42.58)*10.764</f>
        <v>458.33111999999994</v>
      </c>
      <c r="G280" s="119">
        <f>(42.58)*10.764</f>
        <v>458.33111999999994</v>
      </c>
      <c r="H280" s="21">
        <v>0</v>
      </c>
      <c r="I280" s="21">
        <f t="shared" si="29"/>
        <v>687.49667999999997</v>
      </c>
      <c r="J280" s="1"/>
      <c r="K280" s="1"/>
      <c r="L280" s="1">
        <f>7945000/F280</f>
        <v>17334.629165045571</v>
      </c>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c r="XFD280" s="1"/>
    </row>
    <row r="281" spans="1:151 16227:16384" s="11" customFormat="1" ht="20.25" customHeight="1" x14ac:dyDescent="0.25">
      <c r="A281" s="139"/>
      <c r="B281" s="140"/>
      <c r="C281" s="100">
        <f t="shared" si="30"/>
        <v>5</v>
      </c>
      <c r="D281" s="100"/>
      <c r="E281" s="117" t="s">
        <v>214</v>
      </c>
      <c r="F281" s="118"/>
      <c r="G281" s="118"/>
      <c r="H281" s="118"/>
      <c r="I281" s="119"/>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c r="XFD281" s="1"/>
    </row>
    <row r="282" spans="1:151 16227:16384" s="11" customFormat="1" ht="20.25" customHeight="1" x14ac:dyDescent="0.25">
      <c r="A282" s="141"/>
      <c r="B282" s="142"/>
      <c r="C282" s="100">
        <f t="shared" si="30"/>
        <v>6</v>
      </c>
      <c r="D282" s="100"/>
      <c r="E282" s="117" t="s">
        <v>107</v>
      </c>
      <c r="F282" s="118"/>
      <c r="G282" s="118"/>
      <c r="H282" s="118"/>
      <c r="I282" s="119"/>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c r="XFD282" s="1"/>
    </row>
    <row r="283" spans="1:151 16227:16384" s="11" customFormat="1" ht="20.25" x14ac:dyDescent="0.25">
      <c r="A283" s="120" t="s">
        <v>209</v>
      </c>
      <c r="B283" s="121"/>
      <c r="C283" s="121"/>
      <c r="D283" s="121"/>
      <c r="E283" s="121"/>
      <c r="F283" s="121"/>
      <c r="G283" s="121"/>
      <c r="H283" s="121"/>
      <c r="I283" s="122"/>
      <c r="J283" s="1">
        <f>3</f>
        <v>3</v>
      </c>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c r="XFD283" s="1"/>
    </row>
    <row r="284" spans="1:151 16227:16384" s="11" customFormat="1" ht="20.25" customHeight="1" x14ac:dyDescent="0.25">
      <c r="A284" s="137" t="str">
        <f>A283</f>
        <v>2nd to 4th Floor</v>
      </c>
      <c r="B284" s="138"/>
      <c r="C284" s="100">
        <v>1</v>
      </c>
      <c r="D284" s="100"/>
      <c r="E284" s="60" t="s">
        <v>208</v>
      </c>
      <c r="F284" s="117">
        <f>(59.49+1.98)*10.764</f>
        <v>661.66307999999992</v>
      </c>
      <c r="G284" s="119">
        <f>(59.49+1.98)*10.764</f>
        <v>661.66307999999992</v>
      </c>
      <c r="H284" s="60">
        <v>0</v>
      </c>
      <c r="I284" s="60">
        <f>F284*(($I$191)+1)+H284</f>
        <v>992.49461999999994</v>
      </c>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c r="XFD284" s="1"/>
    </row>
    <row r="285" spans="1:151 16227:16384" s="11" customFormat="1" ht="20.25" customHeight="1" x14ac:dyDescent="0.25">
      <c r="A285" s="139"/>
      <c r="B285" s="140"/>
      <c r="C285" s="100">
        <f>C284+1</f>
        <v>2</v>
      </c>
      <c r="D285" s="100"/>
      <c r="E285" s="60" t="s">
        <v>208</v>
      </c>
      <c r="F285" s="117">
        <f>(64.15+1.75)*10.764</f>
        <v>709.34760000000006</v>
      </c>
      <c r="G285" s="119">
        <f>(64.15+1.75)*10.764</f>
        <v>709.34760000000006</v>
      </c>
      <c r="H285" s="60">
        <v>0</v>
      </c>
      <c r="I285" s="60">
        <f t="shared" ref="I285:I287" si="31">F285*(($I$191)+1)+H285</f>
        <v>1064.0214000000001</v>
      </c>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c r="XFD285" s="1"/>
    </row>
    <row r="286" spans="1:151 16227:16384" s="11" customFormat="1" ht="20.25" customHeight="1" x14ac:dyDescent="0.25">
      <c r="A286" s="139"/>
      <c r="B286" s="140"/>
      <c r="C286" s="100">
        <f t="shared" ref="C286:C289" si="32">C285+1</f>
        <v>3</v>
      </c>
      <c r="D286" s="100"/>
      <c r="E286" s="60" t="s">
        <v>211</v>
      </c>
      <c r="F286" s="117">
        <f>(42.87)*10.764</f>
        <v>461.45267999999993</v>
      </c>
      <c r="G286" s="119">
        <f>(42.87)*10.764</f>
        <v>461.45267999999993</v>
      </c>
      <c r="H286" s="60">
        <v>0</v>
      </c>
      <c r="I286" s="60">
        <f t="shared" si="31"/>
        <v>692.17901999999992</v>
      </c>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c r="XFD286" s="1"/>
    </row>
    <row r="287" spans="1:151 16227:16384" s="11" customFormat="1" ht="20.25" customHeight="1" x14ac:dyDescent="0.25">
      <c r="A287" s="139"/>
      <c r="B287" s="140"/>
      <c r="C287" s="100">
        <f t="shared" si="32"/>
        <v>4</v>
      </c>
      <c r="D287" s="100"/>
      <c r="E287" s="60" t="s">
        <v>211</v>
      </c>
      <c r="F287" s="117">
        <f>(42.58)*10.764</f>
        <v>458.33111999999994</v>
      </c>
      <c r="G287" s="119">
        <f>(42.58)*10.764</f>
        <v>458.33111999999994</v>
      </c>
      <c r="H287" s="60">
        <v>0</v>
      </c>
      <c r="I287" s="60">
        <f t="shared" si="31"/>
        <v>687.49667999999997</v>
      </c>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c r="XFD287" s="1"/>
    </row>
    <row r="288" spans="1:151 16227:16384" s="11" customFormat="1" ht="20.25" customHeight="1" x14ac:dyDescent="0.25">
      <c r="A288" s="139"/>
      <c r="B288" s="140"/>
      <c r="C288" s="100">
        <f t="shared" si="32"/>
        <v>5</v>
      </c>
      <c r="D288" s="100"/>
      <c r="E288" s="117" t="s">
        <v>264</v>
      </c>
      <c r="F288" s="118"/>
      <c r="G288" s="118"/>
      <c r="H288" s="118"/>
      <c r="I288" s="119"/>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c r="XFD288" s="1"/>
    </row>
    <row r="289" spans="1:151 16227:16384" s="11" customFormat="1" ht="20.25" customHeight="1" x14ac:dyDescent="0.25">
      <c r="A289" s="141"/>
      <c r="B289" s="142"/>
      <c r="C289" s="100">
        <f t="shared" si="32"/>
        <v>6</v>
      </c>
      <c r="D289" s="100"/>
      <c r="E289" s="117" t="s">
        <v>107</v>
      </c>
      <c r="F289" s="118"/>
      <c r="G289" s="118"/>
      <c r="H289" s="118"/>
      <c r="I289" s="119"/>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c r="XFD289" s="1"/>
    </row>
    <row r="290" spans="1:151 16227:16384" s="11" customFormat="1" ht="20.25" x14ac:dyDescent="0.25">
      <c r="A290" s="192" t="s">
        <v>302</v>
      </c>
      <c r="B290" s="193"/>
      <c r="C290" s="193"/>
      <c r="D290" s="193"/>
      <c r="E290" s="193"/>
      <c r="F290" s="193"/>
      <c r="G290" s="193"/>
      <c r="H290" s="193"/>
      <c r="I290" s="194"/>
      <c r="J290" s="1">
        <f>1+3</f>
        <v>4</v>
      </c>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c r="XFD290" s="1"/>
    </row>
    <row r="291" spans="1:151 16227:16384" s="11" customFormat="1" ht="20.25" customHeight="1" x14ac:dyDescent="0.25">
      <c r="A291" s="137" t="str">
        <f>A290</f>
        <v>5th &amp; 16th to 18th Floor For Residential &amp; Girder Beam</v>
      </c>
      <c r="B291" s="138"/>
      <c r="C291" s="100">
        <v>1</v>
      </c>
      <c r="D291" s="100"/>
      <c r="E291" s="80" t="s">
        <v>208</v>
      </c>
      <c r="F291" s="117">
        <f>(59.49+1.98)*10.764</f>
        <v>661.66307999999992</v>
      </c>
      <c r="G291" s="119">
        <f>(59.49+1.98)*10.764</f>
        <v>661.66307999999992</v>
      </c>
      <c r="H291" s="80">
        <v>0</v>
      </c>
      <c r="I291" s="80">
        <f>F291*(($I$191)+1)+H291</f>
        <v>992.49461999999994</v>
      </c>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c r="XFD291" s="1"/>
    </row>
    <row r="292" spans="1:151 16227:16384" s="11" customFormat="1" ht="20.25" customHeight="1" x14ac:dyDescent="0.25">
      <c r="A292" s="139"/>
      <c r="B292" s="140"/>
      <c r="C292" s="100">
        <f>C291+1</f>
        <v>2</v>
      </c>
      <c r="D292" s="100"/>
      <c r="E292" s="80" t="s">
        <v>208</v>
      </c>
      <c r="F292" s="117">
        <f>(64.15+1.75)*10.764</f>
        <v>709.34760000000006</v>
      </c>
      <c r="G292" s="119">
        <f>(64.15+1.75)*10.764</f>
        <v>709.34760000000006</v>
      </c>
      <c r="H292" s="80">
        <v>0</v>
      </c>
      <c r="I292" s="80">
        <f t="shared" ref="I292:I295" si="33">F292*(($I$191)+1)+H292</f>
        <v>1064.0214000000001</v>
      </c>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c r="XFD292" s="1"/>
    </row>
    <row r="293" spans="1:151 16227:16384" s="11" customFormat="1" ht="20.25" customHeight="1" x14ac:dyDescent="0.25">
      <c r="A293" s="139"/>
      <c r="B293" s="140"/>
      <c r="C293" s="100">
        <f t="shared" ref="C293:C296" si="34">C292+1</f>
        <v>3</v>
      </c>
      <c r="D293" s="100"/>
      <c r="E293" s="80" t="s">
        <v>211</v>
      </c>
      <c r="F293" s="117">
        <f>(42.87)*10.764</f>
        <v>461.45267999999993</v>
      </c>
      <c r="G293" s="119">
        <f>(42.87)*10.764</f>
        <v>461.45267999999993</v>
      </c>
      <c r="H293" s="80">
        <v>0</v>
      </c>
      <c r="I293" s="80">
        <f t="shared" si="33"/>
        <v>692.17901999999992</v>
      </c>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c r="XFD293" s="1"/>
    </row>
    <row r="294" spans="1:151 16227:16384" s="11" customFormat="1" ht="20.25" customHeight="1" x14ac:dyDescent="0.25">
      <c r="A294" s="139"/>
      <c r="B294" s="140"/>
      <c r="C294" s="100">
        <f t="shared" si="34"/>
        <v>4</v>
      </c>
      <c r="D294" s="100"/>
      <c r="E294" s="80" t="s">
        <v>211</v>
      </c>
      <c r="F294" s="117">
        <f>(42.58)*10.764</f>
        <v>458.33111999999994</v>
      </c>
      <c r="G294" s="119">
        <f>(42.58)*10.764</f>
        <v>458.33111999999994</v>
      </c>
      <c r="H294" s="80">
        <v>0</v>
      </c>
      <c r="I294" s="80">
        <f t="shared" si="33"/>
        <v>687.49667999999997</v>
      </c>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c r="XFD294" s="1"/>
    </row>
    <row r="295" spans="1:151 16227:16384" s="11" customFormat="1" ht="20.25" customHeight="1" x14ac:dyDescent="0.25">
      <c r="A295" s="139"/>
      <c r="B295" s="140"/>
      <c r="C295" s="100">
        <f t="shared" si="34"/>
        <v>5</v>
      </c>
      <c r="D295" s="100"/>
      <c r="E295" s="80" t="s">
        <v>208</v>
      </c>
      <c r="F295" s="117">
        <f>(55.11+1.69)*10.764</f>
        <v>611.39519999999993</v>
      </c>
      <c r="G295" s="119">
        <f>(55.11+1.69)*10.764</f>
        <v>611.39519999999993</v>
      </c>
      <c r="H295" s="80">
        <v>0</v>
      </c>
      <c r="I295" s="80">
        <f t="shared" si="33"/>
        <v>917.0927999999999</v>
      </c>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c r="XFD295" s="1"/>
    </row>
    <row r="296" spans="1:151 16227:16384" s="11" customFormat="1" ht="20.25" customHeight="1" x14ac:dyDescent="0.25">
      <c r="A296" s="141"/>
      <c r="B296" s="142"/>
      <c r="C296" s="100">
        <f t="shared" si="34"/>
        <v>6</v>
      </c>
      <c r="D296" s="100"/>
      <c r="E296" s="117" t="s">
        <v>303</v>
      </c>
      <c r="F296" s="118"/>
      <c r="G296" s="118"/>
      <c r="H296" s="118"/>
      <c r="I296" s="119"/>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c r="XFD296" s="1"/>
    </row>
    <row r="297" spans="1:151 16227:16384" s="11" customFormat="1" ht="20.25" x14ac:dyDescent="0.25">
      <c r="A297" s="120" t="s">
        <v>257</v>
      </c>
      <c r="B297" s="121"/>
      <c r="C297" s="121"/>
      <c r="D297" s="121"/>
      <c r="E297" s="121"/>
      <c r="F297" s="121"/>
      <c r="G297" s="121"/>
      <c r="H297" s="121"/>
      <c r="I297" s="122"/>
      <c r="J297" s="1">
        <v>1</v>
      </c>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c r="XFD297" s="1"/>
    </row>
    <row r="298" spans="1:151 16227:16384" s="11" customFormat="1" ht="20.25" customHeight="1" x14ac:dyDescent="0.25">
      <c r="A298" s="137" t="str">
        <f>A297</f>
        <v>8th Floor for Residential (Part Refuge Area)</v>
      </c>
      <c r="B298" s="138"/>
      <c r="C298" s="100">
        <v>1</v>
      </c>
      <c r="D298" s="100"/>
      <c r="E298" s="60" t="s">
        <v>208</v>
      </c>
      <c r="F298" s="117">
        <f>(59.49+1.98)*10.764</f>
        <v>661.66307999999992</v>
      </c>
      <c r="G298" s="119">
        <f>(59.49+1.98)*10.764</f>
        <v>661.66307999999992</v>
      </c>
      <c r="H298" s="60">
        <v>0</v>
      </c>
      <c r="I298" s="60">
        <f>F298*(($I$191)+1)+H298</f>
        <v>992.49461999999994</v>
      </c>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c r="XFD298" s="1"/>
    </row>
    <row r="299" spans="1:151 16227:16384" s="11" customFormat="1" ht="20.25" customHeight="1" x14ac:dyDescent="0.25">
      <c r="A299" s="139"/>
      <c r="B299" s="140"/>
      <c r="C299" s="100">
        <f>C298+1</f>
        <v>2</v>
      </c>
      <c r="D299" s="100"/>
      <c r="E299" s="60" t="s">
        <v>208</v>
      </c>
      <c r="F299" s="117">
        <f>(64.15+1.75)*10.764</f>
        <v>709.34760000000006</v>
      </c>
      <c r="G299" s="119">
        <f>(64.15+1.75)*10.764</f>
        <v>709.34760000000006</v>
      </c>
      <c r="H299" s="60">
        <v>0</v>
      </c>
      <c r="I299" s="60">
        <f t="shared" ref="I299:I303" si="35">F299*(($I$191)+1)+H299</f>
        <v>1064.0214000000001</v>
      </c>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c r="XFD299" s="1"/>
    </row>
    <row r="300" spans="1:151 16227:16384" s="11" customFormat="1" ht="20.25" customHeight="1" x14ac:dyDescent="0.25">
      <c r="A300" s="139"/>
      <c r="B300" s="140"/>
      <c r="C300" s="100">
        <f t="shared" ref="C300:C303" si="36">C299+1</f>
        <v>3</v>
      </c>
      <c r="D300" s="100"/>
      <c r="E300" s="60" t="s">
        <v>211</v>
      </c>
      <c r="F300" s="117">
        <f>(42.87)*10.764</f>
        <v>461.45267999999993</v>
      </c>
      <c r="G300" s="119">
        <f>(42.87)*10.764</f>
        <v>461.45267999999993</v>
      </c>
      <c r="H300" s="60">
        <v>0</v>
      </c>
      <c r="I300" s="60">
        <f t="shared" si="35"/>
        <v>692.17901999999992</v>
      </c>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c r="XFD300" s="1"/>
    </row>
    <row r="301" spans="1:151 16227:16384" s="11" customFormat="1" ht="20.25" customHeight="1" x14ac:dyDescent="0.25">
      <c r="A301" s="139"/>
      <c r="B301" s="140"/>
      <c r="C301" s="100">
        <f t="shared" si="36"/>
        <v>4</v>
      </c>
      <c r="D301" s="100"/>
      <c r="E301" s="60" t="s">
        <v>211</v>
      </c>
      <c r="F301" s="117">
        <f>(42.58)*10.764</f>
        <v>458.33111999999994</v>
      </c>
      <c r="G301" s="119">
        <f>(42.58)*10.764</f>
        <v>458.33111999999994</v>
      </c>
      <c r="H301" s="60">
        <v>0</v>
      </c>
      <c r="I301" s="60">
        <f t="shared" si="35"/>
        <v>687.49667999999997</v>
      </c>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c r="XFD301" s="1"/>
    </row>
    <row r="302" spans="1:151 16227:16384" s="11" customFormat="1" ht="20.25" customHeight="1" x14ac:dyDescent="0.25">
      <c r="A302" s="139"/>
      <c r="B302" s="140"/>
      <c r="C302" s="100">
        <f t="shared" si="36"/>
        <v>5</v>
      </c>
      <c r="D302" s="100"/>
      <c r="E302" s="117" t="s">
        <v>214</v>
      </c>
      <c r="F302" s="118"/>
      <c r="G302" s="118"/>
      <c r="H302" s="118"/>
      <c r="I302" s="119"/>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c r="XFD302" s="1"/>
    </row>
    <row r="303" spans="1:151 16227:16384" s="11" customFormat="1" ht="20.25" customHeight="1" x14ac:dyDescent="0.25">
      <c r="A303" s="141"/>
      <c r="B303" s="142"/>
      <c r="C303" s="100">
        <f t="shared" si="36"/>
        <v>6</v>
      </c>
      <c r="D303" s="100"/>
      <c r="E303" s="60" t="s">
        <v>208</v>
      </c>
      <c r="F303" s="117">
        <f>(61.61+2.58)*10.764</f>
        <v>690.94115999999997</v>
      </c>
      <c r="G303" s="119">
        <f>(61.61+2.58)*10.764</f>
        <v>690.94115999999997</v>
      </c>
      <c r="H303" s="60">
        <v>0</v>
      </c>
      <c r="I303" s="60">
        <f t="shared" si="35"/>
        <v>1036.41174</v>
      </c>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c r="XFD303" s="1"/>
    </row>
    <row r="304" spans="1:151 16227:16384" s="11" customFormat="1" ht="20.25" x14ac:dyDescent="0.25">
      <c r="A304" s="120" t="s">
        <v>258</v>
      </c>
      <c r="B304" s="121"/>
      <c r="C304" s="121"/>
      <c r="D304" s="121"/>
      <c r="E304" s="121"/>
      <c r="F304" s="121"/>
      <c r="G304" s="121"/>
      <c r="H304" s="121"/>
      <c r="I304" s="122"/>
      <c r="J304" s="1">
        <f>2+6+3</f>
        <v>11</v>
      </c>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c r="XFD304" s="1"/>
    </row>
    <row r="305" spans="1:151 16227:16384" s="11" customFormat="1" ht="20.25" customHeight="1" x14ac:dyDescent="0.25">
      <c r="A305" s="137" t="str">
        <f>A304</f>
        <v>6th, 7th, 9th to 14th, 19th to 21st Floor</v>
      </c>
      <c r="B305" s="138"/>
      <c r="C305" s="100">
        <v>1</v>
      </c>
      <c r="D305" s="100"/>
      <c r="E305" s="60" t="s">
        <v>208</v>
      </c>
      <c r="F305" s="117">
        <f>(59.49+1.98)*10.764</f>
        <v>661.66307999999992</v>
      </c>
      <c r="G305" s="119">
        <f>(59.49+1.98)*10.764</f>
        <v>661.66307999999992</v>
      </c>
      <c r="H305" s="60">
        <v>0</v>
      </c>
      <c r="I305" s="60">
        <f>F305*(($I$191)+1)+H305</f>
        <v>992.49461999999994</v>
      </c>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c r="XFD305" s="1"/>
    </row>
    <row r="306" spans="1:151 16227:16384" s="11" customFormat="1" ht="20.25" customHeight="1" x14ac:dyDescent="0.25">
      <c r="A306" s="139"/>
      <c r="B306" s="140"/>
      <c r="C306" s="100">
        <f>C305+1</f>
        <v>2</v>
      </c>
      <c r="D306" s="100"/>
      <c r="E306" s="60" t="s">
        <v>208</v>
      </c>
      <c r="F306" s="117">
        <f>(64.15+1.75)*10.764</f>
        <v>709.34760000000006</v>
      </c>
      <c r="G306" s="119">
        <f>(64.15+1.75)*10.764</f>
        <v>709.34760000000006</v>
      </c>
      <c r="H306" s="60">
        <v>0</v>
      </c>
      <c r="I306" s="60">
        <f t="shared" ref="I306:I310" si="37">F306*(($I$191)+1)+H306</f>
        <v>1064.0214000000001</v>
      </c>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c r="XFD306" s="1"/>
    </row>
    <row r="307" spans="1:151 16227:16384" s="11" customFormat="1" ht="20.25" customHeight="1" x14ac:dyDescent="0.25">
      <c r="A307" s="139"/>
      <c r="B307" s="140"/>
      <c r="C307" s="100">
        <f t="shared" ref="C307:C310" si="38">C306+1</f>
        <v>3</v>
      </c>
      <c r="D307" s="100"/>
      <c r="E307" s="60" t="s">
        <v>211</v>
      </c>
      <c r="F307" s="117">
        <f>(42.87)*10.764</f>
        <v>461.45267999999993</v>
      </c>
      <c r="G307" s="119">
        <f>(42.87)*10.764</f>
        <v>461.45267999999993</v>
      </c>
      <c r="H307" s="60">
        <v>0</v>
      </c>
      <c r="I307" s="60">
        <f t="shared" si="37"/>
        <v>692.17901999999992</v>
      </c>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c r="XFD307" s="1"/>
    </row>
    <row r="308" spans="1:151 16227:16384" s="11" customFormat="1" ht="20.25" customHeight="1" x14ac:dyDescent="0.25">
      <c r="A308" s="139"/>
      <c r="B308" s="140"/>
      <c r="C308" s="100">
        <f t="shared" si="38"/>
        <v>4</v>
      </c>
      <c r="D308" s="100"/>
      <c r="E308" s="60" t="s">
        <v>211</v>
      </c>
      <c r="F308" s="117">
        <f>(42.58)*10.764</f>
        <v>458.33111999999994</v>
      </c>
      <c r="G308" s="119">
        <f>(42.58)*10.764</f>
        <v>458.33111999999994</v>
      </c>
      <c r="H308" s="60">
        <v>0</v>
      </c>
      <c r="I308" s="60">
        <f t="shared" si="37"/>
        <v>687.49667999999997</v>
      </c>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c r="XFD308" s="1"/>
    </row>
    <row r="309" spans="1:151 16227:16384" s="11" customFormat="1" ht="20.25" customHeight="1" x14ac:dyDescent="0.25">
      <c r="A309" s="139"/>
      <c r="B309" s="140"/>
      <c r="C309" s="100">
        <f t="shared" si="38"/>
        <v>5</v>
      </c>
      <c r="D309" s="100"/>
      <c r="E309" s="60" t="s">
        <v>208</v>
      </c>
      <c r="F309" s="117">
        <f>(55.11+1.69)*10.764</f>
        <v>611.39519999999993</v>
      </c>
      <c r="G309" s="119">
        <f>(55.11+1.69)*10.764</f>
        <v>611.39519999999993</v>
      </c>
      <c r="H309" s="60">
        <v>0</v>
      </c>
      <c r="I309" s="60">
        <f t="shared" si="37"/>
        <v>917.0927999999999</v>
      </c>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c r="XFD309" s="1"/>
    </row>
    <row r="310" spans="1:151 16227:16384" s="11" customFormat="1" ht="20.25" customHeight="1" x14ac:dyDescent="0.25">
      <c r="A310" s="141"/>
      <c r="B310" s="142"/>
      <c r="C310" s="100">
        <f t="shared" si="38"/>
        <v>6</v>
      </c>
      <c r="D310" s="100"/>
      <c r="E310" s="60" t="s">
        <v>208</v>
      </c>
      <c r="F310" s="117">
        <f>(61.61+2.58)*10.764</f>
        <v>690.94115999999997</v>
      </c>
      <c r="G310" s="119">
        <f>(61.61+2.58)*10.764</f>
        <v>690.94115999999997</v>
      </c>
      <c r="H310" s="60">
        <v>0</v>
      </c>
      <c r="I310" s="60">
        <f t="shared" si="37"/>
        <v>1036.41174</v>
      </c>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c r="XFD310" s="1"/>
    </row>
    <row r="311" spans="1:151 16227:16384" s="11" customFormat="1" ht="20.25" x14ac:dyDescent="0.25">
      <c r="A311" s="120" t="s">
        <v>300</v>
      </c>
      <c r="B311" s="121"/>
      <c r="C311" s="121"/>
      <c r="D311" s="121"/>
      <c r="E311" s="121"/>
      <c r="F311" s="121"/>
      <c r="G311" s="121"/>
      <c r="H311" s="121"/>
      <c r="I311" s="122"/>
      <c r="J311" s="1">
        <v>1</v>
      </c>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c r="XFD311" s="1"/>
    </row>
    <row r="312" spans="1:151 16227:16384" s="11" customFormat="1" ht="20.25" customHeight="1" x14ac:dyDescent="0.25">
      <c r="A312" s="137" t="str">
        <f>A311</f>
        <v>15th Floor for Residential (Part Refuge &amp; Terrace Area)</v>
      </c>
      <c r="B312" s="138"/>
      <c r="C312" s="100">
        <v>1</v>
      </c>
      <c r="D312" s="100"/>
      <c r="E312" s="60" t="s">
        <v>208</v>
      </c>
      <c r="F312" s="117">
        <f>(59.49+1.98)*10.764</f>
        <v>661.66307999999992</v>
      </c>
      <c r="G312" s="119">
        <f>(59.49+1.98)*10.764</f>
        <v>661.66307999999992</v>
      </c>
      <c r="H312" s="60">
        <v>0</v>
      </c>
      <c r="I312" s="60">
        <f>F312*(($I$191)+1)+H312</f>
        <v>992.49461999999994</v>
      </c>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c r="XFD312" s="1"/>
    </row>
    <row r="313" spans="1:151 16227:16384" s="11" customFormat="1" ht="20.25" customHeight="1" x14ac:dyDescent="0.25">
      <c r="A313" s="139"/>
      <c r="B313" s="140"/>
      <c r="C313" s="100">
        <f>C312+1</f>
        <v>2</v>
      </c>
      <c r="D313" s="100"/>
      <c r="E313" s="60" t="s">
        <v>208</v>
      </c>
      <c r="F313" s="117">
        <f>(64.15+1.75)*10.764</f>
        <v>709.34760000000006</v>
      </c>
      <c r="G313" s="119">
        <f>(64.15+1.75)*10.764</f>
        <v>709.34760000000006</v>
      </c>
      <c r="H313" s="60">
        <v>0</v>
      </c>
      <c r="I313" s="60">
        <f t="shared" ref="I313:I315" si="39">F313*(($I$191)+1)+H313</f>
        <v>1064.0214000000001</v>
      </c>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c r="XFD313" s="1"/>
    </row>
    <row r="314" spans="1:151 16227:16384" s="11" customFormat="1" ht="20.25" customHeight="1" x14ac:dyDescent="0.25">
      <c r="A314" s="139"/>
      <c r="B314" s="140"/>
      <c r="C314" s="100">
        <f t="shared" ref="C314:C317" si="40">C313+1</f>
        <v>3</v>
      </c>
      <c r="D314" s="100"/>
      <c r="E314" s="60" t="s">
        <v>211</v>
      </c>
      <c r="F314" s="117">
        <f>(42.87)*10.764</f>
        <v>461.45267999999993</v>
      </c>
      <c r="G314" s="119">
        <f>(42.87)*10.764</f>
        <v>461.45267999999993</v>
      </c>
      <c r="H314" s="60">
        <v>0</v>
      </c>
      <c r="I314" s="60">
        <f t="shared" si="39"/>
        <v>692.17901999999992</v>
      </c>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c r="XFD314" s="1"/>
    </row>
    <row r="315" spans="1:151 16227:16384" s="11" customFormat="1" ht="20.25" customHeight="1" x14ac:dyDescent="0.25">
      <c r="A315" s="139"/>
      <c r="B315" s="140"/>
      <c r="C315" s="100">
        <f t="shared" si="40"/>
        <v>4</v>
      </c>
      <c r="D315" s="100"/>
      <c r="E315" s="60" t="s">
        <v>211</v>
      </c>
      <c r="F315" s="117">
        <f>(42.58)*10.764</f>
        <v>458.33111999999994</v>
      </c>
      <c r="G315" s="119">
        <f>(42.58)*10.764</f>
        <v>458.33111999999994</v>
      </c>
      <c r="H315" s="60">
        <v>0</v>
      </c>
      <c r="I315" s="60">
        <f t="shared" si="39"/>
        <v>687.49667999999997</v>
      </c>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c r="XFD315" s="1"/>
    </row>
    <row r="316" spans="1:151 16227:16384" s="11" customFormat="1" ht="20.25" customHeight="1" x14ac:dyDescent="0.25">
      <c r="A316" s="139"/>
      <c r="B316" s="140"/>
      <c r="C316" s="100">
        <f t="shared" si="40"/>
        <v>5</v>
      </c>
      <c r="D316" s="100"/>
      <c r="E316" s="117" t="s">
        <v>214</v>
      </c>
      <c r="F316" s="118"/>
      <c r="G316" s="118"/>
      <c r="H316" s="118"/>
      <c r="I316" s="119"/>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c r="XFD316" s="1"/>
    </row>
    <row r="317" spans="1:151 16227:16384" s="11" customFormat="1" ht="20.25" customHeight="1" x14ac:dyDescent="0.25">
      <c r="A317" s="141"/>
      <c r="B317" s="142"/>
      <c r="C317" s="100">
        <f t="shared" si="40"/>
        <v>6</v>
      </c>
      <c r="D317" s="100"/>
      <c r="E317" s="117" t="s">
        <v>215</v>
      </c>
      <c r="F317" s="118"/>
      <c r="G317" s="118"/>
      <c r="H317" s="118"/>
      <c r="I317" s="119"/>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c r="XFD317" s="1"/>
    </row>
    <row r="318" spans="1:151 16227:16384" s="11" customFormat="1" ht="20.25" x14ac:dyDescent="0.25">
      <c r="A318" s="120" t="s">
        <v>212</v>
      </c>
      <c r="B318" s="121"/>
      <c r="C318" s="121"/>
      <c r="D318" s="121"/>
      <c r="E318" s="121"/>
      <c r="F318" s="121"/>
      <c r="G318" s="121"/>
      <c r="H318" s="121"/>
      <c r="I318" s="122"/>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c r="XFD318" s="1"/>
    </row>
    <row r="319" spans="1:151 16227:16384" s="11" customFormat="1" ht="20.25" x14ac:dyDescent="0.25">
      <c r="A319" s="120" t="s">
        <v>260</v>
      </c>
      <c r="B319" s="121"/>
      <c r="C319" s="121"/>
      <c r="D319" s="121"/>
      <c r="E319" s="121"/>
      <c r="F319" s="121"/>
      <c r="G319" s="121"/>
      <c r="H319" s="121"/>
      <c r="I319" s="122"/>
      <c r="J319" s="1">
        <v>1</v>
      </c>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c r="XFD319" s="1"/>
    </row>
    <row r="320" spans="1:151 16227:16384" s="11" customFormat="1" ht="20.25" customHeight="1" x14ac:dyDescent="0.25">
      <c r="A320" s="137" t="str">
        <f>A319</f>
        <v>22nd Floor (Part Refuge Area)</v>
      </c>
      <c r="B320" s="138"/>
      <c r="C320" s="100">
        <v>1</v>
      </c>
      <c r="D320" s="100"/>
      <c r="E320" s="60" t="s">
        <v>208</v>
      </c>
      <c r="F320" s="117">
        <f>(54.81+1.98)*10.764</f>
        <v>611.28755999999998</v>
      </c>
      <c r="G320" s="119">
        <f>(54.81+1.98)*10.764</f>
        <v>611.28755999999998</v>
      </c>
      <c r="H320" s="60">
        <v>0</v>
      </c>
      <c r="I320" s="60">
        <f>F320*(($I$191)+1)+H320</f>
        <v>916.93133999999998</v>
      </c>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c r="XFD320" s="1"/>
    </row>
    <row r="321" spans="1:151 16227:16384" s="11" customFormat="1" ht="20.25" customHeight="1" x14ac:dyDescent="0.25">
      <c r="A321" s="139"/>
      <c r="B321" s="140"/>
      <c r="C321" s="100">
        <f>C320+1</f>
        <v>2</v>
      </c>
      <c r="D321" s="100"/>
      <c r="E321" s="60" t="s">
        <v>208</v>
      </c>
      <c r="F321" s="117">
        <f>(59.57+1.75)*10.764</f>
        <v>660.04847999999993</v>
      </c>
      <c r="G321" s="119">
        <f>(59.57+1.75)*10.764</f>
        <v>660.04847999999993</v>
      </c>
      <c r="H321" s="60">
        <v>0</v>
      </c>
      <c r="I321" s="60">
        <f t="shared" ref="I321:I325" si="41">F321*(($I$191)+1)+H321</f>
        <v>990.07271999999989</v>
      </c>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c r="XFD321" s="1"/>
    </row>
    <row r="322" spans="1:151 16227:16384" s="11" customFormat="1" ht="20.25" customHeight="1" x14ac:dyDescent="0.25">
      <c r="A322" s="139"/>
      <c r="B322" s="140"/>
      <c r="C322" s="100">
        <f t="shared" ref="C322:C325" si="42">C321+1</f>
        <v>3</v>
      </c>
      <c r="D322" s="100"/>
      <c r="E322" s="60" t="s">
        <v>211</v>
      </c>
      <c r="F322" s="117">
        <f>(42.87)*10.764</f>
        <v>461.45267999999993</v>
      </c>
      <c r="G322" s="119">
        <f>(42.87)*10.764</f>
        <v>461.45267999999993</v>
      </c>
      <c r="H322" s="60">
        <v>0</v>
      </c>
      <c r="I322" s="60">
        <f t="shared" si="41"/>
        <v>692.17901999999992</v>
      </c>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c r="XFD322" s="1"/>
    </row>
    <row r="323" spans="1:151 16227:16384" s="11" customFormat="1" ht="20.25" customHeight="1" x14ac:dyDescent="0.25">
      <c r="A323" s="139"/>
      <c r="B323" s="140"/>
      <c r="C323" s="100">
        <f t="shared" si="42"/>
        <v>4</v>
      </c>
      <c r="D323" s="100"/>
      <c r="E323" s="60" t="s">
        <v>211</v>
      </c>
      <c r="F323" s="117">
        <f>(42.58)*10.764</f>
        <v>458.33111999999994</v>
      </c>
      <c r="G323" s="119">
        <f>(42.58)*10.764</f>
        <v>458.33111999999994</v>
      </c>
      <c r="H323" s="60">
        <v>0</v>
      </c>
      <c r="I323" s="60">
        <f t="shared" si="41"/>
        <v>687.49667999999997</v>
      </c>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c r="XFD323" s="1"/>
    </row>
    <row r="324" spans="1:151 16227:16384" s="11" customFormat="1" ht="20.25" customHeight="1" x14ac:dyDescent="0.25">
      <c r="A324" s="139"/>
      <c r="B324" s="140"/>
      <c r="C324" s="100">
        <f t="shared" si="42"/>
        <v>5</v>
      </c>
      <c r="D324" s="100"/>
      <c r="E324" s="117" t="s">
        <v>214</v>
      </c>
      <c r="F324" s="118"/>
      <c r="G324" s="118"/>
      <c r="H324" s="118"/>
      <c r="I324" s="119"/>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c r="XFD324" s="1"/>
    </row>
    <row r="325" spans="1:151 16227:16384" s="11" customFormat="1" ht="20.25" customHeight="1" x14ac:dyDescent="0.25">
      <c r="A325" s="141"/>
      <c r="B325" s="142"/>
      <c r="C325" s="100">
        <f t="shared" si="42"/>
        <v>6</v>
      </c>
      <c r="D325" s="100"/>
      <c r="E325" s="60" t="s">
        <v>208</v>
      </c>
      <c r="F325" s="117">
        <f>(61.61+2.58)*10.764</f>
        <v>690.94115999999997</v>
      </c>
      <c r="G325" s="119">
        <f>(61.61+2.58)*10.764</f>
        <v>690.94115999999997</v>
      </c>
      <c r="H325" s="60">
        <v>0</v>
      </c>
      <c r="I325" s="60">
        <f t="shared" si="41"/>
        <v>1036.41174</v>
      </c>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c r="XFD325" s="1"/>
    </row>
    <row r="326" spans="1:151 16227:16384" s="11" customFormat="1" ht="20.25" x14ac:dyDescent="0.25">
      <c r="A326" s="120" t="s">
        <v>261</v>
      </c>
      <c r="B326" s="121"/>
      <c r="C326" s="121"/>
      <c r="D326" s="121"/>
      <c r="E326" s="121"/>
      <c r="F326" s="121"/>
      <c r="G326" s="121"/>
      <c r="H326" s="121"/>
      <c r="I326" s="122"/>
      <c r="J326" s="1">
        <f>6+3+2</f>
        <v>11</v>
      </c>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c r="XFD326" s="1"/>
    </row>
    <row r="327" spans="1:151 16227:16384" s="11" customFormat="1" ht="20.25" customHeight="1" x14ac:dyDescent="0.25">
      <c r="A327" s="137" t="str">
        <f>A326</f>
        <v>23rd to 28th, 33th to 35th, 37th &amp; 38th Floor</v>
      </c>
      <c r="B327" s="138"/>
      <c r="C327" s="100">
        <v>1</v>
      </c>
      <c r="D327" s="100"/>
      <c r="E327" s="60" t="s">
        <v>208</v>
      </c>
      <c r="F327" s="117">
        <f>(54.81+1.98)*10.764</f>
        <v>611.28755999999998</v>
      </c>
      <c r="G327" s="119">
        <f>(54.81+1.98)*10.764</f>
        <v>611.28755999999998</v>
      </c>
      <c r="H327" s="60">
        <v>0</v>
      </c>
      <c r="I327" s="60">
        <f>F327*(($I$191)+1)+H327</f>
        <v>916.93133999999998</v>
      </c>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c r="XFD327" s="1"/>
    </row>
    <row r="328" spans="1:151 16227:16384" s="11" customFormat="1" ht="20.25" customHeight="1" x14ac:dyDescent="0.25">
      <c r="A328" s="139"/>
      <c r="B328" s="140"/>
      <c r="C328" s="100">
        <f>C327+1</f>
        <v>2</v>
      </c>
      <c r="D328" s="100"/>
      <c r="E328" s="60" t="s">
        <v>208</v>
      </c>
      <c r="F328" s="117">
        <f>(59.57+1.75)*10.764</f>
        <v>660.04847999999993</v>
      </c>
      <c r="G328" s="119">
        <f>(59.57+1.75)*10.764</f>
        <v>660.04847999999993</v>
      </c>
      <c r="H328" s="60">
        <v>0</v>
      </c>
      <c r="I328" s="60">
        <f t="shared" ref="I328:I332" si="43">F328*(($I$191)+1)+H328</f>
        <v>990.07271999999989</v>
      </c>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c r="XFD328" s="1"/>
    </row>
    <row r="329" spans="1:151 16227:16384" s="11" customFormat="1" ht="20.25" customHeight="1" x14ac:dyDescent="0.25">
      <c r="A329" s="139"/>
      <c r="B329" s="140"/>
      <c r="C329" s="100">
        <f t="shared" ref="C329:C332" si="44">C328+1</f>
        <v>3</v>
      </c>
      <c r="D329" s="100"/>
      <c r="E329" s="60" t="s">
        <v>211</v>
      </c>
      <c r="F329" s="117">
        <f>(42.87)*10.764</f>
        <v>461.45267999999993</v>
      </c>
      <c r="G329" s="119">
        <f>(42.87)*10.764</f>
        <v>461.45267999999993</v>
      </c>
      <c r="H329" s="60">
        <v>0</v>
      </c>
      <c r="I329" s="60">
        <f t="shared" si="43"/>
        <v>692.17901999999992</v>
      </c>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c r="XFD329" s="1"/>
    </row>
    <row r="330" spans="1:151 16227:16384" s="11" customFormat="1" ht="20.25" customHeight="1" x14ac:dyDescent="0.25">
      <c r="A330" s="139"/>
      <c r="B330" s="140"/>
      <c r="C330" s="100">
        <f t="shared" si="44"/>
        <v>4</v>
      </c>
      <c r="D330" s="100"/>
      <c r="E330" s="60" t="s">
        <v>211</v>
      </c>
      <c r="F330" s="117">
        <f>(42.58)*10.764</f>
        <v>458.33111999999994</v>
      </c>
      <c r="G330" s="119">
        <f>(42.58)*10.764</f>
        <v>458.33111999999994</v>
      </c>
      <c r="H330" s="60">
        <v>0</v>
      </c>
      <c r="I330" s="60">
        <f t="shared" si="43"/>
        <v>687.49667999999997</v>
      </c>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c r="XFD330" s="1"/>
    </row>
    <row r="331" spans="1:151 16227:16384" s="11" customFormat="1" ht="20.25" customHeight="1" x14ac:dyDescent="0.25">
      <c r="A331" s="139"/>
      <c r="B331" s="140"/>
      <c r="C331" s="100">
        <f t="shared" si="44"/>
        <v>5</v>
      </c>
      <c r="D331" s="100"/>
      <c r="E331" s="60" t="s">
        <v>208</v>
      </c>
      <c r="F331" s="117">
        <f>(55.11+1.69)*10.764</f>
        <v>611.39519999999993</v>
      </c>
      <c r="G331" s="119">
        <f>(55.11+1.69)*10.764</f>
        <v>611.39519999999993</v>
      </c>
      <c r="H331" s="60">
        <v>0</v>
      </c>
      <c r="I331" s="60">
        <f t="shared" si="43"/>
        <v>917.0927999999999</v>
      </c>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c r="XFD331" s="1"/>
    </row>
    <row r="332" spans="1:151 16227:16384" s="11" customFormat="1" ht="20.25" customHeight="1" x14ac:dyDescent="0.25">
      <c r="A332" s="141"/>
      <c r="B332" s="142"/>
      <c r="C332" s="100">
        <f t="shared" si="44"/>
        <v>6</v>
      </c>
      <c r="D332" s="100"/>
      <c r="E332" s="60" t="s">
        <v>208</v>
      </c>
      <c r="F332" s="117">
        <f>(61.61+2.58)*10.764</f>
        <v>690.94115999999997</v>
      </c>
      <c r="G332" s="119">
        <f>(61.61+2.58)*10.764</f>
        <v>690.94115999999997</v>
      </c>
      <c r="H332" s="60">
        <v>0</v>
      </c>
      <c r="I332" s="60">
        <f t="shared" si="43"/>
        <v>1036.41174</v>
      </c>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c r="XFD332" s="1"/>
    </row>
    <row r="333" spans="1:151 16227:16384" s="11" customFormat="1" ht="20.25" x14ac:dyDescent="0.25">
      <c r="A333" s="120" t="s">
        <v>237</v>
      </c>
      <c r="B333" s="121"/>
      <c r="C333" s="121"/>
      <c r="D333" s="121"/>
      <c r="E333" s="121"/>
      <c r="F333" s="121"/>
      <c r="G333" s="121"/>
      <c r="H333" s="121"/>
      <c r="I333" s="122"/>
      <c r="J333" s="1">
        <v>2</v>
      </c>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c r="XFD333" s="1"/>
    </row>
    <row r="334" spans="1:151 16227:16384" s="11" customFormat="1" ht="20.25" customHeight="1" x14ac:dyDescent="0.25">
      <c r="A334" s="137" t="str">
        <f>A333</f>
        <v>29th &amp; 36th Floor (Part Refuge Area)</v>
      </c>
      <c r="B334" s="138"/>
      <c r="C334" s="100">
        <v>1</v>
      </c>
      <c r="D334" s="100"/>
      <c r="E334" s="60" t="s">
        <v>208</v>
      </c>
      <c r="F334" s="117">
        <f>(54.81+1.98)*10.764</f>
        <v>611.28755999999998</v>
      </c>
      <c r="G334" s="119">
        <f>(54.81+1.98)*10.764</f>
        <v>611.28755999999998</v>
      </c>
      <c r="H334" s="60">
        <v>0</v>
      </c>
      <c r="I334" s="60">
        <f>F334*(($I$191)+1)+H334</f>
        <v>916.93133999999998</v>
      </c>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c r="XFD334" s="1"/>
    </row>
    <row r="335" spans="1:151 16227:16384" s="11" customFormat="1" ht="20.25" customHeight="1" x14ac:dyDescent="0.25">
      <c r="A335" s="139"/>
      <c r="B335" s="140"/>
      <c r="C335" s="100">
        <f>C334+1</f>
        <v>2</v>
      </c>
      <c r="D335" s="100"/>
      <c r="E335" s="60" t="s">
        <v>208</v>
      </c>
      <c r="F335" s="117">
        <f>(59.57+1.75)*10.764</f>
        <v>660.04847999999993</v>
      </c>
      <c r="G335" s="119">
        <f>(59.57+1.75)*10.764</f>
        <v>660.04847999999993</v>
      </c>
      <c r="H335" s="60">
        <v>0</v>
      </c>
      <c r="I335" s="60">
        <f t="shared" ref="I335:I339" si="45">F335*(($I$191)+1)+H335</f>
        <v>990.07271999999989</v>
      </c>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c r="XFD335" s="1"/>
    </row>
    <row r="336" spans="1:151 16227:16384" s="11" customFormat="1" ht="20.25" customHeight="1" x14ac:dyDescent="0.25">
      <c r="A336" s="139"/>
      <c r="B336" s="140"/>
      <c r="C336" s="100">
        <f t="shared" ref="C336:C339" si="46">C335+1</f>
        <v>3</v>
      </c>
      <c r="D336" s="100"/>
      <c r="E336" s="60" t="s">
        <v>211</v>
      </c>
      <c r="F336" s="117">
        <f>(42.87)*10.764</f>
        <v>461.45267999999993</v>
      </c>
      <c r="G336" s="119">
        <f>(42.87)*10.764</f>
        <v>461.45267999999993</v>
      </c>
      <c r="H336" s="60">
        <v>0</v>
      </c>
      <c r="I336" s="60">
        <f t="shared" si="45"/>
        <v>692.17901999999992</v>
      </c>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c r="XEZ336" s="1"/>
      <c r="XFA336" s="1"/>
      <c r="XFB336" s="1"/>
      <c r="XFC336" s="1"/>
      <c r="XFD336" s="1"/>
    </row>
    <row r="337" spans="1:151 16227:16384" s="11" customFormat="1" ht="20.25" customHeight="1" x14ac:dyDescent="0.25">
      <c r="A337" s="139"/>
      <c r="B337" s="140"/>
      <c r="C337" s="100">
        <f t="shared" si="46"/>
        <v>4</v>
      </c>
      <c r="D337" s="100"/>
      <c r="E337" s="60" t="s">
        <v>211</v>
      </c>
      <c r="F337" s="117">
        <f>(42.58)*10.764</f>
        <v>458.33111999999994</v>
      </c>
      <c r="G337" s="119">
        <f>(42.58)*10.764</f>
        <v>458.33111999999994</v>
      </c>
      <c r="H337" s="60">
        <v>0</v>
      </c>
      <c r="I337" s="60">
        <f t="shared" si="45"/>
        <v>687.49667999999997</v>
      </c>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c r="XFA337" s="1"/>
      <c r="XFB337" s="1"/>
      <c r="XFC337" s="1"/>
      <c r="XFD337" s="1"/>
    </row>
    <row r="338" spans="1:151 16227:16384" s="11" customFormat="1" ht="20.25" customHeight="1" x14ac:dyDescent="0.25">
      <c r="A338" s="139"/>
      <c r="B338" s="140"/>
      <c r="C338" s="100">
        <f t="shared" si="46"/>
        <v>5</v>
      </c>
      <c r="D338" s="100"/>
      <c r="E338" s="117" t="s">
        <v>214</v>
      </c>
      <c r="F338" s="118"/>
      <c r="G338" s="118"/>
      <c r="H338" s="118"/>
      <c r="I338" s="119"/>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c r="XFD338" s="1"/>
    </row>
    <row r="339" spans="1:151 16227:16384" s="11" customFormat="1" ht="20.25" customHeight="1" x14ac:dyDescent="0.25">
      <c r="A339" s="141"/>
      <c r="B339" s="142"/>
      <c r="C339" s="100">
        <f t="shared" si="46"/>
        <v>6</v>
      </c>
      <c r="D339" s="100"/>
      <c r="E339" s="60" t="s">
        <v>208</v>
      </c>
      <c r="F339" s="117">
        <f>(61.61+2.58)*10.764</f>
        <v>690.94115999999997</v>
      </c>
      <c r="G339" s="119">
        <f>(61.61+2.58)*10.764</f>
        <v>690.94115999999997</v>
      </c>
      <c r="H339" s="60">
        <v>0</v>
      </c>
      <c r="I339" s="60">
        <f t="shared" si="45"/>
        <v>1036.41174</v>
      </c>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c r="XFD339" s="1"/>
    </row>
    <row r="340" spans="1:151 16227:16384" s="11" customFormat="1" ht="20.25" x14ac:dyDescent="0.25">
      <c r="A340" s="120" t="s">
        <v>238</v>
      </c>
      <c r="B340" s="121"/>
      <c r="C340" s="121"/>
      <c r="D340" s="121"/>
      <c r="E340" s="121"/>
      <c r="F340" s="121"/>
      <c r="G340" s="121"/>
      <c r="H340" s="121"/>
      <c r="I340" s="122"/>
      <c r="J340" s="1">
        <v>3</v>
      </c>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c r="XFD340" s="1"/>
    </row>
    <row r="341" spans="1:151 16227:16384" s="11" customFormat="1" ht="20.25" customHeight="1" x14ac:dyDescent="0.25">
      <c r="A341" s="137" t="str">
        <f>A340</f>
        <v>30th to 32nd Floor</v>
      </c>
      <c r="B341" s="138"/>
      <c r="C341" s="100">
        <v>1</v>
      </c>
      <c r="D341" s="100"/>
      <c r="E341" s="60" t="s">
        <v>208</v>
      </c>
      <c r="F341" s="117">
        <f>(54.81+1.98)*10.764</f>
        <v>611.28755999999998</v>
      </c>
      <c r="G341" s="119">
        <f>(54.81+1.98)*10.764</f>
        <v>611.28755999999998</v>
      </c>
      <c r="H341" s="60">
        <v>0</v>
      </c>
      <c r="I341" s="60">
        <f>F341*(($I$191)+1)+H341</f>
        <v>916.93133999999998</v>
      </c>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c r="XEY341" s="1"/>
      <c r="XEZ341" s="1"/>
      <c r="XFA341" s="1"/>
      <c r="XFB341" s="1"/>
      <c r="XFC341" s="1"/>
      <c r="XFD341" s="1"/>
    </row>
    <row r="342" spans="1:151 16227:16384" s="11" customFormat="1" ht="20.25" customHeight="1" x14ac:dyDescent="0.25">
      <c r="A342" s="139"/>
      <c r="B342" s="140"/>
      <c r="C342" s="100">
        <f>C341+1</f>
        <v>2</v>
      </c>
      <c r="D342" s="100"/>
      <c r="E342" s="60" t="s">
        <v>208</v>
      </c>
      <c r="F342" s="117">
        <f>(59.57+1.75)*10.764</f>
        <v>660.04847999999993</v>
      </c>
      <c r="G342" s="119">
        <f>(59.57+1.75)*10.764</f>
        <v>660.04847999999993</v>
      </c>
      <c r="H342" s="60">
        <v>0</v>
      </c>
      <c r="I342" s="60">
        <f t="shared" ref="I342:I346" si="47">F342*(($I$191)+1)+H342</f>
        <v>990.07271999999989</v>
      </c>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c r="XEY342" s="1"/>
      <c r="XEZ342" s="1"/>
      <c r="XFA342" s="1"/>
      <c r="XFB342" s="1"/>
      <c r="XFC342" s="1"/>
      <c r="XFD342" s="1"/>
    </row>
    <row r="343" spans="1:151 16227:16384" s="11" customFormat="1" ht="20.25" customHeight="1" x14ac:dyDescent="0.25">
      <c r="A343" s="139"/>
      <c r="B343" s="140"/>
      <c r="C343" s="100">
        <f t="shared" ref="C343:C346" si="48">C342+1</f>
        <v>3</v>
      </c>
      <c r="D343" s="100"/>
      <c r="E343" s="60" t="s">
        <v>211</v>
      </c>
      <c r="F343" s="117">
        <f>(42.87)*10.764</f>
        <v>461.45267999999993</v>
      </c>
      <c r="G343" s="119">
        <f>(42.87)*10.764</f>
        <v>461.45267999999993</v>
      </c>
      <c r="H343" s="60">
        <v>0</v>
      </c>
      <c r="I343" s="60">
        <f t="shared" si="47"/>
        <v>692.17901999999992</v>
      </c>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c r="XEY343" s="1"/>
      <c r="XEZ343" s="1"/>
      <c r="XFA343" s="1"/>
      <c r="XFB343" s="1"/>
      <c r="XFC343" s="1"/>
      <c r="XFD343" s="1"/>
    </row>
    <row r="344" spans="1:151 16227:16384" s="11" customFormat="1" ht="20.25" customHeight="1" x14ac:dyDescent="0.25">
      <c r="A344" s="139"/>
      <c r="B344" s="140"/>
      <c r="C344" s="100">
        <f t="shared" si="48"/>
        <v>4</v>
      </c>
      <c r="D344" s="100"/>
      <c r="E344" s="60" t="s">
        <v>211</v>
      </c>
      <c r="F344" s="117">
        <f>(42.58)*10.764</f>
        <v>458.33111999999994</v>
      </c>
      <c r="G344" s="119">
        <f>(42.58)*10.764</f>
        <v>458.33111999999994</v>
      </c>
      <c r="H344" s="60">
        <v>0</v>
      </c>
      <c r="I344" s="60">
        <f t="shared" si="47"/>
        <v>687.49667999999997</v>
      </c>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c r="XFD344" s="1"/>
    </row>
    <row r="345" spans="1:151 16227:16384" s="11" customFormat="1" ht="20.25" customHeight="1" x14ac:dyDescent="0.25">
      <c r="A345" s="139"/>
      <c r="B345" s="140"/>
      <c r="C345" s="100">
        <f t="shared" si="48"/>
        <v>5</v>
      </c>
      <c r="D345" s="100"/>
      <c r="E345" s="117" t="s">
        <v>265</v>
      </c>
      <c r="F345" s="118"/>
      <c r="G345" s="118"/>
      <c r="H345" s="118"/>
      <c r="I345" s="119"/>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c r="XFD345" s="1"/>
    </row>
    <row r="346" spans="1:151 16227:16384" s="11" customFormat="1" ht="20.25" customHeight="1" x14ac:dyDescent="0.25">
      <c r="A346" s="141"/>
      <c r="B346" s="142"/>
      <c r="C346" s="100">
        <f t="shared" si="48"/>
        <v>6</v>
      </c>
      <c r="D346" s="100"/>
      <c r="E346" s="60" t="s">
        <v>208</v>
      </c>
      <c r="F346" s="117">
        <f>(61.61+2.58)*10.764</f>
        <v>690.94115999999997</v>
      </c>
      <c r="G346" s="119">
        <f>(61.61+2.58)*10.764</f>
        <v>690.94115999999997</v>
      </c>
      <c r="H346" s="60">
        <v>0</v>
      </c>
      <c r="I346" s="60">
        <f t="shared" si="47"/>
        <v>1036.41174</v>
      </c>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c r="XEW346" s="1"/>
      <c r="XEX346" s="1"/>
      <c r="XEY346" s="1"/>
      <c r="XEZ346" s="1"/>
      <c r="XFA346" s="1"/>
      <c r="XFB346" s="1"/>
      <c r="XFC346" s="1"/>
      <c r="XFD346" s="1"/>
    </row>
    <row r="347" spans="1:151 16227:16384" s="11" customFormat="1" ht="20.25" x14ac:dyDescent="0.25">
      <c r="A347" s="120" t="s">
        <v>311</v>
      </c>
      <c r="B347" s="121"/>
      <c r="C347" s="121"/>
      <c r="D347" s="121"/>
      <c r="E347" s="121"/>
      <c r="F347" s="121"/>
      <c r="G347" s="121"/>
      <c r="H347" s="121"/>
      <c r="I347" s="122"/>
      <c r="J347" s="1">
        <v>1</v>
      </c>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c r="XEV347" s="1"/>
      <c r="XEW347" s="1"/>
      <c r="XEX347" s="1"/>
      <c r="XEY347" s="1"/>
      <c r="XEZ347" s="1"/>
      <c r="XFA347" s="1"/>
      <c r="XFB347" s="1"/>
      <c r="XFC347" s="1"/>
      <c r="XFD347" s="1"/>
    </row>
    <row r="348" spans="1:151 16227:16384" s="11" customFormat="1" ht="20.25" customHeight="1" x14ac:dyDescent="0.25">
      <c r="A348" s="137" t="str">
        <f>A347</f>
        <v>39th Floor For Residential (Part Terrace Area)</v>
      </c>
      <c r="B348" s="138"/>
      <c r="C348" s="100">
        <v>1</v>
      </c>
      <c r="D348" s="100"/>
      <c r="E348" s="60" t="s">
        <v>208</v>
      </c>
      <c r="F348" s="117">
        <f>(54.81+1.98)*10.764</f>
        <v>611.28755999999998</v>
      </c>
      <c r="G348" s="119">
        <f>(54.81+1.98)*10.764</f>
        <v>611.28755999999998</v>
      </c>
      <c r="H348" s="60">
        <v>0</v>
      </c>
      <c r="I348" s="60">
        <f>F348*(($I$191)+1)+H348</f>
        <v>916.93133999999998</v>
      </c>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c r="XEV348" s="1"/>
      <c r="XEW348" s="1"/>
      <c r="XEX348" s="1"/>
      <c r="XEY348" s="1"/>
      <c r="XEZ348" s="1"/>
      <c r="XFA348" s="1"/>
      <c r="XFB348" s="1"/>
      <c r="XFC348" s="1"/>
      <c r="XFD348" s="1"/>
    </row>
    <row r="349" spans="1:151 16227:16384" s="11" customFormat="1" ht="20.25" customHeight="1" x14ac:dyDescent="0.25">
      <c r="A349" s="139"/>
      <c r="B349" s="140"/>
      <c r="C349" s="100">
        <f>C348+1</f>
        <v>2</v>
      </c>
      <c r="D349" s="100"/>
      <c r="E349" s="60" t="s">
        <v>208</v>
      </c>
      <c r="F349" s="117">
        <f>(59.57+1.75)*10.764</f>
        <v>660.04847999999993</v>
      </c>
      <c r="G349" s="119">
        <f>(59.57+1.75)*10.764</f>
        <v>660.04847999999993</v>
      </c>
      <c r="H349" s="60">
        <v>0</v>
      </c>
      <c r="I349" s="60">
        <f t="shared" ref="I349:I352" si="49">F349*(($I$191)+1)+H349</f>
        <v>990.07271999999989</v>
      </c>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c r="XEV349" s="1"/>
      <c r="XEW349" s="1"/>
      <c r="XEX349" s="1"/>
      <c r="XEY349" s="1"/>
      <c r="XEZ349" s="1"/>
      <c r="XFA349" s="1"/>
      <c r="XFB349" s="1"/>
      <c r="XFC349" s="1"/>
      <c r="XFD349" s="1"/>
    </row>
    <row r="350" spans="1:151 16227:16384" s="11" customFormat="1" ht="20.25" customHeight="1" x14ac:dyDescent="0.25">
      <c r="A350" s="139"/>
      <c r="B350" s="140"/>
      <c r="C350" s="100">
        <f t="shared" ref="C350:C353" si="50">C349+1</f>
        <v>3</v>
      </c>
      <c r="D350" s="100"/>
      <c r="E350" s="60" t="s">
        <v>211</v>
      </c>
      <c r="F350" s="117">
        <f>(42.87)*10.764</f>
        <v>461.45267999999993</v>
      </c>
      <c r="G350" s="119">
        <f>(42.87)*10.764</f>
        <v>461.45267999999993</v>
      </c>
      <c r="H350" s="60">
        <v>0</v>
      </c>
      <c r="I350" s="60">
        <f t="shared" si="49"/>
        <v>692.17901999999992</v>
      </c>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WZC350" s="1"/>
      <c r="WZD350" s="1"/>
      <c r="WZE350" s="1"/>
      <c r="WZF350" s="1"/>
      <c r="WZG350" s="1"/>
      <c r="WZH350" s="1"/>
      <c r="WZI350" s="1"/>
      <c r="WZJ350" s="1"/>
      <c r="WZK350" s="1"/>
      <c r="WZL350" s="1"/>
      <c r="WZM350" s="1"/>
      <c r="WZN350" s="1"/>
      <c r="WZO350" s="1"/>
      <c r="WZP350" s="1"/>
      <c r="WZQ350" s="1"/>
      <c r="WZR350" s="1"/>
      <c r="WZS350" s="1"/>
      <c r="WZT350" s="1"/>
      <c r="WZU350" s="1"/>
      <c r="WZV350" s="1"/>
      <c r="WZW350" s="1"/>
      <c r="WZX350" s="1"/>
      <c r="WZY350" s="1"/>
      <c r="WZZ350" s="1"/>
      <c r="XAA350" s="1"/>
      <c r="XAB350" s="1"/>
      <c r="XAC350" s="1"/>
      <c r="XAD350" s="1"/>
      <c r="XAE350" s="1"/>
      <c r="XAF350" s="1"/>
      <c r="XAG350" s="1"/>
      <c r="XAH350" s="1"/>
      <c r="XAI350" s="1"/>
      <c r="XAJ350" s="1"/>
      <c r="XAK350" s="1"/>
      <c r="XAL350" s="1"/>
      <c r="XAM350" s="1"/>
      <c r="XAN350" s="1"/>
      <c r="XAO350" s="1"/>
      <c r="XAP350" s="1"/>
      <c r="XAQ350" s="1"/>
      <c r="XAR350" s="1"/>
      <c r="XAS350" s="1"/>
      <c r="XAT350" s="1"/>
      <c r="XAU350" s="1"/>
      <c r="XAV350" s="1"/>
      <c r="XAW350" s="1"/>
      <c r="XAX350" s="1"/>
      <c r="XAY350" s="1"/>
      <c r="XAZ350" s="1"/>
      <c r="XBA350" s="1"/>
      <c r="XBB350" s="1"/>
      <c r="XBC350" s="1"/>
      <c r="XBD350" s="1"/>
      <c r="XBE350" s="1"/>
      <c r="XBF350" s="1"/>
      <c r="XBG350" s="1"/>
      <c r="XBH350" s="1"/>
      <c r="XBI350" s="1"/>
      <c r="XBJ350" s="1"/>
      <c r="XBK350" s="1"/>
      <c r="XBL350" s="1"/>
      <c r="XBM350" s="1"/>
      <c r="XBN350" s="1"/>
      <c r="XBO350" s="1"/>
      <c r="XBP350" s="1"/>
      <c r="XBQ350" s="1"/>
      <c r="XBR350" s="1"/>
      <c r="XBS350" s="1"/>
      <c r="XBT350" s="1"/>
      <c r="XBU350" s="1"/>
      <c r="XBV350" s="1"/>
      <c r="XBW350" s="1"/>
      <c r="XBX350" s="1"/>
      <c r="XBY350" s="1"/>
      <c r="XBZ350" s="1"/>
      <c r="XCA350" s="1"/>
      <c r="XCB350" s="1"/>
      <c r="XCC350" s="1"/>
      <c r="XCD350" s="1"/>
      <c r="XCE350" s="1"/>
      <c r="XCF350" s="1"/>
      <c r="XCG350" s="1"/>
      <c r="XCH350" s="1"/>
      <c r="XCI350" s="1"/>
      <c r="XCJ350" s="1"/>
      <c r="XCK350" s="1"/>
      <c r="XCL350" s="1"/>
      <c r="XCM350" s="1"/>
      <c r="XCN350" s="1"/>
      <c r="XCO350" s="1"/>
      <c r="XCP350" s="1"/>
      <c r="XCQ350" s="1"/>
      <c r="XCR350" s="1"/>
      <c r="XCS350" s="1"/>
      <c r="XCT350" s="1"/>
      <c r="XCU350" s="1"/>
      <c r="XCV350" s="1"/>
      <c r="XCW350" s="1"/>
      <c r="XCX350" s="1"/>
      <c r="XCY350" s="1"/>
      <c r="XCZ350" s="1"/>
      <c r="XDA350" s="1"/>
      <c r="XDB350" s="1"/>
      <c r="XDC350" s="1"/>
      <c r="XDD350" s="1"/>
      <c r="XDE350" s="1"/>
      <c r="XDF350" s="1"/>
      <c r="XDG350" s="1"/>
      <c r="XDH350" s="1"/>
      <c r="XDI350" s="1"/>
      <c r="XDJ350" s="1"/>
      <c r="XDK350" s="1"/>
      <c r="XDL350" s="1"/>
      <c r="XDM350" s="1"/>
      <c r="XDN350" s="1"/>
      <c r="XDO350" s="1"/>
      <c r="XDP350" s="1"/>
      <c r="XDQ350" s="1"/>
      <c r="XDR350" s="1"/>
      <c r="XDS350" s="1"/>
      <c r="XDT350" s="1"/>
      <c r="XDU350" s="1"/>
      <c r="XDV350" s="1"/>
      <c r="XDW350" s="1"/>
      <c r="XDX350" s="1"/>
      <c r="XDY350" s="1"/>
      <c r="XDZ350" s="1"/>
      <c r="XEA350" s="1"/>
      <c r="XEB350" s="1"/>
      <c r="XEC350" s="1"/>
      <c r="XED350" s="1"/>
      <c r="XEE350" s="1"/>
      <c r="XEF350" s="1"/>
      <c r="XEG350" s="1"/>
      <c r="XEH350" s="1"/>
      <c r="XEI350" s="1"/>
      <c r="XEJ350" s="1"/>
      <c r="XEK350" s="1"/>
      <c r="XEL350" s="1"/>
      <c r="XEM350" s="1"/>
      <c r="XEN350" s="1"/>
      <c r="XEO350" s="1"/>
      <c r="XEP350" s="1"/>
      <c r="XEQ350" s="1"/>
      <c r="XER350" s="1"/>
      <c r="XES350" s="1"/>
      <c r="XET350" s="1"/>
      <c r="XEU350" s="1"/>
      <c r="XEV350" s="1"/>
      <c r="XEW350" s="1"/>
      <c r="XEX350" s="1"/>
      <c r="XEY350" s="1"/>
      <c r="XEZ350" s="1"/>
      <c r="XFA350" s="1"/>
      <c r="XFB350" s="1"/>
      <c r="XFC350" s="1"/>
      <c r="XFD350" s="1"/>
    </row>
    <row r="351" spans="1:151 16227:16384" s="11" customFormat="1" ht="20.25" customHeight="1" x14ac:dyDescent="0.25">
      <c r="A351" s="139"/>
      <c r="B351" s="140"/>
      <c r="C351" s="100">
        <f t="shared" si="50"/>
        <v>4</v>
      </c>
      <c r="D351" s="100"/>
      <c r="E351" s="60" t="s">
        <v>211</v>
      </c>
      <c r="F351" s="117">
        <f>(42.58)*10.764</f>
        <v>458.33111999999994</v>
      </c>
      <c r="G351" s="119">
        <f>(42.58)*10.764</f>
        <v>458.33111999999994</v>
      </c>
      <c r="H351" s="60">
        <v>0</v>
      </c>
      <c r="I351" s="60">
        <f t="shared" si="49"/>
        <v>687.49667999999997</v>
      </c>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WZC351" s="1"/>
      <c r="WZD351" s="1"/>
      <c r="WZE351" s="1"/>
      <c r="WZF351" s="1"/>
      <c r="WZG351" s="1"/>
      <c r="WZH351" s="1"/>
      <c r="WZI351" s="1"/>
      <c r="WZJ351" s="1"/>
      <c r="WZK351" s="1"/>
      <c r="WZL351" s="1"/>
      <c r="WZM351" s="1"/>
      <c r="WZN351" s="1"/>
      <c r="WZO351" s="1"/>
      <c r="WZP351" s="1"/>
      <c r="WZQ351" s="1"/>
      <c r="WZR351" s="1"/>
      <c r="WZS351" s="1"/>
      <c r="WZT351" s="1"/>
      <c r="WZU351" s="1"/>
      <c r="WZV351" s="1"/>
      <c r="WZW351" s="1"/>
      <c r="WZX351" s="1"/>
      <c r="WZY351" s="1"/>
      <c r="WZZ351" s="1"/>
      <c r="XAA351" s="1"/>
      <c r="XAB351" s="1"/>
      <c r="XAC351" s="1"/>
      <c r="XAD351" s="1"/>
      <c r="XAE351" s="1"/>
      <c r="XAF351" s="1"/>
      <c r="XAG351" s="1"/>
      <c r="XAH351" s="1"/>
      <c r="XAI351" s="1"/>
      <c r="XAJ351" s="1"/>
      <c r="XAK351" s="1"/>
      <c r="XAL351" s="1"/>
      <c r="XAM351" s="1"/>
      <c r="XAN351" s="1"/>
      <c r="XAO351" s="1"/>
      <c r="XAP351" s="1"/>
      <c r="XAQ351" s="1"/>
      <c r="XAR351" s="1"/>
      <c r="XAS351" s="1"/>
      <c r="XAT351" s="1"/>
      <c r="XAU351" s="1"/>
      <c r="XAV351" s="1"/>
      <c r="XAW351" s="1"/>
      <c r="XAX351" s="1"/>
      <c r="XAY351" s="1"/>
      <c r="XAZ351" s="1"/>
      <c r="XBA351" s="1"/>
      <c r="XBB351" s="1"/>
      <c r="XBC351" s="1"/>
      <c r="XBD351" s="1"/>
      <c r="XBE351" s="1"/>
      <c r="XBF351" s="1"/>
      <c r="XBG351" s="1"/>
      <c r="XBH351" s="1"/>
      <c r="XBI351" s="1"/>
      <c r="XBJ351" s="1"/>
      <c r="XBK351" s="1"/>
      <c r="XBL351" s="1"/>
      <c r="XBM351" s="1"/>
      <c r="XBN351" s="1"/>
      <c r="XBO351" s="1"/>
      <c r="XBP351" s="1"/>
      <c r="XBQ351" s="1"/>
      <c r="XBR351" s="1"/>
      <c r="XBS351" s="1"/>
      <c r="XBT351" s="1"/>
      <c r="XBU351" s="1"/>
      <c r="XBV351" s="1"/>
      <c r="XBW351" s="1"/>
      <c r="XBX351" s="1"/>
      <c r="XBY351" s="1"/>
      <c r="XBZ351" s="1"/>
      <c r="XCA351" s="1"/>
      <c r="XCB351" s="1"/>
      <c r="XCC351" s="1"/>
      <c r="XCD351" s="1"/>
      <c r="XCE351" s="1"/>
      <c r="XCF351" s="1"/>
      <c r="XCG351" s="1"/>
      <c r="XCH351" s="1"/>
      <c r="XCI351" s="1"/>
      <c r="XCJ351" s="1"/>
      <c r="XCK351" s="1"/>
      <c r="XCL351" s="1"/>
      <c r="XCM351" s="1"/>
      <c r="XCN351" s="1"/>
      <c r="XCO351" s="1"/>
      <c r="XCP351" s="1"/>
      <c r="XCQ351" s="1"/>
      <c r="XCR351" s="1"/>
      <c r="XCS351" s="1"/>
      <c r="XCT351" s="1"/>
      <c r="XCU351" s="1"/>
      <c r="XCV351" s="1"/>
      <c r="XCW351" s="1"/>
      <c r="XCX351" s="1"/>
      <c r="XCY351" s="1"/>
      <c r="XCZ351" s="1"/>
      <c r="XDA351" s="1"/>
      <c r="XDB351" s="1"/>
      <c r="XDC351" s="1"/>
      <c r="XDD351" s="1"/>
      <c r="XDE351" s="1"/>
      <c r="XDF351" s="1"/>
      <c r="XDG351" s="1"/>
      <c r="XDH351" s="1"/>
      <c r="XDI351" s="1"/>
      <c r="XDJ351" s="1"/>
      <c r="XDK351" s="1"/>
      <c r="XDL351" s="1"/>
      <c r="XDM351" s="1"/>
      <c r="XDN351" s="1"/>
      <c r="XDO351" s="1"/>
      <c r="XDP351" s="1"/>
      <c r="XDQ351" s="1"/>
      <c r="XDR351" s="1"/>
      <c r="XDS351" s="1"/>
      <c r="XDT351" s="1"/>
      <c r="XDU351" s="1"/>
      <c r="XDV351" s="1"/>
      <c r="XDW351" s="1"/>
      <c r="XDX351" s="1"/>
      <c r="XDY351" s="1"/>
      <c r="XDZ351" s="1"/>
      <c r="XEA351" s="1"/>
      <c r="XEB351" s="1"/>
      <c r="XEC351" s="1"/>
      <c r="XED351" s="1"/>
      <c r="XEE351" s="1"/>
      <c r="XEF351" s="1"/>
      <c r="XEG351" s="1"/>
      <c r="XEH351" s="1"/>
      <c r="XEI351" s="1"/>
      <c r="XEJ351" s="1"/>
      <c r="XEK351" s="1"/>
      <c r="XEL351" s="1"/>
      <c r="XEM351" s="1"/>
      <c r="XEN351" s="1"/>
      <c r="XEO351" s="1"/>
      <c r="XEP351" s="1"/>
      <c r="XEQ351" s="1"/>
      <c r="XER351" s="1"/>
      <c r="XES351" s="1"/>
      <c r="XET351" s="1"/>
      <c r="XEU351" s="1"/>
      <c r="XEV351" s="1"/>
      <c r="XEW351" s="1"/>
      <c r="XEX351" s="1"/>
      <c r="XEY351" s="1"/>
      <c r="XEZ351" s="1"/>
      <c r="XFA351" s="1"/>
      <c r="XFB351" s="1"/>
      <c r="XFC351" s="1"/>
      <c r="XFD351" s="1"/>
    </row>
    <row r="352" spans="1:151 16227:16384" s="11" customFormat="1" ht="20.25" customHeight="1" x14ac:dyDescent="0.25">
      <c r="A352" s="139"/>
      <c r="B352" s="140"/>
      <c r="C352" s="100">
        <f t="shared" si="50"/>
        <v>5</v>
      </c>
      <c r="D352" s="100"/>
      <c r="E352" s="60" t="s">
        <v>208</v>
      </c>
      <c r="F352" s="117">
        <f>(55.11+1.69)*10.764</f>
        <v>611.39519999999993</v>
      </c>
      <c r="G352" s="119">
        <f>(55.11+1.69)*10.764</f>
        <v>611.39519999999993</v>
      </c>
      <c r="H352" s="60">
        <v>0</v>
      </c>
      <c r="I352" s="60">
        <f t="shared" si="49"/>
        <v>917.0927999999999</v>
      </c>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WZC352" s="1"/>
      <c r="WZD352" s="1"/>
      <c r="WZE352" s="1"/>
      <c r="WZF352" s="1"/>
      <c r="WZG352" s="1"/>
      <c r="WZH352" s="1"/>
      <c r="WZI352" s="1"/>
      <c r="WZJ352" s="1"/>
      <c r="WZK352" s="1"/>
      <c r="WZL352" s="1"/>
      <c r="WZM352" s="1"/>
      <c r="WZN352" s="1"/>
      <c r="WZO352" s="1"/>
      <c r="WZP352" s="1"/>
      <c r="WZQ352" s="1"/>
      <c r="WZR352" s="1"/>
      <c r="WZS352" s="1"/>
      <c r="WZT352" s="1"/>
      <c r="WZU352" s="1"/>
      <c r="WZV352" s="1"/>
      <c r="WZW352" s="1"/>
      <c r="WZX352" s="1"/>
      <c r="WZY352" s="1"/>
      <c r="WZZ352" s="1"/>
      <c r="XAA352" s="1"/>
      <c r="XAB352" s="1"/>
      <c r="XAC352" s="1"/>
      <c r="XAD352" s="1"/>
      <c r="XAE352" s="1"/>
      <c r="XAF352" s="1"/>
      <c r="XAG352" s="1"/>
      <c r="XAH352" s="1"/>
      <c r="XAI352" s="1"/>
      <c r="XAJ352" s="1"/>
      <c r="XAK352" s="1"/>
      <c r="XAL352" s="1"/>
      <c r="XAM352" s="1"/>
      <c r="XAN352" s="1"/>
      <c r="XAO352" s="1"/>
      <c r="XAP352" s="1"/>
      <c r="XAQ352" s="1"/>
      <c r="XAR352" s="1"/>
      <c r="XAS352" s="1"/>
      <c r="XAT352" s="1"/>
      <c r="XAU352" s="1"/>
      <c r="XAV352" s="1"/>
      <c r="XAW352" s="1"/>
      <c r="XAX352" s="1"/>
      <c r="XAY352" s="1"/>
      <c r="XAZ352" s="1"/>
      <c r="XBA352" s="1"/>
      <c r="XBB352" s="1"/>
      <c r="XBC352" s="1"/>
      <c r="XBD352" s="1"/>
      <c r="XBE352" s="1"/>
      <c r="XBF352" s="1"/>
      <c r="XBG352" s="1"/>
      <c r="XBH352" s="1"/>
      <c r="XBI352" s="1"/>
      <c r="XBJ352" s="1"/>
      <c r="XBK352" s="1"/>
      <c r="XBL352" s="1"/>
      <c r="XBM352" s="1"/>
      <c r="XBN352" s="1"/>
      <c r="XBO352" s="1"/>
      <c r="XBP352" s="1"/>
      <c r="XBQ352" s="1"/>
      <c r="XBR352" s="1"/>
      <c r="XBS352" s="1"/>
      <c r="XBT352" s="1"/>
      <c r="XBU352" s="1"/>
      <c r="XBV352" s="1"/>
      <c r="XBW352" s="1"/>
      <c r="XBX352" s="1"/>
      <c r="XBY352" s="1"/>
      <c r="XBZ352" s="1"/>
      <c r="XCA352" s="1"/>
      <c r="XCB352" s="1"/>
      <c r="XCC352" s="1"/>
      <c r="XCD352" s="1"/>
      <c r="XCE352" s="1"/>
      <c r="XCF352" s="1"/>
      <c r="XCG352" s="1"/>
      <c r="XCH352" s="1"/>
      <c r="XCI352" s="1"/>
      <c r="XCJ352" s="1"/>
      <c r="XCK352" s="1"/>
      <c r="XCL352" s="1"/>
      <c r="XCM352" s="1"/>
      <c r="XCN352" s="1"/>
      <c r="XCO352" s="1"/>
      <c r="XCP352" s="1"/>
      <c r="XCQ352" s="1"/>
      <c r="XCR352" s="1"/>
      <c r="XCS352" s="1"/>
      <c r="XCT352" s="1"/>
      <c r="XCU352" s="1"/>
      <c r="XCV352" s="1"/>
      <c r="XCW352" s="1"/>
      <c r="XCX352" s="1"/>
      <c r="XCY352" s="1"/>
      <c r="XCZ352" s="1"/>
      <c r="XDA352" s="1"/>
      <c r="XDB352" s="1"/>
      <c r="XDC352" s="1"/>
      <c r="XDD352" s="1"/>
      <c r="XDE352" s="1"/>
      <c r="XDF352" s="1"/>
      <c r="XDG352" s="1"/>
      <c r="XDH352" s="1"/>
      <c r="XDI352" s="1"/>
      <c r="XDJ352" s="1"/>
      <c r="XDK352" s="1"/>
      <c r="XDL352" s="1"/>
      <c r="XDM352" s="1"/>
      <c r="XDN352" s="1"/>
      <c r="XDO352" s="1"/>
      <c r="XDP352" s="1"/>
      <c r="XDQ352" s="1"/>
      <c r="XDR352" s="1"/>
      <c r="XDS352" s="1"/>
      <c r="XDT352" s="1"/>
      <c r="XDU352" s="1"/>
      <c r="XDV352" s="1"/>
      <c r="XDW352" s="1"/>
      <c r="XDX352" s="1"/>
      <c r="XDY352" s="1"/>
      <c r="XDZ352" s="1"/>
      <c r="XEA352" s="1"/>
      <c r="XEB352" s="1"/>
      <c r="XEC352" s="1"/>
      <c r="XED352" s="1"/>
      <c r="XEE352" s="1"/>
      <c r="XEF352" s="1"/>
      <c r="XEG352" s="1"/>
      <c r="XEH352" s="1"/>
      <c r="XEI352" s="1"/>
      <c r="XEJ352" s="1"/>
      <c r="XEK352" s="1"/>
      <c r="XEL352" s="1"/>
      <c r="XEM352" s="1"/>
      <c r="XEN352" s="1"/>
      <c r="XEO352" s="1"/>
      <c r="XEP352" s="1"/>
      <c r="XEQ352" s="1"/>
      <c r="XER352" s="1"/>
      <c r="XES352" s="1"/>
      <c r="XET352" s="1"/>
      <c r="XEU352" s="1"/>
      <c r="XEV352" s="1"/>
      <c r="XEW352" s="1"/>
      <c r="XEX352" s="1"/>
      <c r="XEY352" s="1"/>
      <c r="XEZ352" s="1"/>
      <c r="XFA352" s="1"/>
      <c r="XFB352" s="1"/>
      <c r="XFC352" s="1"/>
      <c r="XFD352" s="1"/>
    </row>
    <row r="353" spans="1:151 16227:16384" s="11" customFormat="1" ht="20.25" customHeight="1" x14ac:dyDescent="0.25">
      <c r="A353" s="141"/>
      <c r="B353" s="142"/>
      <c r="C353" s="100">
        <f t="shared" si="50"/>
        <v>6</v>
      </c>
      <c r="D353" s="100"/>
      <c r="E353" s="117" t="s">
        <v>215</v>
      </c>
      <c r="F353" s="118"/>
      <c r="G353" s="118"/>
      <c r="H353" s="118"/>
      <c r="I353" s="119"/>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WZC353" s="1"/>
      <c r="WZD353" s="1"/>
      <c r="WZE353" s="1"/>
      <c r="WZF353" s="1"/>
      <c r="WZG353" s="1"/>
      <c r="WZH353" s="1"/>
      <c r="WZI353" s="1"/>
      <c r="WZJ353" s="1"/>
      <c r="WZK353" s="1"/>
      <c r="WZL353" s="1"/>
      <c r="WZM353" s="1"/>
      <c r="WZN353" s="1"/>
      <c r="WZO353" s="1"/>
      <c r="WZP353" s="1"/>
      <c r="WZQ353" s="1"/>
      <c r="WZR353" s="1"/>
      <c r="WZS353" s="1"/>
      <c r="WZT353" s="1"/>
      <c r="WZU353" s="1"/>
      <c r="WZV353" s="1"/>
      <c r="WZW353" s="1"/>
      <c r="WZX353" s="1"/>
      <c r="WZY353" s="1"/>
      <c r="WZZ353" s="1"/>
      <c r="XAA353" s="1"/>
      <c r="XAB353" s="1"/>
      <c r="XAC353" s="1"/>
      <c r="XAD353" s="1"/>
      <c r="XAE353" s="1"/>
      <c r="XAF353" s="1"/>
      <c r="XAG353" s="1"/>
      <c r="XAH353" s="1"/>
      <c r="XAI353" s="1"/>
      <c r="XAJ353" s="1"/>
      <c r="XAK353" s="1"/>
      <c r="XAL353" s="1"/>
      <c r="XAM353" s="1"/>
      <c r="XAN353" s="1"/>
      <c r="XAO353" s="1"/>
      <c r="XAP353" s="1"/>
      <c r="XAQ353" s="1"/>
      <c r="XAR353" s="1"/>
      <c r="XAS353" s="1"/>
      <c r="XAT353" s="1"/>
      <c r="XAU353" s="1"/>
      <c r="XAV353" s="1"/>
      <c r="XAW353" s="1"/>
      <c r="XAX353" s="1"/>
      <c r="XAY353" s="1"/>
      <c r="XAZ353" s="1"/>
      <c r="XBA353" s="1"/>
      <c r="XBB353" s="1"/>
      <c r="XBC353" s="1"/>
      <c r="XBD353" s="1"/>
      <c r="XBE353" s="1"/>
      <c r="XBF353" s="1"/>
      <c r="XBG353" s="1"/>
      <c r="XBH353" s="1"/>
      <c r="XBI353" s="1"/>
      <c r="XBJ353" s="1"/>
      <c r="XBK353" s="1"/>
      <c r="XBL353" s="1"/>
      <c r="XBM353" s="1"/>
      <c r="XBN353" s="1"/>
      <c r="XBO353" s="1"/>
      <c r="XBP353" s="1"/>
      <c r="XBQ353" s="1"/>
      <c r="XBR353" s="1"/>
      <c r="XBS353" s="1"/>
      <c r="XBT353" s="1"/>
      <c r="XBU353" s="1"/>
      <c r="XBV353" s="1"/>
      <c r="XBW353" s="1"/>
      <c r="XBX353" s="1"/>
      <c r="XBY353" s="1"/>
      <c r="XBZ353" s="1"/>
      <c r="XCA353" s="1"/>
      <c r="XCB353" s="1"/>
      <c r="XCC353" s="1"/>
      <c r="XCD353" s="1"/>
      <c r="XCE353" s="1"/>
      <c r="XCF353" s="1"/>
      <c r="XCG353" s="1"/>
      <c r="XCH353" s="1"/>
      <c r="XCI353" s="1"/>
      <c r="XCJ353" s="1"/>
      <c r="XCK353" s="1"/>
      <c r="XCL353" s="1"/>
      <c r="XCM353" s="1"/>
      <c r="XCN353" s="1"/>
      <c r="XCO353" s="1"/>
      <c r="XCP353" s="1"/>
      <c r="XCQ353" s="1"/>
      <c r="XCR353" s="1"/>
      <c r="XCS353" s="1"/>
      <c r="XCT353" s="1"/>
      <c r="XCU353" s="1"/>
      <c r="XCV353" s="1"/>
      <c r="XCW353" s="1"/>
      <c r="XCX353" s="1"/>
      <c r="XCY353" s="1"/>
      <c r="XCZ353" s="1"/>
      <c r="XDA353" s="1"/>
      <c r="XDB353" s="1"/>
      <c r="XDC353" s="1"/>
      <c r="XDD353" s="1"/>
      <c r="XDE353" s="1"/>
      <c r="XDF353" s="1"/>
      <c r="XDG353" s="1"/>
      <c r="XDH353" s="1"/>
      <c r="XDI353" s="1"/>
      <c r="XDJ353" s="1"/>
      <c r="XDK353" s="1"/>
      <c r="XDL353" s="1"/>
      <c r="XDM353" s="1"/>
      <c r="XDN353" s="1"/>
      <c r="XDO353" s="1"/>
      <c r="XDP353" s="1"/>
      <c r="XDQ353" s="1"/>
      <c r="XDR353" s="1"/>
      <c r="XDS353" s="1"/>
      <c r="XDT353" s="1"/>
      <c r="XDU353" s="1"/>
      <c r="XDV353" s="1"/>
      <c r="XDW353" s="1"/>
      <c r="XDX353" s="1"/>
      <c r="XDY353" s="1"/>
      <c r="XDZ353" s="1"/>
      <c r="XEA353" s="1"/>
      <c r="XEB353" s="1"/>
      <c r="XEC353" s="1"/>
      <c r="XED353" s="1"/>
      <c r="XEE353" s="1"/>
      <c r="XEF353" s="1"/>
      <c r="XEG353" s="1"/>
      <c r="XEH353" s="1"/>
      <c r="XEI353" s="1"/>
      <c r="XEJ353" s="1"/>
      <c r="XEK353" s="1"/>
      <c r="XEL353" s="1"/>
      <c r="XEM353" s="1"/>
      <c r="XEN353" s="1"/>
      <c r="XEO353" s="1"/>
      <c r="XEP353" s="1"/>
      <c r="XEQ353" s="1"/>
      <c r="XER353" s="1"/>
      <c r="XES353" s="1"/>
      <c r="XET353" s="1"/>
      <c r="XEU353" s="1"/>
      <c r="XEV353" s="1"/>
      <c r="XEW353" s="1"/>
      <c r="XEX353" s="1"/>
      <c r="XEY353" s="1"/>
      <c r="XEZ353" s="1"/>
      <c r="XFA353" s="1"/>
      <c r="XFB353" s="1"/>
      <c r="XFC353" s="1"/>
      <c r="XFD353" s="1"/>
    </row>
    <row r="354" spans="1:151 16227:16384" s="11" customFormat="1" ht="20.25" x14ac:dyDescent="0.25">
      <c r="A354" s="192" t="s">
        <v>262</v>
      </c>
      <c r="B354" s="193"/>
      <c r="C354" s="193"/>
      <c r="D354" s="193"/>
      <c r="E354" s="193"/>
      <c r="F354" s="193"/>
      <c r="G354" s="193"/>
      <c r="H354" s="193"/>
      <c r="I354" s="194"/>
      <c r="J354" s="1">
        <v>1</v>
      </c>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WZC354" s="1"/>
      <c r="WZD354" s="1"/>
      <c r="WZE354" s="1"/>
      <c r="WZF354" s="1"/>
      <c r="WZG354" s="1"/>
      <c r="WZH354" s="1"/>
      <c r="WZI354" s="1"/>
      <c r="WZJ354" s="1"/>
      <c r="WZK354" s="1"/>
      <c r="WZL354" s="1"/>
      <c r="WZM354" s="1"/>
      <c r="WZN354" s="1"/>
      <c r="WZO354" s="1"/>
      <c r="WZP354" s="1"/>
      <c r="WZQ354" s="1"/>
      <c r="WZR354" s="1"/>
      <c r="WZS354" s="1"/>
      <c r="WZT354" s="1"/>
      <c r="WZU354" s="1"/>
      <c r="WZV354" s="1"/>
      <c r="WZW354" s="1"/>
      <c r="WZX354" s="1"/>
      <c r="WZY354" s="1"/>
      <c r="WZZ354" s="1"/>
      <c r="XAA354" s="1"/>
      <c r="XAB354" s="1"/>
      <c r="XAC354" s="1"/>
      <c r="XAD354" s="1"/>
      <c r="XAE354" s="1"/>
      <c r="XAF354" s="1"/>
      <c r="XAG354" s="1"/>
      <c r="XAH354" s="1"/>
      <c r="XAI354" s="1"/>
      <c r="XAJ354" s="1"/>
      <c r="XAK354" s="1"/>
      <c r="XAL354" s="1"/>
      <c r="XAM354" s="1"/>
      <c r="XAN354" s="1"/>
      <c r="XAO354" s="1"/>
      <c r="XAP354" s="1"/>
      <c r="XAQ354" s="1"/>
      <c r="XAR354" s="1"/>
      <c r="XAS354" s="1"/>
      <c r="XAT354" s="1"/>
      <c r="XAU354" s="1"/>
      <c r="XAV354" s="1"/>
      <c r="XAW354" s="1"/>
      <c r="XAX354" s="1"/>
      <c r="XAY354" s="1"/>
      <c r="XAZ354" s="1"/>
      <c r="XBA354" s="1"/>
      <c r="XBB354" s="1"/>
      <c r="XBC354" s="1"/>
      <c r="XBD354" s="1"/>
      <c r="XBE354" s="1"/>
      <c r="XBF354" s="1"/>
      <c r="XBG354" s="1"/>
      <c r="XBH354" s="1"/>
      <c r="XBI354" s="1"/>
      <c r="XBJ354" s="1"/>
      <c r="XBK354" s="1"/>
      <c r="XBL354" s="1"/>
      <c r="XBM354" s="1"/>
      <c r="XBN354" s="1"/>
      <c r="XBO354" s="1"/>
      <c r="XBP354" s="1"/>
      <c r="XBQ354" s="1"/>
      <c r="XBR354" s="1"/>
      <c r="XBS354" s="1"/>
      <c r="XBT354" s="1"/>
      <c r="XBU354" s="1"/>
      <c r="XBV354" s="1"/>
      <c r="XBW354" s="1"/>
      <c r="XBX354" s="1"/>
      <c r="XBY354" s="1"/>
      <c r="XBZ354" s="1"/>
      <c r="XCA354" s="1"/>
      <c r="XCB354" s="1"/>
      <c r="XCC354" s="1"/>
      <c r="XCD354" s="1"/>
      <c r="XCE354" s="1"/>
      <c r="XCF354" s="1"/>
      <c r="XCG354" s="1"/>
      <c r="XCH354" s="1"/>
      <c r="XCI354" s="1"/>
      <c r="XCJ354" s="1"/>
      <c r="XCK354" s="1"/>
      <c r="XCL354" s="1"/>
      <c r="XCM354" s="1"/>
      <c r="XCN354" s="1"/>
      <c r="XCO354" s="1"/>
      <c r="XCP354" s="1"/>
      <c r="XCQ354" s="1"/>
      <c r="XCR354" s="1"/>
      <c r="XCS354" s="1"/>
      <c r="XCT354" s="1"/>
      <c r="XCU354" s="1"/>
      <c r="XCV354" s="1"/>
      <c r="XCW354" s="1"/>
      <c r="XCX354" s="1"/>
      <c r="XCY354" s="1"/>
      <c r="XCZ354" s="1"/>
      <c r="XDA354" s="1"/>
      <c r="XDB354" s="1"/>
      <c r="XDC354" s="1"/>
      <c r="XDD354" s="1"/>
      <c r="XDE354" s="1"/>
      <c r="XDF354" s="1"/>
      <c r="XDG354" s="1"/>
      <c r="XDH354" s="1"/>
      <c r="XDI354" s="1"/>
      <c r="XDJ354" s="1"/>
      <c r="XDK354" s="1"/>
      <c r="XDL354" s="1"/>
      <c r="XDM354" s="1"/>
      <c r="XDN354" s="1"/>
      <c r="XDO354" s="1"/>
      <c r="XDP354" s="1"/>
      <c r="XDQ354" s="1"/>
      <c r="XDR354" s="1"/>
      <c r="XDS354" s="1"/>
      <c r="XDT354" s="1"/>
      <c r="XDU354" s="1"/>
      <c r="XDV354" s="1"/>
      <c r="XDW354" s="1"/>
      <c r="XDX354" s="1"/>
      <c r="XDY354" s="1"/>
      <c r="XDZ354" s="1"/>
      <c r="XEA354" s="1"/>
      <c r="XEB354" s="1"/>
      <c r="XEC354" s="1"/>
      <c r="XED354" s="1"/>
      <c r="XEE354" s="1"/>
      <c r="XEF354" s="1"/>
      <c r="XEG354" s="1"/>
      <c r="XEH354" s="1"/>
      <c r="XEI354" s="1"/>
      <c r="XEJ354" s="1"/>
      <c r="XEK354" s="1"/>
      <c r="XEL354" s="1"/>
      <c r="XEM354" s="1"/>
      <c r="XEN354" s="1"/>
      <c r="XEO354" s="1"/>
      <c r="XEP354" s="1"/>
      <c r="XEQ354" s="1"/>
      <c r="XER354" s="1"/>
      <c r="XES354" s="1"/>
      <c r="XET354" s="1"/>
      <c r="XEU354" s="1"/>
      <c r="XEV354" s="1"/>
      <c r="XEW354" s="1"/>
      <c r="XEX354" s="1"/>
      <c r="XEY354" s="1"/>
      <c r="XEZ354" s="1"/>
      <c r="XFA354" s="1"/>
      <c r="XFB354" s="1"/>
      <c r="XFC354" s="1"/>
      <c r="XFD354" s="1"/>
    </row>
    <row r="355" spans="1:151 16227:16384" s="11" customFormat="1" ht="20.25" customHeight="1" x14ac:dyDescent="0.25">
      <c r="A355" s="137" t="str">
        <f>A354</f>
        <v>40th Floor</v>
      </c>
      <c r="B355" s="138"/>
      <c r="C355" s="100">
        <v>1</v>
      </c>
      <c r="D355" s="100"/>
      <c r="E355" s="60" t="s">
        <v>208</v>
      </c>
      <c r="F355" s="117">
        <f>(54.81+1.98)*10.764</f>
        <v>611.28755999999998</v>
      </c>
      <c r="G355" s="119">
        <f>(54.81+1.98)*10.764</f>
        <v>611.28755999999998</v>
      </c>
      <c r="H355" s="60">
        <v>0</v>
      </c>
      <c r="I355" s="60">
        <f>F355*(($I$191)+1)+H355</f>
        <v>916.93133999999998</v>
      </c>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WZC355" s="1"/>
      <c r="WZD355" s="1"/>
      <c r="WZE355" s="1"/>
      <c r="WZF355" s="1"/>
      <c r="WZG355" s="1"/>
      <c r="WZH355" s="1"/>
      <c r="WZI355" s="1"/>
      <c r="WZJ355" s="1"/>
      <c r="WZK355" s="1"/>
      <c r="WZL355" s="1"/>
      <c r="WZM355" s="1"/>
      <c r="WZN355" s="1"/>
      <c r="WZO355" s="1"/>
      <c r="WZP355" s="1"/>
      <c r="WZQ355" s="1"/>
      <c r="WZR355" s="1"/>
      <c r="WZS355" s="1"/>
      <c r="WZT355" s="1"/>
      <c r="WZU355" s="1"/>
      <c r="WZV355" s="1"/>
      <c r="WZW355" s="1"/>
      <c r="WZX355" s="1"/>
      <c r="WZY355" s="1"/>
      <c r="WZZ355" s="1"/>
      <c r="XAA355" s="1"/>
      <c r="XAB355" s="1"/>
      <c r="XAC355" s="1"/>
      <c r="XAD355" s="1"/>
      <c r="XAE355" s="1"/>
      <c r="XAF355" s="1"/>
      <c r="XAG355" s="1"/>
      <c r="XAH355" s="1"/>
      <c r="XAI355" s="1"/>
      <c r="XAJ355" s="1"/>
      <c r="XAK355" s="1"/>
      <c r="XAL355" s="1"/>
      <c r="XAM355" s="1"/>
      <c r="XAN355" s="1"/>
      <c r="XAO355" s="1"/>
      <c r="XAP355" s="1"/>
      <c r="XAQ355" s="1"/>
      <c r="XAR355" s="1"/>
      <c r="XAS355" s="1"/>
      <c r="XAT355" s="1"/>
      <c r="XAU355" s="1"/>
      <c r="XAV355" s="1"/>
      <c r="XAW355" s="1"/>
      <c r="XAX355" s="1"/>
      <c r="XAY355" s="1"/>
      <c r="XAZ355" s="1"/>
      <c r="XBA355" s="1"/>
      <c r="XBB355" s="1"/>
      <c r="XBC355" s="1"/>
      <c r="XBD355" s="1"/>
      <c r="XBE355" s="1"/>
      <c r="XBF355" s="1"/>
      <c r="XBG355" s="1"/>
      <c r="XBH355" s="1"/>
      <c r="XBI355" s="1"/>
      <c r="XBJ355" s="1"/>
      <c r="XBK355" s="1"/>
      <c r="XBL355" s="1"/>
      <c r="XBM355" s="1"/>
      <c r="XBN355" s="1"/>
      <c r="XBO355" s="1"/>
      <c r="XBP355" s="1"/>
      <c r="XBQ355" s="1"/>
      <c r="XBR355" s="1"/>
      <c r="XBS355" s="1"/>
      <c r="XBT355" s="1"/>
      <c r="XBU355" s="1"/>
      <c r="XBV355" s="1"/>
      <c r="XBW355" s="1"/>
      <c r="XBX355" s="1"/>
      <c r="XBY355" s="1"/>
      <c r="XBZ355" s="1"/>
      <c r="XCA355" s="1"/>
      <c r="XCB355" s="1"/>
      <c r="XCC355" s="1"/>
      <c r="XCD355" s="1"/>
      <c r="XCE355" s="1"/>
      <c r="XCF355" s="1"/>
      <c r="XCG355" s="1"/>
      <c r="XCH355" s="1"/>
      <c r="XCI355" s="1"/>
      <c r="XCJ355" s="1"/>
      <c r="XCK355" s="1"/>
      <c r="XCL355" s="1"/>
      <c r="XCM355" s="1"/>
      <c r="XCN355" s="1"/>
      <c r="XCO355" s="1"/>
      <c r="XCP355" s="1"/>
      <c r="XCQ355" s="1"/>
      <c r="XCR355" s="1"/>
      <c r="XCS355" s="1"/>
      <c r="XCT355" s="1"/>
      <c r="XCU355" s="1"/>
      <c r="XCV355" s="1"/>
      <c r="XCW355" s="1"/>
      <c r="XCX355" s="1"/>
      <c r="XCY355" s="1"/>
      <c r="XCZ355" s="1"/>
      <c r="XDA355" s="1"/>
      <c r="XDB355" s="1"/>
      <c r="XDC355" s="1"/>
      <c r="XDD355" s="1"/>
      <c r="XDE355" s="1"/>
      <c r="XDF355" s="1"/>
      <c r="XDG355" s="1"/>
      <c r="XDH355" s="1"/>
      <c r="XDI355" s="1"/>
      <c r="XDJ355" s="1"/>
      <c r="XDK355" s="1"/>
      <c r="XDL355" s="1"/>
      <c r="XDM355" s="1"/>
      <c r="XDN355" s="1"/>
      <c r="XDO355" s="1"/>
      <c r="XDP355" s="1"/>
      <c r="XDQ355" s="1"/>
      <c r="XDR355" s="1"/>
      <c r="XDS355" s="1"/>
      <c r="XDT355" s="1"/>
      <c r="XDU355" s="1"/>
      <c r="XDV355" s="1"/>
      <c r="XDW355" s="1"/>
      <c r="XDX355" s="1"/>
      <c r="XDY355" s="1"/>
      <c r="XDZ355" s="1"/>
      <c r="XEA355" s="1"/>
      <c r="XEB355" s="1"/>
      <c r="XEC355" s="1"/>
      <c r="XED355" s="1"/>
      <c r="XEE355" s="1"/>
      <c r="XEF355" s="1"/>
      <c r="XEG355" s="1"/>
      <c r="XEH355" s="1"/>
      <c r="XEI355" s="1"/>
      <c r="XEJ355" s="1"/>
      <c r="XEK355" s="1"/>
      <c r="XEL355" s="1"/>
      <c r="XEM355" s="1"/>
      <c r="XEN355" s="1"/>
      <c r="XEO355" s="1"/>
      <c r="XEP355" s="1"/>
      <c r="XEQ355" s="1"/>
      <c r="XER355" s="1"/>
      <c r="XES355" s="1"/>
      <c r="XET355" s="1"/>
      <c r="XEU355" s="1"/>
      <c r="XEV355" s="1"/>
      <c r="XEW355" s="1"/>
      <c r="XEX355" s="1"/>
      <c r="XEY355" s="1"/>
      <c r="XEZ355" s="1"/>
      <c r="XFA355" s="1"/>
      <c r="XFB355" s="1"/>
      <c r="XFC355" s="1"/>
      <c r="XFD355" s="1"/>
    </row>
    <row r="356" spans="1:151 16227:16384" s="11" customFormat="1" ht="20.25" customHeight="1" x14ac:dyDescent="0.25">
      <c r="A356" s="139"/>
      <c r="B356" s="140"/>
      <c r="C356" s="100">
        <f>C355+1</f>
        <v>2</v>
      </c>
      <c r="D356" s="100"/>
      <c r="E356" s="60" t="s">
        <v>208</v>
      </c>
      <c r="F356" s="117">
        <f>(59.57+1.75)*10.764</f>
        <v>660.04847999999993</v>
      </c>
      <c r="G356" s="119">
        <f>(59.57+1.75)*10.764</f>
        <v>660.04847999999993</v>
      </c>
      <c r="H356" s="60">
        <v>0</v>
      </c>
      <c r="I356" s="60">
        <f t="shared" ref="I356:I359" si="51">F356*(($I$191)+1)+H356</f>
        <v>990.07271999999989</v>
      </c>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WZC356" s="1"/>
      <c r="WZD356" s="1"/>
      <c r="WZE356" s="1"/>
      <c r="WZF356" s="1"/>
      <c r="WZG356" s="1"/>
      <c r="WZH356" s="1"/>
      <c r="WZI356" s="1"/>
      <c r="WZJ356" s="1"/>
      <c r="WZK356" s="1"/>
      <c r="WZL356" s="1"/>
      <c r="WZM356" s="1"/>
      <c r="WZN356" s="1"/>
      <c r="WZO356" s="1"/>
      <c r="WZP356" s="1"/>
      <c r="WZQ356" s="1"/>
      <c r="WZR356" s="1"/>
      <c r="WZS356" s="1"/>
      <c r="WZT356" s="1"/>
      <c r="WZU356" s="1"/>
      <c r="WZV356" s="1"/>
      <c r="WZW356" s="1"/>
      <c r="WZX356" s="1"/>
      <c r="WZY356" s="1"/>
      <c r="WZZ356" s="1"/>
      <c r="XAA356" s="1"/>
      <c r="XAB356" s="1"/>
      <c r="XAC356" s="1"/>
      <c r="XAD356" s="1"/>
      <c r="XAE356" s="1"/>
      <c r="XAF356" s="1"/>
      <c r="XAG356" s="1"/>
      <c r="XAH356" s="1"/>
      <c r="XAI356" s="1"/>
      <c r="XAJ356" s="1"/>
      <c r="XAK356" s="1"/>
      <c r="XAL356" s="1"/>
      <c r="XAM356" s="1"/>
      <c r="XAN356" s="1"/>
      <c r="XAO356" s="1"/>
      <c r="XAP356" s="1"/>
      <c r="XAQ356" s="1"/>
      <c r="XAR356" s="1"/>
      <c r="XAS356" s="1"/>
      <c r="XAT356" s="1"/>
      <c r="XAU356" s="1"/>
      <c r="XAV356" s="1"/>
      <c r="XAW356" s="1"/>
      <c r="XAX356" s="1"/>
      <c r="XAY356" s="1"/>
      <c r="XAZ356" s="1"/>
      <c r="XBA356" s="1"/>
      <c r="XBB356" s="1"/>
      <c r="XBC356" s="1"/>
      <c r="XBD356" s="1"/>
      <c r="XBE356" s="1"/>
      <c r="XBF356" s="1"/>
      <c r="XBG356" s="1"/>
      <c r="XBH356" s="1"/>
      <c r="XBI356" s="1"/>
      <c r="XBJ356" s="1"/>
      <c r="XBK356" s="1"/>
      <c r="XBL356" s="1"/>
      <c r="XBM356" s="1"/>
      <c r="XBN356" s="1"/>
      <c r="XBO356" s="1"/>
      <c r="XBP356" s="1"/>
      <c r="XBQ356" s="1"/>
      <c r="XBR356" s="1"/>
      <c r="XBS356" s="1"/>
      <c r="XBT356" s="1"/>
      <c r="XBU356" s="1"/>
      <c r="XBV356" s="1"/>
      <c r="XBW356" s="1"/>
      <c r="XBX356" s="1"/>
      <c r="XBY356" s="1"/>
      <c r="XBZ356" s="1"/>
      <c r="XCA356" s="1"/>
      <c r="XCB356" s="1"/>
      <c r="XCC356" s="1"/>
      <c r="XCD356" s="1"/>
      <c r="XCE356" s="1"/>
      <c r="XCF356" s="1"/>
      <c r="XCG356" s="1"/>
      <c r="XCH356" s="1"/>
      <c r="XCI356" s="1"/>
      <c r="XCJ356" s="1"/>
      <c r="XCK356" s="1"/>
      <c r="XCL356" s="1"/>
      <c r="XCM356" s="1"/>
      <c r="XCN356" s="1"/>
      <c r="XCO356" s="1"/>
      <c r="XCP356" s="1"/>
      <c r="XCQ356" s="1"/>
      <c r="XCR356" s="1"/>
      <c r="XCS356" s="1"/>
      <c r="XCT356" s="1"/>
      <c r="XCU356" s="1"/>
      <c r="XCV356" s="1"/>
      <c r="XCW356" s="1"/>
      <c r="XCX356" s="1"/>
      <c r="XCY356" s="1"/>
      <c r="XCZ356" s="1"/>
      <c r="XDA356" s="1"/>
      <c r="XDB356" s="1"/>
      <c r="XDC356" s="1"/>
      <c r="XDD356" s="1"/>
      <c r="XDE356" s="1"/>
      <c r="XDF356" s="1"/>
      <c r="XDG356" s="1"/>
      <c r="XDH356" s="1"/>
      <c r="XDI356" s="1"/>
      <c r="XDJ356" s="1"/>
      <c r="XDK356" s="1"/>
      <c r="XDL356" s="1"/>
      <c r="XDM356" s="1"/>
      <c r="XDN356" s="1"/>
      <c r="XDO356" s="1"/>
      <c r="XDP356" s="1"/>
      <c r="XDQ356" s="1"/>
      <c r="XDR356" s="1"/>
      <c r="XDS356" s="1"/>
      <c r="XDT356" s="1"/>
      <c r="XDU356" s="1"/>
      <c r="XDV356" s="1"/>
      <c r="XDW356" s="1"/>
      <c r="XDX356" s="1"/>
      <c r="XDY356" s="1"/>
      <c r="XDZ356" s="1"/>
      <c r="XEA356" s="1"/>
      <c r="XEB356" s="1"/>
      <c r="XEC356" s="1"/>
      <c r="XED356" s="1"/>
      <c r="XEE356" s="1"/>
      <c r="XEF356" s="1"/>
      <c r="XEG356" s="1"/>
      <c r="XEH356" s="1"/>
      <c r="XEI356" s="1"/>
      <c r="XEJ356" s="1"/>
      <c r="XEK356" s="1"/>
      <c r="XEL356" s="1"/>
      <c r="XEM356" s="1"/>
      <c r="XEN356" s="1"/>
      <c r="XEO356" s="1"/>
      <c r="XEP356" s="1"/>
      <c r="XEQ356" s="1"/>
      <c r="XER356" s="1"/>
      <c r="XES356" s="1"/>
      <c r="XET356" s="1"/>
      <c r="XEU356" s="1"/>
      <c r="XEV356" s="1"/>
      <c r="XEW356" s="1"/>
      <c r="XEX356" s="1"/>
      <c r="XEY356" s="1"/>
      <c r="XEZ356" s="1"/>
      <c r="XFA356" s="1"/>
      <c r="XFB356" s="1"/>
      <c r="XFC356" s="1"/>
      <c r="XFD356" s="1"/>
    </row>
    <row r="357" spans="1:151 16227:16384" s="11" customFormat="1" ht="20.25" customHeight="1" x14ac:dyDescent="0.25">
      <c r="A357" s="139"/>
      <c r="B357" s="140"/>
      <c r="C357" s="100">
        <f t="shared" ref="C357:C360" si="52">C356+1</f>
        <v>3</v>
      </c>
      <c r="D357" s="100"/>
      <c r="E357" s="60" t="s">
        <v>211</v>
      </c>
      <c r="F357" s="117">
        <f>(42.87)*10.764</f>
        <v>461.45267999999993</v>
      </c>
      <c r="G357" s="119">
        <f>(42.87)*10.764</f>
        <v>461.45267999999993</v>
      </c>
      <c r="H357" s="60">
        <v>0</v>
      </c>
      <c r="I357" s="60">
        <f t="shared" si="51"/>
        <v>692.17901999999992</v>
      </c>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WZC357" s="1"/>
      <c r="WZD357" s="1"/>
      <c r="WZE357" s="1"/>
      <c r="WZF357" s="1"/>
      <c r="WZG357" s="1"/>
      <c r="WZH357" s="1"/>
      <c r="WZI357" s="1"/>
      <c r="WZJ357" s="1"/>
      <c r="WZK357" s="1"/>
      <c r="WZL357" s="1"/>
      <c r="WZM357" s="1"/>
      <c r="WZN357" s="1"/>
      <c r="WZO357" s="1"/>
      <c r="WZP357" s="1"/>
      <c r="WZQ357" s="1"/>
      <c r="WZR357" s="1"/>
      <c r="WZS357" s="1"/>
      <c r="WZT357" s="1"/>
      <c r="WZU357" s="1"/>
      <c r="WZV357" s="1"/>
      <c r="WZW357" s="1"/>
      <c r="WZX357" s="1"/>
      <c r="WZY357" s="1"/>
      <c r="WZZ357" s="1"/>
      <c r="XAA357" s="1"/>
      <c r="XAB357" s="1"/>
      <c r="XAC357" s="1"/>
      <c r="XAD357" s="1"/>
      <c r="XAE357" s="1"/>
      <c r="XAF357" s="1"/>
      <c r="XAG357" s="1"/>
      <c r="XAH357" s="1"/>
      <c r="XAI357" s="1"/>
      <c r="XAJ357" s="1"/>
      <c r="XAK357" s="1"/>
      <c r="XAL357" s="1"/>
      <c r="XAM357" s="1"/>
      <c r="XAN357" s="1"/>
      <c r="XAO357" s="1"/>
      <c r="XAP357" s="1"/>
      <c r="XAQ357" s="1"/>
      <c r="XAR357" s="1"/>
      <c r="XAS357" s="1"/>
      <c r="XAT357" s="1"/>
      <c r="XAU357" s="1"/>
      <c r="XAV357" s="1"/>
      <c r="XAW357" s="1"/>
      <c r="XAX357" s="1"/>
      <c r="XAY357" s="1"/>
      <c r="XAZ357" s="1"/>
      <c r="XBA357" s="1"/>
      <c r="XBB357" s="1"/>
      <c r="XBC357" s="1"/>
      <c r="XBD357" s="1"/>
      <c r="XBE357" s="1"/>
      <c r="XBF357" s="1"/>
      <c r="XBG357" s="1"/>
      <c r="XBH357" s="1"/>
      <c r="XBI357" s="1"/>
      <c r="XBJ357" s="1"/>
      <c r="XBK357" s="1"/>
      <c r="XBL357" s="1"/>
      <c r="XBM357" s="1"/>
      <c r="XBN357" s="1"/>
      <c r="XBO357" s="1"/>
      <c r="XBP357" s="1"/>
      <c r="XBQ357" s="1"/>
      <c r="XBR357" s="1"/>
      <c r="XBS357" s="1"/>
      <c r="XBT357" s="1"/>
      <c r="XBU357" s="1"/>
      <c r="XBV357" s="1"/>
      <c r="XBW357" s="1"/>
      <c r="XBX357" s="1"/>
      <c r="XBY357" s="1"/>
      <c r="XBZ357" s="1"/>
      <c r="XCA357" s="1"/>
      <c r="XCB357" s="1"/>
      <c r="XCC357" s="1"/>
      <c r="XCD357" s="1"/>
      <c r="XCE357" s="1"/>
      <c r="XCF357" s="1"/>
      <c r="XCG357" s="1"/>
      <c r="XCH357" s="1"/>
      <c r="XCI357" s="1"/>
      <c r="XCJ357" s="1"/>
      <c r="XCK357" s="1"/>
      <c r="XCL357" s="1"/>
      <c r="XCM357" s="1"/>
      <c r="XCN357" s="1"/>
      <c r="XCO357" s="1"/>
      <c r="XCP357" s="1"/>
      <c r="XCQ357" s="1"/>
      <c r="XCR357" s="1"/>
      <c r="XCS357" s="1"/>
      <c r="XCT357" s="1"/>
      <c r="XCU357" s="1"/>
      <c r="XCV357" s="1"/>
      <c r="XCW357" s="1"/>
      <c r="XCX357" s="1"/>
      <c r="XCY357" s="1"/>
      <c r="XCZ357" s="1"/>
      <c r="XDA357" s="1"/>
      <c r="XDB357" s="1"/>
      <c r="XDC357" s="1"/>
      <c r="XDD357" s="1"/>
      <c r="XDE357" s="1"/>
      <c r="XDF357" s="1"/>
      <c r="XDG357" s="1"/>
      <c r="XDH357" s="1"/>
      <c r="XDI357" s="1"/>
      <c r="XDJ357" s="1"/>
      <c r="XDK357" s="1"/>
      <c r="XDL357" s="1"/>
      <c r="XDM357" s="1"/>
      <c r="XDN357" s="1"/>
      <c r="XDO357" s="1"/>
      <c r="XDP357" s="1"/>
      <c r="XDQ357" s="1"/>
      <c r="XDR357" s="1"/>
      <c r="XDS357" s="1"/>
      <c r="XDT357" s="1"/>
      <c r="XDU357" s="1"/>
      <c r="XDV357" s="1"/>
      <c r="XDW357" s="1"/>
      <c r="XDX357" s="1"/>
      <c r="XDY357" s="1"/>
      <c r="XDZ357" s="1"/>
      <c r="XEA357" s="1"/>
      <c r="XEB357" s="1"/>
      <c r="XEC357" s="1"/>
      <c r="XED357" s="1"/>
      <c r="XEE357" s="1"/>
      <c r="XEF357" s="1"/>
      <c r="XEG357" s="1"/>
      <c r="XEH357" s="1"/>
      <c r="XEI357" s="1"/>
      <c r="XEJ357" s="1"/>
      <c r="XEK357" s="1"/>
      <c r="XEL357" s="1"/>
      <c r="XEM357" s="1"/>
      <c r="XEN357" s="1"/>
      <c r="XEO357" s="1"/>
      <c r="XEP357" s="1"/>
      <c r="XEQ357" s="1"/>
      <c r="XER357" s="1"/>
      <c r="XES357" s="1"/>
      <c r="XET357" s="1"/>
      <c r="XEU357" s="1"/>
      <c r="XEV357" s="1"/>
      <c r="XEW357" s="1"/>
      <c r="XEX357" s="1"/>
      <c r="XEY357" s="1"/>
      <c r="XEZ357" s="1"/>
      <c r="XFA357" s="1"/>
      <c r="XFB357" s="1"/>
      <c r="XFC357" s="1"/>
      <c r="XFD357" s="1"/>
    </row>
    <row r="358" spans="1:151 16227:16384" s="11" customFormat="1" ht="20.25" customHeight="1" x14ac:dyDescent="0.25">
      <c r="A358" s="139"/>
      <c r="B358" s="140"/>
      <c r="C358" s="100">
        <f t="shared" si="52"/>
        <v>4</v>
      </c>
      <c r="D358" s="100"/>
      <c r="E358" s="60" t="s">
        <v>211</v>
      </c>
      <c r="F358" s="117">
        <f>(42.58)*10.764</f>
        <v>458.33111999999994</v>
      </c>
      <c r="G358" s="119">
        <f>(42.58)*10.764</f>
        <v>458.33111999999994</v>
      </c>
      <c r="H358" s="60">
        <v>0</v>
      </c>
      <c r="I358" s="60">
        <f t="shared" si="51"/>
        <v>687.49667999999997</v>
      </c>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WZC358" s="1"/>
      <c r="WZD358" s="1"/>
      <c r="WZE358" s="1"/>
      <c r="WZF358" s="1"/>
      <c r="WZG358" s="1"/>
      <c r="WZH358" s="1"/>
      <c r="WZI358" s="1"/>
      <c r="WZJ358" s="1"/>
      <c r="WZK358" s="1"/>
      <c r="WZL358" s="1"/>
      <c r="WZM358" s="1"/>
      <c r="WZN358" s="1"/>
      <c r="WZO358" s="1"/>
      <c r="WZP358" s="1"/>
      <c r="WZQ358" s="1"/>
      <c r="WZR358" s="1"/>
      <c r="WZS358" s="1"/>
      <c r="WZT358" s="1"/>
      <c r="WZU358" s="1"/>
      <c r="WZV358" s="1"/>
      <c r="WZW358" s="1"/>
      <c r="WZX358" s="1"/>
      <c r="WZY358" s="1"/>
      <c r="WZZ358" s="1"/>
      <c r="XAA358" s="1"/>
      <c r="XAB358" s="1"/>
      <c r="XAC358" s="1"/>
      <c r="XAD358" s="1"/>
      <c r="XAE358" s="1"/>
      <c r="XAF358" s="1"/>
      <c r="XAG358" s="1"/>
      <c r="XAH358" s="1"/>
      <c r="XAI358" s="1"/>
      <c r="XAJ358" s="1"/>
      <c r="XAK358" s="1"/>
      <c r="XAL358" s="1"/>
      <c r="XAM358" s="1"/>
      <c r="XAN358" s="1"/>
      <c r="XAO358" s="1"/>
      <c r="XAP358" s="1"/>
      <c r="XAQ358" s="1"/>
      <c r="XAR358" s="1"/>
      <c r="XAS358" s="1"/>
      <c r="XAT358" s="1"/>
      <c r="XAU358" s="1"/>
      <c r="XAV358" s="1"/>
      <c r="XAW358" s="1"/>
      <c r="XAX358" s="1"/>
      <c r="XAY358" s="1"/>
      <c r="XAZ358" s="1"/>
      <c r="XBA358" s="1"/>
      <c r="XBB358" s="1"/>
      <c r="XBC358" s="1"/>
      <c r="XBD358" s="1"/>
      <c r="XBE358" s="1"/>
      <c r="XBF358" s="1"/>
      <c r="XBG358" s="1"/>
      <c r="XBH358" s="1"/>
      <c r="XBI358" s="1"/>
      <c r="XBJ358" s="1"/>
      <c r="XBK358" s="1"/>
      <c r="XBL358" s="1"/>
      <c r="XBM358" s="1"/>
      <c r="XBN358" s="1"/>
      <c r="XBO358" s="1"/>
      <c r="XBP358" s="1"/>
      <c r="XBQ358" s="1"/>
      <c r="XBR358" s="1"/>
      <c r="XBS358" s="1"/>
      <c r="XBT358" s="1"/>
      <c r="XBU358" s="1"/>
      <c r="XBV358" s="1"/>
      <c r="XBW358" s="1"/>
      <c r="XBX358" s="1"/>
      <c r="XBY358" s="1"/>
      <c r="XBZ358" s="1"/>
      <c r="XCA358" s="1"/>
      <c r="XCB358" s="1"/>
      <c r="XCC358" s="1"/>
      <c r="XCD358" s="1"/>
      <c r="XCE358" s="1"/>
      <c r="XCF358" s="1"/>
      <c r="XCG358" s="1"/>
      <c r="XCH358" s="1"/>
      <c r="XCI358" s="1"/>
      <c r="XCJ358" s="1"/>
      <c r="XCK358" s="1"/>
      <c r="XCL358" s="1"/>
      <c r="XCM358" s="1"/>
      <c r="XCN358" s="1"/>
      <c r="XCO358" s="1"/>
      <c r="XCP358" s="1"/>
      <c r="XCQ358" s="1"/>
      <c r="XCR358" s="1"/>
      <c r="XCS358" s="1"/>
      <c r="XCT358" s="1"/>
      <c r="XCU358" s="1"/>
      <c r="XCV358" s="1"/>
      <c r="XCW358" s="1"/>
      <c r="XCX358" s="1"/>
      <c r="XCY358" s="1"/>
      <c r="XCZ358" s="1"/>
      <c r="XDA358" s="1"/>
      <c r="XDB358" s="1"/>
      <c r="XDC358" s="1"/>
      <c r="XDD358" s="1"/>
      <c r="XDE358" s="1"/>
      <c r="XDF358" s="1"/>
      <c r="XDG358" s="1"/>
      <c r="XDH358" s="1"/>
      <c r="XDI358" s="1"/>
      <c r="XDJ358" s="1"/>
      <c r="XDK358" s="1"/>
      <c r="XDL358" s="1"/>
      <c r="XDM358" s="1"/>
      <c r="XDN358" s="1"/>
      <c r="XDO358" s="1"/>
      <c r="XDP358" s="1"/>
      <c r="XDQ358" s="1"/>
      <c r="XDR358" s="1"/>
      <c r="XDS358" s="1"/>
      <c r="XDT358" s="1"/>
      <c r="XDU358" s="1"/>
      <c r="XDV358" s="1"/>
      <c r="XDW358" s="1"/>
      <c r="XDX358" s="1"/>
      <c r="XDY358" s="1"/>
      <c r="XDZ358" s="1"/>
      <c r="XEA358" s="1"/>
      <c r="XEB358" s="1"/>
      <c r="XEC358" s="1"/>
      <c r="XED358" s="1"/>
      <c r="XEE358" s="1"/>
      <c r="XEF358" s="1"/>
      <c r="XEG358" s="1"/>
      <c r="XEH358" s="1"/>
      <c r="XEI358" s="1"/>
      <c r="XEJ358" s="1"/>
      <c r="XEK358" s="1"/>
      <c r="XEL358" s="1"/>
      <c r="XEM358" s="1"/>
      <c r="XEN358" s="1"/>
      <c r="XEO358" s="1"/>
      <c r="XEP358" s="1"/>
      <c r="XEQ358" s="1"/>
      <c r="XER358" s="1"/>
      <c r="XES358" s="1"/>
      <c r="XET358" s="1"/>
      <c r="XEU358" s="1"/>
      <c r="XEV358" s="1"/>
      <c r="XEW358" s="1"/>
      <c r="XEX358" s="1"/>
      <c r="XEY358" s="1"/>
      <c r="XEZ358" s="1"/>
      <c r="XFA358" s="1"/>
      <c r="XFB358" s="1"/>
      <c r="XFC358" s="1"/>
      <c r="XFD358" s="1"/>
    </row>
    <row r="359" spans="1:151 16227:16384" s="11" customFormat="1" ht="20.25" customHeight="1" x14ac:dyDescent="0.25">
      <c r="A359" s="139"/>
      <c r="B359" s="140"/>
      <c r="C359" s="100">
        <f t="shared" si="52"/>
        <v>5</v>
      </c>
      <c r="D359" s="100"/>
      <c r="E359" s="60" t="s">
        <v>208</v>
      </c>
      <c r="F359" s="117">
        <f>(55.11+1.69)*10.764</f>
        <v>611.39519999999993</v>
      </c>
      <c r="G359" s="119">
        <f>(55.11+1.69)*10.764</f>
        <v>611.39519999999993</v>
      </c>
      <c r="H359" s="60">
        <v>0</v>
      </c>
      <c r="I359" s="60">
        <f t="shared" si="51"/>
        <v>917.0927999999999</v>
      </c>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WZC359" s="1"/>
      <c r="WZD359" s="1"/>
      <c r="WZE359" s="1"/>
      <c r="WZF359" s="1"/>
      <c r="WZG359" s="1"/>
      <c r="WZH359" s="1"/>
      <c r="WZI359" s="1"/>
      <c r="WZJ359" s="1"/>
      <c r="WZK359" s="1"/>
      <c r="WZL359" s="1"/>
      <c r="WZM359" s="1"/>
      <c r="WZN359" s="1"/>
      <c r="WZO359" s="1"/>
      <c r="WZP359" s="1"/>
      <c r="WZQ359" s="1"/>
      <c r="WZR359" s="1"/>
      <c r="WZS359" s="1"/>
      <c r="WZT359" s="1"/>
      <c r="WZU359" s="1"/>
      <c r="WZV359" s="1"/>
      <c r="WZW359" s="1"/>
      <c r="WZX359" s="1"/>
      <c r="WZY359" s="1"/>
      <c r="WZZ359" s="1"/>
      <c r="XAA359" s="1"/>
      <c r="XAB359" s="1"/>
      <c r="XAC359" s="1"/>
      <c r="XAD359" s="1"/>
      <c r="XAE359" s="1"/>
      <c r="XAF359" s="1"/>
      <c r="XAG359" s="1"/>
      <c r="XAH359" s="1"/>
      <c r="XAI359" s="1"/>
      <c r="XAJ359" s="1"/>
      <c r="XAK359" s="1"/>
      <c r="XAL359" s="1"/>
      <c r="XAM359" s="1"/>
      <c r="XAN359" s="1"/>
      <c r="XAO359" s="1"/>
      <c r="XAP359" s="1"/>
      <c r="XAQ359" s="1"/>
      <c r="XAR359" s="1"/>
      <c r="XAS359" s="1"/>
      <c r="XAT359" s="1"/>
      <c r="XAU359" s="1"/>
      <c r="XAV359" s="1"/>
      <c r="XAW359" s="1"/>
      <c r="XAX359" s="1"/>
      <c r="XAY359" s="1"/>
      <c r="XAZ359" s="1"/>
      <c r="XBA359" s="1"/>
      <c r="XBB359" s="1"/>
      <c r="XBC359" s="1"/>
      <c r="XBD359" s="1"/>
      <c r="XBE359" s="1"/>
      <c r="XBF359" s="1"/>
      <c r="XBG359" s="1"/>
      <c r="XBH359" s="1"/>
      <c r="XBI359" s="1"/>
      <c r="XBJ359" s="1"/>
      <c r="XBK359" s="1"/>
      <c r="XBL359" s="1"/>
      <c r="XBM359" s="1"/>
      <c r="XBN359" s="1"/>
      <c r="XBO359" s="1"/>
      <c r="XBP359" s="1"/>
      <c r="XBQ359" s="1"/>
      <c r="XBR359" s="1"/>
      <c r="XBS359" s="1"/>
      <c r="XBT359" s="1"/>
      <c r="XBU359" s="1"/>
      <c r="XBV359" s="1"/>
      <c r="XBW359" s="1"/>
      <c r="XBX359" s="1"/>
      <c r="XBY359" s="1"/>
      <c r="XBZ359" s="1"/>
      <c r="XCA359" s="1"/>
      <c r="XCB359" s="1"/>
      <c r="XCC359" s="1"/>
      <c r="XCD359" s="1"/>
      <c r="XCE359" s="1"/>
      <c r="XCF359" s="1"/>
      <c r="XCG359" s="1"/>
      <c r="XCH359" s="1"/>
      <c r="XCI359" s="1"/>
      <c r="XCJ359" s="1"/>
      <c r="XCK359" s="1"/>
      <c r="XCL359" s="1"/>
      <c r="XCM359" s="1"/>
      <c r="XCN359" s="1"/>
      <c r="XCO359" s="1"/>
      <c r="XCP359" s="1"/>
      <c r="XCQ359" s="1"/>
      <c r="XCR359" s="1"/>
      <c r="XCS359" s="1"/>
      <c r="XCT359" s="1"/>
      <c r="XCU359" s="1"/>
      <c r="XCV359" s="1"/>
      <c r="XCW359" s="1"/>
      <c r="XCX359" s="1"/>
      <c r="XCY359" s="1"/>
      <c r="XCZ359" s="1"/>
      <c r="XDA359" s="1"/>
      <c r="XDB359" s="1"/>
      <c r="XDC359" s="1"/>
      <c r="XDD359" s="1"/>
      <c r="XDE359" s="1"/>
      <c r="XDF359" s="1"/>
      <c r="XDG359" s="1"/>
      <c r="XDH359" s="1"/>
      <c r="XDI359" s="1"/>
      <c r="XDJ359" s="1"/>
      <c r="XDK359" s="1"/>
      <c r="XDL359" s="1"/>
      <c r="XDM359" s="1"/>
      <c r="XDN359" s="1"/>
      <c r="XDO359" s="1"/>
      <c r="XDP359" s="1"/>
      <c r="XDQ359" s="1"/>
      <c r="XDR359" s="1"/>
      <c r="XDS359" s="1"/>
      <c r="XDT359" s="1"/>
      <c r="XDU359" s="1"/>
      <c r="XDV359" s="1"/>
      <c r="XDW359" s="1"/>
      <c r="XDX359" s="1"/>
      <c r="XDY359" s="1"/>
      <c r="XDZ359" s="1"/>
      <c r="XEA359" s="1"/>
      <c r="XEB359" s="1"/>
      <c r="XEC359" s="1"/>
      <c r="XED359" s="1"/>
      <c r="XEE359" s="1"/>
      <c r="XEF359" s="1"/>
      <c r="XEG359" s="1"/>
      <c r="XEH359" s="1"/>
      <c r="XEI359" s="1"/>
      <c r="XEJ359" s="1"/>
      <c r="XEK359" s="1"/>
      <c r="XEL359" s="1"/>
      <c r="XEM359" s="1"/>
      <c r="XEN359" s="1"/>
      <c r="XEO359" s="1"/>
      <c r="XEP359" s="1"/>
      <c r="XEQ359" s="1"/>
      <c r="XER359" s="1"/>
      <c r="XES359" s="1"/>
      <c r="XET359" s="1"/>
      <c r="XEU359" s="1"/>
      <c r="XEV359" s="1"/>
      <c r="XEW359" s="1"/>
      <c r="XEX359" s="1"/>
      <c r="XEY359" s="1"/>
      <c r="XEZ359" s="1"/>
      <c r="XFA359" s="1"/>
      <c r="XFB359" s="1"/>
      <c r="XFC359" s="1"/>
      <c r="XFD359" s="1"/>
    </row>
    <row r="360" spans="1:151 16227:16384" s="11" customFormat="1" ht="20.25" customHeight="1" x14ac:dyDescent="0.25">
      <c r="A360" s="141"/>
      <c r="B360" s="142"/>
      <c r="C360" s="100">
        <f t="shared" si="52"/>
        <v>6</v>
      </c>
      <c r="D360" s="100"/>
      <c r="E360" s="117" t="s">
        <v>266</v>
      </c>
      <c r="F360" s="118"/>
      <c r="G360" s="118"/>
      <c r="H360" s="118"/>
      <c r="I360" s="119"/>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WZC360" s="1"/>
      <c r="WZD360" s="1"/>
      <c r="WZE360" s="1"/>
      <c r="WZF360" s="1"/>
      <c r="WZG360" s="1"/>
      <c r="WZH360" s="1"/>
      <c r="WZI360" s="1"/>
      <c r="WZJ360" s="1"/>
      <c r="WZK360" s="1"/>
      <c r="WZL360" s="1"/>
      <c r="WZM360" s="1"/>
      <c r="WZN360" s="1"/>
      <c r="WZO360" s="1"/>
      <c r="WZP360" s="1"/>
      <c r="WZQ360" s="1"/>
      <c r="WZR360" s="1"/>
      <c r="WZS360" s="1"/>
      <c r="WZT360" s="1"/>
      <c r="WZU360" s="1"/>
      <c r="WZV360" s="1"/>
      <c r="WZW360" s="1"/>
      <c r="WZX360" s="1"/>
      <c r="WZY360" s="1"/>
      <c r="WZZ360" s="1"/>
      <c r="XAA360" s="1"/>
      <c r="XAB360" s="1"/>
      <c r="XAC360" s="1"/>
      <c r="XAD360" s="1"/>
      <c r="XAE360" s="1"/>
      <c r="XAF360" s="1"/>
      <c r="XAG360" s="1"/>
      <c r="XAH360" s="1"/>
      <c r="XAI360" s="1"/>
      <c r="XAJ360" s="1"/>
      <c r="XAK360" s="1"/>
      <c r="XAL360" s="1"/>
      <c r="XAM360" s="1"/>
      <c r="XAN360" s="1"/>
      <c r="XAO360" s="1"/>
      <c r="XAP360" s="1"/>
      <c r="XAQ360" s="1"/>
      <c r="XAR360" s="1"/>
      <c r="XAS360" s="1"/>
      <c r="XAT360" s="1"/>
      <c r="XAU360" s="1"/>
      <c r="XAV360" s="1"/>
      <c r="XAW360" s="1"/>
      <c r="XAX360" s="1"/>
      <c r="XAY360" s="1"/>
      <c r="XAZ360" s="1"/>
      <c r="XBA360" s="1"/>
      <c r="XBB360" s="1"/>
      <c r="XBC360" s="1"/>
      <c r="XBD360" s="1"/>
      <c r="XBE360" s="1"/>
      <c r="XBF360" s="1"/>
      <c r="XBG360" s="1"/>
      <c r="XBH360" s="1"/>
      <c r="XBI360" s="1"/>
      <c r="XBJ360" s="1"/>
      <c r="XBK360" s="1"/>
      <c r="XBL360" s="1"/>
      <c r="XBM360" s="1"/>
      <c r="XBN360" s="1"/>
      <c r="XBO360" s="1"/>
      <c r="XBP360" s="1"/>
      <c r="XBQ360" s="1"/>
      <c r="XBR360" s="1"/>
      <c r="XBS360" s="1"/>
      <c r="XBT360" s="1"/>
      <c r="XBU360" s="1"/>
      <c r="XBV360" s="1"/>
      <c r="XBW360" s="1"/>
      <c r="XBX360" s="1"/>
      <c r="XBY360" s="1"/>
      <c r="XBZ360" s="1"/>
      <c r="XCA360" s="1"/>
      <c r="XCB360" s="1"/>
      <c r="XCC360" s="1"/>
      <c r="XCD360" s="1"/>
      <c r="XCE360" s="1"/>
      <c r="XCF360" s="1"/>
      <c r="XCG360" s="1"/>
      <c r="XCH360" s="1"/>
      <c r="XCI360" s="1"/>
      <c r="XCJ360" s="1"/>
      <c r="XCK360" s="1"/>
      <c r="XCL360" s="1"/>
      <c r="XCM360" s="1"/>
      <c r="XCN360" s="1"/>
      <c r="XCO360" s="1"/>
      <c r="XCP360" s="1"/>
      <c r="XCQ360" s="1"/>
      <c r="XCR360" s="1"/>
      <c r="XCS360" s="1"/>
      <c r="XCT360" s="1"/>
      <c r="XCU360" s="1"/>
      <c r="XCV360" s="1"/>
      <c r="XCW360" s="1"/>
      <c r="XCX360" s="1"/>
      <c r="XCY360" s="1"/>
      <c r="XCZ360" s="1"/>
      <c r="XDA360" s="1"/>
      <c r="XDB360" s="1"/>
      <c r="XDC360" s="1"/>
      <c r="XDD360" s="1"/>
      <c r="XDE360" s="1"/>
      <c r="XDF360" s="1"/>
      <c r="XDG360" s="1"/>
      <c r="XDH360" s="1"/>
      <c r="XDI360" s="1"/>
      <c r="XDJ360" s="1"/>
      <c r="XDK360" s="1"/>
      <c r="XDL360" s="1"/>
      <c r="XDM360" s="1"/>
      <c r="XDN360" s="1"/>
      <c r="XDO360" s="1"/>
      <c r="XDP360" s="1"/>
      <c r="XDQ360" s="1"/>
      <c r="XDR360" s="1"/>
      <c r="XDS360" s="1"/>
      <c r="XDT360" s="1"/>
      <c r="XDU360" s="1"/>
      <c r="XDV360" s="1"/>
      <c r="XDW360" s="1"/>
      <c r="XDX360" s="1"/>
      <c r="XDY360" s="1"/>
      <c r="XDZ360" s="1"/>
      <c r="XEA360" s="1"/>
      <c r="XEB360" s="1"/>
      <c r="XEC360" s="1"/>
      <c r="XED360" s="1"/>
      <c r="XEE360" s="1"/>
      <c r="XEF360" s="1"/>
      <c r="XEG360" s="1"/>
      <c r="XEH360" s="1"/>
      <c r="XEI360" s="1"/>
      <c r="XEJ360" s="1"/>
      <c r="XEK360" s="1"/>
      <c r="XEL360" s="1"/>
      <c r="XEM360" s="1"/>
      <c r="XEN360" s="1"/>
      <c r="XEO360" s="1"/>
      <c r="XEP360" s="1"/>
      <c r="XEQ360" s="1"/>
      <c r="XER360" s="1"/>
      <c r="XES360" s="1"/>
      <c r="XET360" s="1"/>
      <c r="XEU360" s="1"/>
      <c r="XEV360" s="1"/>
      <c r="XEW360" s="1"/>
      <c r="XEX360" s="1"/>
      <c r="XEY360" s="1"/>
      <c r="XEZ360" s="1"/>
      <c r="XFA360" s="1"/>
      <c r="XFB360" s="1"/>
      <c r="XFC360" s="1"/>
      <c r="XFD360" s="1"/>
    </row>
    <row r="361" spans="1:151 16227:16384" s="11" customFormat="1" ht="20.25" x14ac:dyDescent="0.25">
      <c r="A361" s="192" t="s">
        <v>267</v>
      </c>
      <c r="B361" s="193"/>
      <c r="C361" s="193"/>
      <c r="D361" s="193"/>
      <c r="E361" s="193"/>
      <c r="F361" s="193"/>
      <c r="G361" s="193"/>
      <c r="H361" s="193"/>
      <c r="I361" s="194"/>
      <c r="J361" s="1">
        <v>2</v>
      </c>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WZC361" s="1"/>
      <c r="WZD361" s="1"/>
      <c r="WZE361" s="1"/>
      <c r="WZF361" s="1"/>
      <c r="WZG361" s="1"/>
      <c r="WZH361" s="1"/>
      <c r="WZI361" s="1"/>
      <c r="WZJ361" s="1"/>
      <c r="WZK361" s="1"/>
      <c r="WZL361" s="1"/>
      <c r="WZM361" s="1"/>
      <c r="WZN361" s="1"/>
      <c r="WZO361" s="1"/>
      <c r="WZP361" s="1"/>
      <c r="WZQ361" s="1"/>
      <c r="WZR361" s="1"/>
      <c r="WZS361" s="1"/>
      <c r="WZT361" s="1"/>
      <c r="WZU361" s="1"/>
      <c r="WZV361" s="1"/>
      <c r="WZW361" s="1"/>
      <c r="WZX361" s="1"/>
      <c r="WZY361" s="1"/>
      <c r="WZZ361" s="1"/>
      <c r="XAA361" s="1"/>
      <c r="XAB361" s="1"/>
      <c r="XAC361" s="1"/>
      <c r="XAD361" s="1"/>
      <c r="XAE361" s="1"/>
      <c r="XAF361" s="1"/>
      <c r="XAG361" s="1"/>
      <c r="XAH361" s="1"/>
      <c r="XAI361" s="1"/>
      <c r="XAJ361" s="1"/>
      <c r="XAK361" s="1"/>
      <c r="XAL361" s="1"/>
      <c r="XAM361" s="1"/>
      <c r="XAN361" s="1"/>
      <c r="XAO361" s="1"/>
      <c r="XAP361" s="1"/>
      <c r="XAQ361" s="1"/>
      <c r="XAR361" s="1"/>
      <c r="XAS361" s="1"/>
      <c r="XAT361" s="1"/>
      <c r="XAU361" s="1"/>
      <c r="XAV361" s="1"/>
      <c r="XAW361" s="1"/>
      <c r="XAX361" s="1"/>
      <c r="XAY361" s="1"/>
      <c r="XAZ361" s="1"/>
      <c r="XBA361" s="1"/>
      <c r="XBB361" s="1"/>
      <c r="XBC361" s="1"/>
      <c r="XBD361" s="1"/>
      <c r="XBE361" s="1"/>
      <c r="XBF361" s="1"/>
      <c r="XBG361" s="1"/>
      <c r="XBH361" s="1"/>
      <c r="XBI361" s="1"/>
      <c r="XBJ361" s="1"/>
      <c r="XBK361" s="1"/>
      <c r="XBL361" s="1"/>
      <c r="XBM361" s="1"/>
      <c r="XBN361" s="1"/>
      <c r="XBO361" s="1"/>
      <c r="XBP361" s="1"/>
      <c r="XBQ361" s="1"/>
      <c r="XBR361" s="1"/>
      <c r="XBS361" s="1"/>
      <c r="XBT361" s="1"/>
      <c r="XBU361" s="1"/>
      <c r="XBV361" s="1"/>
      <c r="XBW361" s="1"/>
      <c r="XBX361" s="1"/>
      <c r="XBY361" s="1"/>
      <c r="XBZ361" s="1"/>
      <c r="XCA361" s="1"/>
      <c r="XCB361" s="1"/>
      <c r="XCC361" s="1"/>
      <c r="XCD361" s="1"/>
      <c r="XCE361" s="1"/>
      <c r="XCF361" s="1"/>
      <c r="XCG361" s="1"/>
      <c r="XCH361" s="1"/>
      <c r="XCI361" s="1"/>
      <c r="XCJ361" s="1"/>
      <c r="XCK361" s="1"/>
      <c r="XCL361" s="1"/>
      <c r="XCM361" s="1"/>
      <c r="XCN361" s="1"/>
      <c r="XCO361" s="1"/>
      <c r="XCP361" s="1"/>
      <c r="XCQ361" s="1"/>
      <c r="XCR361" s="1"/>
      <c r="XCS361" s="1"/>
      <c r="XCT361" s="1"/>
      <c r="XCU361" s="1"/>
      <c r="XCV361" s="1"/>
      <c r="XCW361" s="1"/>
      <c r="XCX361" s="1"/>
      <c r="XCY361" s="1"/>
      <c r="XCZ361" s="1"/>
      <c r="XDA361" s="1"/>
      <c r="XDB361" s="1"/>
      <c r="XDC361" s="1"/>
      <c r="XDD361" s="1"/>
      <c r="XDE361" s="1"/>
      <c r="XDF361" s="1"/>
      <c r="XDG361" s="1"/>
      <c r="XDH361" s="1"/>
      <c r="XDI361" s="1"/>
      <c r="XDJ361" s="1"/>
      <c r="XDK361" s="1"/>
      <c r="XDL361" s="1"/>
      <c r="XDM361" s="1"/>
      <c r="XDN361" s="1"/>
      <c r="XDO361" s="1"/>
      <c r="XDP361" s="1"/>
      <c r="XDQ361" s="1"/>
      <c r="XDR361" s="1"/>
      <c r="XDS361" s="1"/>
      <c r="XDT361" s="1"/>
      <c r="XDU361" s="1"/>
      <c r="XDV361" s="1"/>
      <c r="XDW361" s="1"/>
      <c r="XDX361" s="1"/>
      <c r="XDY361" s="1"/>
      <c r="XDZ361" s="1"/>
      <c r="XEA361" s="1"/>
      <c r="XEB361" s="1"/>
      <c r="XEC361" s="1"/>
      <c r="XED361" s="1"/>
      <c r="XEE361" s="1"/>
      <c r="XEF361" s="1"/>
      <c r="XEG361" s="1"/>
      <c r="XEH361" s="1"/>
      <c r="XEI361" s="1"/>
      <c r="XEJ361" s="1"/>
      <c r="XEK361" s="1"/>
      <c r="XEL361" s="1"/>
      <c r="XEM361" s="1"/>
      <c r="XEN361" s="1"/>
      <c r="XEO361" s="1"/>
      <c r="XEP361" s="1"/>
      <c r="XEQ361" s="1"/>
      <c r="XER361" s="1"/>
      <c r="XES361" s="1"/>
      <c r="XET361" s="1"/>
      <c r="XEU361" s="1"/>
      <c r="XEV361" s="1"/>
      <c r="XEW361" s="1"/>
      <c r="XEX361" s="1"/>
      <c r="XEY361" s="1"/>
      <c r="XEZ361" s="1"/>
      <c r="XFA361" s="1"/>
      <c r="XFB361" s="1"/>
      <c r="XFC361" s="1"/>
      <c r="XFD361" s="1"/>
    </row>
    <row r="362" spans="1:151 16227:16384" s="11" customFormat="1" ht="20.25" customHeight="1" x14ac:dyDescent="0.25">
      <c r="A362" s="137" t="str">
        <f>A361</f>
        <v>41st &amp; 42nd Floor</v>
      </c>
      <c r="B362" s="138"/>
      <c r="C362" s="100">
        <v>1</v>
      </c>
      <c r="D362" s="100"/>
      <c r="E362" s="80" t="s">
        <v>208</v>
      </c>
      <c r="F362" s="117">
        <f>(54.81+1.98)*10.764</f>
        <v>611.28755999999998</v>
      </c>
      <c r="G362" s="119">
        <f>(54.81+1.98)*10.764</f>
        <v>611.28755999999998</v>
      </c>
      <c r="H362" s="80">
        <v>0</v>
      </c>
      <c r="I362" s="80">
        <f>F362*(($I$191)+1)+H362</f>
        <v>916.93133999999998</v>
      </c>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WZC362" s="1"/>
      <c r="WZD362" s="1"/>
      <c r="WZE362" s="1"/>
      <c r="WZF362" s="1"/>
      <c r="WZG362" s="1"/>
      <c r="WZH362" s="1"/>
      <c r="WZI362" s="1"/>
      <c r="WZJ362" s="1"/>
      <c r="WZK362" s="1"/>
      <c r="WZL362" s="1"/>
      <c r="WZM362" s="1"/>
      <c r="WZN362" s="1"/>
      <c r="WZO362" s="1"/>
      <c r="WZP362" s="1"/>
      <c r="WZQ362" s="1"/>
      <c r="WZR362" s="1"/>
      <c r="WZS362" s="1"/>
      <c r="WZT362" s="1"/>
      <c r="WZU362" s="1"/>
      <c r="WZV362" s="1"/>
      <c r="WZW362" s="1"/>
      <c r="WZX362" s="1"/>
      <c r="WZY362" s="1"/>
      <c r="WZZ362" s="1"/>
      <c r="XAA362" s="1"/>
      <c r="XAB362" s="1"/>
      <c r="XAC362" s="1"/>
      <c r="XAD362" s="1"/>
      <c r="XAE362" s="1"/>
      <c r="XAF362" s="1"/>
      <c r="XAG362" s="1"/>
      <c r="XAH362" s="1"/>
      <c r="XAI362" s="1"/>
      <c r="XAJ362" s="1"/>
      <c r="XAK362" s="1"/>
      <c r="XAL362" s="1"/>
      <c r="XAM362" s="1"/>
      <c r="XAN362" s="1"/>
      <c r="XAO362" s="1"/>
      <c r="XAP362" s="1"/>
      <c r="XAQ362" s="1"/>
      <c r="XAR362" s="1"/>
      <c r="XAS362" s="1"/>
      <c r="XAT362" s="1"/>
      <c r="XAU362" s="1"/>
      <c r="XAV362" s="1"/>
      <c r="XAW362" s="1"/>
      <c r="XAX362" s="1"/>
      <c r="XAY362" s="1"/>
      <c r="XAZ362" s="1"/>
      <c r="XBA362" s="1"/>
      <c r="XBB362" s="1"/>
      <c r="XBC362" s="1"/>
      <c r="XBD362" s="1"/>
      <c r="XBE362" s="1"/>
      <c r="XBF362" s="1"/>
      <c r="XBG362" s="1"/>
      <c r="XBH362" s="1"/>
      <c r="XBI362" s="1"/>
      <c r="XBJ362" s="1"/>
      <c r="XBK362" s="1"/>
      <c r="XBL362" s="1"/>
      <c r="XBM362" s="1"/>
      <c r="XBN362" s="1"/>
      <c r="XBO362" s="1"/>
      <c r="XBP362" s="1"/>
      <c r="XBQ362" s="1"/>
      <c r="XBR362" s="1"/>
      <c r="XBS362" s="1"/>
      <c r="XBT362" s="1"/>
      <c r="XBU362" s="1"/>
      <c r="XBV362" s="1"/>
      <c r="XBW362" s="1"/>
      <c r="XBX362" s="1"/>
      <c r="XBY362" s="1"/>
      <c r="XBZ362" s="1"/>
      <c r="XCA362" s="1"/>
      <c r="XCB362" s="1"/>
      <c r="XCC362" s="1"/>
      <c r="XCD362" s="1"/>
      <c r="XCE362" s="1"/>
      <c r="XCF362" s="1"/>
      <c r="XCG362" s="1"/>
      <c r="XCH362" s="1"/>
      <c r="XCI362" s="1"/>
      <c r="XCJ362" s="1"/>
      <c r="XCK362" s="1"/>
      <c r="XCL362" s="1"/>
      <c r="XCM362" s="1"/>
      <c r="XCN362" s="1"/>
      <c r="XCO362" s="1"/>
      <c r="XCP362" s="1"/>
      <c r="XCQ362" s="1"/>
      <c r="XCR362" s="1"/>
      <c r="XCS362" s="1"/>
      <c r="XCT362" s="1"/>
      <c r="XCU362" s="1"/>
      <c r="XCV362" s="1"/>
      <c r="XCW362" s="1"/>
      <c r="XCX362" s="1"/>
      <c r="XCY362" s="1"/>
      <c r="XCZ362" s="1"/>
      <c r="XDA362" s="1"/>
      <c r="XDB362" s="1"/>
      <c r="XDC362" s="1"/>
      <c r="XDD362" s="1"/>
      <c r="XDE362" s="1"/>
      <c r="XDF362" s="1"/>
      <c r="XDG362" s="1"/>
      <c r="XDH362" s="1"/>
      <c r="XDI362" s="1"/>
      <c r="XDJ362" s="1"/>
      <c r="XDK362" s="1"/>
      <c r="XDL362" s="1"/>
      <c r="XDM362" s="1"/>
      <c r="XDN362" s="1"/>
      <c r="XDO362" s="1"/>
      <c r="XDP362" s="1"/>
      <c r="XDQ362" s="1"/>
      <c r="XDR362" s="1"/>
      <c r="XDS362" s="1"/>
      <c r="XDT362" s="1"/>
      <c r="XDU362" s="1"/>
      <c r="XDV362" s="1"/>
      <c r="XDW362" s="1"/>
      <c r="XDX362" s="1"/>
      <c r="XDY362" s="1"/>
      <c r="XDZ362" s="1"/>
      <c r="XEA362" s="1"/>
      <c r="XEB362" s="1"/>
      <c r="XEC362" s="1"/>
      <c r="XED362" s="1"/>
      <c r="XEE362" s="1"/>
      <c r="XEF362" s="1"/>
      <c r="XEG362" s="1"/>
      <c r="XEH362" s="1"/>
      <c r="XEI362" s="1"/>
      <c r="XEJ362" s="1"/>
      <c r="XEK362" s="1"/>
      <c r="XEL362" s="1"/>
      <c r="XEM362" s="1"/>
      <c r="XEN362" s="1"/>
      <c r="XEO362" s="1"/>
      <c r="XEP362" s="1"/>
      <c r="XEQ362" s="1"/>
      <c r="XER362" s="1"/>
      <c r="XES362" s="1"/>
      <c r="XET362" s="1"/>
      <c r="XEU362" s="1"/>
      <c r="XEV362" s="1"/>
      <c r="XEW362" s="1"/>
      <c r="XEX362" s="1"/>
      <c r="XEY362" s="1"/>
      <c r="XEZ362" s="1"/>
      <c r="XFA362" s="1"/>
      <c r="XFB362" s="1"/>
      <c r="XFC362" s="1"/>
      <c r="XFD362" s="1"/>
    </row>
    <row r="363" spans="1:151 16227:16384" s="11" customFormat="1" ht="20.25" customHeight="1" x14ac:dyDescent="0.25">
      <c r="A363" s="139"/>
      <c r="B363" s="140"/>
      <c r="C363" s="100">
        <f>C362+1</f>
        <v>2</v>
      </c>
      <c r="D363" s="100"/>
      <c r="E363" s="80" t="s">
        <v>208</v>
      </c>
      <c r="F363" s="117">
        <f>(59.57+1.75)*10.764</f>
        <v>660.04847999999993</v>
      </c>
      <c r="G363" s="119">
        <f>(59.57+1.75)*10.764</f>
        <v>660.04847999999993</v>
      </c>
      <c r="H363" s="80">
        <v>0</v>
      </c>
      <c r="I363" s="80">
        <f t="shared" ref="I363:I366" si="53">F363*(($I$191)+1)+H363</f>
        <v>990.07271999999989</v>
      </c>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WZC363" s="1"/>
      <c r="WZD363" s="1"/>
      <c r="WZE363" s="1"/>
      <c r="WZF363" s="1"/>
      <c r="WZG363" s="1"/>
      <c r="WZH363" s="1"/>
      <c r="WZI363" s="1"/>
      <c r="WZJ363" s="1"/>
      <c r="WZK363" s="1"/>
      <c r="WZL363" s="1"/>
      <c r="WZM363" s="1"/>
      <c r="WZN363" s="1"/>
      <c r="WZO363" s="1"/>
      <c r="WZP363" s="1"/>
      <c r="WZQ363" s="1"/>
      <c r="WZR363" s="1"/>
      <c r="WZS363" s="1"/>
      <c r="WZT363" s="1"/>
      <c r="WZU363" s="1"/>
      <c r="WZV363" s="1"/>
      <c r="WZW363" s="1"/>
      <c r="WZX363" s="1"/>
      <c r="WZY363" s="1"/>
      <c r="WZZ363" s="1"/>
      <c r="XAA363" s="1"/>
      <c r="XAB363" s="1"/>
      <c r="XAC363" s="1"/>
      <c r="XAD363" s="1"/>
      <c r="XAE363" s="1"/>
      <c r="XAF363" s="1"/>
      <c r="XAG363" s="1"/>
      <c r="XAH363" s="1"/>
      <c r="XAI363" s="1"/>
      <c r="XAJ363" s="1"/>
      <c r="XAK363" s="1"/>
      <c r="XAL363" s="1"/>
      <c r="XAM363" s="1"/>
      <c r="XAN363" s="1"/>
      <c r="XAO363" s="1"/>
      <c r="XAP363" s="1"/>
      <c r="XAQ363" s="1"/>
      <c r="XAR363" s="1"/>
      <c r="XAS363" s="1"/>
      <c r="XAT363" s="1"/>
      <c r="XAU363" s="1"/>
      <c r="XAV363" s="1"/>
      <c r="XAW363" s="1"/>
      <c r="XAX363" s="1"/>
      <c r="XAY363" s="1"/>
      <c r="XAZ363" s="1"/>
      <c r="XBA363" s="1"/>
      <c r="XBB363" s="1"/>
      <c r="XBC363" s="1"/>
      <c r="XBD363" s="1"/>
      <c r="XBE363" s="1"/>
      <c r="XBF363" s="1"/>
      <c r="XBG363" s="1"/>
      <c r="XBH363" s="1"/>
      <c r="XBI363" s="1"/>
      <c r="XBJ363" s="1"/>
      <c r="XBK363" s="1"/>
      <c r="XBL363" s="1"/>
      <c r="XBM363" s="1"/>
      <c r="XBN363" s="1"/>
      <c r="XBO363" s="1"/>
      <c r="XBP363" s="1"/>
      <c r="XBQ363" s="1"/>
      <c r="XBR363" s="1"/>
      <c r="XBS363" s="1"/>
      <c r="XBT363" s="1"/>
      <c r="XBU363" s="1"/>
      <c r="XBV363" s="1"/>
      <c r="XBW363" s="1"/>
      <c r="XBX363" s="1"/>
      <c r="XBY363" s="1"/>
      <c r="XBZ363" s="1"/>
      <c r="XCA363" s="1"/>
      <c r="XCB363" s="1"/>
      <c r="XCC363" s="1"/>
      <c r="XCD363" s="1"/>
      <c r="XCE363" s="1"/>
      <c r="XCF363" s="1"/>
      <c r="XCG363" s="1"/>
      <c r="XCH363" s="1"/>
      <c r="XCI363" s="1"/>
      <c r="XCJ363" s="1"/>
      <c r="XCK363" s="1"/>
      <c r="XCL363" s="1"/>
      <c r="XCM363" s="1"/>
      <c r="XCN363" s="1"/>
      <c r="XCO363" s="1"/>
      <c r="XCP363" s="1"/>
      <c r="XCQ363" s="1"/>
      <c r="XCR363" s="1"/>
      <c r="XCS363" s="1"/>
      <c r="XCT363" s="1"/>
      <c r="XCU363" s="1"/>
      <c r="XCV363" s="1"/>
      <c r="XCW363" s="1"/>
      <c r="XCX363" s="1"/>
      <c r="XCY363" s="1"/>
      <c r="XCZ363" s="1"/>
      <c r="XDA363" s="1"/>
      <c r="XDB363" s="1"/>
      <c r="XDC363" s="1"/>
      <c r="XDD363" s="1"/>
      <c r="XDE363" s="1"/>
      <c r="XDF363" s="1"/>
      <c r="XDG363" s="1"/>
      <c r="XDH363" s="1"/>
      <c r="XDI363" s="1"/>
      <c r="XDJ363" s="1"/>
      <c r="XDK363" s="1"/>
      <c r="XDL363" s="1"/>
      <c r="XDM363" s="1"/>
      <c r="XDN363" s="1"/>
      <c r="XDO363" s="1"/>
      <c r="XDP363" s="1"/>
      <c r="XDQ363" s="1"/>
      <c r="XDR363" s="1"/>
      <c r="XDS363" s="1"/>
      <c r="XDT363" s="1"/>
      <c r="XDU363" s="1"/>
      <c r="XDV363" s="1"/>
      <c r="XDW363" s="1"/>
      <c r="XDX363" s="1"/>
      <c r="XDY363" s="1"/>
      <c r="XDZ363" s="1"/>
      <c r="XEA363" s="1"/>
      <c r="XEB363" s="1"/>
      <c r="XEC363" s="1"/>
      <c r="XED363" s="1"/>
      <c r="XEE363" s="1"/>
      <c r="XEF363" s="1"/>
      <c r="XEG363" s="1"/>
      <c r="XEH363" s="1"/>
      <c r="XEI363" s="1"/>
      <c r="XEJ363" s="1"/>
      <c r="XEK363" s="1"/>
      <c r="XEL363" s="1"/>
      <c r="XEM363" s="1"/>
      <c r="XEN363" s="1"/>
      <c r="XEO363" s="1"/>
      <c r="XEP363" s="1"/>
      <c r="XEQ363" s="1"/>
      <c r="XER363" s="1"/>
      <c r="XES363" s="1"/>
      <c r="XET363" s="1"/>
      <c r="XEU363" s="1"/>
      <c r="XEV363" s="1"/>
      <c r="XEW363" s="1"/>
      <c r="XEX363" s="1"/>
      <c r="XEY363" s="1"/>
      <c r="XEZ363" s="1"/>
      <c r="XFA363" s="1"/>
      <c r="XFB363" s="1"/>
      <c r="XFC363" s="1"/>
      <c r="XFD363" s="1"/>
    </row>
    <row r="364" spans="1:151 16227:16384" s="11" customFormat="1" ht="20.25" customHeight="1" x14ac:dyDescent="0.25">
      <c r="A364" s="139"/>
      <c r="B364" s="140"/>
      <c r="C364" s="100">
        <f t="shared" ref="C364:C367" si="54">C363+1</f>
        <v>3</v>
      </c>
      <c r="D364" s="100"/>
      <c r="E364" s="80" t="s">
        <v>211</v>
      </c>
      <c r="F364" s="117">
        <f>(42.87)*10.764</f>
        <v>461.45267999999993</v>
      </c>
      <c r="G364" s="119">
        <f>(42.87)*10.764</f>
        <v>461.45267999999993</v>
      </c>
      <c r="H364" s="80">
        <v>0</v>
      </c>
      <c r="I364" s="80">
        <f t="shared" si="53"/>
        <v>692.17901999999992</v>
      </c>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WZC364" s="1"/>
      <c r="WZD364" s="1"/>
      <c r="WZE364" s="1"/>
      <c r="WZF364" s="1"/>
      <c r="WZG364" s="1"/>
      <c r="WZH364" s="1"/>
      <c r="WZI364" s="1"/>
      <c r="WZJ364" s="1"/>
      <c r="WZK364" s="1"/>
      <c r="WZL364" s="1"/>
      <c r="WZM364" s="1"/>
      <c r="WZN364" s="1"/>
      <c r="WZO364" s="1"/>
      <c r="WZP364" s="1"/>
      <c r="WZQ364" s="1"/>
      <c r="WZR364" s="1"/>
      <c r="WZS364" s="1"/>
      <c r="WZT364" s="1"/>
      <c r="WZU364" s="1"/>
      <c r="WZV364" s="1"/>
      <c r="WZW364" s="1"/>
      <c r="WZX364" s="1"/>
      <c r="WZY364" s="1"/>
      <c r="WZZ364" s="1"/>
      <c r="XAA364" s="1"/>
      <c r="XAB364" s="1"/>
      <c r="XAC364" s="1"/>
      <c r="XAD364" s="1"/>
      <c r="XAE364" s="1"/>
      <c r="XAF364" s="1"/>
      <c r="XAG364" s="1"/>
      <c r="XAH364" s="1"/>
      <c r="XAI364" s="1"/>
      <c r="XAJ364" s="1"/>
      <c r="XAK364" s="1"/>
      <c r="XAL364" s="1"/>
      <c r="XAM364" s="1"/>
      <c r="XAN364" s="1"/>
      <c r="XAO364" s="1"/>
      <c r="XAP364" s="1"/>
      <c r="XAQ364" s="1"/>
      <c r="XAR364" s="1"/>
      <c r="XAS364" s="1"/>
      <c r="XAT364" s="1"/>
      <c r="XAU364" s="1"/>
      <c r="XAV364" s="1"/>
      <c r="XAW364" s="1"/>
      <c r="XAX364" s="1"/>
      <c r="XAY364" s="1"/>
      <c r="XAZ364" s="1"/>
      <c r="XBA364" s="1"/>
      <c r="XBB364" s="1"/>
      <c r="XBC364" s="1"/>
      <c r="XBD364" s="1"/>
      <c r="XBE364" s="1"/>
      <c r="XBF364" s="1"/>
      <c r="XBG364" s="1"/>
      <c r="XBH364" s="1"/>
      <c r="XBI364" s="1"/>
      <c r="XBJ364" s="1"/>
      <c r="XBK364" s="1"/>
      <c r="XBL364" s="1"/>
      <c r="XBM364" s="1"/>
      <c r="XBN364" s="1"/>
      <c r="XBO364" s="1"/>
      <c r="XBP364" s="1"/>
      <c r="XBQ364" s="1"/>
      <c r="XBR364" s="1"/>
      <c r="XBS364" s="1"/>
      <c r="XBT364" s="1"/>
      <c r="XBU364" s="1"/>
      <c r="XBV364" s="1"/>
      <c r="XBW364" s="1"/>
      <c r="XBX364" s="1"/>
      <c r="XBY364" s="1"/>
      <c r="XBZ364" s="1"/>
      <c r="XCA364" s="1"/>
      <c r="XCB364" s="1"/>
      <c r="XCC364" s="1"/>
      <c r="XCD364" s="1"/>
      <c r="XCE364" s="1"/>
      <c r="XCF364" s="1"/>
      <c r="XCG364" s="1"/>
      <c r="XCH364" s="1"/>
      <c r="XCI364" s="1"/>
      <c r="XCJ364" s="1"/>
      <c r="XCK364" s="1"/>
      <c r="XCL364" s="1"/>
      <c r="XCM364" s="1"/>
      <c r="XCN364" s="1"/>
      <c r="XCO364" s="1"/>
      <c r="XCP364" s="1"/>
      <c r="XCQ364" s="1"/>
      <c r="XCR364" s="1"/>
      <c r="XCS364" s="1"/>
      <c r="XCT364" s="1"/>
      <c r="XCU364" s="1"/>
      <c r="XCV364" s="1"/>
      <c r="XCW364" s="1"/>
      <c r="XCX364" s="1"/>
      <c r="XCY364" s="1"/>
      <c r="XCZ364" s="1"/>
      <c r="XDA364" s="1"/>
      <c r="XDB364" s="1"/>
      <c r="XDC364" s="1"/>
      <c r="XDD364" s="1"/>
      <c r="XDE364" s="1"/>
      <c r="XDF364" s="1"/>
      <c r="XDG364" s="1"/>
      <c r="XDH364" s="1"/>
      <c r="XDI364" s="1"/>
      <c r="XDJ364" s="1"/>
      <c r="XDK364" s="1"/>
      <c r="XDL364" s="1"/>
      <c r="XDM364" s="1"/>
      <c r="XDN364" s="1"/>
      <c r="XDO364" s="1"/>
      <c r="XDP364" s="1"/>
      <c r="XDQ364" s="1"/>
      <c r="XDR364" s="1"/>
      <c r="XDS364" s="1"/>
      <c r="XDT364" s="1"/>
      <c r="XDU364" s="1"/>
      <c r="XDV364" s="1"/>
      <c r="XDW364" s="1"/>
      <c r="XDX364" s="1"/>
      <c r="XDY364" s="1"/>
      <c r="XDZ364" s="1"/>
      <c r="XEA364" s="1"/>
      <c r="XEB364" s="1"/>
      <c r="XEC364" s="1"/>
      <c r="XED364" s="1"/>
      <c r="XEE364" s="1"/>
      <c r="XEF364" s="1"/>
      <c r="XEG364" s="1"/>
      <c r="XEH364" s="1"/>
      <c r="XEI364" s="1"/>
      <c r="XEJ364" s="1"/>
      <c r="XEK364" s="1"/>
      <c r="XEL364" s="1"/>
      <c r="XEM364" s="1"/>
      <c r="XEN364" s="1"/>
      <c r="XEO364" s="1"/>
      <c r="XEP364" s="1"/>
      <c r="XEQ364" s="1"/>
      <c r="XER364" s="1"/>
      <c r="XES364" s="1"/>
      <c r="XET364" s="1"/>
      <c r="XEU364" s="1"/>
      <c r="XEV364" s="1"/>
      <c r="XEW364" s="1"/>
      <c r="XEX364" s="1"/>
      <c r="XEY364" s="1"/>
      <c r="XEZ364" s="1"/>
      <c r="XFA364" s="1"/>
      <c r="XFB364" s="1"/>
      <c r="XFC364" s="1"/>
      <c r="XFD364" s="1"/>
    </row>
    <row r="365" spans="1:151 16227:16384" s="11" customFormat="1" ht="20.25" customHeight="1" x14ac:dyDescent="0.25">
      <c r="A365" s="139"/>
      <c r="B365" s="140"/>
      <c r="C365" s="100">
        <f t="shared" si="54"/>
        <v>4</v>
      </c>
      <c r="D365" s="100"/>
      <c r="E365" s="80" t="s">
        <v>211</v>
      </c>
      <c r="F365" s="117">
        <f>(42.58)*10.764</f>
        <v>458.33111999999994</v>
      </c>
      <c r="G365" s="119">
        <f>(42.58)*10.764</f>
        <v>458.33111999999994</v>
      </c>
      <c r="H365" s="80">
        <v>0</v>
      </c>
      <c r="I365" s="80">
        <f t="shared" si="53"/>
        <v>687.49667999999997</v>
      </c>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WZC365" s="1"/>
      <c r="WZD365" s="1"/>
      <c r="WZE365" s="1"/>
      <c r="WZF365" s="1"/>
      <c r="WZG365" s="1"/>
      <c r="WZH365" s="1"/>
      <c r="WZI365" s="1"/>
      <c r="WZJ365" s="1"/>
      <c r="WZK365" s="1"/>
      <c r="WZL365" s="1"/>
      <c r="WZM365" s="1"/>
      <c r="WZN365" s="1"/>
      <c r="WZO365" s="1"/>
      <c r="WZP365" s="1"/>
      <c r="WZQ365" s="1"/>
      <c r="WZR365" s="1"/>
      <c r="WZS365" s="1"/>
      <c r="WZT365" s="1"/>
      <c r="WZU365" s="1"/>
      <c r="WZV365" s="1"/>
      <c r="WZW365" s="1"/>
      <c r="WZX365" s="1"/>
      <c r="WZY365" s="1"/>
      <c r="WZZ365" s="1"/>
      <c r="XAA365" s="1"/>
      <c r="XAB365" s="1"/>
      <c r="XAC365" s="1"/>
      <c r="XAD365" s="1"/>
      <c r="XAE365" s="1"/>
      <c r="XAF365" s="1"/>
      <c r="XAG365" s="1"/>
      <c r="XAH365" s="1"/>
      <c r="XAI365" s="1"/>
      <c r="XAJ365" s="1"/>
      <c r="XAK365" s="1"/>
      <c r="XAL365" s="1"/>
      <c r="XAM365" s="1"/>
      <c r="XAN365" s="1"/>
      <c r="XAO365" s="1"/>
      <c r="XAP365" s="1"/>
      <c r="XAQ365" s="1"/>
      <c r="XAR365" s="1"/>
      <c r="XAS365" s="1"/>
      <c r="XAT365" s="1"/>
      <c r="XAU365" s="1"/>
      <c r="XAV365" s="1"/>
      <c r="XAW365" s="1"/>
      <c r="XAX365" s="1"/>
      <c r="XAY365" s="1"/>
      <c r="XAZ365" s="1"/>
      <c r="XBA365" s="1"/>
      <c r="XBB365" s="1"/>
      <c r="XBC365" s="1"/>
      <c r="XBD365" s="1"/>
      <c r="XBE365" s="1"/>
      <c r="XBF365" s="1"/>
      <c r="XBG365" s="1"/>
      <c r="XBH365" s="1"/>
      <c r="XBI365" s="1"/>
      <c r="XBJ365" s="1"/>
      <c r="XBK365" s="1"/>
      <c r="XBL365" s="1"/>
      <c r="XBM365" s="1"/>
      <c r="XBN365" s="1"/>
      <c r="XBO365" s="1"/>
      <c r="XBP365" s="1"/>
      <c r="XBQ365" s="1"/>
      <c r="XBR365" s="1"/>
      <c r="XBS365" s="1"/>
      <c r="XBT365" s="1"/>
      <c r="XBU365" s="1"/>
      <c r="XBV365" s="1"/>
      <c r="XBW365" s="1"/>
      <c r="XBX365" s="1"/>
      <c r="XBY365" s="1"/>
      <c r="XBZ365" s="1"/>
      <c r="XCA365" s="1"/>
      <c r="XCB365" s="1"/>
      <c r="XCC365" s="1"/>
      <c r="XCD365" s="1"/>
      <c r="XCE365" s="1"/>
      <c r="XCF365" s="1"/>
      <c r="XCG365" s="1"/>
      <c r="XCH365" s="1"/>
      <c r="XCI365" s="1"/>
      <c r="XCJ365" s="1"/>
      <c r="XCK365" s="1"/>
      <c r="XCL365" s="1"/>
      <c r="XCM365" s="1"/>
      <c r="XCN365" s="1"/>
      <c r="XCO365" s="1"/>
      <c r="XCP365" s="1"/>
      <c r="XCQ365" s="1"/>
      <c r="XCR365" s="1"/>
      <c r="XCS365" s="1"/>
      <c r="XCT365" s="1"/>
      <c r="XCU365" s="1"/>
      <c r="XCV365" s="1"/>
      <c r="XCW365" s="1"/>
      <c r="XCX365" s="1"/>
      <c r="XCY365" s="1"/>
      <c r="XCZ365" s="1"/>
      <c r="XDA365" s="1"/>
      <c r="XDB365" s="1"/>
      <c r="XDC365" s="1"/>
      <c r="XDD365" s="1"/>
      <c r="XDE365" s="1"/>
      <c r="XDF365" s="1"/>
      <c r="XDG365" s="1"/>
      <c r="XDH365" s="1"/>
      <c r="XDI365" s="1"/>
      <c r="XDJ365" s="1"/>
      <c r="XDK365" s="1"/>
      <c r="XDL365" s="1"/>
      <c r="XDM365" s="1"/>
      <c r="XDN365" s="1"/>
      <c r="XDO365" s="1"/>
      <c r="XDP365" s="1"/>
      <c r="XDQ365" s="1"/>
      <c r="XDR365" s="1"/>
      <c r="XDS365" s="1"/>
      <c r="XDT365" s="1"/>
      <c r="XDU365" s="1"/>
      <c r="XDV365" s="1"/>
      <c r="XDW365" s="1"/>
      <c r="XDX365" s="1"/>
      <c r="XDY365" s="1"/>
      <c r="XDZ365" s="1"/>
      <c r="XEA365" s="1"/>
      <c r="XEB365" s="1"/>
      <c r="XEC365" s="1"/>
      <c r="XED365" s="1"/>
      <c r="XEE365" s="1"/>
      <c r="XEF365" s="1"/>
      <c r="XEG365" s="1"/>
      <c r="XEH365" s="1"/>
      <c r="XEI365" s="1"/>
      <c r="XEJ365" s="1"/>
      <c r="XEK365" s="1"/>
      <c r="XEL365" s="1"/>
      <c r="XEM365" s="1"/>
      <c r="XEN365" s="1"/>
      <c r="XEO365" s="1"/>
      <c r="XEP365" s="1"/>
      <c r="XEQ365" s="1"/>
      <c r="XER365" s="1"/>
      <c r="XES365" s="1"/>
      <c r="XET365" s="1"/>
      <c r="XEU365" s="1"/>
      <c r="XEV365" s="1"/>
      <c r="XEW365" s="1"/>
      <c r="XEX365" s="1"/>
      <c r="XEY365" s="1"/>
      <c r="XEZ365" s="1"/>
      <c r="XFA365" s="1"/>
      <c r="XFB365" s="1"/>
      <c r="XFC365" s="1"/>
      <c r="XFD365" s="1"/>
    </row>
    <row r="366" spans="1:151 16227:16384" s="11" customFormat="1" ht="20.25" customHeight="1" x14ac:dyDescent="0.25">
      <c r="A366" s="139"/>
      <c r="B366" s="140"/>
      <c r="C366" s="100">
        <f t="shared" si="54"/>
        <v>5</v>
      </c>
      <c r="D366" s="100"/>
      <c r="E366" s="80" t="s">
        <v>208</v>
      </c>
      <c r="F366" s="117">
        <f>(55.59+5.52)*10.764</f>
        <v>657.78803999999991</v>
      </c>
      <c r="G366" s="119">
        <f>(55.11+1.69)*10.764</f>
        <v>611.39519999999993</v>
      </c>
      <c r="H366" s="80">
        <v>0</v>
      </c>
      <c r="I366" s="80">
        <f t="shared" si="53"/>
        <v>986.68205999999986</v>
      </c>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WZC366" s="1"/>
      <c r="WZD366" s="1"/>
      <c r="WZE366" s="1"/>
      <c r="WZF366" s="1"/>
      <c r="WZG366" s="1"/>
      <c r="WZH366" s="1"/>
      <c r="WZI366" s="1"/>
      <c r="WZJ366" s="1"/>
      <c r="WZK366" s="1"/>
      <c r="WZL366" s="1"/>
      <c r="WZM366" s="1"/>
      <c r="WZN366" s="1"/>
      <c r="WZO366" s="1"/>
      <c r="WZP366" s="1"/>
      <c r="WZQ366" s="1"/>
      <c r="WZR366" s="1"/>
      <c r="WZS366" s="1"/>
      <c r="WZT366" s="1"/>
      <c r="WZU366" s="1"/>
      <c r="WZV366" s="1"/>
      <c r="WZW366" s="1"/>
      <c r="WZX366" s="1"/>
      <c r="WZY366" s="1"/>
      <c r="WZZ366" s="1"/>
      <c r="XAA366" s="1"/>
      <c r="XAB366" s="1"/>
      <c r="XAC366" s="1"/>
      <c r="XAD366" s="1"/>
      <c r="XAE366" s="1"/>
      <c r="XAF366" s="1"/>
      <c r="XAG366" s="1"/>
      <c r="XAH366" s="1"/>
      <c r="XAI366" s="1"/>
      <c r="XAJ366" s="1"/>
      <c r="XAK366" s="1"/>
      <c r="XAL366" s="1"/>
      <c r="XAM366" s="1"/>
      <c r="XAN366" s="1"/>
      <c r="XAO366" s="1"/>
      <c r="XAP366" s="1"/>
      <c r="XAQ366" s="1"/>
      <c r="XAR366" s="1"/>
      <c r="XAS366" s="1"/>
      <c r="XAT366" s="1"/>
      <c r="XAU366" s="1"/>
      <c r="XAV366" s="1"/>
      <c r="XAW366" s="1"/>
      <c r="XAX366" s="1"/>
      <c r="XAY366" s="1"/>
      <c r="XAZ366" s="1"/>
      <c r="XBA366" s="1"/>
      <c r="XBB366" s="1"/>
      <c r="XBC366" s="1"/>
      <c r="XBD366" s="1"/>
      <c r="XBE366" s="1"/>
      <c r="XBF366" s="1"/>
      <c r="XBG366" s="1"/>
      <c r="XBH366" s="1"/>
      <c r="XBI366" s="1"/>
      <c r="XBJ366" s="1"/>
      <c r="XBK366" s="1"/>
      <c r="XBL366" s="1"/>
      <c r="XBM366" s="1"/>
      <c r="XBN366" s="1"/>
      <c r="XBO366" s="1"/>
      <c r="XBP366" s="1"/>
      <c r="XBQ366" s="1"/>
      <c r="XBR366" s="1"/>
      <c r="XBS366" s="1"/>
      <c r="XBT366" s="1"/>
      <c r="XBU366" s="1"/>
      <c r="XBV366" s="1"/>
      <c r="XBW366" s="1"/>
      <c r="XBX366" s="1"/>
      <c r="XBY366" s="1"/>
      <c r="XBZ366" s="1"/>
      <c r="XCA366" s="1"/>
      <c r="XCB366" s="1"/>
      <c r="XCC366" s="1"/>
      <c r="XCD366" s="1"/>
      <c r="XCE366" s="1"/>
      <c r="XCF366" s="1"/>
      <c r="XCG366" s="1"/>
      <c r="XCH366" s="1"/>
      <c r="XCI366" s="1"/>
      <c r="XCJ366" s="1"/>
      <c r="XCK366" s="1"/>
      <c r="XCL366" s="1"/>
      <c r="XCM366" s="1"/>
      <c r="XCN366" s="1"/>
      <c r="XCO366" s="1"/>
      <c r="XCP366" s="1"/>
      <c r="XCQ366" s="1"/>
      <c r="XCR366" s="1"/>
      <c r="XCS366" s="1"/>
      <c r="XCT366" s="1"/>
      <c r="XCU366" s="1"/>
      <c r="XCV366" s="1"/>
      <c r="XCW366" s="1"/>
      <c r="XCX366" s="1"/>
      <c r="XCY366" s="1"/>
      <c r="XCZ366" s="1"/>
      <c r="XDA366" s="1"/>
      <c r="XDB366" s="1"/>
      <c r="XDC366" s="1"/>
      <c r="XDD366" s="1"/>
      <c r="XDE366" s="1"/>
      <c r="XDF366" s="1"/>
      <c r="XDG366" s="1"/>
      <c r="XDH366" s="1"/>
      <c r="XDI366" s="1"/>
      <c r="XDJ366" s="1"/>
      <c r="XDK366" s="1"/>
      <c r="XDL366" s="1"/>
      <c r="XDM366" s="1"/>
      <c r="XDN366" s="1"/>
      <c r="XDO366" s="1"/>
      <c r="XDP366" s="1"/>
      <c r="XDQ366" s="1"/>
      <c r="XDR366" s="1"/>
      <c r="XDS366" s="1"/>
      <c r="XDT366" s="1"/>
      <c r="XDU366" s="1"/>
      <c r="XDV366" s="1"/>
      <c r="XDW366" s="1"/>
      <c r="XDX366" s="1"/>
      <c r="XDY366" s="1"/>
      <c r="XDZ366" s="1"/>
      <c r="XEA366" s="1"/>
      <c r="XEB366" s="1"/>
      <c r="XEC366" s="1"/>
      <c r="XED366" s="1"/>
      <c r="XEE366" s="1"/>
      <c r="XEF366" s="1"/>
      <c r="XEG366" s="1"/>
      <c r="XEH366" s="1"/>
      <c r="XEI366" s="1"/>
      <c r="XEJ366" s="1"/>
      <c r="XEK366" s="1"/>
      <c r="XEL366" s="1"/>
      <c r="XEM366" s="1"/>
      <c r="XEN366" s="1"/>
      <c r="XEO366" s="1"/>
      <c r="XEP366" s="1"/>
      <c r="XEQ366" s="1"/>
      <c r="XER366" s="1"/>
      <c r="XES366" s="1"/>
      <c r="XET366" s="1"/>
      <c r="XEU366" s="1"/>
      <c r="XEV366" s="1"/>
      <c r="XEW366" s="1"/>
      <c r="XEX366" s="1"/>
      <c r="XEY366" s="1"/>
      <c r="XEZ366" s="1"/>
      <c r="XFA366" s="1"/>
      <c r="XFB366" s="1"/>
      <c r="XFC366" s="1"/>
      <c r="XFD366" s="1"/>
    </row>
    <row r="367" spans="1:151 16227:16384" s="11" customFormat="1" ht="20.25" customHeight="1" x14ac:dyDescent="0.25">
      <c r="A367" s="141"/>
      <c r="B367" s="142"/>
      <c r="C367" s="100">
        <f t="shared" si="54"/>
        <v>6</v>
      </c>
      <c r="D367" s="100"/>
      <c r="E367" s="117" t="s">
        <v>301</v>
      </c>
      <c r="F367" s="118"/>
      <c r="G367" s="118"/>
      <c r="H367" s="118"/>
      <c r="I367" s="119"/>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WZC367" s="1"/>
      <c r="WZD367" s="1"/>
      <c r="WZE367" s="1"/>
      <c r="WZF367" s="1"/>
      <c r="WZG367" s="1"/>
      <c r="WZH367" s="1"/>
      <c r="WZI367" s="1"/>
      <c r="WZJ367" s="1"/>
      <c r="WZK367" s="1"/>
      <c r="WZL367" s="1"/>
      <c r="WZM367" s="1"/>
      <c r="WZN367" s="1"/>
      <c r="WZO367" s="1"/>
      <c r="WZP367" s="1"/>
      <c r="WZQ367" s="1"/>
      <c r="WZR367" s="1"/>
      <c r="WZS367" s="1"/>
      <c r="WZT367" s="1"/>
      <c r="WZU367" s="1"/>
      <c r="WZV367" s="1"/>
      <c r="WZW367" s="1"/>
      <c r="WZX367" s="1"/>
      <c r="WZY367" s="1"/>
      <c r="WZZ367" s="1"/>
      <c r="XAA367" s="1"/>
      <c r="XAB367" s="1"/>
      <c r="XAC367" s="1"/>
      <c r="XAD367" s="1"/>
      <c r="XAE367" s="1"/>
      <c r="XAF367" s="1"/>
      <c r="XAG367" s="1"/>
      <c r="XAH367" s="1"/>
      <c r="XAI367" s="1"/>
      <c r="XAJ367" s="1"/>
      <c r="XAK367" s="1"/>
      <c r="XAL367" s="1"/>
      <c r="XAM367" s="1"/>
      <c r="XAN367" s="1"/>
      <c r="XAO367" s="1"/>
      <c r="XAP367" s="1"/>
      <c r="XAQ367" s="1"/>
      <c r="XAR367" s="1"/>
      <c r="XAS367" s="1"/>
      <c r="XAT367" s="1"/>
      <c r="XAU367" s="1"/>
      <c r="XAV367" s="1"/>
      <c r="XAW367" s="1"/>
      <c r="XAX367" s="1"/>
      <c r="XAY367" s="1"/>
      <c r="XAZ367" s="1"/>
      <c r="XBA367" s="1"/>
      <c r="XBB367" s="1"/>
      <c r="XBC367" s="1"/>
      <c r="XBD367" s="1"/>
      <c r="XBE367" s="1"/>
      <c r="XBF367" s="1"/>
      <c r="XBG367" s="1"/>
      <c r="XBH367" s="1"/>
      <c r="XBI367" s="1"/>
      <c r="XBJ367" s="1"/>
      <c r="XBK367" s="1"/>
      <c r="XBL367" s="1"/>
      <c r="XBM367" s="1"/>
      <c r="XBN367" s="1"/>
      <c r="XBO367" s="1"/>
      <c r="XBP367" s="1"/>
      <c r="XBQ367" s="1"/>
      <c r="XBR367" s="1"/>
      <c r="XBS367" s="1"/>
      <c r="XBT367" s="1"/>
      <c r="XBU367" s="1"/>
      <c r="XBV367" s="1"/>
      <c r="XBW367" s="1"/>
      <c r="XBX367" s="1"/>
      <c r="XBY367" s="1"/>
      <c r="XBZ367" s="1"/>
      <c r="XCA367" s="1"/>
      <c r="XCB367" s="1"/>
      <c r="XCC367" s="1"/>
      <c r="XCD367" s="1"/>
      <c r="XCE367" s="1"/>
      <c r="XCF367" s="1"/>
      <c r="XCG367" s="1"/>
      <c r="XCH367" s="1"/>
      <c r="XCI367" s="1"/>
      <c r="XCJ367" s="1"/>
      <c r="XCK367" s="1"/>
      <c r="XCL367" s="1"/>
      <c r="XCM367" s="1"/>
      <c r="XCN367" s="1"/>
      <c r="XCO367" s="1"/>
      <c r="XCP367" s="1"/>
      <c r="XCQ367" s="1"/>
      <c r="XCR367" s="1"/>
      <c r="XCS367" s="1"/>
      <c r="XCT367" s="1"/>
      <c r="XCU367" s="1"/>
      <c r="XCV367" s="1"/>
      <c r="XCW367" s="1"/>
      <c r="XCX367" s="1"/>
      <c r="XCY367" s="1"/>
      <c r="XCZ367" s="1"/>
      <c r="XDA367" s="1"/>
      <c r="XDB367" s="1"/>
      <c r="XDC367" s="1"/>
      <c r="XDD367" s="1"/>
      <c r="XDE367" s="1"/>
      <c r="XDF367" s="1"/>
      <c r="XDG367" s="1"/>
      <c r="XDH367" s="1"/>
      <c r="XDI367" s="1"/>
      <c r="XDJ367" s="1"/>
      <c r="XDK367" s="1"/>
      <c r="XDL367" s="1"/>
      <c r="XDM367" s="1"/>
      <c r="XDN367" s="1"/>
      <c r="XDO367" s="1"/>
      <c r="XDP367" s="1"/>
      <c r="XDQ367" s="1"/>
      <c r="XDR367" s="1"/>
      <c r="XDS367" s="1"/>
      <c r="XDT367" s="1"/>
      <c r="XDU367" s="1"/>
      <c r="XDV367" s="1"/>
      <c r="XDW367" s="1"/>
      <c r="XDX367" s="1"/>
      <c r="XDY367" s="1"/>
      <c r="XDZ367" s="1"/>
      <c r="XEA367" s="1"/>
      <c r="XEB367" s="1"/>
      <c r="XEC367" s="1"/>
      <c r="XED367" s="1"/>
      <c r="XEE367" s="1"/>
      <c r="XEF367" s="1"/>
      <c r="XEG367" s="1"/>
      <c r="XEH367" s="1"/>
      <c r="XEI367" s="1"/>
      <c r="XEJ367" s="1"/>
      <c r="XEK367" s="1"/>
      <c r="XEL367" s="1"/>
      <c r="XEM367" s="1"/>
      <c r="XEN367" s="1"/>
      <c r="XEO367" s="1"/>
      <c r="XEP367" s="1"/>
      <c r="XEQ367" s="1"/>
      <c r="XER367" s="1"/>
      <c r="XES367" s="1"/>
      <c r="XET367" s="1"/>
      <c r="XEU367" s="1"/>
      <c r="XEV367" s="1"/>
      <c r="XEW367" s="1"/>
      <c r="XEX367" s="1"/>
      <c r="XEY367" s="1"/>
      <c r="XEZ367" s="1"/>
      <c r="XFA367" s="1"/>
      <c r="XFB367" s="1"/>
      <c r="XFC367" s="1"/>
      <c r="XFD367" s="1"/>
    </row>
    <row r="368" spans="1:151 16227:16384" s="11" customFormat="1" ht="20.25" x14ac:dyDescent="0.25">
      <c r="A368" s="192" t="s">
        <v>268</v>
      </c>
      <c r="B368" s="193"/>
      <c r="C368" s="193"/>
      <c r="D368" s="193"/>
      <c r="E368" s="193"/>
      <c r="F368" s="193"/>
      <c r="G368" s="193"/>
      <c r="H368" s="193"/>
      <c r="I368" s="194"/>
      <c r="J368" s="1">
        <v>1</v>
      </c>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WZC368" s="1"/>
      <c r="WZD368" s="1"/>
      <c r="WZE368" s="1"/>
      <c r="WZF368" s="1"/>
      <c r="WZG368" s="1"/>
      <c r="WZH368" s="1"/>
      <c r="WZI368" s="1"/>
      <c r="WZJ368" s="1"/>
      <c r="WZK368" s="1"/>
      <c r="WZL368" s="1"/>
      <c r="WZM368" s="1"/>
      <c r="WZN368" s="1"/>
      <c r="WZO368" s="1"/>
      <c r="WZP368" s="1"/>
      <c r="WZQ368" s="1"/>
      <c r="WZR368" s="1"/>
      <c r="WZS368" s="1"/>
      <c r="WZT368" s="1"/>
      <c r="WZU368" s="1"/>
      <c r="WZV368" s="1"/>
      <c r="WZW368" s="1"/>
      <c r="WZX368" s="1"/>
      <c r="WZY368" s="1"/>
      <c r="WZZ368" s="1"/>
      <c r="XAA368" s="1"/>
      <c r="XAB368" s="1"/>
      <c r="XAC368" s="1"/>
      <c r="XAD368" s="1"/>
      <c r="XAE368" s="1"/>
      <c r="XAF368" s="1"/>
      <c r="XAG368" s="1"/>
      <c r="XAH368" s="1"/>
      <c r="XAI368" s="1"/>
      <c r="XAJ368" s="1"/>
      <c r="XAK368" s="1"/>
      <c r="XAL368" s="1"/>
      <c r="XAM368" s="1"/>
      <c r="XAN368" s="1"/>
      <c r="XAO368" s="1"/>
      <c r="XAP368" s="1"/>
      <c r="XAQ368" s="1"/>
      <c r="XAR368" s="1"/>
      <c r="XAS368" s="1"/>
      <c r="XAT368" s="1"/>
      <c r="XAU368" s="1"/>
      <c r="XAV368" s="1"/>
      <c r="XAW368" s="1"/>
      <c r="XAX368" s="1"/>
      <c r="XAY368" s="1"/>
      <c r="XAZ368" s="1"/>
      <c r="XBA368" s="1"/>
      <c r="XBB368" s="1"/>
      <c r="XBC368" s="1"/>
      <c r="XBD368" s="1"/>
      <c r="XBE368" s="1"/>
      <c r="XBF368" s="1"/>
      <c r="XBG368" s="1"/>
      <c r="XBH368" s="1"/>
      <c r="XBI368" s="1"/>
      <c r="XBJ368" s="1"/>
      <c r="XBK368" s="1"/>
      <c r="XBL368" s="1"/>
      <c r="XBM368" s="1"/>
      <c r="XBN368" s="1"/>
      <c r="XBO368" s="1"/>
      <c r="XBP368" s="1"/>
      <c r="XBQ368" s="1"/>
      <c r="XBR368" s="1"/>
      <c r="XBS368" s="1"/>
      <c r="XBT368" s="1"/>
      <c r="XBU368" s="1"/>
      <c r="XBV368" s="1"/>
      <c r="XBW368" s="1"/>
      <c r="XBX368" s="1"/>
      <c r="XBY368" s="1"/>
      <c r="XBZ368" s="1"/>
      <c r="XCA368" s="1"/>
      <c r="XCB368" s="1"/>
      <c r="XCC368" s="1"/>
      <c r="XCD368" s="1"/>
      <c r="XCE368" s="1"/>
      <c r="XCF368" s="1"/>
      <c r="XCG368" s="1"/>
      <c r="XCH368" s="1"/>
      <c r="XCI368" s="1"/>
      <c r="XCJ368" s="1"/>
      <c r="XCK368" s="1"/>
      <c r="XCL368" s="1"/>
      <c r="XCM368" s="1"/>
      <c r="XCN368" s="1"/>
      <c r="XCO368" s="1"/>
      <c r="XCP368" s="1"/>
      <c r="XCQ368" s="1"/>
      <c r="XCR368" s="1"/>
      <c r="XCS368" s="1"/>
      <c r="XCT368" s="1"/>
      <c r="XCU368" s="1"/>
      <c r="XCV368" s="1"/>
      <c r="XCW368" s="1"/>
      <c r="XCX368" s="1"/>
      <c r="XCY368" s="1"/>
      <c r="XCZ368" s="1"/>
      <c r="XDA368" s="1"/>
      <c r="XDB368" s="1"/>
      <c r="XDC368" s="1"/>
      <c r="XDD368" s="1"/>
      <c r="XDE368" s="1"/>
      <c r="XDF368" s="1"/>
      <c r="XDG368" s="1"/>
      <c r="XDH368" s="1"/>
      <c r="XDI368" s="1"/>
      <c r="XDJ368" s="1"/>
      <c r="XDK368" s="1"/>
      <c r="XDL368" s="1"/>
      <c r="XDM368" s="1"/>
      <c r="XDN368" s="1"/>
      <c r="XDO368" s="1"/>
      <c r="XDP368" s="1"/>
      <c r="XDQ368" s="1"/>
      <c r="XDR368" s="1"/>
      <c r="XDS368" s="1"/>
      <c r="XDT368" s="1"/>
      <c r="XDU368" s="1"/>
      <c r="XDV368" s="1"/>
      <c r="XDW368" s="1"/>
      <c r="XDX368" s="1"/>
      <c r="XDY368" s="1"/>
      <c r="XDZ368" s="1"/>
      <c r="XEA368" s="1"/>
      <c r="XEB368" s="1"/>
      <c r="XEC368" s="1"/>
      <c r="XED368" s="1"/>
      <c r="XEE368" s="1"/>
      <c r="XEF368" s="1"/>
      <c r="XEG368" s="1"/>
      <c r="XEH368" s="1"/>
      <c r="XEI368" s="1"/>
      <c r="XEJ368" s="1"/>
      <c r="XEK368" s="1"/>
      <c r="XEL368" s="1"/>
      <c r="XEM368" s="1"/>
      <c r="XEN368" s="1"/>
      <c r="XEO368" s="1"/>
      <c r="XEP368" s="1"/>
      <c r="XEQ368" s="1"/>
      <c r="XER368" s="1"/>
      <c r="XES368" s="1"/>
      <c r="XET368" s="1"/>
      <c r="XEU368" s="1"/>
      <c r="XEV368" s="1"/>
      <c r="XEW368" s="1"/>
      <c r="XEX368" s="1"/>
      <c r="XEY368" s="1"/>
      <c r="XEZ368" s="1"/>
      <c r="XFA368" s="1"/>
      <c r="XFB368" s="1"/>
      <c r="XFC368" s="1"/>
      <c r="XFD368" s="1"/>
    </row>
    <row r="369" spans="1:151 16227:16384" s="11" customFormat="1" ht="20.25" customHeight="1" x14ac:dyDescent="0.25">
      <c r="A369" s="137" t="str">
        <f>A368</f>
        <v>43rd Floor (Part Refuge Area)</v>
      </c>
      <c r="B369" s="138"/>
      <c r="C369" s="100">
        <v>1</v>
      </c>
      <c r="D369" s="100"/>
      <c r="E369" s="80" t="s">
        <v>208</v>
      </c>
      <c r="F369" s="117">
        <f>(54.81+1.98)*10.764</f>
        <v>611.28755999999998</v>
      </c>
      <c r="G369" s="119">
        <f>(54.81+1.98)*10.764</f>
        <v>611.28755999999998</v>
      </c>
      <c r="H369" s="80">
        <v>0</v>
      </c>
      <c r="I369" s="80">
        <f>F369*(($I$191)+1)+H369</f>
        <v>916.93133999999998</v>
      </c>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WZC369" s="1"/>
      <c r="WZD369" s="1"/>
      <c r="WZE369" s="1"/>
      <c r="WZF369" s="1"/>
      <c r="WZG369" s="1"/>
      <c r="WZH369" s="1"/>
      <c r="WZI369" s="1"/>
      <c r="WZJ369" s="1"/>
      <c r="WZK369" s="1"/>
      <c r="WZL369" s="1"/>
      <c r="WZM369" s="1"/>
      <c r="WZN369" s="1"/>
      <c r="WZO369" s="1"/>
      <c r="WZP369" s="1"/>
      <c r="WZQ369" s="1"/>
      <c r="WZR369" s="1"/>
      <c r="WZS369" s="1"/>
      <c r="WZT369" s="1"/>
      <c r="WZU369" s="1"/>
      <c r="WZV369" s="1"/>
      <c r="WZW369" s="1"/>
      <c r="WZX369" s="1"/>
      <c r="WZY369" s="1"/>
      <c r="WZZ369" s="1"/>
      <c r="XAA369" s="1"/>
      <c r="XAB369" s="1"/>
      <c r="XAC369" s="1"/>
      <c r="XAD369" s="1"/>
      <c r="XAE369" s="1"/>
      <c r="XAF369" s="1"/>
      <c r="XAG369" s="1"/>
      <c r="XAH369" s="1"/>
      <c r="XAI369" s="1"/>
      <c r="XAJ369" s="1"/>
      <c r="XAK369" s="1"/>
      <c r="XAL369" s="1"/>
      <c r="XAM369" s="1"/>
      <c r="XAN369" s="1"/>
      <c r="XAO369" s="1"/>
      <c r="XAP369" s="1"/>
      <c r="XAQ369" s="1"/>
      <c r="XAR369" s="1"/>
      <c r="XAS369" s="1"/>
      <c r="XAT369" s="1"/>
      <c r="XAU369" s="1"/>
      <c r="XAV369" s="1"/>
      <c r="XAW369" s="1"/>
      <c r="XAX369" s="1"/>
      <c r="XAY369" s="1"/>
      <c r="XAZ369" s="1"/>
      <c r="XBA369" s="1"/>
      <c r="XBB369" s="1"/>
      <c r="XBC369" s="1"/>
      <c r="XBD369" s="1"/>
      <c r="XBE369" s="1"/>
      <c r="XBF369" s="1"/>
      <c r="XBG369" s="1"/>
      <c r="XBH369" s="1"/>
      <c r="XBI369" s="1"/>
      <c r="XBJ369" s="1"/>
      <c r="XBK369" s="1"/>
      <c r="XBL369" s="1"/>
      <c r="XBM369" s="1"/>
      <c r="XBN369" s="1"/>
      <c r="XBO369" s="1"/>
      <c r="XBP369" s="1"/>
      <c r="XBQ369" s="1"/>
      <c r="XBR369" s="1"/>
      <c r="XBS369" s="1"/>
      <c r="XBT369" s="1"/>
      <c r="XBU369" s="1"/>
      <c r="XBV369" s="1"/>
      <c r="XBW369" s="1"/>
      <c r="XBX369" s="1"/>
      <c r="XBY369" s="1"/>
      <c r="XBZ369" s="1"/>
      <c r="XCA369" s="1"/>
      <c r="XCB369" s="1"/>
      <c r="XCC369" s="1"/>
      <c r="XCD369" s="1"/>
      <c r="XCE369" s="1"/>
      <c r="XCF369" s="1"/>
      <c r="XCG369" s="1"/>
      <c r="XCH369" s="1"/>
      <c r="XCI369" s="1"/>
      <c r="XCJ369" s="1"/>
      <c r="XCK369" s="1"/>
      <c r="XCL369" s="1"/>
      <c r="XCM369" s="1"/>
      <c r="XCN369" s="1"/>
      <c r="XCO369" s="1"/>
      <c r="XCP369" s="1"/>
      <c r="XCQ369" s="1"/>
      <c r="XCR369" s="1"/>
      <c r="XCS369" s="1"/>
      <c r="XCT369" s="1"/>
      <c r="XCU369" s="1"/>
      <c r="XCV369" s="1"/>
      <c r="XCW369" s="1"/>
      <c r="XCX369" s="1"/>
      <c r="XCY369" s="1"/>
      <c r="XCZ369" s="1"/>
      <c r="XDA369" s="1"/>
      <c r="XDB369" s="1"/>
      <c r="XDC369" s="1"/>
      <c r="XDD369" s="1"/>
      <c r="XDE369" s="1"/>
      <c r="XDF369" s="1"/>
      <c r="XDG369" s="1"/>
      <c r="XDH369" s="1"/>
      <c r="XDI369" s="1"/>
      <c r="XDJ369" s="1"/>
      <c r="XDK369" s="1"/>
      <c r="XDL369" s="1"/>
      <c r="XDM369" s="1"/>
      <c r="XDN369" s="1"/>
      <c r="XDO369" s="1"/>
      <c r="XDP369" s="1"/>
      <c r="XDQ369" s="1"/>
      <c r="XDR369" s="1"/>
      <c r="XDS369" s="1"/>
      <c r="XDT369" s="1"/>
      <c r="XDU369" s="1"/>
      <c r="XDV369" s="1"/>
      <c r="XDW369" s="1"/>
      <c r="XDX369" s="1"/>
      <c r="XDY369" s="1"/>
      <c r="XDZ369" s="1"/>
      <c r="XEA369" s="1"/>
      <c r="XEB369" s="1"/>
      <c r="XEC369" s="1"/>
      <c r="XED369" s="1"/>
      <c r="XEE369" s="1"/>
      <c r="XEF369" s="1"/>
      <c r="XEG369" s="1"/>
      <c r="XEH369" s="1"/>
      <c r="XEI369" s="1"/>
      <c r="XEJ369" s="1"/>
      <c r="XEK369" s="1"/>
      <c r="XEL369" s="1"/>
      <c r="XEM369" s="1"/>
      <c r="XEN369" s="1"/>
      <c r="XEO369" s="1"/>
      <c r="XEP369" s="1"/>
      <c r="XEQ369" s="1"/>
      <c r="XER369" s="1"/>
      <c r="XES369" s="1"/>
      <c r="XET369" s="1"/>
      <c r="XEU369" s="1"/>
      <c r="XEV369" s="1"/>
      <c r="XEW369" s="1"/>
      <c r="XEX369" s="1"/>
      <c r="XEY369" s="1"/>
      <c r="XEZ369" s="1"/>
      <c r="XFA369" s="1"/>
      <c r="XFB369" s="1"/>
      <c r="XFC369" s="1"/>
      <c r="XFD369" s="1"/>
    </row>
    <row r="370" spans="1:151 16227:16384" s="11" customFormat="1" ht="20.25" customHeight="1" x14ac:dyDescent="0.25">
      <c r="A370" s="139"/>
      <c r="B370" s="140"/>
      <c r="C370" s="100">
        <f>C369+1</f>
        <v>2</v>
      </c>
      <c r="D370" s="100"/>
      <c r="E370" s="80" t="s">
        <v>208</v>
      </c>
      <c r="F370" s="117">
        <f>(59.57+1.75)*10.764</f>
        <v>660.04847999999993</v>
      </c>
      <c r="G370" s="119">
        <f>(59.57+1.75)*10.764</f>
        <v>660.04847999999993</v>
      </c>
      <c r="H370" s="80">
        <v>0</v>
      </c>
      <c r="I370" s="80">
        <f t="shared" ref="I370:I374" si="55">F370*(($I$191)+1)+H370</f>
        <v>990.07271999999989</v>
      </c>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WZC370" s="1"/>
      <c r="WZD370" s="1"/>
      <c r="WZE370" s="1"/>
      <c r="WZF370" s="1"/>
      <c r="WZG370" s="1"/>
      <c r="WZH370" s="1"/>
      <c r="WZI370" s="1"/>
      <c r="WZJ370" s="1"/>
      <c r="WZK370" s="1"/>
      <c r="WZL370" s="1"/>
      <c r="WZM370" s="1"/>
      <c r="WZN370" s="1"/>
      <c r="WZO370" s="1"/>
      <c r="WZP370" s="1"/>
      <c r="WZQ370" s="1"/>
      <c r="WZR370" s="1"/>
      <c r="WZS370" s="1"/>
      <c r="WZT370" s="1"/>
      <c r="WZU370" s="1"/>
      <c r="WZV370" s="1"/>
      <c r="WZW370" s="1"/>
      <c r="WZX370" s="1"/>
      <c r="WZY370" s="1"/>
      <c r="WZZ370" s="1"/>
      <c r="XAA370" s="1"/>
      <c r="XAB370" s="1"/>
      <c r="XAC370" s="1"/>
      <c r="XAD370" s="1"/>
      <c r="XAE370" s="1"/>
      <c r="XAF370" s="1"/>
      <c r="XAG370" s="1"/>
      <c r="XAH370" s="1"/>
      <c r="XAI370" s="1"/>
      <c r="XAJ370" s="1"/>
      <c r="XAK370" s="1"/>
      <c r="XAL370" s="1"/>
      <c r="XAM370" s="1"/>
      <c r="XAN370" s="1"/>
      <c r="XAO370" s="1"/>
      <c r="XAP370" s="1"/>
      <c r="XAQ370" s="1"/>
      <c r="XAR370" s="1"/>
      <c r="XAS370" s="1"/>
      <c r="XAT370" s="1"/>
      <c r="XAU370" s="1"/>
      <c r="XAV370" s="1"/>
      <c r="XAW370" s="1"/>
      <c r="XAX370" s="1"/>
      <c r="XAY370" s="1"/>
      <c r="XAZ370" s="1"/>
      <c r="XBA370" s="1"/>
      <c r="XBB370" s="1"/>
      <c r="XBC370" s="1"/>
      <c r="XBD370" s="1"/>
      <c r="XBE370" s="1"/>
      <c r="XBF370" s="1"/>
      <c r="XBG370" s="1"/>
      <c r="XBH370" s="1"/>
      <c r="XBI370" s="1"/>
      <c r="XBJ370" s="1"/>
      <c r="XBK370" s="1"/>
      <c r="XBL370" s="1"/>
      <c r="XBM370" s="1"/>
      <c r="XBN370" s="1"/>
      <c r="XBO370" s="1"/>
      <c r="XBP370" s="1"/>
      <c r="XBQ370" s="1"/>
      <c r="XBR370" s="1"/>
      <c r="XBS370" s="1"/>
      <c r="XBT370" s="1"/>
      <c r="XBU370" s="1"/>
      <c r="XBV370" s="1"/>
      <c r="XBW370" s="1"/>
      <c r="XBX370" s="1"/>
      <c r="XBY370" s="1"/>
      <c r="XBZ370" s="1"/>
      <c r="XCA370" s="1"/>
      <c r="XCB370" s="1"/>
      <c r="XCC370" s="1"/>
      <c r="XCD370" s="1"/>
      <c r="XCE370" s="1"/>
      <c r="XCF370" s="1"/>
      <c r="XCG370" s="1"/>
      <c r="XCH370" s="1"/>
      <c r="XCI370" s="1"/>
      <c r="XCJ370" s="1"/>
      <c r="XCK370" s="1"/>
      <c r="XCL370" s="1"/>
      <c r="XCM370" s="1"/>
      <c r="XCN370" s="1"/>
      <c r="XCO370" s="1"/>
      <c r="XCP370" s="1"/>
      <c r="XCQ370" s="1"/>
      <c r="XCR370" s="1"/>
      <c r="XCS370" s="1"/>
      <c r="XCT370" s="1"/>
      <c r="XCU370" s="1"/>
      <c r="XCV370" s="1"/>
      <c r="XCW370" s="1"/>
      <c r="XCX370" s="1"/>
      <c r="XCY370" s="1"/>
      <c r="XCZ370" s="1"/>
      <c r="XDA370" s="1"/>
      <c r="XDB370" s="1"/>
      <c r="XDC370" s="1"/>
      <c r="XDD370" s="1"/>
      <c r="XDE370" s="1"/>
      <c r="XDF370" s="1"/>
      <c r="XDG370" s="1"/>
      <c r="XDH370" s="1"/>
      <c r="XDI370" s="1"/>
      <c r="XDJ370" s="1"/>
      <c r="XDK370" s="1"/>
      <c r="XDL370" s="1"/>
      <c r="XDM370" s="1"/>
      <c r="XDN370" s="1"/>
      <c r="XDO370" s="1"/>
      <c r="XDP370" s="1"/>
      <c r="XDQ370" s="1"/>
      <c r="XDR370" s="1"/>
      <c r="XDS370" s="1"/>
      <c r="XDT370" s="1"/>
      <c r="XDU370" s="1"/>
      <c r="XDV370" s="1"/>
      <c r="XDW370" s="1"/>
      <c r="XDX370" s="1"/>
      <c r="XDY370" s="1"/>
      <c r="XDZ370" s="1"/>
      <c r="XEA370" s="1"/>
      <c r="XEB370" s="1"/>
      <c r="XEC370" s="1"/>
      <c r="XED370" s="1"/>
      <c r="XEE370" s="1"/>
      <c r="XEF370" s="1"/>
      <c r="XEG370" s="1"/>
      <c r="XEH370" s="1"/>
      <c r="XEI370" s="1"/>
      <c r="XEJ370" s="1"/>
      <c r="XEK370" s="1"/>
      <c r="XEL370" s="1"/>
      <c r="XEM370" s="1"/>
      <c r="XEN370" s="1"/>
      <c r="XEO370" s="1"/>
      <c r="XEP370" s="1"/>
      <c r="XEQ370" s="1"/>
      <c r="XER370" s="1"/>
      <c r="XES370" s="1"/>
      <c r="XET370" s="1"/>
      <c r="XEU370" s="1"/>
      <c r="XEV370" s="1"/>
      <c r="XEW370" s="1"/>
      <c r="XEX370" s="1"/>
      <c r="XEY370" s="1"/>
      <c r="XEZ370" s="1"/>
      <c r="XFA370" s="1"/>
      <c r="XFB370" s="1"/>
      <c r="XFC370" s="1"/>
      <c r="XFD370" s="1"/>
    </row>
    <row r="371" spans="1:151 16227:16384" s="11" customFormat="1" ht="20.25" customHeight="1" x14ac:dyDescent="0.25">
      <c r="A371" s="139"/>
      <c r="B371" s="140"/>
      <c r="C371" s="100">
        <f t="shared" ref="C371:C374" si="56">C370+1</f>
        <v>3</v>
      </c>
      <c r="D371" s="100"/>
      <c r="E371" s="80" t="s">
        <v>211</v>
      </c>
      <c r="F371" s="117">
        <f>(42.87)*10.764</f>
        <v>461.45267999999993</v>
      </c>
      <c r="G371" s="119">
        <f>(42.87)*10.764</f>
        <v>461.45267999999993</v>
      </c>
      <c r="H371" s="80">
        <v>0</v>
      </c>
      <c r="I371" s="80">
        <f t="shared" si="55"/>
        <v>692.17901999999992</v>
      </c>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WZC371" s="1"/>
      <c r="WZD371" s="1"/>
      <c r="WZE371" s="1"/>
      <c r="WZF371" s="1"/>
      <c r="WZG371" s="1"/>
      <c r="WZH371" s="1"/>
      <c r="WZI371" s="1"/>
      <c r="WZJ371" s="1"/>
      <c r="WZK371" s="1"/>
      <c r="WZL371" s="1"/>
      <c r="WZM371" s="1"/>
      <c r="WZN371" s="1"/>
      <c r="WZO371" s="1"/>
      <c r="WZP371" s="1"/>
      <c r="WZQ371" s="1"/>
      <c r="WZR371" s="1"/>
      <c r="WZS371" s="1"/>
      <c r="WZT371" s="1"/>
      <c r="WZU371" s="1"/>
      <c r="WZV371" s="1"/>
      <c r="WZW371" s="1"/>
      <c r="WZX371" s="1"/>
      <c r="WZY371" s="1"/>
      <c r="WZZ371" s="1"/>
      <c r="XAA371" s="1"/>
      <c r="XAB371" s="1"/>
      <c r="XAC371" s="1"/>
      <c r="XAD371" s="1"/>
      <c r="XAE371" s="1"/>
      <c r="XAF371" s="1"/>
      <c r="XAG371" s="1"/>
      <c r="XAH371" s="1"/>
      <c r="XAI371" s="1"/>
      <c r="XAJ371" s="1"/>
      <c r="XAK371" s="1"/>
      <c r="XAL371" s="1"/>
      <c r="XAM371" s="1"/>
      <c r="XAN371" s="1"/>
      <c r="XAO371" s="1"/>
      <c r="XAP371" s="1"/>
      <c r="XAQ371" s="1"/>
      <c r="XAR371" s="1"/>
      <c r="XAS371" s="1"/>
      <c r="XAT371" s="1"/>
      <c r="XAU371" s="1"/>
      <c r="XAV371" s="1"/>
      <c r="XAW371" s="1"/>
      <c r="XAX371" s="1"/>
      <c r="XAY371" s="1"/>
      <c r="XAZ371" s="1"/>
      <c r="XBA371" s="1"/>
      <c r="XBB371" s="1"/>
      <c r="XBC371" s="1"/>
      <c r="XBD371" s="1"/>
      <c r="XBE371" s="1"/>
      <c r="XBF371" s="1"/>
      <c r="XBG371" s="1"/>
      <c r="XBH371" s="1"/>
      <c r="XBI371" s="1"/>
      <c r="XBJ371" s="1"/>
      <c r="XBK371" s="1"/>
      <c r="XBL371" s="1"/>
      <c r="XBM371" s="1"/>
      <c r="XBN371" s="1"/>
      <c r="XBO371" s="1"/>
      <c r="XBP371" s="1"/>
      <c r="XBQ371" s="1"/>
      <c r="XBR371" s="1"/>
      <c r="XBS371" s="1"/>
      <c r="XBT371" s="1"/>
      <c r="XBU371" s="1"/>
      <c r="XBV371" s="1"/>
      <c r="XBW371" s="1"/>
      <c r="XBX371" s="1"/>
      <c r="XBY371" s="1"/>
      <c r="XBZ371" s="1"/>
      <c r="XCA371" s="1"/>
      <c r="XCB371" s="1"/>
      <c r="XCC371" s="1"/>
      <c r="XCD371" s="1"/>
      <c r="XCE371" s="1"/>
      <c r="XCF371" s="1"/>
      <c r="XCG371" s="1"/>
      <c r="XCH371" s="1"/>
      <c r="XCI371" s="1"/>
      <c r="XCJ371" s="1"/>
      <c r="XCK371" s="1"/>
      <c r="XCL371" s="1"/>
      <c r="XCM371" s="1"/>
      <c r="XCN371" s="1"/>
      <c r="XCO371" s="1"/>
      <c r="XCP371" s="1"/>
      <c r="XCQ371" s="1"/>
      <c r="XCR371" s="1"/>
      <c r="XCS371" s="1"/>
      <c r="XCT371" s="1"/>
      <c r="XCU371" s="1"/>
      <c r="XCV371" s="1"/>
      <c r="XCW371" s="1"/>
      <c r="XCX371" s="1"/>
      <c r="XCY371" s="1"/>
      <c r="XCZ371" s="1"/>
      <c r="XDA371" s="1"/>
      <c r="XDB371" s="1"/>
      <c r="XDC371" s="1"/>
      <c r="XDD371" s="1"/>
      <c r="XDE371" s="1"/>
      <c r="XDF371" s="1"/>
      <c r="XDG371" s="1"/>
      <c r="XDH371" s="1"/>
      <c r="XDI371" s="1"/>
      <c r="XDJ371" s="1"/>
      <c r="XDK371" s="1"/>
      <c r="XDL371" s="1"/>
      <c r="XDM371" s="1"/>
      <c r="XDN371" s="1"/>
      <c r="XDO371" s="1"/>
      <c r="XDP371" s="1"/>
      <c r="XDQ371" s="1"/>
      <c r="XDR371" s="1"/>
      <c r="XDS371" s="1"/>
      <c r="XDT371" s="1"/>
      <c r="XDU371" s="1"/>
      <c r="XDV371" s="1"/>
      <c r="XDW371" s="1"/>
      <c r="XDX371" s="1"/>
      <c r="XDY371" s="1"/>
      <c r="XDZ371" s="1"/>
      <c r="XEA371" s="1"/>
      <c r="XEB371" s="1"/>
      <c r="XEC371" s="1"/>
      <c r="XED371" s="1"/>
      <c r="XEE371" s="1"/>
      <c r="XEF371" s="1"/>
      <c r="XEG371" s="1"/>
      <c r="XEH371" s="1"/>
      <c r="XEI371" s="1"/>
      <c r="XEJ371" s="1"/>
      <c r="XEK371" s="1"/>
      <c r="XEL371" s="1"/>
      <c r="XEM371" s="1"/>
      <c r="XEN371" s="1"/>
      <c r="XEO371" s="1"/>
      <c r="XEP371" s="1"/>
      <c r="XEQ371" s="1"/>
      <c r="XER371" s="1"/>
      <c r="XES371" s="1"/>
      <c r="XET371" s="1"/>
      <c r="XEU371" s="1"/>
      <c r="XEV371" s="1"/>
      <c r="XEW371" s="1"/>
      <c r="XEX371" s="1"/>
      <c r="XEY371" s="1"/>
      <c r="XEZ371" s="1"/>
      <c r="XFA371" s="1"/>
      <c r="XFB371" s="1"/>
      <c r="XFC371" s="1"/>
      <c r="XFD371" s="1"/>
    </row>
    <row r="372" spans="1:151 16227:16384" s="11" customFormat="1" ht="20.25" customHeight="1" x14ac:dyDescent="0.25">
      <c r="A372" s="139"/>
      <c r="B372" s="140"/>
      <c r="C372" s="100">
        <f t="shared" si="56"/>
        <v>4</v>
      </c>
      <c r="D372" s="100"/>
      <c r="E372" s="80" t="s">
        <v>211</v>
      </c>
      <c r="F372" s="117">
        <f>(42.58)*10.764</f>
        <v>458.33111999999994</v>
      </c>
      <c r="G372" s="119">
        <f>(42.58)*10.764</f>
        <v>458.33111999999994</v>
      </c>
      <c r="H372" s="80">
        <v>0</v>
      </c>
      <c r="I372" s="80">
        <f t="shared" si="55"/>
        <v>687.49667999999997</v>
      </c>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WZC372" s="1"/>
      <c r="WZD372" s="1"/>
      <c r="WZE372" s="1"/>
      <c r="WZF372" s="1"/>
      <c r="WZG372" s="1"/>
      <c r="WZH372" s="1"/>
      <c r="WZI372" s="1"/>
      <c r="WZJ372" s="1"/>
      <c r="WZK372" s="1"/>
      <c r="WZL372" s="1"/>
      <c r="WZM372" s="1"/>
      <c r="WZN372" s="1"/>
      <c r="WZO372" s="1"/>
      <c r="WZP372" s="1"/>
      <c r="WZQ372" s="1"/>
      <c r="WZR372" s="1"/>
      <c r="WZS372" s="1"/>
      <c r="WZT372" s="1"/>
      <c r="WZU372" s="1"/>
      <c r="WZV372" s="1"/>
      <c r="WZW372" s="1"/>
      <c r="WZX372" s="1"/>
      <c r="WZY372" s="1"/>
      <c r="WZZ372" s="1"/>
      <c r="XAA372" s="1"/>
      <c r="XAB372" s="1"/>
      <c r="XAC372" s="1"/>
      <c r="XAD372" s="1"/>
      <c r="XAE372" s="1"/>
      <c r="XAF372" s="1"/>
      <c r="XAG372" s="1"/>
      <c r="XAH372" s="1"/>
      <c r="XAI372" s="1"/>
      <c r="XAJ372" s="1"/>
      <c r="XAK372" s="1"/>
      <c r="XAL372" s="1"/>
      <c r="XAM372" s="1"/>
      <c r="XAN372" s="1"/>
      <c r="XAO372" s="1"/>
      <c r="XAP372" s="1"/>
      <c r="XAQ372" s="1"/>
      <c r="XAR372" s="1"/>
      <c r="XAS372" s="1"/>
      <c r="XAT372" s="1"/>
      <c r="XAU372" s="1"/>
      <c r="XAV372" s="1"/>
      <c r="XAW372" s="1"/>
      <c r="XAX372" s="1"/>
      <c r="XAY372" s="1"/>
      <c r="XAZ372" s="1"/>
      <c r="XBA372" s="1"/>
      <c r="XBB372" s="1"/>
      <c r="XBC372" s="1"/>
      <c r="XBD372" s="1"/>
      <c r="XBE372" s="1"/>
      <c r="XBF372" s="1"/>
      <c r="XBG372" s="1"/>
      <c r="XBH372" s="1"/>
      <c r="XBI372" s="1"/>
      <c r="XBJ372" s="1"/>
      <c r="XBK372" s="1"/>
      <c r="XBL372" s="1"/>
      <c r="XBM372" s="1"/>
      <c r="XBN372" s="1"/>
      <c r="XBO372" s="1"/>
      <c r="XBP372" s="1"/>
      <c r="XBQ372" s="1"/>
      <c r="XBR372" s="1"/>
      <c r="XBS372" s="1"/>
      <c r="XBT372" s="1"/>
      <c r="XBU372" s="1"/>
      <c r="XBV372" s="1"/>
      <c r="XBW372" s="1"/>
      <c r="XBX372" s="1"/>
      <c r="XBY372" s="1"/>
      <c r="XBZ372" s="1"/>
      <c r="XCA372" s="1"/>
      <c r="XCB372" s="1"/>
      <c r="XCC372" s="1"/>
      <c r="XCD372" s="1"/>
      <c r="XCE372" s="1"/>
      <c r="XCF372" s="1"/>
      <c r="XCG372" s="1"/>
      <c r="XCH372" s="1"/>
      <c r="XCI372" s="1"/>
      <c r="XCJ372" s="1"/>
      <c r="XCK372" s="1"/>
      <c r="XCL372" s="1"/>
      <c r="XCM372" s="1"/>
      <c r="XCN372" s="1"/>
      <c r="XCO372" s="1"/>
      <c r="XCP372" s="1"/>
      <c r="XCQ372" s="1"/>
      <c r="XCR372" s="1"/>
      <c r="XCS372" s="1"/>
      <c r="XCT372" s="1"/>
      <c r="XCU372" s="1"/>
      <c r="XCV372" s="1"/>
      <c r="XCW372" s="1"/>
      <c r="XCX372" s="1"/>
      <c r="XCY372" s="1"/>
      <c r="XCZ372" s="1"/>
      <c r="XDA372" s="1"/>
      <c r="XDB372" s="1"/>
      <c r="XDC372" s="1"/>
      <c r="XDD372" s="1"/>
      <c r="XDE372" s="1"/>
      <c r="XDF372" s="1"/>
      <c r="XDG372" s="1"/>
      <c r="XDH372" s="1"/>
      <c r="XDI372" s="1"/>
      <c r="XDJ372" s="1"/>
      <c r="XDK372" s="1"/>
      <c r="XDL372" s="1"/>
      <c r="XDM372" s="1"/>
      <c r="XDN372" s="1"/>
      <c r="XDO372" s="1"/>
      <c r="XDP372" s="1"/>
      <c r="XDQ372" s="1"/>
      <c r="XDR372" s="1"/>
      <c r="XDS372" s="1"/>
      <c r="XDT372" s="1"/>
      <c r="XDU372" s="1"/>
      <c r="XDV372" s="1"/>
      <c r="XDW372" s="1"/>
      <c r="XDX372" s="1"/>
      <c r="XDY372" s="1"/>
      <c r="XDZ372" s="1"/>
      <c r="XEA372" s="1"/>
      <c r="XEB372" s="1"/>
      <c r="XEC372" s="1"/>
      <c r="XED372" s="1"/>
      <c r="XEE372" s="1"/>
      <c r="XEF372" s="1"/>
      <c r="XEG372" s="1"/>
      <c r="XEH372" s="1"/>
      <c r="XEI372" s="1"/>
      <c r="XEJ372" s="1"/>
      <c r="XEK372" s="1"/>
      <c r="XEL372" s="1"/>
      <c r="XEM372" s="1"/>
      <c r="XEN372" s="1"/>
      <c r="XEO372" s="1"/>
      <c r="XEP372" s="1"/>
      <c r="XEQ372" s="1"/>
      <c r="XER372" s="1"/>
      <c r="XES372" s="1"/>
      <c r="XET372" s="1"/>
      <c r="XEU372" s="1"/>
      <c r="XEV372" s="1"/>
      <c r="XEW372" s="1"/>
      <c r="XEX372" s="1"/>
      <c r="XEY372" s="1"/>
      <c r="XEZ372" s="1"/>
      <c r="XFA372" s="1"/>
      <c r="XFB372" s="1"/>
      <c r="XFC372" s="1"/>
      <c r="XFD372" s="1"/>
    </row>
    <row r="373" spans="1:151 16227:16384" s="11" customFormat="1" ht="20.25" customHeight="1" x14ac:dyDescent="0.25">
      <c r="A373" s="139"/>
      <c r="B373" s="140"/>
      <c r="C373" s="100">
        <f t="shared" si="56"/>
        <v>5</v>
      </c>
      <c r="D373" s="100"/>
      <c r="E373" s="117" t="s">
        <v>214</v>
      </c>
      <c r="F373" s="118"/>
      <c r="G373" s="118"/>
      <c r="H373" s="118"/>
      <c r="I373" s="119"/>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WZC373" s="1"/>
      <c r="WZD373" s="1"/>
      <c r="WZE373" s="1"/>
      <c r="WZF373" s="1"/>
      <c r="WZG373" s="1"/>
      <c r="WZH373" s="1"/>
      <c r="WZI373" s="1"/>
      <c r="WZJ373" s="1"/>
      <c r="WZK373" s="1"/>
      <c r="WZL373" s="1"/>
      <c r="WZM373" s="1"/>
      <c r="WZN373" s="1"/>
      <c r="WZO373" s="1"/>
      <c r="WZP373" s="1"/>
      <c r="WZQ373" s="1"/>
      <c r="WZR373" s="1"/>
      <c r="WZS373" s="1"/>
      <c r="WZT373" s="1"/>
      <c r="WZU373" s="1"/>
      <c r="WZV373" s="1"/>
      <c r="WZW373" s="1"/>
      <c r="WZX373" s="1"/>
      <c r="WZY373" s="1"/>
      <c r="WZZ373" s="1"/>
      <c r="XAA373" s="1"/>
      <c r="XAB373" s="1"/>
      <c r="XAC373" s="1"/>
      <c r="XAD373" s="1"/>
      <c r="XAE373" s="1"/>
      <c r="XAF373" s="1"/>
      <c r="XAG373" s="1"/>
      <c r="XAH373" s="1"/>
      <c r="XAI373" s="1"/>
      <c r="XAJ373" s="1"/>
      <c r="XAK373" s="1"/>
      <c r="XAL373" s="1"/>
      <c r="XAM373" s="1"/>
      <c r="XAN373" s="1"/>
      <c r="XAO373" s="1"/>
      <c r="XAP373" s="1"/>
      <c r="XAQ373" s="1"/>
      <c r="XAR373" s="1"/>
      <c r="XAS373" s="1"/>
      <c r="XAT373" s="1"/>
      <c r="XAU373" s="1"/>
      <c r="XAV373" s="1"/>
      <c r="XAW373" s="1"/>
      <c r="XAX373" s="1"/>
      <c r="XAY373" s="1"/>
      <c r="XAZ373" s="1"/>
      <c r="XBA373" s="1"/>
      <c r="XBB373" s="1"/>
      <c r="XBC373" s="1"/>
      <c r="XBD373" s="1"/>
      <c r="XBE373" s="1"/>
      <c r="XBF373" s="1"/>
      <c r="XBG373" s="1"/>
      <c r="XBH373" s="1"/>
      <c r="XBI373" s="1"/>
      <c r="XBJ373" s="1"/>
      <c r="XBK373" s="1"/>
      <c r="XBL373" s="1"/>
      <c r="XBM373" s="1"/>
      <c r="XBN373" s="1"/>
      <c r="XBO373" s="1"/>
      <c r="XBP373" s="1"/>
      <c r="XBQ373" s="1"/>
      <c r="XBR373" s="1"/>
      <c r="XBS373" s="1"/>
      <c r="XBT373" s="1"/>
      <c r="XBU373" s="1"/>
      <c r="XBV373" s="1"/>
      <c r="XBW373" s="1"/>
      <c r="XBX373" s="1"/>
      <c r="XBY373" s="1"/>
      <c r="XBZ373" s="1"/>
      <c r="XCA373" s="1"/>
      <c r="XCB373" s="1"/>
      <c r="XCC373" s="1"/>
      <c r="XCD373" s="1"/>
      <c r="XCE373" s="1"/>
      <c r="XCF373" s="1"/>
      <c r="XCG373" s="1"/>
      <c r="XCH373" s="1"/>
      <c r="XCI373" s="1"/>
      <c r="XCJ373" s="1"/>
      <c r="XCK373" s="1"/>
      <c r="XCL373" s="1"/>
      <c r="XCM373" s="1"/>
      <c r="XCN373" s="1"/>
      <c r="XCO373" s="1"/>
      <c r="XCP373" s="1"/>
      <c r="XCQ373" s="1"/>
      <c r="XCR373" s="1"/>
      <c r="XCS373" s="1"/>
      <c r="XCT373" s="1"/>
      <c r="XCU373" s="1"/>
      <c r="XCV373" s="1"/>
      <c r="XCW373" s="1"/>
      <c r="XCX373" s="1"/>
      <c r="XCY373" s="1"/>
      <c r="XCZ373" s="1"/>
      <c r="XDA373" s="1"/>
      <c r="XDB373" s="1"/>
      <c r="XDC373" s="1"/>
      <c r="XDD373" s="1"/>
      <c r="XDE373" s="1"/>
      <c r="XDF373" s="1"/>
      <c r="XDG373" s="1"/>
      <c r="XDH373" s="1"/>
      <c r="XDI373" s="1"/>
      <c r="XDJ373" s="1"/>
      <c r="XDK373" s="1"/>
      <c r="XDL373" s="1"/>
      <c r="XDM373" s="1"/>
      <c r="XDN373" s="1"/>
      <c r="XDO373" s="1"/>
      <c r="XDP373" s="1"/>
      <c r="XDQ373" s="1"/>
      <c r="XDR373" s="1"/>
      <c r="XDS373" s="1"/>
      <c r="XDT373" s="1"/>
      <c r="XDU373" s="1"/>
      <c r="XDV373" s="1"/>
      <c r="XDW373" s="1"/>
      <c r="XDX373" s="1"/>
      <c r="XDY373" s="1"/>
      <c r="XDZ373" s="1"/>
      <c r="XEA373" s="1"/>
      <c r="XEB373" s="1"/>
      <c r="XEC373" s="1"/>
      <c r="XED373" s="1"/>
      <c r="XEE373" s="1"/>
      <c r="XEF373" s="1"/>
      <c r="XEG373" s="1"/>
      <c r="XEH373" s="1"/>
      <c r="XEI373" s="1"/>
      <c r="XEJ373" s="1"/>
      <c r="XEK373" s="1"/>
      <c r="XEL373" s="1"/>
      <c r="XEM373" s="1"/>
      <c r="XEN373" s="1"/>
      <c r="XEO373" s="1"/>
      <c r="XEP373" s="1"/>
      <c r="XEQ373" s="1"/>
      <c r="XER373" s="1"/>
      <c r="XES373" s="1"/>
      <c r="XET373" s="1"/>
      <c r="XEU373" s="1"/>
      <c r="XEV373" s="1"/>
      <c r="XEW373" s="1"/>
      <c r="XEX373" s="1"/>
      <c r="XEY373" s="1"/>
      <c r="XEZ373" s="1"/>
      <c r="XFA373" s="1"/>
      <c r="XFB373" s="1"/>
      <c r="XFC373" s="1"/>
      <c r="XFD373" s="1"/>
    </row>
    <row r="374" spans="1:151 16227:16384" s="11" customFormat="1" ht="20.25" customHeight="1" x14ac:dyDescent="0.25">
      <c r="A374" s="141"/>
      <c r="B374" s="142"/>
      <c r="C374" s="100">
        <f t="shared" si="56"/>
        <v>6</v>
      </c>
      <c r="D374" s="100"/>
      <c r="E374" s="80" t="s">
        <v>208</v>
      </c>
      <c r="F374" s="117">
        <f>(61.61+2.58)*10.764</f>
        <v>690.94115999999997</v>
      </c>
      <c r="G374" s="119">
        <f>(61.61+2.58)*10.764</f>
        <v>690.94115999999997</v>
      </c>
      <c r="H374" s="80">
        <v>0</v>
      </c>
      <c r="I374" s="80">
        <f t="shared" si="55"/>
        <v>1036.41174</v>
      </c>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WZC374" s="1"/>
      <c r="WZD374" s="1"/>
      <c r="WZE374" s="1"/>
      <c r="WZF374" s="1"/>
      <c r="WZG374" s="1"/>
      <c r="WZH374" s="1"/>
      <c r="WZI374" s="1"/>
      <c r="WZJ374" s="1"/>
      <c r="WZK374" s="1"/>
      <c r="WZL374" s="1"/>
      <c r="WZM374" s="1"/>
      <c r="WZN374" s="1"/>
      <c r="WZO374" s="1"/>
      <c r="WZP374" s="1"/>
      <c r="WZQ374" s="1"/>
      <c r="WZR374" s="1"/>
      <c r="WZS374" s="1"/>
      <c r="WZT374" s="1"/>
      <c r="WZU374" s="1"/>
      <c r="WZV374" s="1"/>
      <c r="WZW374" s="1"/>
      <c r="WZX374" s="1"/>
      <c r="WZY374" s="1"/>
      <c r="WZZ374" s="1"/>
      <c r="XAA374" s="1"/>
      <c r="XAB374" s="1"/>
      <c r="XAC374" s="1"/>
      <c r="XAD374" s="1"/>
      <c r="XAE374" s="1"/>
      <c r="XAF374" s="1"/>
      <c r="XAG374" s="1"/>
      <c r="XAH374" s="1"/>
      <c r="XAI374" s="1"/>
      <c r="XAJ374" s="1"/>
      <c r="XAK374" s="1"/>
      <c r="XAL374" s="1"/>
      <c r="XAM374" s="1"/>
      <c r="XAN374" s="1"/>
      <c r="XAO374" s="1"/>
      <c r="XAP374" s="1"/>
      <c r="XAQ374" s="1"/>
      <c r="XAR374" s="1"/>
      <c r="XAS374" s="1"/>
      <c r="XAT374" s="1"/>
      <c r="XAU374" s="1"/>
      <c r="XAV374" s="1"/>
      <c r="XAW374" s="1"/>
      <c r="XAX374" s="1"/>
      <c r="XAY374" s="1"/>
      <c r="XAZ374" s="1"/>
      <c r="XBA374" s="1"/>
      <c r="XBB374" s="1"/>
      <c r="XBC374" s="1"/>
      <c r="XBD374" s="1"/>
      <c r="XBE374" s="1"/>
      <c r="XBF374" s="1"/>
      <c r="XBG374" s="1"/>
      <c r="XBH374" s="1"/>
      <c r="XBI374" s="1"/>
      <c r="XBJ374" s="1"/>
      <c r="XBK374" s="1"/>
      <c r="XBL374" s="1"/>
      <c r="XBM374" s="1"/>
      <c r="XBN374" s="1"/>
      <c r="XBO374" s="1"/>
      <c r="XBP374" s="1"/>
      <c r="XBQ374" s="1"/>
      <c r="XBR374" s="1"/>
      <c r="XBS374" s="1"/>
      <c r="XBT374" s="1"/>
      <c r="XBU374" s="1"/>
      <c r="XBV374" s="1"/>
      <c r="XBW374" s="1"/>
      <c r="XBX374" s="1"/>
      <c r="XBY374" s="1"/>
      <c r="XBZ374" s="1"/>
      <c r="XCA374" s="1"/>
      <c r="XCB374" s="1"/>
      <c r="XCC374" s="1"/>
      <c r="XCD374" s="1"/>
      <c r="XCE374" s="1"/>
      <c r="XCF374" s="1"/>
      <c r="XCG374" s="1"/>
      <c r="XCH374" s="1"/>
      <c r="XCI374" s="1"/>
      <c r="XCJ374" s="1"/>
      <c r="XCK374" s="1"/>
      <c r="XCL374" s="1"/>
      <c r="XCM374" s="1"/>
      <c r="XCN374" s="1"/>
      <c r="XCO374" s="1"/>
      <c r="XCP374" s="1"/>
      <c r="XCQ374" s="1"/>
      <c r="XCR374" s="1"/>
      <c r="XCS374" s="1"/>
      <c r="XCT374" s="1"/>
      <c r="XCU374" s="1"/>
      <c r="XCV374" s="1"/>
      <c r="XCW374" s="1"/>
      <c r="XCX374" s="1"/>
      <c r="XCY374" s="1"/>
      <c r="XCZ374" s="1"/>
      <c r="XDA374" s="1"/>
      <c r="XDB374" s="1"/>
      <c r="XDC374" s="1"/>
      <c r="XDD374" s="1"/>
      <c r="XDE374" s="1"/>
      <c r="XDF374" s="1"/>
      <c r="XDG374" s="1"/>
      <c r="XDH374" s="1"/>
      <c r="XDI374" s="1"/>
      <c r="XDJ374" s="1"/>
      <c r="XDK374" s="1"/>
      <c r="XDL374" s="1"/>
      <c r="XDM374" s="1"/>
      <c r="XDN374" s="1"/>
      <c r="XDO374" s="1"/>
      <c r="XDP374" s="1"/>
      <c r="XDQ374" s="1"/>
      <c r="XDR374" s="1"/>
      <c r="XDS374" s="1"/>
      <c r="XDT374" s="1"/>
      <c r="XDU374" s="1"/>
      <c r="XDV374" s="1"/>
      <c r="XDW374" s="1"/>
      <c r="XDX374" s="1"/>
      <c r="XDY374" s="1"/>
      <c r="XDZ374" s="1"/>
      <c r="XEA374" s="1"/>
      <c r="XEB374" s="1"/>
      <c r="XEC374" s="1"/>
      <c r="XED374" s="1"/>
      <c r="XEE374" s="1"/>
      <c r="XEF374" s="1"/>
      <c r="XEG374" s="1"/>
      <c r="XEH374" s="1"/>
      <c r="XEI374" s="1"/>
      <c r="XEJ374" s="1"/>
      <c r="XEK374" s="1"/>
      <c r="XEL374" s="1"/>
      <c r="XEM374" s="1"/>
      <c r="XEN374" s="1"/>
      <c r="XEO374" s="1"/>
      <c r="XEP374" s="1"/>
      <c r="XEQ374" s="1"/>
      <c r="XER374" s="1"/>
      <c r="XES374" s="1"/>
      <c r="XET374" s="1"/>
      <c r="XEU374" s="1"/>
      <c r="XEV374" s="1"/>
      <c r="XEW374" s="1"/>
      <c r="XEX374" s="1"/>
      <c r="XEY374" s="1"/>
      <c r="XEZ374" s="1"/>
      <c r="XFA374" s="1"/>
      <c r="XFB374" s="1"/>
      <c r="XFC374" s="1"/>
      <c r="XFD374" s="1"/>
    </row>
    <row r="375" spans="1:151 16227:16384" s="11" customFormat="1" ht="20.25" x14ac:dyDescent="0.25">
      <c r="A375" s="192" t="s">
        <v>298</v>
      </c>
      <c r="B375" s="193"/>
      <c r="C375" s="193"/>
      <c r="D375" s="193"/>
      <c r="E375" s="193"/>
      <c r="F375" s="193"/>
      <c r="G375" s="193"/>
      <c r="H375" s="193"/>
      <c r="I375" s="194"/>
      <c r="J375" s="1">
        <v>2</v>
      </c>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WZC375" s="1"/>
      <c r="WZD375" s="1"/>
      <c r="WZE375" s="1"/>
      <c r="WZF375" s="1"/>
      <c r="WZG375" s="1"/>
      <c r="WZH375" s="1"/>
      <c r="WZI375" s="1"/>
      <c r="WZJ375" s="1"/>
      <c r="WZK375" s="1"/>
      <c r="WZL375" s="1"/>
      <c r="WZM375" s="1"/>
      <c r="WZN375" s="1"/>
      <c r="WZO375" s="1"/>
      <c r="WZP375" s="1"/>
      <c r="WZQ375" s="1"/>
      <c r="WZR375" s="1"/>
      <c r="WZS375" s="1"/>
      <c r="WZT375" s="1"/>
      <c r="WZU375" s="1"/>
      <c r="WZV375" s="1"/>
      <c r="WZW375" s="1"/>
      <c r="WZX375" s="1"/>
      <c r="WZY375" s="1"/>
      <c r="WZZ375" s="1"/>
      <c r="XAA375" s="1"/>
      <c r="XAB375" s="1"/>
      <c r="XAC375" s="1"/>
      <c r="XAD375" s="1"/>
      <c r="XAE375" s="1"/>
      <c r="XAF375" s="1"/>
      <c r="XAG375" s="1"/>
      <c r="XAH375" s="1"/>
      <c r="XAI375" s="1"/>
      <c r="XAJ375" s="1"/>
      <c r="XAK375" s="1"/>
      <c r="XAL375" s="1"/>
      <c r="XAM375" s="1"/>
      <c r="XAN375" s="1"/>
      <c r="XAO375" s="1"/>
      <c r="XAP375" s="1"/>
      <c r="XAQ375" s="1"/>
      <c r="XAR375" s="1"/>
      <c r="XAS375" s="1"/>
      <c r="XAT375" s="1"/>
      <c r="XAU375" s="1"/>
      <c r="XAV375" s="1"/>
      <c r="XAW375" s="1"/>
      <c r="XAX375" s="1"/>
      <c r="XAY375" s="1"/>
      <c r="XAZ375" s="1"/>
      <c r="XBA375" s="1"/>
      <c r="XBB375" s="1"/>
      <c r="XBC375" s="1"/>
      <c r="XBD375" s="1"/>
      <c r="XBE375" s="1"/>
      <c r="XBF375" s="1"/>
      <c r="XBG375" s="1"/>
      <c r="XBH375" s="1"/>
      <c r="XBI375" s="1"/>
      <c r="XBJ375" s="1"/>
      <c r="XBK375" s="1"/>
      <c r="XBL375" s="1"/>
      <c r="XBM375" s="1"/>
      <c r="XBN375" s="1"/>
      <c r="XBO375" s="1"/>
      <c r="XBP375" s="1"/>
      <c r="XBQ375" s="1"/>
      <c r="XBR375" s="1"/>
      <c r="XBS375" s="1"/>
      <c r="XBT375" s="1"/>
      <c r="XBU375" s="1"/>
      <c r="XBV375" s="1"/>
      <c r="XBW375" s="1"/>
      <c r="XBX375" s="1"/>
      <c r="XBY375" s="1"/>
      <c r="XBZ375" s="1"/>
      <c r="XCA375" s="1"/>
      <c r="XCB375" s="1"/>
      <c r="XCC375" s="1"/>
      <c r="XCD375" s="1"/>
      <c r="XCE375" s="1"/>
      <c r="XCF375" s="1"/>
      <c r="XCG375" s="1"/>
      <c r="XCH375" s="1"/>
      <c r="XCI375" s="1"/>
      <c r="XCJ375" s="1"/>
      <c r="XCK375" s="1"/>
      <c r="XCL375" s="1"/>
      <c r="XCM375" s="1"/>
      <c r="XCN375" s="1"/>
      <c r="XCO375" s="1"/>
      <c r="XCP375" s="1"/>
      <c r="XCQ375" s="1"/>
      <c r="XCR375" s="1"/>
      <c r="XCS375" s="1"/>
      <c r="XCT375" s="1"/>
      <c r="XCU375" s="1"/>
      <c r="XCV375" s="1"/>
      <c r="XCW375" s="1"/>
      <c r="XCX375" s="1"/>
      <c r="XCY375" s="1"/>
      <c r="XCZ375" s="1"/>
      <c r="XDA375" s="1"/>
      <c r="XDB375" s="1"/>
      <c r="XDC375" s="1"/>
      <c r="XDD375" s="1"/>
      <c r="XDE375" s="1"/>
      <c r="XDF375" s="1"/>
      <c r="XDG375" s="1"/>
      <c r="XDH375" s="1"/>
      <c r="XDI375" s="1"/>
      <c r="XDJ375" s="1"/>
      <c r="XDK375" s="1"/>
      <c r="XDL375" s="1"/>
      <c r="XDM375" s="1"/>
      <c r="XDN375" s="1"/>
      <c r="XDO375" s="1"/>
      <c r="XDP375" s="1"/>
      <c r="XDQ375" s="1"/>
      <c r="XDR375" s="1"/>
      <c r="XDS375" s="1"/>
      <c r="XDT375" s="1"/>
      <c r="XDU375" s="1"/>
      <c r="XDV375" s="1"/>
      <c r="XDW375" s="1"/>
      <c r="XDX375" s="1"/>
      <c r="XDY375" s="1"/>
      <c r="XDZ375" s="1"/>
      <c r="XEA375" s="1"/>
      <c r="XEB375" s="1"/>
      <c r="XEC375" s="1"/>
      <c r="XED375" s="1"/>
      <c r="XEE375" s="1"/>
      <c r="XEF375" s="1"/>
      <c r="XEG375" s="1"/>
      <c r="XEH375" s="1"/>
      <c r="XEI375" s="1"/>
      <c r="XEJ375" s="1"/>
      <c r="XEK375" s="1"/>
      <c r="XEL375" s="1"/>
      <c r="XEM375" s="1"/>
      <c r="XEN375" s="1"/>
      <c r="XEO375" s="1"/>
      <c r="XEP375" s="1"/>
      <c r="XEQ375" s="1"/>
      <c r="XER375" s="1"/>
      <c r="XES375" s="1"/>
      <c r="XET375" s="1"/>
      <c r="XEU375" s="1"/>
      <c r="XEV375" s="1"/>
      <c r="XEW375" s="1"/>
      <c r="XEX375" s="1"/>
      <c r="XEY375" s="1"/>
      <c r="XEZ375" s="1"/>
      <c r="XFA375" s="1"/>
      <c r="XFB375" s="1"/>
      <c r="XFC375" s="1"/>
      <c r="XFD375" s="1"/>
    </row>
    <row r="376" spans="1:151 16227:16384" s="11" customFormat="1" ht="20.25" customHeight="1" x14ac:dyDescent="0.25">
      <c r="A376" s="137" t="str">
        <f>A375</f>
        <v>44th &amp; 45th Floor</v>
      </c>
      <c r="B376" s="138"/>
      <c r="C376" s="100">
        <v>1</v>
      </c>
      <c r="D376" s="100"/>
      <c r="E376" s="80" t="s">
        <v>208</v>
      </c>
      <c r="F376" s="117">
        <f>(54.81+1.98)*10.764</f>
        <v>611.28755999999998</v>
      </c>
      <c r="G376" s="119">
        <f>(54.81+1.98)*10.764</f>
        <v>611.28755999999998</v>
      </c>
      <c r="H376" s="80">
        <v>0</v>
      </c>
      <c r="I376" s="80">
        <f>F376*(($I$191)+1)+H376</f>
        <v>916.93133999999998</v>
      </c>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WZC376" s="1"/>
      <c r="WZD376" s="1"/>
      <c r="WZE376" s="1"/>
      <c r="WZF376" s="1"/>
      <c r="WZG376" s="1"/>
      <c r="WZH376" s="1"/>
      <c r="WZI376" s="1"/>
      <c r="WZJ376" s="1"/>
      <c r="WZK376" s="1"/>
      <c r="WZL376" s="1"/>
      <c r="WZM376" s="1"/>
      <c r="WZN376" s="1"/>
      <c r="WZO376" s="1"/>
      <c r="WZP376" s="1"/>
      <c r="WZQ376" s="1"/>
      <c r="WZR376" s="1"/>
      <c r="WZS376" s="1"/>
      <c r="WZT376" s="1"/>
      <c r="WZU376" s="1"/>
      <c r="WZV376" s="1"/>
      <c r="WZW376" s="1"/>
      <c r="WZX376" s="1"/>
      <c r="WZY376" s="1"/>
      <c r="WZZ376" s="1"/>
      <c r="XAA376" s="1"/>
      <c r="XAB376" s="1"/>
      <c r="XAC376" s="1"/>
      <c r="XAD376" s="1"/>
      <c r="XAE376" s="1"/>
      <c r="XAF376" s="1"/>
      <c r="XAG376" s="1"/>
      <c r="XAH376" s="1"/>
      <c r="XAI376" s="1"/>
      <c r="XAJ376" s="1"/>
      <c r="XAK376" s="1"/>
      <c r="XAL376" s="1"/>
      <c r="XAM376" s="1"/>
      <c r="XAN376" s="1"/>
      <c r="XAO376" s="1"/>
      <c r="XAP376" s="1"/>
      <c r="XAQ376" s="1"/>
      <c r="XAR376" s="1"/>
      <c r="XAS376" s="1"/>
      <c r="XAT376" s="1"/>
      <c r="XAU376" s="1"/>
      <c r="XAV376" s="1"/>
      <c r="XAW376" s="1"/>
      <c r="XAX376" s="1"/>
      <c r="XAY376" s="1"/>
      <c r="XAZ376" s="1"/>
      <c r="XBA376" s="1"/>
      <c r="XBB376" s="1"/>
      <c r="XBC376" s="1"/>
      <c r="XBD376" s="1"/>
      <c r="XBE376" s="1"/>
      <c r="XBF376" s="1"/>
      <c r="XBG376" s="1"/>
      <c r="XBH376" s="1"/>
      <c r="XBI376" s="1"/>
      <c r="XBJ376" s="1"/>
      <c r="XBK376" s="1"/>
      <c r="XBL376" s="1"/>
      <c r="XBM376" s="1"/>
      <c r="XBN376" s="1"/>
      <c r="XBO376" s="1"/>
      <c r="XBP376" s="1"/>
      <c r="XBQ376" s="1"/>
      <c r="XBR376" s="1"/>
      <c r="XBS376" s="1"/>
      <c r="XBT376" s="1"/>
      <c r="XBU376" s="1"/>
      <c r="XBV376" s="1"/>
      <c r="XBW376" s="1"/>
      <c r="XBX376" s="1"/>
      <c r="XBY376" s="1"/>
      <c r="XBZ376" s="1"/>
      <c r="XCA376" s="1"/>
      <c r="XCB376" s="1"/>
      <c r="XCC376" s="1"/>
      <c r="XCD376" s="1"/>
      <c r="XCE376" s="1"/>
      <c r="XCF376" s="1"/>
      <c r="XCG376" s="1"/>
      <c r="XCH376" s="1"/>
      <c r="XCI376" s="1"/>
      <c r="XCJ376" s="1"/>
      <c r="XCK376" s="1"/>
      <c r="XCL376" s="1"/>
      <c r="XCM376" s="1"/>
      <c r="XCN376" s="1"/>
      <c r="XCO376" s="1"/>
      <c r="XCP376" s="1"/>
      <c r="XCQ376" s="1"/>
      <c r="XCR376" s="1"/>
      <c r="XCS376" s="1"/>
      <c r="XCT376" s="1"/>
      <c r="XCU376" s="1"/>
      <c r="XCV376" s="1"/>
      <c r="XCW376" s="1"/>
      <c r="XCX376" s="1"/>
      <c r="XCY376" s="1"/>
      <c r="XCZ376" s="1"/>
      <c r="XDA376" s="1"/>
      <c r="XDB376" s="1"/>
      <c r="XDC376" s="1"/>
      <c r="XDD376" s="1"/>
      <c r="XDE376" s="1"/>
      <c r="XDF376" s="1"/>
      <c r="XDG376" s="1"/>
      <c r="XDH376" s="1"/>
      <c r="XDI376" s="1"/>
      <c r="XDJ376" s="1"/>
      <c r="XDK376" s="1"/>
      <c r="XDL376" s="1"/>
      <c r="XDM376" s="1"/>
      <c r="XDN376" s="1"/>
      <c r="XDO376" s="1"/>
      <c r="XDP376" s="1"/>
      <c r="XDQ376" s="1"/>
      <c r="XDR376" s="1"/>
      <c r="XDS376" s="1"/>
      <c r="XDT376" s="1"/>
      <c r="XDU376" s="1"/>
      <c r="XDV376" s="1"/>
      <c r="XDW376" s="1"/>
      <c r="XDX376" s="1"/>
      <c r="XDY376" s="1"/>
      <c r="XDZ376" s="1"/>
      <c r="XEA376" s="1"/>
      <c r="XEB376" s="1"/>
      <c r="XEC376" s="1"/>
      <c r="XED376" s="1"/>
      <c r="XEE376" s="1"/>
      <c r="XEF376" s="1"/>
      <c r="XEG376" s="1"/>
      <c r="XEH376" s="1"/>
      <c r="XEI376" s="1"/>
      <c r="XEJ376" s="1"/>
      <c r="XEK376" s="1"/>
      <c r="XEL376" s="1"/>
      <c r="XEM376" s="1"/>
      <c r="XEN376" s="1"/>
      <c r="XEO376" s="1"/>
      <c r="XEP376" s="1"/>
      <c r="XEQ376" s="1"/>
      <c r="XER376" s="1"/>
      <c r="XES376" s="1"/>
      <c r="XET376" s="1"/>
      <c r="XEU376" s="1"/>
      <c r="XEV376" s="1"/>
      <c r="XEW376" s="1"/>
      <c r="XEX376" s="1"/>
      <c r="XEY376" s="1"/>
      <c r="XEZ376" s="1"/>
      <c r="XFA376" s="1"/>
      <c r="XFB376" s="1"/>
      <c r="XFC376" s="1"/>
      <c r="XFD376" s="1"/>
    </row>
    <row r="377" spans="1:151 16227:16384" s="11" customFormat="1" ht="20.25" customHeight="1" x14ac:dyDescent="0.25">
      <c r="A377" s="139"/>
      <c r="B377" s="140"/>
      <c r="C377" s="100">
        <f>C376+1</f>
        <v>2</v>
      </c>
      <c r="D377" s="100"/>
      <c r="E377" s="80" t="s">
        <v>208</v>
      </c>
      <c r="F377" s="117">
        <f>(59.57+1.75)*10.764</f>
        <v>660.04847999999993</v>
      </c>
      <c r="G377" s="119">
        <f>(59.57+1.75)*10.764</f>
        <v>660.04847999999993</v>
      </c>
      <c r="H377" s="80">
        <v>0</v>
      </c>
      <c r="I377" s="80">
        <f t="shared" ref="I377:I381" si="57">F377*(($I$191)+1)+H377</f>
        <v>990.07271999999989</v>
      </c>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WZC377" s="1"/>
      <c r="WZD377" s="1"/>
      <c r="WZE377" s="1"/>
      <c r="WZF377" s="1"/>
      <c r="WZG377" s="1"/>
      <c r="WZH377" s="1"/>
      <c r="WZI377" s="1"/>
      <c r="WZJ377" s="1"/>
      <c r="WZK377" s="1"/>
      <c r="WZL377" s="1"/>
      <c r="WZM377" s="1"/>
      <c r="WZN377" s="1"/>
      <c r="WZO377" s="1"/>
      <c r="WZP377" s="1"/>
      <c r="WZQ377" s="1"/>
      <c r="WZR377" s="1"/>
      <c r="WZS377" s="1"/>
      <c r="WZT377" s="1"/>
      <c r="WZU377" s="1"/>
      <c r="WZV377" s="1"/>
      <c r="WZW377" s="1"/>
      <c r="WZX377" s="1"/>
      <c r="WZY377" s="1"/>
      <c r="WZZ377" s="1"/>
      <c r="XAA377" s="1"/>
      <c r="XAB377" s="1"/>
      <c r="XAC377" s="1"/>
      <c r="XAD377" s="1"/>
      <c r="XAE377" s="1"/>
      <c r="XAF377" s="1"/>
      <c r="XAG377" s="1"/>
      <c r="XAH377" s="1"/>
      <c r="XAI377" s="1"/>
      <c r="XAJ377" s="1"/>
      <c r="XAK377" s="1"/>
      <c r="XAL377" s="1"/>
      <c r="XAM377" s="1"/>
      <c r="XAN377" s="1"/>
      <c r="XAO377" s="1"/>
      <c r="XAP377" s="1"/>
      <c r="XAQ377" s="1"/>
      <c r="XAR377" s="1"/>
      <c r="XAS377" s="1"/>
      <c r="XAT377" s="1"/>
      <c r="XAU377" s="1"/>
      <c r="XAV377" s="1"/>
      <c r="XAW377" s="1"/>
      <c r="XAX377" s="1"/>
      <c r="XAY377" s="1"/>
      <c r="XAZ377" s="1"/>
      <c r="XBA377" s="1"/>
      <c r="XBB377" s="1"/>
      <c r="XBC377" s="1"/>
      <c r="XBD377" s="1"/>
      <c r="XBE377" s="1"/>
      <c r="XBF377" s="1"/>
      <c r="XBG377" s="1"/>
      <c r="XBH377" s="1"/>
      <c r="XBI377" s="1"/>
      <c r="XBJ377" s="1"/>
      <c r="XBK377" s="1"/>
      <c r="XBL377" s="1"/>
      <c r="XBM377" s="1"/>
      <c r="XBN377" s="1"/>
      <c r="XBO377" s="1"/>
      <c r="XBP377" s="1"/>
      <c r="XBQ377" s="1"/>
      <c r="XBR377" s="1"/>
      <c r="XBS377" s="1"/>
      <c r="XBT377" s="1"/>
      <c r="XBU377" s="1"/>
      <c r="XBV377" s="1"/>
      <c r="XBW377" s="1"/>
      <c r="XBX377" s="1"/>
      <c r="XBY377" s="1"/>
      <c r="XBZ377" s="1"/>
      <c r="XCA377" s="1"/>
      <c r="XCB377" s="1"/>
      <c r="XCC377" s="1"/>
      <c r="XCD377" s="1"/>
      <c r="XCE377" s="1"/>
      <c r="XCF377" s="1"/>
      <c r="XCG377" s="1"/>
      <c r="XCH377" s="1"/>
      <c r="XCI377" s="1"/>
      <c r="XCJ377" s="1"/>
      <c r="XCK377" s="1"/>
      <c r="XCL377" s="1"/>
      <c r="XCM377" s="1"/>
      <c r="XCN377" s="1"/>
      <c r="XCO377" s="1"/>
      <c r="XCP377" s="1"/>
      <c r="XCQ377" s="1"/>
      <c r="XCR377" s="1"/>
      <c r="XCS377" s="1"/>
      <c r="XCT377" s="1"/>
      <c r="XCU377" s="1"/>
      <c r="XCV377" s="1"/>
      <c r="XCW377" s="1"/>
      <c r="XCX377" s="1"/>
      <c r="XCY377" s="1"/>
      <c r="XCZ377" s="1"/>
      <c r="XDA377" s="1"/>
      <c r="XDB377" s="1"/>
      <c r="XDC377" s="1"/>
      <c r="XDD377" s="1"/>
      <c r="XDE377" s="1"/>
      <c r="XDF377" s="1"/>
      <c r="XDG377" s="1"/>
      <c r="XDH377" s="1"/>
      <c r="XDI377" s="1"/>
      <c r="XDJ377" s="1"/>
      <c r="XDK377" s="1"/>
      <c r="XDL377" s="1"/>
      <c r="XDM377" s="1"/>
      <c r="XDN377" s="1"/>
      <c r="XDO377" s="1"/>
      <c r="XDP377" s="1"/>
      <c r="XDQ377" s="1"/>
      <c r="XDR377" s="1"/>
      <c r="XDS377" s="1"/>
      <c r="XDT377" s="1"/>
      <c r="XDU377" s="1"/>
      <c r="XDV377" s="1"/>
      <c r="XDW377" s="1"/>
      <c r="XDX377" s="1"/>
      <c r="XDY377" s="1"/>
      <c r="XDZ377" s="1"/>
      <c r="XEA377" s="1"/>
      <c r="XEB377" s="1"/>
      <c r="XEC377" s="1"/>
      <c r="XED377" s="1"/>
      <c r="XEE377" s="1"/>
      <c r="XEF377" s="1"/>
      <c r="XEG377" s="1"/>
      <c r="XEH377" s="1"/>
      <c r="XEI377" s="1"/>
      <c r="XEJ377" s="1"/>
      <c r="XEK377" s="1"/>
      <c r="XEL377" s="1"/>
      <c r="XEM377" s="1"/>
      <c r="XEN377" s="1"/>
      <c r="XEO377" s="1"/>
      <c r="XEP377" s="1"/>
      <c r="XEQ377" s="1"/>
      <c r="XER377" s="1"/>
      <c r="XES377" s="1"/>
      <c r="XET377" s="1"/>
      <c r="XEU377" s="1"/>
      <c r="XEV377" s="1"/>
      <c r="XEW377" s="1"/>
      <c r="XEX377" s="1"/>
      <c r="XEY377" s="1"/>
      <c r="XEZ377" s="1"/>
      <c r="XFA377" s="1"/>
      <c r="XFB377" s="1"/>
      <c r="XFC377" s="1"/>
      <c r="XFD377" s="1"/>
    </row>
    <row r="378" spans="1:151 16227:16384" s="11" customFormat="1" ht="20.25" customHeight="1" x14ac:dyDescent="0.25">
      <c r="A378" s="139"/>
      <c r="B378" s="140"/>
      <c r="C378" s="100">
        <f t="shared" ref="C378:C381" si="58">C377+1</f>
        <v>3</v>
      </c>
      <c r="D378" s="100"/>
      <c r="E378" s="80" t="s">
        <v>211</v>
      </c>
      <c r="F378" s="117">
        <f>(42.87)*10.764</f>
        <v>461.45267999999993</v>
      </c>
      <c r="G378" s="119">
        <f>(42.87)*10.764</f>
        <v>461.45267999999993</v>
      </c>
      <c r="H378" s="80">
        <v>0</v>
      </c>
      <c r="I378" s="80">
        <f t="shared" si="57"/>
        <v>692.17901999999992</v>
      </c>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WZC378" s="1"/>
      <c r="WZD378" s="1"/>
      <c r="WZE378" s="1"/>
      <c r="WZF378" s="1"/>
      <c r="WZG378" s="1"/>
      <c r="WZH378" s="1"/>
      <c r="WZI378" s="1"/>
      <c r="WZJ378" s="1"/>
      <c r="WZK378" s="1"/>
      <c r="WZL378" s="1"/>
      <c r="WZM378" s="1"/>
      <c r="WZN378" s="1"/>
      <c r="WZO378" s="1"/>
      <c r="WZP378" s="1"/>
      <c r="WZQ378" s="1"/>
      <c r="WZR378" s="1"/>
      <c r="WZS378" s="1"/>
      <c r="WZT378" s="1"/>
      <c r="WZU378" s="1"/>
      <c r="WZV378" s="1"/>
      <c r="WZW378" s="1"/>
      <c r="WZX378" s="1"/>
      <c r="WZY378" s="1"/>
      <c r="WZZ378" s="1"/>
      <c r="XAA378" s="1"/>
      <c r="XAB378" s="1"/>
      <c r="XAC378" s="1"/>
      <c r="XAD378" s="1"/>
      <c r="XAE378" s="1"/>
      <c r="XAF378" s="1"/>
      <c r="XAG378" s="1"/>
      <c r="XAH378" s="1"/>
      <c r="XAI378" s="1"/>
      <c r="XAJ378" s="1"/>
      <c r="XAK378" s="1"/>
      <c r="XAL378" s="1"/>
      <c r="XAM378" s="1"/>
      <c r="XAN378" s="1"/>
      <c r="XAO378" s="1"/>
      <c r="XAP378" s="1"/>
      <c r="XAQ378" s="1"/>
      <c r="XAR378" s="1"/>
      <c r="XAS378" s="1"/>
      <c r="XAT378" s="1"/>
      <c r="XAU378" s="1"/>
      <c r="XAV378" s="1"/>
      <c r="XAW378" s="1"/>
      <c r="XAX378" s="1"/>
      <c r="XAY378" s="1"/>
      <c r="XAZ378" s="1"/>
      <c r="XBA378" s="1"/>
      <c r="XBB378" s="1"/>
      <c r="XBC378" s="1"/>
      <c r="XBD378" s="1"/>
      <c r="XBE378" s="1"/>
      <c r="XBF378" s="1"/>
      <c r="XBG378" s="1"/>
      <c r="XBH378" s="1"/>
      <c r="XBI378" s="1"/>
      <c r="XBJ378" s="1"/>
      <c r="XBK378" s="1"/>
      <c r="XBL378" s="1"/>
      <c r="XBM378" s="1"/>
      <c r="XBN378" s="1"/>
      <c r="XBO378" s="1"/>
      <c r="XBP378" s="1"/>
      <c r="XBQ378" s="1"/>
      <c r="XBR378" s="1"/>
      <c r="XBS378" s="1"/>
      <c r="XBT378" s="1"/>
      <c r="XBU378" s="1"/>
      <c r="XBV378" s="1"/>
      <c r="XBW378" s="1"/>
      <c r="XBX378" s="1"/>
      <c r="XBY378" s="1"/>
      <c r="XBZ378" s="1"/>
      <c r="XCA378" s="1"/>
      <c r="XCB378" s="1"/>
      <c r="XCC378" s="1"/>
      <c r="XCD378" s="1"/>
      <c r="XCE378" s="1"/>
      <c r="XCF378" s="1"/>
      <c r="XCG378" s="1"/>
      <c r="XCH378" s="1"/>
      <c r="XCI378" s="1"/>
      <c r="XCJ378" s="1"/>
      <c r="XCK378" s="1"/>
      <c r="XCL378" s="1"/>
      <c r="XCM378" s="1"/>
      <c r="XCN378" s="1"/>
      <c r="XCO378" s="1"/>
      <c r="XCP378" s="1"/>
      <c r="XCQ378" s="1"/>
      <c r="XCR378" s="1"/>
      <c r="XCS378" s="1"/>
      <c r="XCT378" s="1"/>
      <c r="XCU378" s="1"/>
      <c r="XCV378" s="1"/>
      <c r="XCW378" s="1"/>
      <c r="XCX378" s="1"/>
      <c r="XCY378" s="1"/>
      <c r="XCZ378" s="1"/>
      <c r="XDA378" s="1"/>
      <c r="XDB378" s="1"/>
      <c r="XDC378" s="1"/>
      <c r="XDD378" s="1"/>
      <c r="XDE378" s="1"/>
      <c r="XDF378" s="1"/>
      <c r="XDG378" s="1"/>
      <c r="XDH378" s="1"/>
      <c r="XDI378" s="1"/>
      <c r="XDJ378" s="1"/>
      <c r="XDK378" s="1"/>
      <c r="XDL378" s="1"/>
      <c r="XDM378" s="1"/>
      <c r="XDN378" s="1"/>
      <c r="XDO378" s="1"/>
      <c r="XDP378" s="1"/>
      <c r="XDQ378" s="1"/>
      <c r="XDR378" s="1"/>
      <c r="XDS378" s="1"/>
      <c r="XDT378" s="1"/>
      <c r="XDU378" s="1"/>
      <c r="XDV378" s="1"/>
      <c r="XDW378" s="1"/>
      <c r="XDX378" s="1"/>
      <c r="XDY378" s="1"/>
      <c r="XDZ378" s="1"/>
      <c r="XEA378" s="1"/>
      <c r="XEB378" s="1"/>
      <c r="XEC378" s="1"/>
      <c r="XED378" s="1"/>
      <c r="XEE378" s="1"/>
      <c r="XEF378" s="1"/>
      <c r="XEG378" s="1"/>
      <c r="XEH378" s="1"/>
      <c r="XEI378" s="1"/>
      <c r="XEJ378" s="1"/>
      <c r="XEK378" s="1"/>
      <c r="XEL378" s="1"/>
      <c r="XEM378" s="1"/>
      <c r="XEN378" s="1"/>
      <c r="XEO378" s="1"/>
      <c r="XEP378" s="1"/>
      <c r="XEQ378" s="1"/>
      <c r="XER378" s="1"/>
      <c r="XES378" s="1"/>
      <c r="XET378" s="1"/>
      <c r="XEU378" s="1"/>
      <c r="XEV378" s="1"/>
      <c r="XEW378" s="1"/>
      <c r="XEX378" s="1"/>
      <c r="XEY378" s="1"/>
      <c r="XEZ378" s="1"/>
      <c r="XFA378" s="1"/>
      <c r="XFB378" s="1"/>
      <c r="XFC378" s="1"/>
      <c r="XFD378" s="1"/>
    </row>
    <row r="379" spans="1:151 16227:16384" s="11" customFormat="1" ht="20.25" customHeight="1" x14ac:dyDescent="0.25">
      <c r="A379" s="139"/>
      <c r="B379" s="140"/>
      <c r="C379" s="100">
        <f t="shared" si="58"/>
        <v>4</v>
      </c>
      <c r="D379" s="100"/>
      <c r="E379" s="80" t="s">
        <v>211</v>
      </c>
      <c r="F379" s="117">
        <f>(42.58)*10.764</f>
        <v>458.33111999999994</v>
      </c>
      <c r="G379" s="119">
        <f>(42.58)*10.764</f>
        <v>458.33111999999994</v>
      </c>
      <c r="H379" s="80">
        <v>0</v>
      </c>
      <c r="I379" s="80">
        <f t="shared" si="57"/>
        <v>687.49667999999997</v>
      </c>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WZC379" s="1"/>
      <c r="WZD379" s="1"/>
      <c r="WZE379" s="1"/>
      <c r="WZF379" s="1"/>
      <c r="WZG379" s="1"/>
      <c r="WZH379" s="1"/>
      <c r="WZI379" s="1"/>
      <c r="WZJ379" s="1"/>
      <c r="WZK379" s="1"/>
      <c r="WZL379" s="1"/>
      <c r="WZM379" s="1"/>
      <c r="WZN379" s="1"/>
      <c r="WZO379" s="1"/>
      <c r="WZP379" s="1"/>
      <c r="WZQ379" s="1"/>
      <c r="WZR379" s="1"/>
      <c r="WZS379" s="1"/>
      <c r="WZT379" s="1"/>
      <c r="WZU379" s="1"/>
      <c r="WZV379" s="1"/>
      <c r="WZW379" s="1"/>
      <c r="WZX379" s="1"/>
      <c r="WZY379" s="1"/>
      <c r="WZZ379" s="1"/>
      <c r="XAA379" s="1"/>
      <c r="XAB379" s="1"/>
      <c r="XAC379" s="1"/>
      <c r="XAD379" s="1"/>
      <c r="XAE379" s="1"/>
      <c r="XAF379" s="1"/>
      <c r="XAG379" s="1"/>
      <c r="XAH379" s="1"/>
      <c r="XAI379" s="1"/>
      <c r="XAJ379" s="1"/>
      <c r="XAK379" s="1"/>
      <c r="XAL379" s="1"/>
      <c r="XAM379" s="1"/>
      <c r="XAN379" s="1"/>
      <c r="XAO379" s="1"/>
      <c r="XAP379" s="1"/>
      <c r="XAQ379" s="1"/>
      <c r="XAR379" s="1"/>
      <c r="XAS379" s="1"/>
      <c r="XAT379" s="1"/>
      <c r="XAU379" s="1"/>
      <c r="XAV379" s="1"/>
      <c r="XAW379" s="1"/>
      <c r="XAX379" s="1"/>
      <c r="XAY379" s="1"/>
      <c r="XAZ379" s="1"/>
      <c r="XBA379" s="1"/>
      <c r="XBB379" s="1"/>
      <c r="XBC379" s="1"/>
      <c r="XBD379" s="1"/>
      <c r="XBE379" s="1"/>
      <c r="XBF379" s="1"/>
      <c r="XBG379" s="1"/>
      <c r="XBH379" s="1"/>
      <c r="XBI379" s="1"/>
      <c r="XBJ379" s="1"/>
      <c r="XBK379" s="1"/>
      <c r="XBL379" s="1"/>
      <c r="XBM379" s="1"/>
      <c r="XBN379" s="1"/>
      <c r="XBO379" s="1"/>
      <c r="XBP379" s="1"/>
      <c r="XBQ379" s="1"/>
      <c r="XBR379" s="1"/>
      <c r="XBS379" s="1"/>
      <c r="XBT379" s="1"/>
      <c r="XBU379" s="1"/>
      <c r="XBV379" s="1"/>
      <c r="XBW379" s="1"/>
      <c r="XBX379" s="1"/>
      <c r="XBY379" s="1"/>
      <c r="XBZ379" s="1"/>
      <c r="XCA379" s="1"/>
      <c r="XCB379" s="1"/>
      <c r="XCC379" s="1"/>
      <c r="XCD379" s="1"/>
      <c r="XCE379" s="1"/>
      <c r="XCF379" s="1"/>
      <c r="XCG379" s="1"/>
      <c r="XCH379" s="1"/>
      <c r="XCI379" s="1"/>
      <c r="XCJ379" s="1"/>
      <c r="XCK379" s="1"/>
      <c r="XCL379" s="1"/>
      <c r="XCM379" s="1"/>
      <c r="XCN379" s="1"/>
      <c r="XCO379" s="1"/>
      <c r="XCP379" s="1"/>
      <c r="XCQ379" s="1"/>
      <c r="XCR379" s="1"/>
      <c r="XCS379" s="1"/>
      <c r="XCT379" s="1"/>
      <c r="XCU379" s="1"/>
      <c r="XCV379" s="1"/>
      <c r="XCW379" s="1"/>
      <c r="XCX379" s="1"/>
      <c r="XCY379" s="1"/>
      <c r="XCZ379" s="1"/>
      <c r="XDA379" s="1"/>
      <c r="XDB379" s="1"/>
      <c r="XDC379" s="1"/>
      <c r="XDD379" s="1"/>
      <c r="XDE379" s="1"/>
      <c r="XDF379" s="1"/>
      <c r="XDG379" s="1"/>
      <c r="XDH379" s="1"/>
      <c r="XDI379" s="1"/>
      <c r="XDJ379" s="1"/>
      <c r="XDK379" s="1"/>
      <c r="XDL379" s="1"/>
      <c r="XDM379" s="1"/>
      <c r="XDN379" s="1"/>
      <c r="XDO379" s="1"/>
      <c r="XDP379" s="1"/>
      <c r="XDQ379" s="1"/>
      <c r="XDR379" s="1"/>
      <c r="XDS379" s="1"/>
      <c r="XDT379" s="1"/>
      <c r="XDU379" s="1"/>
      <c r="XDV379" s="1"/>
      <c r="XDW379" s="1"/>
      <c r="XDX379" s="1"/>
      <c r="XDY379" s="1"/>
      <c r="XDZ379" s="1"/>
      <c r="XEA379" s="1"/>
      <c r="XEB379" s="1"/>
      <c r="XEC379" s="1"/>
      <c r="XED379" s="1"/>
      <c r="XEE379" s="1"/>
      <c r="XEF379" s="1"/>
      <c r="XEG379" s="1"/>
      <c r="XEH379" s="1"/>
      <c r="XEI379" s="1"/>
      <c r="XEJ379" s="1"/>
      <c r="XEK379" s="1"/>
      <c r="XEL379" s="1"/>
      <c r="XEM379" s="1"/>
      <c r="XEN379" s="1"/>
      <c r="XEO379" s="1"/>
      <c r="XEP379" s="1"/>
      <c r="XEQ379" s="1"/>
      <c r="XER379" s="1"/>
      <c r="XES379" s="1"/>
      <c r="XET379" s="1"/>
      <c r="XEU379" s="1"/>
      <c r="XEV379" s="1"/>
      <c r="XEW379" s="1"/>
      <c r="XEX379" s="1"/>
      <c r="XEY379" s="1"/>
      <c r="XEZ379" s="1"/>
      <c r="XFA379" s="1"/>
      <c r="XFB379" s="1"/>
      <c r="XFC379" s="1"/>
      <c r="XFD379" s="1"/>
    </row>
    <row r="380" spans="1:151 16227:16384" s="11" customFormat="1" ht="20.25" customHeight="1" x14ac:dyDescent="0.25">
      <c r="A380" s="139"/>
      <c r="B380" s="140"/>
      <c r="C380" s="100">
        <f t="shared" si="58"/>
        <v>5</v>
      </c>
      <c r="D380" s="100"/>
      <c r="E380" s="80" t="s">
        <v>208</v>
      </c>
      <c r="F380" s="117">
        <f>(55.59+5.52)*10.764</f>
        <v>657.78803999999991</v>
      </c>
      <c r="G380" s="119">
        <f>(55.11+1.69)*10.764</f>
        <v>611.39519999999993</v>
      </c>
      <c r="H380" s="80">
        <v>0</v>
      </c>
      <c r="I380" s="80">
        <f t="shared" si="57"/>
        <v>986.68205999999986</v>
      </c>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WZC380" s="1"/>
      <c r="WZD380" s="1"/>
      <c r="WZE380" s="1"/>
      <c r="WZF380" s="1"/>
      <c r="WZG380" s="1"/>
      <c r="WZH380" s="1"/>
      <c r="WZI380" s="1"/>
      <c r="WZJ380" s="1"/>
      <c r="WZK380" s="1"/>
      <c r="WZL380" s="1"/>
      <c r="WZM380" s="1"/>
      <c r="WZN380" s="1"/>
      <c r="WZO380" s="1"/>
      <c r="WZP380" s="1"/>
      <c r="WZQ380" s="1"/>
      <c r="WZR380" s="1"/>
      <c r="WZS380" s="1"/>
      <c r="WZT380" s="1"/>
      <c r="WZU380" s="1"/>
      <c r="WZV380" s="1"/>
      <c r="WZW380" s="1"/>
      <c r="WZX380" s="1"/>
      <c r="WZY380" s="1"/>
      <c r="WZZ380" s="1"/>
      <c r="XAA380" s="1"/>
      <c r="XAB380" s="1"/>
      <c r="XAC380" s="1"/>
      <c r="XAD380" s="1"/>
      <c r="XAE380" s="1"/>
      <c r="XAF380" s="1"/>
      <c r="XAG380" s="1"/>
      <c r="XAH380" s="1"/>
      <c r="XAI380" s="1"/>
      <c r="XAJ380" s="1"/>
      <c r="XAK380" s="1"/>
      <c r="XAL380" s="1"/>
      <c r="XAM380" s="1"/>
      <c r="XAN380" s="1"/>
      <c r="XAO380" s="1"/>
      <c r="XAP380" s="1"/>
      <c r="XAQ380" s="1"/>
      <c r="XAR380" s="1"/>
      <c r="XAS380" s="1"/>
      <c r="XAT380" s="1"/>
      <c r="XAU380" s="1"/>
      <c r="XAV380" s="1"/>
      <c r="XAW380" s="1"/>
      <c r="XAX380" s="1"/>
      <c r="XAY380" s="1"/>
      <c r="XAZ380" s="1"/>
      <c r="XBA380" s="1"/>
      <c r="XBB380" s="1"/>
      <c r="XBC380" s="1"/>
      <c r="XBD380" s="1"/>
      <c r="XBE380" s="1"/>
      <c r="XBF380" s="1"/>
      <c r="XBG380" s="1"/>
      <c r="XBH380" s="1"/>
      <c r="XBI380" s="1"/>
      <c r="XBJ380" s="1"/>
      <c r="XBK380" s="1"/>
      <c r="XBL380" s="1"/>
      <c r="XBM380" s="1"/>
      <c r="XBN380" s="1"/>
      <c r="XBO380" s="1"/>
      <c r="XBP380" s="1"/>
      <c r="XBQ380" s="1"/>
      <c r="XBR380" s="1"/>
      <c r="XBS380" s="1"/>
      <c r="XBT380" s="1"/>
      <c r="XBU380" s="1"/>
      <c r="XBV380" s="1"/>
      <c r="XBW380" s="1"/>
      <c r="XBX380" s="1"/>
      <c r="XBY380" s="1"/>
      <c r="XBZ380" s="1"/>
      <c r="XCA380" s="1"/>
      <c r="XCB380" s="1"/>
      <c r="XCC380" s="1"/>
      <c r="XCD380" s="1"/>
      <c r="XCE380" s="1"/>
      <c r="XCF380" s="1"/>
      <c r="XCG380" s="1"/>
      <c r="XCH380" s="1"/>
      <c r="XCI380" s="1"/>
      <c r="XCJ380" s="1"/>
      <c r="XCK380" s="1"/>
      <c r="XCL380" s="1"/>
      <c r="XCM380" s="1"/>
      <c r="XCN380" s="1"/>
      <c r="XCO380" s="1"/>
      <c r="XCP380" s="1"/>
      <c r="XCQ380" s="1"/>
      <c r="XCR380" s="1"/>
      <c r="XCS380" s="1"/>
      <c r="XCT380" s="1"/>
      <c r="XCU380" s="1"/>
      <c r="XCV380" s="1"/>
      <c r="XCW380" s="1"/>
      <c r="XCX380" s="1"/>
      <c r="XCY380" s="1"/>
      <c r="XCZ380" s="1"/>
      <c r="XDA380" s="1"/>
      <c r="XDB380" s="1"/>
      <c r="XDC380" s="1"/>
      <c r="XDD380" s="1"/>
      <c r="XDE380" s="1"/>
      <c r="XDF380" s="1"/>
      <c r="XDG380" s="1"/>
      <c r="XDH380" s="1"/>
      <c r="XDI380" s="1"/>
      <c r="XDJ380" s="1"/>
      <c r="XDK380" s="1"/>
      <c r="XDL380" s="1"/>
      <c r="XDM380" s="1"/>
      <c r="XDN380" s="1"/>
      <c r="XDO380" s="1"/>
      <c r="XDP380" s="1"/>
      <c r="XDQ380" s="1"/>
      <c r="XDR380" s="1"/>
      <c r="XDS380" s="1"/>
      <c r="XDT380" s="1"/>
      <c r="XDU380" s="1"/>
      <c r="XDV380" s="1"/>
      <c r="XDW380" s="1"/>
      <c r="XDX380" s="1"/>
      <c r="XDY380" s="1"/>
      <c r="XDZ380" s="1"/>
      <c r="XEA380" s="1"/>
      <c r="XEB380" s="1"/>
      <c r="XEC380" s="1"/>
      <c r="XED380" s="1"/>
      <c r="XEE380" s="1"/>
      <c r="XEF380" s="1"/>
      <c r="XEG380" s="1"/>
      <c r="XEH380" s="1"/>
      <c r="XEI380" s="1"/>
      <c r="XEJ380" s="1"/>
      <c r="XEK380" s="1"/>
      <c r="XEL380" s="1"/>
      <c r="XEM380" s="1"/>
      <c r="XEN380" s="1"/>
      <c r="XEO380" s="1"/>
      <c r="XEP380" s="1"/>
      <c r="XEQ380" s="1"/>
      <c r="XER380" s="1"/>
      <c r="XES380" s="1"/>
      <c r="XET380" s="1"/>
      <c r="XEU380" s="1"/>
      <c r="XEV380" s="1"/>
      <c r="XEW380" s="1"/>
      <c r="XEX380" s="1"/>
      <c r="XEY380" s="1"/>
      <c r="XEZ380" s="1"/>
      <c r="XFA380" s="1"/>
      <c r="XFB380" s="1"/>
      <c r="XFC380" s="1"/>
      <c r="XFD380" s="1"/>
    </row>
    <row r="381" spans="1:151 16227:16384" s="11" customFormat="1" ht="20.25" customHeight="1" x14ac:dyDescent="0.25">
      <c r="A381" s="141"/>
      <c r="B381" s="142"/>
      <c r="C381" s="100">
        <f t="shared" si="58"/>
        <v>6</v>
      </c>
      <c r="D381" s="100"/>
      <c r="E381" s="80" t="s">
        <v>208</v>
      </c>
      <c r="F381" s="117">
        <f>(61.61+2.58)*10.764</f>
        <v>690.94115999999997</v>
      </c>
      <c r="G381" s="119">
        <f>(61.61+2.58)*10.764</f>
        <v>690.94115999999997</v>
      </c>
      <c r="H381" s="80">
        <v>0</v>
      </c>
      <c r="I381" s="80">
        <f t="shared" si="57"/>
        <v>1036.41174</v>
      </c>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WZC381" s="1"/>
      <c r="WZD381" s="1"/>
      <c r="WZE381" s="1"/>
      <c r="WZF381" s="1"/>
      <c r="WZG381" s="1"/>
      <c r="WZH381" s="1"/>
      <c r="WZI381" s="1"/>
      <c r="WZJ381" s="1"/>
      <c r="WZK381" s="1"/>
      <c r="WZL381" s="1"/>
      <c r="WZM381" s="1"/>
      <c r="WZN381" s="1"/>
      <c r="WZO381" s="1"/>
      <c r="WZP381" s="1"/>
      <c r="WZQ381" s="1"/>
      <c r="WZR381" s="1"/>
      <c r="WZS381" s="1"/>
      <c r="WZT381" s="1"/>
      <c r="WZU381" s="1"/>
      <c r="WZV381" s="1"/>
      <c r="WZW381" s="1"/>
      <c r="WZX381" s="1"/>
      <c r="WZY381" s="1"/>
      <c r="WZZ381" s="1"/>
      <c r="XAA381" s="1"/>
      <c r="XAB381" s="1"/>
      <c r="XAC381" s="1"/>
      <c r="XAD381" s="1"/>
      <c r="XAE381" s="1"/>
      <c r="XAF381" s="1"/>
      <c r="XAG381" s="1"/>
      <c r="XAH381" s="1"/>
      <c r="XAI381" s="1"/>
      <c r="XAJ381" s="1"/>
      <c r="XAK381" s="1"/>
      <c r="XAL381" s="1"/>
      <c r="XAM381" s="1"/>
      <c r="XAN381" s="1"/>
      <c r="XAO381" s="1"/>
      <c r="XAP381" s="1"/>
      <c r="XAQ381" s="1"/>
      <c r="XAR381" s="1"/>
      <c r="XAS381" s="1"/>
      <c r="XAT381" s="1"/>
      <c r="XAU381" s="1"/>
      <c r="XAV381" s="1"/>
      <c r="XAW381" s="1"/>
      <c r="XAX381" s="1"/>
      <c r="XAY381" s="1"/>
      <c r="XAZ381" s="1"/>
      <c r="XBA381" s="1"/>
      <c r="XBB381" s="1"/>
      <c r="XBC381" s="1"/>
      <c r="XBD381" s="1"/>
      <c r="XBE381" s="1"/>
      <c r="XBF381" s="1"/>
      <c r="XBG381" s="1"/>
      <c r="XBH381" s="1"/>
      <c r="XBI381" s="1"/>
      <c r="XBJ381" s="1"/>
      <c r="XBK381" s="1"/>
      <c r="XBL381" s="1"/>
      <c r="XBM381" s="1"/>
      <c r="XBN381" s="1"/>
      <c r="XBO381" s="1"/>
      <c r="XBP381" s="1"/>
      <c r="XBQ381" s="1"/>
      <c r="XBR381" s="1"/>
      <c r="XBS381" s="1"/>
      <c r="XBT381" s="1"/>
      <c r="XBU381" s="1"/>
      <c r="XBV381" s="1"/>
      <c r="XBW381" s="1"/>
      <c r="XBX381" s="1"/>
      <c r="XBY381" s="1"/>
      <c r="XBZ381" s="1"/>
      <c r="XCA381" s="1"/>
      <c r="XCB381" s="1"/>
      <c r="XCC381" s="1"/>
      <c r="XCD381" s="1"/>
      <c r="XCE381" s="1"/>
      <c r="XCF381" s="1"/>
      <c r="XCG381" s="1"/>
      <c r="XCH381" s="1"/>
      <c r="XCI381" s="1"/>
      <c r="XCJ381" s="1"/>
      <c r="XCK381" s="1"/>
      <c r="XCL381" s="1"/>
      <c r="XCM381" s="1"/>
      <c r="XCN381" s="1"/>
      <c r="XCO381" s="1"/>
      <c r="XCP381" s="1"/>
      <c r="XCQ381" s="1"/>
      <c r="XCR381" s="1"/>
      <c r="XCS381" s="1"/>
      <c r="XCT381" s="1"/>
      <c r="XCU381" s="1"/>
      <c r="XCV381" s="1"/>
      <c r="XCW381" s="1"/>
      <c r="XCX381" s="1"/>
      <c r="XCY381" s="1"/>
      <c r="XCZ381" s="1"/>
      <c r="XDA381" s="1"/>
      <c r="XDB381" s="1"/>
      <c r="XDC381" s="1"/>
      <c r="XDD381" s="1"/>
      <c r="XDE381" s="1"/>
      <c r="XDF381" s="1"/>
      <c r="XDG381" s="1"/>
      <c r="XDH381" s="1"/>
      <c r="XDI381" s="1"/>
      <c r="XDJ381" s="1"/>
      <c r="XDK381" s="1"/>
      <c r="XDL381" s="1"/>
      <c r="XDM381" s="1"/>
      <c r="XDN381" s="1"/>
      <c r="XDO381" s="1"/>
      <c r="XDP381" s="1"/>
      <c r="XDQ381" s="1"/>
      <c r="XDR381" s="1"/>
      <c r="XDS381" s="1"/>
      <c r="XDT381" s="1"/>
      <c r="XDU381" s="1"/>
      <c r="XDV381" s="1"/>
      <c r="XDW381" s="1"/>
      <c r="XDX381" s="1"/>
      <c r="XDY381" s="1"/>
      <c r="XDZ381" s="1"/>
      <c r="XEA381" s="1"/>
      <c r="XEB381" s="1"/>
      <c r="XEC381" s="1"/>
      <c r="XED381" s="1"/>
      <c r="XEE381" s="1"/>
      <c r="XEF381" s="1"/>
      <c r="XEG381" s="1"/>
      <c r="XEH381" s="1"/>
      <c r="XEI381" s="1"/>
      <c r="XEJ381" s="1"/>
      <c r="XEK381" s="1"/>
      <c r="XEL381" s="1"/>
      <c r="XEM381" s="1"/>
      <c r="XEN381" s="1"/>
      <c r="XEO381" s="1"/>
      <c r="XEP381" s="1"/>
      <c r="XEQ381" s="1"/>
      <c r="XER381" s="1"/>
      <c r="XES381" s="1"/>
      <c r="XET381" s="1"/>
      <c r="XEU381" s="1"/>
      <c r="XEV381" s="1"/>
      <c r="XEW381" s="1"/>
      <c r="XEX381" s="1"/>
      <c r="XEY381" s="1"/>
      <c r="XEZ381" s="1"/>
      <c r="XFA381" s="1"/>
      <c r="XFB381" s="1"/>
      <c r="XFC381" s="1"/>
      <c r="XFD381" s="1"/>
    </row>
    <row r="382" spans="1:151 16227:16384" s="11" customFormat="1" ht="20.25" x14ac:dyDescent="0.25">
      <c r="A382" s="192" t="s">
        <v>299</v>
      </c>
      <c r="B382" s="193"/>
      <c r="C382" s="193"/>
      <c r="D382" s="193"/>
      <c r="E382" s="193"/>
      <c r="F382" s="193"/>
      <c r="G382" s="193"/>
      <c r="H382" s="193"/>
      <c r="I382" s="194"/>
      <c r="J382" s="1">
        <v>1</v>
      </c>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WZC382" s="1"/>
      <c r="WZD382" s="1"/>
      <c r="WZE382" s="1"/>
      <c r="WZF382" s="1"/>
      <c r="WZG382" s="1"/>
      <c r="WZH382" s="1"/>
      <c r="WZI382" s="1"/>
      <c r="WZJ382" s="1"/>
      <c r="WZK382" s="1"/>
      <c r="WZL382" s="1"/>
      <c r="WZM382" s="1"/>
      <c r="WZN382" s="1"/>
      <c r="WZO382" s="1"/>
      <c r="WZP382" s="1"/>
      <c r="WZQ382" s="1"/>
      <c r="WZR382" s="1"/>
      <c r="WZS382" s="1"/>
      <c r="WZT382" s="1"/>
      <c r="WZU382" s="1"/>
      <c r="WZV382" s="1"/>
      <c r="WZW382" s="1"/>
      <c r="WZX382" s="1"/>
      <c r="WZY382" s="1"/>
      <c r="WZZ382" s="1"/>
      <c r="XAA382" s="1"/>
      <c r="XAB382" s="1"/>
      <c r="XAC382" s="1"/>
      <c r="XAD382" s="1"/>
      <c r="XAE382" s="1"/>
      <c r="XAF382" s="1"/>
      <c r="XAG382" s="1"/>
      <c r="XAH382" s="1"/>
      <c r="XAI382" s="1"/>
      <c r="XAJ382" s="1"/>
      <c r="XAK382" s="1"/>
      <c r="XAL382" s="1"/>
      <c r="XAM382" s="1"/>
      <c r="XAN382" s="1"/>
      <c r="XAO382" s="1"/>
      <c r="XAP382" s="1"/>
      <c r="XAQ382" s="1"/>
      <c r="XAR382" s="1"/>
      <c r="XAS382" s="1"/>
      <c r="XAT382" s="1"/>
      <c r="XAU382" s="1"/>
      <c r="XAV382" s="1"/>
      <c r="XAW382" s="1"/>
      <c r="XAX382" s="1"/>
      <c r="XAY382" s="1"/>
      <c r="XAZ382" s="1"/>
      <c r="XBA382" s="1"/>
      <c r="XBB382" s="1"/>
      <c r="XBC382" s="1"/>
      <c r="XBD382" s="1"/>
      <c r="XBE382" s="1"/>
      <c r="XBF382" s="1"/>
      <c r="XBG382" s="1"/>
      <c r="XBH382" s="1"/>
      <c r="XBI382" s="1"/>
      <c r="XBJ382" s="1"/>
      <c r="XBK382" s="1"/>
      <c r="XBL382" s="1"/>
      <c r="XBM382" s="1"/>
      <c r="XBN382" s="1"/>
      <c r="XBO382" s="1"/>
      <c r="XBP382" s="1"/>
      <c r="XBQ382" s="1"/>
      <c r="XBR382" s="1"/>
      <c r="XBS382" s="1"/>
      <c r="XBT382" s="1"/>
      <c r="XBU382" s="1"/>
      <c r="XBV382" s="1"/>
      <c r="XBW382" s="1"/>
      <c r="XBX382" s="1"/>
      <c r="XBY382" s="1"/>
      <c r="XBZ382" s="1"/>
      <c r="XCA382" s="1"/>
      <c r="XCB382" s="1"/>
      <c r="XCC382" s="1"/>
      <c r="XCD382" s="1"/>
      <c r="XCE382" s="1"/>
      <c r="XCF382" s="1"/>
      <c r="XCG382" s="1"/>
      <c r="XCH382" s="1"/>
      <c r="XCI382" s="1"/>
      <c r="XCJ382" s="1"/>
      <c r="XCK382" s="1"/>
      <c r="XCL382" s="1"/>
      <c r="XCM382" s="1"/>
      <c r="XCN382" s="1"/>
      <c r="XCO382" s="1"/>
      <c r="XCP382" s="1"/>
      <c r="XCQ382" s="1"/>
      <c r="XCR382" s="1"/>
      <c r="XCS382" s="1"/>
      <c r="XCT382" s="1"/>
      <c r="XCU382" s="1"/>
      <c r="XCV382" s="1"/>
      <c r="XCW382" s="1"/>
      <c r="XCX382" s="1"/>
      <c r="XCY382" s="1"/>
      <c r="XCZ382" s="1"/>
      <c r="XDA382" s="1"/>
      <c r="XDB382" s="1"/>
      <c r="XDC382" s="1"/>
      <c r="XDD382" s="1"/>
      <c r="XDE382" s="1"/>
      <c r="XDF382" s="1"/>
      <c r="XDG382" s="1"/>
      <c r="XDH382" s="1"/>
      <c r="XDI382" s="1"/>
      <c r="XDJ382" s="1"/>
      <c r="XDK382" s="1"/>
      <c r="XDL382" s="1"/>
      <c r="XDM382" s="1"/>
      <c r="XDN382" s="1"/>
      <c r="XDO382" s="1"/>
      <c r="XDP382" s="1"/>
      <c r="XDQ382" s="1"/>
      <c r="XDR382" s="1"/>
      <c r="XDS382" s="1"/>
      <c r="XDT382" s="1"/>
      <c r="XDU382" s="1"/>
      <c r="XDV382" s="1"/>
      <c r="XDW382" s="1"/>
      <c r="XDX382" s="1"/>
      <c r="XDY382" s="1"/>
      <c r="XDZ382" s="1"/>
      <c r="XEA382" s="1"/>
      <c r="XEB382" s="1"/>
      <c r="XEC382" s="1"/>
      <c r="XED382" s="1"/>
      <c r="XEE382" s="1"/>
      <c r="XEF382" s="1"/>
      <c r="XEG382" s="1"/>
      <c r="XEH382" s="1"/>
      <c r="XEI382" s="1"/>
      <c r="XEJ382" s="1"/>
      <c r="XEK382" s="1"/>
      <c r="XEL382" s="1"/>
      <c r="XEM382" s="1"/>
      <c r="XEN382" s="1"/>
      <c r="XEO382" s="1"/>
      <c r="XEP382" s="1"/>
      <c r="XEQ382" s="1"/>
      <c r="XER382" s="1"/>
      <c r="XES382" s="1"/>
      <c r="XET382" s="1"/>
      <c r="XEU382" s="1"/>
      <c r="XEV382" s="1"/>
      <c r="XEW382" s="1"/>
      <c r="XEX382" s="1"/>
      <c r="XEY382" s="1"/>
      <c r="XEZ382" s="1"/>
      <c r="XFA382" s="1"/>
      <c r="XFB382" s="1"/>
      <c r="XFC382" s="1"/>
      <c r="XFD382" s="1"/>
    </row>
    <row r="383" spans="1:151 16227:16384" s="11" customFormat="1" ht="20.25" customHeight="1" x14ac:dyDescent="0.25">
      <c r="A383" s="137" t="str">
        <f>A382</f>
        <v>46th Floor</v>
      </c>
      <c r="B383" s="138"/>
      <c r="C383" s="100">
        <v>1</v>
      </c>
      <c r="D383" s="100"/>
      <c r="E383" s="80" t="s">
        <v>208</v>
      </c>
      <c r="F383" s="117">
        <f>(54.81+1.98)*10.764</f>
        <v>611.28755999999998</v>
      </c>
      <c r="G383" s="119">
        <f>(54.81+1.98)*10.764</f>
        <v>611.28755999999998</v>
      </c>
      <c r="H383" s="80">
        <v>0</v>
      </c>
      <c r="I383" s="80">
        <f>F383*(($I$191)+1)+H383</f>
        <v>916.93133999999998</v>
      </c>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WZC383" s="1"/>
      <c r="WZD383" s="1"/>
      <c r="WZE383" s="1"/>
      <c r="WZF383" s="1"/>
      <c r="WZG383" s="1"/>
      <c r="WZH383" s="1"/>
      <c r="WZI383" s="1"/>
      <c r="WZJ383" s="1"/>
      <c r="WZK383" s="1"/>
      <c r="WZL383" s="1"/>
      <c r="WZM383" s="1"/>
      <c r="WZN383" s="1"/>
      <c r="WZO383" s="1"/>
      <c r="WZP383" s="1"/>
      <c r="WZQ383" s="1"/>
      <c r="WZR383" s="1"/>
      <c r="WZS383" s="1"/>
      <c r="WZT383" s="1"/>
      <c r="WZU383" s="1"/>
      <c r="WZV383" s="1"/>
      <c r="WZW383" s="1"/>
      <c r="WZX383" s="1"/>
      <c r="WZY383" s="1"/>
      <c r="WZZ383" s="1"/>
      <c r="XAA383" s="1"/>
      <c r="XAB383" s="1"/>
      <c r="XAC383" s="1"/>
      <c r="XAD383" s="1"/>
      <c r="XAE383" s="1"/>
      <c r="XAF383" s="1"/>
      <c r="XAG383" s="1"/>
      <c r="XAH383" s="1"/>
      <c r="XAI383" s="1"/>
      <c r="XAJ383" s="1"/>
      <c r="XAK383" s="1"/>
      <c r="XAL383" s="1"/>
      <c r="XAM383" s="1"/>
      <c r="XAN383" s="1"/>
      <c r="XAO383" s="1"/>
      <c r="XAP383" s="1"/>
      <c r="XAQ383" s="1"/>
      <c r="XAR383" s="1"/>
      <c r="XAS383" s="1"/>
      <c r="XAT383" s="1"/>
      <c r="XAU383" s="1"/>
      <c r="XAV383" s="1"/>
      <c r="XAW383" s="1"/>
      <c r="XAX383" s="1"/>
      <c r="XAY383" s="1"/>
      <c r="XAZ383" s="1"/>
      <c r="XBA383" s="1"/>
      <c r="XBB383" s="1"/>
      <c r="XBC383" s="1"/>
      <c r="XBD383" s="1"/>
      <c r="XBE383" s="1"/>
      <c r="XBF383" s="1"/>
      <c r="XBG383" s="1"/>
      <c r="XBH383" s="1"/>
      <c r="XBI383" s="1"/>
      <c r="XBJ383" s="1"/>
      <c r="XBK383" s="1"/>
      <c r="XBL383" s="1"/>
      <c r="XBM383" s="1"/>
      <c r="XBN383" s="1"/>
      <c r="XBO383" s="1"/>
      <c r="XBP383" s="1"/>
      <c r="XBQ383" s="1"/>
      <c r="XBR383" s="1"/>
      <c r="XBS383" s="1"/>
      <c r="XBT383" s="1"/>
      <c r="XBU383" s="1"/>
      <c r="XBV383" s="1"/>
      <c r="XBW383" s="1"/>
      <c r="XBX383" s="1"/>
      <c r="XBY383" s="1"/>
      <c r="XBZ383" s="1"/>
      <c r="XCA383" s="1"/>
      <c r="XCB383" s="1"/>
      <c r="XCC383" s="1"/>
      <c r="XCD383" s="1"/>
      <c r="XCE383" s="1"/>
      <c r="XCF383" s="1"/>
      <c r="XCG383" s="1"/>
      <c r="XCH383" s="1"/>
      <c r="XCI383" s="1"/>
      <c r="XCJ383" s="1"/>
      <c r="XCK383" s="1"/>
      <c r="XCL383" s="1"/>
      <c r="XCM383" s="1"/>
      <c r="XCN383" s="1"/>
      <c r="XCO383" s="1"/>
      <c r="XCP383" s="1"/>
      <c r="XCQ383" s="1"/>
      <c r="XCR383" s="1"/>
      <c r="XCS383" s="1"/>
      <c r="XCT383" s="1"/>
      <c r="XCU383" s="1"/>
      <c r="XCV383" s="1"/>
      <c r="XCW383" s="1"/>
      <c r="XCX383" s="1"/>
      <c r="XCY383" s="1"/>
      <c r="XCZ383" s="1"/>
      <c r="XDA383" s="1"/>
      <c r="XDB383" s="1"/>
      <c r="XDC383" s="1"/>
      <c r="XDD383" s="1"/>
      <c r="XDE383" s="1"/>
      <c r="XDF383" s="1"/>
      <c r="XDG383" s="1"/>
      <c r="XDH383" s="1"/>
      <c r="XDI383" s="1"/>
      <c r="XDJ383" s="1"/>
      <c r="XDK383" s="1"/>
      <c r="XDL383" s="1"/>
      <c r="XDM383" s="1"/>
      <c r="XDN383" s="1"/>
      <c r="XDO383" s="1"/>
      <c r="XDP383" s="1"/>
      <c r="XDQ383" s="1"/>
      <c r="XDR383" s="1"/>
      <c r="XDS383" s="1"/>
      <c r="XDT383" s="1"/>
      <c r="XDU383" s="1"/>
      <c r="XDV383" s="1"/>
      <c r="XDW383" s="1"/>
      <c r="XDX383" s="1"/>
      <c r="XDY383" s="1"/>
      <c r="XDZ383" s="1"/>
      <c r="XEA383" s="1"/>
      <c r="XEB383" s="1"/>
      <c r="XEC383" s="1"/>
      <c r="XED383" s="1"/>
      <c r="XEE383" s="1"/>
      <c r="XEF383" s="1"/>
      <c r="XEG383" s="1"/>
      <c r="XEH383" s="1"/>
      <c r="XEI383" s="1"/>
      <c r="XEJ383" s="1"/>
      <c r="XEK383" s="1"/>
      <c r="XEL383" s="1"/>
      <c r="XEM383" s="1"/>
      <c r="XEN383" s="1"/>
      <c r="XEO383" s="1"/>
      <c r="XEP383" s="1"/>
      <c r="XEQ383" s="1"/>
      <c r="XER383" s="1"/>
      <c r="XES383" s="1"/>
      <c r="XET383" s="1"/>
      <c r="XEU383" s="1"/>
      <c r="XEV383" s="1"/>
      <c r="XEW383" s="1"/>
      <c r="XEX383" s="1"/>
      <c r="XEY383" s="1"/>
      <c r="XEZ383" s="1"/>
      <c r="XFA383" s="1"/>
      <c r="XFB383" s="1"/>
      <c r="XFC383" s="1"/>
      <c r="XFD383" s="1"/>
    </row>
    <row r="384" spans="1:151 16227:16384" s="11" customFormat="1" ht="20.25" customHeight="1" x14ac:dyDescent="0.25">
      <c r="A384" s="139"/>
      <c r="B384" s="140"/>
      <c r="C384" s="100">
        <f>C383+1</f>
        <v>2</v>
      </c>
      <c r="D384" s="100"/>
      <c r="E384" s="80" t="s">
        <v>208</v>
      </c>
      <c r="F384" s="117">
        <f>(59.57+1.75)*10.764</f>
        <v>660.04847999999993</v>
      </c>
      <c r="G384" s="119">
        <f>(59.57+1.75)*10.764</f>
        <v>660.04847999999993</v>
      </c>
      <c r="H384" s="80">
        <v>0</v>
      </c>
      <c r="I384" s="80">
        <f t="shared" ref="I384:I388" si="59">F384*(($I$191)+1)+H384</f>
        <v>990.07271999999989</v>
      </c>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WZC384" s="1"/>
      <c r="WZD384" s="1"/>
      <c r="WZE384" s="1"/>
      <c r="WZF384" s="1"/>
      <c r="WZG384" s="1"/>
      <c r="WZH384" s="1"/>
      <c r="WZI384" s="1"/>
      <c r="WZJ384" s="1"/>
      <c r="WZK384" s="1"/>
      <c r="WZL384" s="1"/>
      <c r="WZM384" s="1"/>
      <c r="WZN384" s="1"/>
      <c r="WZO384" s="1"/>
      <c r="WZP384" s="1"/>
      <c r="WZQ384" s="1"/>
      <c r="WZR384" s="1"/>
      <c r="WZS384" s="1"/>
      <c r="WZT384" s="1"/>
      <c r="WZU384" s="1"/>
      <c r="WZV384" s="1"/>
      <c r="WZW384" s="1"/>
      <c r="WZX384" s="1"/>
      <c r="WZY384" s="1"/>
      <c r="WZZ384" s="1"/>
      <c r="XAA384" s="1"/>
      <c r="XAB384" s="1"/>
      <c r="XAC384" s="1"/>
      <c r="XAD384" s="1"/>
      <c r="XAE384" s="1"/>
      <c r="XAF384" s="1"/>
      <c r="XAG384" s="1"/>
      <c r="XAH384" s="1"/>
      <c r="XAI384" s="1"/>
      <c r="XAJ384" s="1"/>
      <c r="XAK384" s="1"/>
      <c r="XAL384" s="1"/>
      <c r="XAM384" s="1"/>
      <c r="XAN384" s="1"/>
      <c r="XAO384" s="1"/>
      <c r="XAP384" s="1"/>
      <c r="XAQ384" s="1"/>
      <c r="XAR384" s="1"/>
      <c r="XAS384" s="1"/>
      <c r="XAT384" s="1"/>
      <c r="XAU384" s="1"/>
      <c r="XAV384" s="1"/>
      <c r="XAW384" s="1"/>
      <c r="XAX384" s="1"/>
      <c r="XAY384" s="1"/>
      <c r="XAZ384" s="1"/>
      <c r="XBA384" s="1"/>
      <c r="XBB384" s="1"/>
      <c r="XBC384" s="1"/>
      <c r="XBD384" s="1"/>
      <c r="XBE384" s="1"/>
      <c r="XBF384" s="1"/>
      <c r="XBG384" s="1"/>
      <c r="XBH384" s="1"/>
      <c r="XBI384" s="1"/>
      <c r="XBJ384" s="1"/>
      <c r="XBK384" s="1"/>
      <c r="XBL384" s="1"/>
      <c r="XBM384" s="1"/>
      <c r="XBN384" s="1"/>
      <c r="XBO384" s="1"/>
      <c r="XBP384" s="1"/>
      <c r="XBQ384" s="1"/>
      <c r="XBR384" s="1"/>
      <c r="XBS384" s="1"/>
      <c r="XBT384" s="1"/>
      <c r="XBU384" s="1"/>
      <c r="XBV384" s="1"/>
      <c r="XBW384" s="1"/>
      <c r="XBX384" s="1"/>
      <c r="XBY384" s="1"/>
      <c r="XBZ384" s="1"/>
      <c r="XCA384" s="1"/>
      <c r="XCB384" s="1"/>
      <c r="XCC384" s="1"/>
      <c r="XCD384" s="1"/>
      <c r="XCE384" s="1"/>
      <c r="XCF384" s="1"/>
      <c r="XCG384" s="1"/>
      <c r="XCH384" s="1"/>
      <c r="XCI384" s="1"/>
      <c r="XCJ384" s="1"/>
      <c r="XCK384" s="1"/>
      <c r="XCL384" s="1"/>
      <c r="XCM384" s="1"/>
      <c r="XCN384" s="1"/>
      <c r="XCO384" s="1"/>
      <c r="XCP384" s="1"/>
      <c r="XCQ384" s="1"/>
      <c r="XCR384" s="1"/>
      <c r="XCS384" s="1"/>
      <c r="XCT384" s="1"/>
      <c r="XCU384" s="1"/>
      <c r="XCV384" s="1"/>
      <c r="XCW384" s="1"/>
      <c r="XCX384" s="1"/>
      <c r="XCY384" s="1"/>
      <c r="XCZ384" s="1"/>
      <c r="XDA384" s="1"/>
      <c r="XDB384" s="1"/>
      <c r="XDC384" s="1"/>
      <c r="XDD384" s="1"/>
      <c r="XDE384" s="1"/>
      <c r="XDF384" s="1"/>
      <c r="XDG384" s="1"/>
      <c r="XDH384" s="1"/>
      <c r="XDI384" s="1"/>
      <c r="XDJ384" s="1"/>
      <c r="XDK384" s="1"/>
      <c r="XDL384" s="1"/>
      <c r="XDM384" s="1"/>
      <c r="XDN384" s="1"/>
      <c r="XDO384" s="1"/>
      <c r="XDP384" s="1"/>
      <c r="XDQ384" s="1"/>
      <c r="XDR384" s="1"/>
      <c r="XDS384" s="1"/>
      <c r="XDT384" s="1"/>
      <c r="XDU384" s="1"/>
      <c r="XDV384" s="1"/>
      <c r="XDW384" s="1"/>
      <c r="XDX384" s="1"/>
      <c r="XDY384" s="1"/>
      <c r="XDZ384" s="1"/>
      <c r="XEA384" s="1"/>
      <c r="XEB384" s="1"/>
      <c r="XEC384" s="1"/>
      <c r="XED384" s="1"/>
      <c r="XEE384" s="1"/>
      <c r="XEF384" s="1"/>
      <c r="XEG384" s="1"/>
      <c r="XEH384" s="1"/>
      <c r="XEI384" s="1"/>
      <c r="XEJ384" s="1"/>
      <c r="XEK384" s="1"/>
      <c r="XEL384" s="1"/>
      <c r="XEM384" s="1"/>
      <c r="XEN384" s="1"/>
      <c r="XEO384" s="1"/>
      <c r="XEP384" s="1"/>
      <c r="XEQ384" s="1"/>
      <c r="XER384" s="1"/>
      <c r="XES384" s="1"/>
      <c r="XET384" s="1"/>
      <c r="XEU384" s="1"/>
      <c r="XEV384" s="1"/>
      <c r="XEW384" s="1"/>
      <c r="XEX384" s="1"/>
      <c r="XEY384" s="1"/>
      <c r="XEZ384" s="1"/>
      <c r="XFA384" s="1"/>
      <c r="XFB384" s="1"/>
      <c r="XFC384" s="1"/>
      <c r="XFD384" s="1"/>
    </row>
    <row r="385" spans="1:151 16227:16384" s="11" customFormat="1" ht="20.25" customHeight="1" x14ac:dyDescent="0.25">
      <c r="A385" s="139"/>
      <c r="B385" s="140"/>
      <c r="C385" s="100">
        <f t="shared" ref="C385:C388" si="60">C384+1</f>
        <v>3</v>
      </c>
      <c r="D385" s="100"/>
      <c r="E385" s="80" t="s">
        <v>211</v>
      </c>
      <c r="F385" s="117">
        <f>(42.87)*10.764</f>
        <v>461.45267999999993</v>
      </c>
      <c r="G385" s="119">
        <f>(42.87)*10.764</f>
        <v>461.45267999999993</v>
      </c>
      <c r="H385" s="80">
        <v>0</v>
      </c>
      <c r="I385" s="80">
        <f t="shared" si="59"/>
        <v>692.17901999999992</v>
      </c>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WZC385" s="1"/>
      <c r="WZD385" s="1"/>
      <c r="WZE385" s="1"/>
      <c r="WZF385" s="1"/>
      <c r="WZG385" s="1"/>
      <c r="WZH385" s="1"/>
      <c r="WZI385" s="1"/>
      <c r="WZJ385" s="1"/>
      <c r="WZK385" s="1"/>
      <c r="WZL385" s="1"/>
      <c r="WZM385" s="1"/>
      <c r="WZN385" s="1"/>
      <c r="WZO385" s="1"/>
      <c r="WZP385" s="1"/>
      <c r="WZQ385" s="1"/>
      <c r="WZR385" s="1"/>
      <c r="WZS385" s="1"/>
      <c r="WZT385" s="1"/>
      <c r="WZU385" s="1"/>
      <c r="WZV385" s="1"/>
      <c r="WZW385" s="1"/>
      <c r="WZX385" s="1"/>
      <c r="WZY385" s="1"/>
      <c r="WZZ385" s="1"/>
      <c r="XAA385" s="1"/>
      <c r="XAB385" s="1"/>
      <c r="XAC385" s="1"/>
      <c r="XAD385" s="1"/>
      <c r="XAE385" s="1"/>
      <c r="XAF385" s="1"/>
      <c r="XAG385" s="1"/>
      <c r="XAH385" s="1"/>
      <c r="XAI385" s="1"/>
      <c r="XAJ385" s="1"/>
      <c r="XAK385" s="1"/>
      <c r="XAL385" s="1"/>
      <c r="XAM385" s="1"/>
      <c r="XAN385" s="1"/>
      <c r="XAO385" s="1"/>
      <c r="XAP385" s="1"/>
      <c r="XAQ385" s="1"/>
      <c r="XAR385" s="1"/>
      <c r="XAS385" s="1"/>
      <c r="XAT385" s="1"/>
      <c r="XAU385" s="1"/>
      <c r="XAV385" s="1"/>
      <c r="XAW385" s="1"/>
      <c r="XAX385" s="1"/>
      <c r="XAY385" s="1"/>
      <c r="XAZ385" s="1"/>
      <c r="XBA385" s="1"/>
      <c r="XBB385" s="1"/>
      <c r="XBC385" s="1"/>
      <c r="XBD385" s="1"/>
      <c r="XBE385" s="1"/>
      <c r="XBF385" s="1"/>
      <c r="XBG385" s="1"/>
      <c r="XBH385" s="1"/>
      <c r="XBI385" s="1"/>
      <c r="XBJ385" s="1"/>
      <c r="XBK385" s="1"/>
      <c r="XBL385" s="1"/>
      <c r="XBM385" s="1"/>
      <c r="XBN385" s="1"/>
      <c r="XBO385" s="1"/>
      <c r="XBP385" s="1"/>
      <c r="XBQ385" s="1"/>
      <c r="XBR385" s="1"/>
      <c r="XBS385" s="1"/>
      <c r="XBT385" s="1"/>
      <c r="XBU385" s="1"/>
      <c r="XBV385" s="1"/>
      <c r="XBW385" s="1"/>
      <c r="XBX385" s="1"/>
      <c r="XBY385" s="1"/>
      <c r="XBZ385" s="1"/>
      <c r="XCA385" s="1"/>
      <c r="XCB385" s="1"/>
      <c r="XCC385" s="1"/>
      <c r="XCD385" s="1"/>
      <c r="XCE385" s="1"/>
      <c r="XCF385" s="1"/>
      <c r="XCG385" s="1"/>
      <c r="XCH385" s="1"/>
      <c r="XCI385" s="1"/>
      <c r="XCJ385" s="1"/>
      <c r="XCK385" s="1"/>
      <c r="XCL385" s="1"/>
      <c r="XCM385" s="1"/>
      <c r="XCN385" s="1"/>
      <c r="XCO385" s="1"/>
      <c r="XCP385" s="1"/>
      <c r="XCQ385" s="1"/>
      <c r="XCR385" s="1"/>
      <c r="XCS385" s="1"/>
      <c r="XCT385" s="1"/>
      <c r="XCU385" s="1"/>
      <c r="XCV385" s="1"/>
      <c r="XCW385" s="1"/>
      <c r="XCX385" s="1"/>
      <c r="XCY385" s="1"/>
      <c r="XCZ385" s="1"/>
      <c r="XDA385" s="1"/>
      <c r="XDB385" s="1"/>
      <c r="XDC385" s="1"/>
      <c r="XDD385" s="1"/>
      <c r="XDE385" s="1"/>
      <c r="XDF385" s="1"/>
      <c r="XDG385" s="1"/>
      <c r="XDH385" s="1"/>
      <c r="XDI385" s="1"/>
      <c r="XDJ385" s="1"/>
      <c r="XDK385" s="1"/>
      <c r="XDL385" s="1"/>
      <c r="XDM385" s="1"/>
      <c r="XDN385" s="1"/>
      <c r="XDO385" s="1"/>
      <c r="XDP385" s="1"/>
      <c r="XDQ385" s="1"/>
      <c r="XDR385" s="1"/>
      <c r="XDS385" s="1"/>
      <c r="XDT385" s="1"/>
      <c r="XDU385" s="1"/>
      <c r="XDV385" s="1"/>
      <c r="XDW385" s="1"/>
      <c r="XDX385" s="1"/>
      <c r="XDY385" s="1"/>
      <c r="XDZ385" s="1"/>
      <c r="XEA385" s="1"/>
      <c r="XEB385" s="1"/>
      <c r="XEC385" s="1"/>
      <c r="XED385" s="1"/>
      <c r="XEE385" s="1"/>
      <c r="XEF385" s="1"/>
      <c r="XEG385" s="1"/>
      <c r="XEH385" s="1"/>
      <c r="XEI385" s="1"/>
      <c r="XEJ385" s="1"/>
      <c r="XEK385" s="1"/>
      <c r="XEL385" s="1"/>
      <c r="XEM385" s="1"/>
      <c r="XEN385" s="1"/>
      <c r="XEO385" s="1"/>
      <c r="XEP385" s="1"/>
      <c r="XEQ385" s="1"/>
      <c r="XER385" s="1"/>
      <c r="XES385" s="1"/>
      <c r="XET385" s="1"/>
      <c r="XEU385" s="1"/>
      <c r="XEV385" s="1"/>
      <c r="XEW385" s="1"/>
      <c r="XEX385" s="1"/>
      <c r="XEY385" s="1"/>
      <c r="XEZ385" s="1"/>
      <c r="XFA385" s="1"/>
      <c r="XFB385" s="1"/>
      <c r="XFC385" s="1"/>
      <c r="XFD385" s="1"/>
    </row>
    <row r="386" spans="1:151 16227:16384" s="11" customFormat="1" ht="20.25" customHeight="1" x14ac:dyDescent="0.25">
      <c r="A386" s="139"/>
      <c r="B386" s="140"/>
      <c r="C386" s="100">
        <f t="shared" si="60"/>
        <v>4</v>
      </c>
      <c r="D386" s="100"/>
      <c r="E386" s="80" t="s">
        <v>211</v>
      </c>
      <c r="F386" s="117">
        <f>(42.58)*10.764</f>
        <v>458.33111999999994</v>
      </c>
      <c r="G386" s="119">
        <f>(42.58)*10.764</f>
        <v>458.33111999999994</v>
      </c>
      <c r="H386" s="80">
        <v>0</v>
      </c>
      <c r="I386" s="80">
        <f t="shared" si="59"/>
        <v>687.49667999999997</v>
      </c>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WZC386" s="1"/>
      <c r="WZD386" s="1"/>
      <c r="WZE386" s="1"/>
      <c r="WZF386" s="1"/>
      <c r="WZG386" s="1"/>
      <c r="WZH386" s="1"/>
      <c r="WZI386" s="1"/>
      <c r="WZJ386" s="1"/>
      <c r="WZK386" s="1"/>
      <c r="WZL386" s="1"/>
      <c r="WZM386" s="1"/>
      <c r="WZN386" s="1"/>
      <c r="WZO386" s="1"/>
      <c r="WZP386" s="1"/>
      <c r="WZQ386" s="1"/>
      <c r="WZR386" s="1"/>
      <c r="WZS386" s="1"/>
      <c r="WZT386" s="1"/>
      <c r="WZU386" s="1"/>
      <c r="WZV386" s="1"/>
      <c r="WZW386" s="1"/>
      <c r="WZX386" s="1"/>
      <c r="WZY386" s="1"/>
      <c r="WZZ386" s="1"/>
      <c r="XAA386" s="1"/>
      <c r="XAB386" s="1"/>
      <c r="XAC386" s="1"/>
      <c r="XAD386" s="1"/>
      <c r="XAE386" s="1"/>
      <c r="XAF386" s="1"/>
      <c r="XAG386" s="1"/>
      <c r="XAH386" s="1"/>
      <c r="XAI386" s="1"/>
      <c r="XAJ386" s="1"/>
      <c r="XAK386" s="1"/>
      <c r="XAL386" s="1"/>
      <c r="XAM386" s="1"/>
      <c r="XAN386" s="1"/>
      <c r="XAO386" s="1"/>
      <c r="XAP386" s="1"/>
      <c r="XAQ386" s="1"/>
      <c r="XAR386" s="1"/>
      <c r="XAS386" s="1"/>
      <c r="XAT386" s="1"/>
      <c r="XAU386" s="1"/>
      <c r="XAV386" s="1"/>
      <c r="XAW386" s="1"/>
      <c r="XAX386" s="1"/>
      <c r="XAY386" s="1"/>
      <c r="XAZ386" s="1"/>
      <c r="XBA386" s="1"/>
      <c r="XBB386" s="1"/>
      <c r="XBC386" s="1"/>
      <c r="XBD386" s="1"/>
      <c r="XBE386" s="1"/>
      <c r="XBF386" s="1"/>
      <c r="XBG386" s="1"/>
      <c r="XBH386" s="1"/>
      <c r="XBI386" s="1"/>
      <c r="XBJ386" s="1"/>
      <c r="XBK386" s="1"/>
      <c r="XBL386" s="1"/>
      <c r="XBM386" s="1"/>
      <c r="XBN386" s="1"/>
      <c r="XBO386" s="1"/>
      <c r="XBP386" s="1"/>
      <c r="XBQ386" s="1"/>
      <c r="XBR386" s="1"/>
      <c r="XBS386" s="1"/>
      <c r="XBT386" s="1"/>
      <c r="XBU386" s="1"/>
      <c r="XBV386" s="1"/>
      <c r="XBW386" s="1"/>
      <c r="XBX386" s="1"/>
      <c r="XBY386" s="1"/>
      <c r="XBZ386" s="1"/>
      <c r="XCA386" s="1"/>
      <c r="XCB386" s="1"/>
      <c r="XCC386" s="1"/>
      <c r="XCD386" s="1"/>
      <c r="XCE386" s="1"/>
      <c r="XCF386" s="1"/>
      <c r="XCG386" s="1"/>
      <c r="XCH386" s="1"/>
      <c r="XCI386" s="1"/>
      <c r="XCJ386" s="1"/>
      <c r="XCK386" s="1"/>
      <c r="XCL386" s="1"/>
      <c r="XCM386" s="1"/>
      <c r="XCN386" s="1"/>
      <c r="XCO386" s="1"/>
      <c r="XCP386" s="1"/>
      <c r="XCQ386" s="1"/>
      <c r="XCR386" s="1"/>
      <c r="XCS386" s="1"/>
      <c r="XCT386" s="1"/>
      <c r="XCU386" s="1"/>
      <c r="XCV386" s="1"/>
      <c r="XCW386" s="1"/>
      <c r="XCX386" s="1"/>
      <c r="XCY386" s="1"/>
      <c r="XCZ386" s="1"/>
      <c r="XDA386" s="1"/>
      <c r="XDB386" s="1"/>
      <c r="XDC386" s="1"/>
      <c r="XDD386" s="1"/>
      <c r="XDE386" s="1"/>
      <c r="XDF386" s="1"/>
      <c r="XDG386" s="1"/>
      <c r="XDH386" s="1"/>
      <c r="XDI386" s="1"/>
      <c r="XDJ386" s="1"/>
      <c r="XDK386" s="1"/>
      <c r="XDL386" s="1"/>
      <c r="XDM386" s="1"/>
      <c r="XDN386" s="1"/>
      <c r="XDO386" s="1"/>
      <c r="XDP386" s="1"/>
      <c r="XDQ386" s="1"/>
      <c r="XDR386" s="1"/>
      <c r="XDS386" s="1"/>
      <c r="XDT386" s="1"/>
      <c r="XDU386" s="1"/>
      <c r="XDV386" s="1"/>
      <c r="XDW386" s="1"/>
      <c r="XDX386" s="1"/>
      <c r="XDY386" s="1"/>
      <c r="XDZ386" s="1"/>
      <c r="XEA386" s="1"/>
      <c r="XEB386" s="1"/>
      <c r="XEC386" s="1"/>
      <c r="XED386" s="1"/>
      <c r="XEE386" s="1"/>
      <c r="XEF386" s="1"/>
      <c r="XEG386" s="1"/>
      <c r="XEH386" s="1"/>
      <c r="XEI386" s="1"/>
      <c r="XEJ386" s="1"/>
      <c r="XEK386" s="1"/>
      <c r="XEL386" s="1"/>
      <c r="XEM386" s="1"/>
      <c r="XEN386" s="1"/>
      <c r="XEO386" s="1"/>
      <c r="XEP386" s="1"/>
      <c r="XEQ386" s="1"/>
      <c r="XER386" s="1"/>
      <c r="XES386" s="1"/>
      <c r="XET386" s="1"/>
      <c r="XEU386" s="1"/>
      <c r="XEV386" s="1"/>
      <c r="XEW386" s="1"/>
      <c r="XEX386" s="1"/>
      <c r="XEY386" s="1"/>
      <c r="XEZ386" s="1"/>
      <c r="XFA386" s="1"/>
      <c r="XFB386" s="1"/>
      <c r="XFC386" s="1"/>
      <c r="XFD386" s="1"/>
    </row>
    <row r="387" spans="1:151 16227:16384" s="11" customFormat="1" ht="20.25" customHeight="1" x14ac:dyDescent="0.25">
      <c r="A387" s="139"/>
      <c r="B387" s="140"/>
      <c r="C387" s="100">
        <f t="shared" si="60"/>
        <v>5</v>
      </c>
      <c r="D387" s="100"/>
      <c r="E387" s="80" t="s">
        <v>208</v>
      </c>
      <c r="F387" s="117">
        <f>(55.59+5.52)*10.764</f>
        <v>657.78803999999991</v>
      </c>
      <c r="G387" s="119">
        <f>(55.11+1.69)*10.764</f>
        <v>611.39519999999993</v>
      </c>
      <c r="H387" s="80">
        <v>0</v>
      </c>
      <c r="I387" s="80">
        <f t="shared" si="59"/>
        <v>986.68205999999986</v>
      </c>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WZC387" s="1"/>
      <c r="WZD387" s="1"/>
      <c r="WZE387" s="1"/>
      <c r="WZF387" s="1"/>
      <c r="WZG387" s="1"/>
      <c r="WZH387" s="1"/>
      <c r="WZI387" s="1"/>
      <c r="WZJ387" s="1"/>
      <c r="WZK387" s="1"/>
      <c r="WZL387" s="1"/>
      <c r="WZM387" s="1"/>
      <c r="WZN387" s="1"/>
      <c r="WZO387" s="1"/>
      <c r="WZP387" s="1"/>
      <c r="WZQ387" s="1"/>
      <c r="WZR387" s="1"/>
      <c r="WZS387" s="1"/>
      <c r="WZT387" s="1"/>
      <c r="WZU387" s="1"/>
      <c r="WZV387" s="1"/>
      <c r="WZW387" s="1"/>
      <c r="WZX387" s="1"/>
      <c r="WZY387" s="1"/>
      <c r="WZZ387" s="1"/>
      <c r="XAA387" s="1"/>
      <c r="XAB387" s="1"/>
      <c r="XAC387" s="1"/>
      <c r="XAD387" s="1"/>
      <c r="XAE387" s="1"/>
      <c r="XAF387" s="1"/>
      <c r="XAG387" s="1"/>
      <c r="XAH387" s="1"/>
      <c r="XAI387" s="1"/>
      <c r="XAJ387" s="1"/>
      <c r="XAK387" s="1"/>
      <c r="XAL387" s="1"/>
      <c r="XAM387" s="1"/>
      <c r="XAN387" s="1"/>
      <c r="XAO387" s="1"/>
      <c r="XAP387" s="1"/>
      <c r="XAQ387" s="1"/>
      <c r="XAR387" s="1"/>
      <c r="XAS387" s="1"/>
      <c r="XAT387" s="1"/>
      <c r="XAU387" s="1"/>
      <c r="XAV387" s="1"/>
      <c r="XAW387" s="1"/>
      <c r="XAX387" s="1"/>
      <c r="XAY387" s="1"/>
      <c r="XAZ387" s="1"/>
      <c r="XBA387" s="1"/>
      <c r="XBB387" s="1"/>
      <c r="XBC387" s="1"/>
      <c r="XBD387" s="1"/>
      <c r="XBE387" s="1"/>
      <c r="XBF387" s="1"/>
      <c r="XBG387" s="1"/>
      <c r="XBH387" s="1"/>
      <c r="XBI387" s="1"/>
      <c r="XBJ387" s="1"/>
      <c r="XBK387" s="1"/>
      <c r="XBL387" s="1"/>
      <c r="XBM387" s="1"/>
      <c r="XBN387" s="1"/>
      <c r="XBO387" s="1"/>
      <c r="XBP387" s="1"/>
      <c r="XBQ387" s="1"/>
      <c r="XBR387" s="1"/>
      <c r="XBS387" s="1"/>
      <c r="XBT387" s="1"/>
      <c r="XBU387" s="1"/>
      <c r="XBV387" s="1"/>
      <c r="XBW387" s="1"/>
      <c r="XBX387" s="1"/>
      <c r="XBY387" s="1"/>
      <c r="XBZ387" s="1"/>
      <c r="XCA387" s="1"/>
      <c r="XCB387" s="1"/>
      <c r="XCC387" s="1"/>
      <c r="XCD387" s="1"/>
      <c r="XCE387" s="1"/>
      <c r="XCF387" s="1"/>
      <c r="XCG387" s="1"/>
      <c r="XCH387" s="1"/>
      <c r="XCI387" s="1"/>
      <c r="XCJ387" s="1"/>
      <c r="XCK387" s="1"/>
      <c r="XCL387" s="1"/>
      <c r="XCM387" s="1"/>
      <c r="XCN387" s="1"/>
      <c r="XCO387" s="1"/>
      <c r="XCP387" s="1"/>
      <c r="XCQ387" s="1"/>
      <c r="XCR387" s="1"/>
      <c r="XCS387" s="1"/>
      <c r="XCT387" s="1"/>
      <c r="XCU387" s="1"/>
      <c r="XCV387" s="1"/>
      <c r="XCW387" s="1"/>
      <c r="XCX387" s="1"/>
      <c r="XCY387" s="1"/>
      <c r="XCZ387" s="1"/>
      <c r="XDA387" s="1"/>
      <c r="XDB387" s="1"/>
      <c r="XDC387" s="1"/>
      <c r="XDD387" s="1"/>
      <c r="XDE387" s="1"/>
      <c r="XDF387" s="1"/>
      <c r="XDG387" s="1"/>
      <c r="XDH387" s="1"/>
      <c r="XDI387" s="1"/>
      <c r="XDJ387" s="1"/>
      <c r="XDK387" s="1"/>
      <c r="XDL387" s="1"/>
      <c r="XDM387" s="1"/>
      <c r="XDN387" s="1"/>
      <c r="XDO387" s="1"/>
      <c r="XDP387" s="1"/>
      <c r="XDQ387" s="1"/>
      <c r="XDR387" s="1"/>
      <c r="XDS387" s="1"/>
      <c r="XDT387" s="1"/>
      <c r="XDU387" s="1"/>
      <c r="XDV387" s="1"/>
      <c r="XDW387" s="1"/>
      <c r="XDX387" s="1"/>
      <c r="XDY387" s="1"/>
      <c r="XDZ387" s="1"/>
      <c r="XEA387" s="1"/>
      <c r="XEB387" s="1"/>
      <c r="XEC387" s="1"/>
      <c r="XED387" s="1"/>
      <c r="XEE387" s="1"/>
      <c r="XEF387" s="1"/>
      <c r="XEG387" s="1"/>
      <c r="XEH387" s="1"/>
      <c r="XEI387" s="1"/>
      <c r="XEJ387" s="1"/>
      <c r="XEK387" s="1"/>
      <c r="XEL387" s="1"/>
      <c r="XEM387" s="1"/>
      <c r="XEN387" s="1"/>
      <c r="XEO387" s="1"/>
      <c r="XEP387" s="1"/>
      <c r="XEQ387" s="1"/>
      <c r="XER387" s="1"/>
      <c r="XES387" s="1"/>
      <c r="XET387" s="1"/>
      <c r="XEU387" s="1"/>
      <c r="XEV387" s="1"/>
      <c r="XEW387" s="1"/>
      <c r="XEX387" s="1"/>
      <c r="XEY387" s="1"/>
      <c r="XEZ387" s="1"/>
      <c r="XFA387" s="1"/>
      <c r="XFB387" s="1"/>
      <c r="XFC387" s="1"/>
      <c r="XFD387" s="1"/>
    </row>
    <row r="388" spans="1:151 16227:16384" s="11" customFormat="1" ht="20.25" customHeight="1" x14ac:dyDescent="0.25">
      <c r="A388" s="141"/>
      <c r="B388" s="142"/>
      <c r="C388" s="100">
        <f t="shared" si="60"/>
        <v>6</v>
      </c>
      <c r="D388" s="100"/>
      <c r="E388" s="80" t="s">
        <v>208</v>
      </c>
      <c r="F388" s="117">
        <f>(61.61+2.58)*10.764</f>
        <v>690.94115999999997</v>
      </c>
      <c r="G388" s="119">
        <f>(61.61+2.58)*10.764</f>
        <v>690.94115999999997</v>
      </c>
      <c r="H388" s="80">
        <v>0</v>
      </c>
      <c r="I388" s="80">
        <f t="shared" si="59"/>
        <v>1036.41174</v>
      </c>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WZC388" s="1"/>
      <c r="WZD388" s="1"/>
      <c r="WZE388" s="1"/>
      <c r="WZF388" s="1"/>
      <c r="WZG388" s="1"/>
      <c r="WZH388" s="1"/>
      <c r="WZI388" s="1"/>
      <c r="WZJ388" s="1"/>
      <c r="WZK388" s="1"/>
      <c r="WZL388" s="1"/>
      <c r="WZM388" s="1"/>
      <c r="WZN388" s="1"/>
      <c r="WZO388" s="1"/>
      <c r="WZP388" s="1"/>
      <c r="WZQ388" s="1"/>
      <c r="WZR388" s="1"/>
      <c r="WZS388" s="1"/>
      <c r="WZT388" s="1"/>
      <c r="WZU388" s="1"/>
      <c r="WZV388" s="1"/>
      <c r="WZW388" s="1"/>
      <c r="WZX388" s="1"/>
      <c r="WZY388" s="1"/>
      <c r="WZZ388" s="1"/>
      <c r="XAA388" s="1"/>
      <c r="XAB388" s="1"/>
      <c r="XAC388" s="1"/>
      <c r="XAD388" s="1"/>
      <c r="XAE388" s="1"/>
      <c r="XAF388" s="1"/>
      <c r="XAG388" s="1"/>
      <c r="XAH388" s="1"/>
      <c r="XAI388" s="1"/>
      <c r="XAJ388" s="1"/>
      <c r="XAK388" s="1"/>
      <c r="XAL388" s="1"/>
      <c r="XAM388" s="1"/>
      <c r="XAN388" s="1"/>
      <c r="XAO388" s="1"/>
      <c r="XAP388" s="1"/>
      <c r="XAQ388" s="1"/>
      <c r="XAR388" s="1"/>
      <c r="XAS388" s="1"/>
      <c r="XAT388" s="1"/>
      <c r="XAU388" s="1"/>
      <c r="XAV388" s="1"/>
      <c r="XAW388" s="1"/>
      <c r="XAX388" s="1"/>
      <c r="XAY388" s="1"/>
      <c r="XAZ388" s="1"/>
      <c r="XBA388" s="1"/>
      <c r="XBB388" s="1"/>
      <c r="XBC388" s="1"/>
      <c r="XBD388" s="1"/>
      <c r="XBE388" s="1"/>
      <c r="XBF388" s="1"/>
      <c r="XBG388" s="1"/>
      <c r="XBH388" s="1"/>
      <c r="XBI388" s="1"/>
      <c r="XBJ388" s="1"/>
      <c r="XBK388" s="1"/>
      <c r="XBL388" s="1"/>
      <c r="XBM388" s="1"/>
      <c r="XBN388" s="1"/>
      <c r="XBO388" s="1"/>
      <c r="XBP388" s="1"/>
      <c r="XBQ388" s="1"/>
      <c r="XBR388" s="1"/>
      <c r="XBS388" s="1"/>
      <c r="XBT388" s="1"/>
      <c r="XBU388" s="1"/>
      <c r="XBV388" s="1"/>
      <c r="XBW388" s="1"/>
      <c r="XBX388" s="1"/>
      <c r="XBY388" s="1"/>
      <c r="XBZ388" s="1"/>
      <c r="XCA388" s="1"/>
      <c r="XCB388" s="1"/>
      <c r="XCC388" s="1"/>
      <c r="XCD388" s="1"/>
      <c r="XCE388" s="1"/>
      <c r="XCF388" s="1"/>
      <c r="XCG388" s="1"/>
      <c r="XCH388" s="1"/>
      <c r="XCI388" s="1"/>
      <c r="XCJ388" s="1"/>
      <c r="XCK388" s="1"/>
      <c r="XCL388" s="1"/>
      <c r="XCM388" s="1"/>
      <c r="XCN388" s="1"/>
      <c r="XCO388" s="1"/>
      <c r="XCP388" s="1"/>
      <c r="XCQ388" s="1"/>
      <c r="XCR388" s="1"/>
      <c r="XCS388" s="1"/>
      <c r="XCT388" s="1"/>
      <c r="XCU388" s="1"/>
      <c r="XCV388" s="1"/>
      <c r="XCW388" s="1"/>
      <c r="XCX388" s="1"/>
      <c r="XCY388" s="1"/>
      <c r="XCZ388" s="1"/>
      <c r="XDA388" s="1"/>
      <c r="XDB388" s="1"/>
      <c r="XDC388" s="1"/>
      <c r="XDD388" s="1"/>
      <c r="XDE388" s="1"/>
      <c r="XDF388" s="1"/>
      <c r="XDG388" s="1"/>
      <c r="XDH388" s="1"/>
      <c r="XDI388" s="1"/>
      <c r="XDJ388" s="1"/>
      <c r="XDK388" s="1"/>
      <c r="XDL388" s="1"/>
      <c r="XDM388" s="1"/>
      <c r="XDN388" s="1"/>
      <c r="XDO388" s="1"/>
      <c r="XDP388" s="1"/>
      <c r="XDQ388" s="1"/>
      <c r="XDR388" s="1"/>
      <c r="XDS388" s="1"/>
      <c r="XDT388" s="1"/>
      <c r="XDU388" s="1"/>
      <c r="XDV388" s="1"/>
      <c r="XDW388" s="1"/>
      <c r="XDX388" s="1"/>
      <c r="XDY388" s="1"/>
      <c r="XDZ388" s="1"/>
      <c r="XEA388" s="1"/>
      <c r="XEB388" s="1"/>
      <c r="XEC388" s="1"/>
      <c r="XED388" s="1"/>
      <c r="XEE388" s="1"/>
      <c r="XEF388" s="1"/>
      <c r="XEG388" s="1"/>
      <c r="XEH388" s="1"/>
      <c r="XEI388" s="1"/>
      <c r="XEJ388" s="1"/>
      <c r="XEK388" s="1"/>
      <c r="XEL388" s="1"/>
      <c r="XEM388" s="1"/>
      <c r="XEN388" s="1"/>
      <c r="XEO388" s="1"/>
      <c r="XEP388" s="1"/>
      <c r="XEQ388" s="1"/>
      <c r="XER388" s="1"/>
      <c r="XES388" s="1"/>
      <c r="XET388" s="1"/>
      <c r="XEU388" s="1"/>
      <c r="XEV388" s="1"/>
      <c r="XEW388" s="1"/>
      <c r="XEX388" s="1"/>
      <c r="XEY388" s="1"/>
      <c r="XEZ388" s="1"/>
      <c r="XFA388" s="1"/>
      <c r="XFB388" s="1"/>
      <c r="XFC388" s="1"/>
      <c r="XFD388" s="1"/>
    </row>
    <row r="389" spans="1:151 16227:16384" s="11" customFormat="1" ht="22.5" x14ac:dyDescent="0.25">
      <c r="A389" s="166" t="s">
        <v>200</v>
      </c>
      <c r="B389" s="167"/>
      <c r="C389" s="167"/>
      <c r="D389" s="167"/>
      <c r="E389" s="167"/>
      <c r="F389" s="167"/>
      <c r="G389" s="167"/>
      <c r="H389" s="167"/>
      <c r="I389" s="168"/>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WZC389" s="1"/>
      <c r="WZD389" s="1"/>
      <c r="WZE389" s="1"/>
      <c r="WZF389" s="1"/>
      <c r="WZG389" s="1"/>
      <c r="WZH389" s="1"/>
      <c r="WZI389" s="1"/>
      <c r="WZJ389" s="1"/>
      <c r="WZK389" s="1"/>
      <c r="WZL389" s="1"/>
      <c r="WZM389" s="1"/>
      <c r="WZN389" s="1"/>
      <c r="WZO389" s="1"/>
      <c r="WZP389" s="1"/>
      <c r="WZQ389" s="1"/>
      <c r="WZR389" s="1"/>
      <c r="WZS389" s="1"/>
      <c r="WZT389" s="1"/>
      <c r="WZU389" s="1"/>
      <c r="WZV389" s="1"/>
      <c r="WZW389" s="1"/>
      <c r="WZX389" s="1"/>
      <c r="WZY389" s="1"/>
      <c r="WZZ389" s="1"/>
      <c r="XAA389" s="1"/>
      <c r="XAB389" s="1"/>
      <c r="XAC389" s="1"/>
      <c r="XAD389" s="1"/>
      <c r="XAE389" s="1"/>
      <c r="XAF389" s="1"/>
      <c r="XAG389" s="1"/>
      <c r="XAH389" s="1"/>
      <c r="XAI389" s="1"/>
      <c r="XAJ389" s="1"/>
      <c r="XAK389" s="1"/>
      <c r="XAL389" s="1"/>
      <c r="XAM389" s="1"/>
      <c r="XAN389" s="1"/>
      <c r="XAO389" s="1"/>
      <c r="XAP389" s="1"/>
      <c r="XAQ389" s="1"/>
      <c r="XAR389" s="1"/>
      <c r="XAS389" s="1"/>
      <c r="XAT389" s="1"/>
      <c r="XAU389" s="1"/>
      <c r="XAV389" s="1"/>
      <c r="XAW389" s="1"/>
      <c r="XAX389" s="1"/>
      <c r="XAY389" s="1"/>
      <c r="XAZ389" s="1"/>
      <c r="XBA389" s="1"/>
      <c r="XBB389" s="1"/>
      <c r="XBC389" s="1"/>
      <c r="XBD389" s="1"/>
      <c r="XBE389" s="1"/>
      <c r="XBF389" s="1"/>
      <c r="XBG389" s="1"/>
      <c r="XBH389" s="1"/>
      <c r="XBI389" s="1"/>
      <c r="XBJ389" s="1"/>
      <c r="XBK389" s="1"/>
      <c r="XBL389" s="1"/>
      <c r="XBM389" s="1"/>
      <c r="XBN389" s="1"/>
      <c r="XBO389" s="1"/>
      <c r="XBP389" s="1"/>
      <c r="XBQ389" s="1"/>
      <c r="XBR389" s="1"/>
      <c r="XBS389" s="1"/>
      <c r="XBT389" s="1"/>
      <c r="XBU389" s="1"/>
      <c r="XBV389" s="1"/>
      <c r="XBW389" s="1"/>
      <c r="XBX389" s="1"/>
      <c r="XBY389" s="1"/>
      <c r="XBZ389" s="1"/>
      <c r="XCA389" s="1"/>
      <c r="XCB389" s="1"/>
      <c r="XCC389" s="1"/>
      <c r="XCD389" s="1"/>
      <c r="XCE389" s="1"/>
      <c r="XCF389" s="1"/>
      <c r="XCG389" s="1"/>
      <c r="XCH389" s="1"/>
      <c r="XCI389" s="1"/>
      <c r="XCJ389" s="1"/>
      <c r="XCK389" s="1"/>
      <c r="XCL389" s="1"/>
      <c r="XCM389" s="1"/>
      <c r="XCN389" s="1"/>
      <c r="XCO389" s="1"/>
      <c r="XCP389" s="1"/>
      <c r="XCQ389" s="1"/>
      <c r="XCR389" s="1"/>
      <c r="XCS389" s="1"/>
      <c r="XCT389" s="1"/>
      <c r="XCU389" s="1"/>
      <c r="XCV389" s="1"/>
      <c r="XCW389" s="1"/>
      <c r="XCX389" s="1"/>
      <c r="XCY389" s="1"/>
      <c r="XCZ389" s="1"/>
      <c r="XDA389" s="1"/>
      <c r="XDB389" s="1"/>
      <c r="XDC389" s="1"/>
      <c r="XDD389" s="1"/>
      <c r="XDE389" s="1"/>
      <c r="XDF389" s="1"/>
      <c r="XDG389" s="1"/>
      <c r="XDH389" s="1"/>
      <c r="XDI389" s="1"/>
      <c r="XDJ389" s="1"/>
      <c r="XDK389" s="1"/>
      <c r="XDL389" s="1"/>
      <c r="XDM389" s="1"/>
      <c r="XDN389" s="1"/>
      <c r="XDO389" s="1"/>
      <c r="XDP389" s="1"/>
      <c r="XDQ389" s="1"/>
      <c r="XDR389" s="1"/>
      <c r="XDS389" s="1"/>
      <c r="XDT389" s="1"/>
      <c r="XDU389" s="1"/>
      <c r="XDV389" s="1"/>
      <c r="XDW389" s="1"/>
      <c r="XDX389" s="1"/>
      <c r="XDY389" s="1"/>
      <c r="XDZ389" s="1"/>
      <c r="XEA389" s="1"/>
      <c r="XEB389" s="1"/>
      <c r="XEC389" s="1"/>
      <c r="XED389" s="1"/>
      <c r="XEE389" s="1"/>
      <c r="XEF389" s="1"/>
      <c r="XEG389" s="1"/>
      <c r="XEH389" s="1"/>
      <c r="XEI389" s="1"/>
      <c r="XEJ389" s="1"/>
      <c r="XEK389" s="1"/>
      <c r="XEL389" s="1"/>
      <c r="XEM389" s="1"/>
      <c r="XEN389" s="1"/>
      <c r="XEO389" s="1"/>
      <c r="XEP389" s="1"/>
      <c r="XEQ389" s="1"/>
      <c r="XER389" s="1"/>
      <c r="XES389" s="1"/>
      <c r="XET389" s="1"/>
      <c r="XEU389" s="1"/>
      <c r="XEV389" s="1"/>
      <c r="XEW389" s="1"/>
      <c r="XEX389" s="1"/>
      <c r="XEY389" s="1"/>
      <c r="XEZ389" s="1"/>
      <c r="XFA389" s="1"/>
      <c r="XFB389" s="1"/>
      <c r="XFC389" s="1"/>
      <c r="XFD389" s="1"/>
    </row>
    <row r="390" spans="1:151 16227:16384" s="11" customFormat="1" ht="20.25" x14ac:dyDescent="0.25">
      <c r="A390" s="120" t="s">
        <v>213</v>
      </c>
      <c r="B390" s="121"/>
      <c r="C390" s="121"/>
      <c r="D390" s="121"/>
      <c r="E390" s="121"/>
      <c r="F390" s="121"/>
      <c r="G390" s="121"/>
      <c r="H390" s="121"/>
      <c r="I390" s="122"/>
      <c r="J390" s="1">
        <v>1</v>
      </c>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WZC390" s="1"/>
      <c r="WZD390" s="1"/>
      <c r="WZE390" s="1"/>
      <c r="WZF390" s="1"/>
      <c r="WZG390" s="1"/>
      <c r="WZH390" s="1"/>
      <c r="WZI390" s="1"/>
      <c r="WZJ390" s="1"/>
      <c r="WZK390" s="1"/>
      <c r="WZL390" s="1"/>
      <c r="WZM390" s="1"/>
      <c r="WZN390" s="1"/>
      <c r="WZO390" s="1"/>
      <c r="WZP390" s="1"/>
      <c r="WZQ390" s="1"/>
      <c r="WZR390" s="1"/>
      <c r="WZS390" s="1"/>
      <c r="WZT390" s="1"/>
      <c r="WZU390" s="1"/>
      <c r="WZV390" s="1"/>
      <c r="WZW390" s="1"/>
      <c r="WZX390" s="1"/>
      <c r="WZY390" s="1"/>
      <c r="WZZ390" s="1"/>
      <c r="XAA390" s="1"/>
      <c r="XAB390" s="1"/>
      <c r="XAC390" s="1"/>
      <c r="XAD390" s="1"/>
      <c r="XAE390" s="1"/>
      <c r="XAF390" s="1"/>
      <c r="XAG390" s="1"/>
      <c r="XAH390" s="1"/>
      <c r="XAI390" s="1"/>
      <c r="XAJ390" s="1"/>
      <c r="XAK390" s="1"/>
      <c r="XAL390" s="1"/>
      <c r="XAM390" s="1"/>
      <c r="XAN390" s="1"/>
      <c r="XAO390" s="1"/>
      <c r="XAP390" s="1"/>
      <c r="XAQ390" s="1"/>
      <c r="XAR390" s="1"/>
      <c r="XAS390" s="1"/>
      <c r="XAT390" s="1"/>
      <c r="XAU390" s="1"/>
      <c r="XAV390" s="1"/>
      <c r="XAW390" s="1"/>
      <c r="XAX390" s="1"/>
      <c r="XAY390" s="1"/>
      <c r="XAZ390" s="1"/>
      <c r="XBA390" s="1"/>
      <c r="XBB390" s="1"/>
      <c r="XBC390" s="1"/>
      <c r="XBD390" s="1"/>
      <c r="XBE390" s="1"/>
      <c r="XBF390" s="1"/>
      <c r="XBG390" s="1"/>
      <c r="XBH390" s="1"/>
      <c r="XBI390" s="1"/>
      <c r="XBJ390" s="1"/>
      <c r="XBK390" s="1"/>
      <c r="XBL390" s="1"/>
      <c r="XBM390" s="1"/>
      <c r="XBN390" s="1"/>
      <c r="XBO390" s="1"/>
      <c r="XBP390" s="1"/>
      <c r="XBQ390" s="1"/>
      <c r="XBR390" s="1"/>
      <c r="XBS390" s="1"/>
      <c r="XBT390" s="1"/>
      <c r="XBU390" s="1"/>
      <c r="XBV390" s="1"/>
      <c r="XBW390" s="1"/>
      <c r="XBX390" s="1"/>
      <c r="XBY390" s="1"/>
      <c r="XBZ390" s="1"/>
      <c r="XCA390" s="1"/>
      <c r="XCB390" s="1"/>
      <c r="XCC390" s="1"/>
      <c r="XCD390" s="1"/>
      <c r="XCE390" s="1"/>
      <c r="XCF390" s="1"/>
      <c r="XCG390" s="1"/>
      <c r="XCH390" s="1"/>
      <c r="XCI390" s="1"/>
      <c r="XCJ390" s="1"/>
      <c r="XCK390" s="1"/>
      <c r="XCL390" s="1"/>
      <c r="XCM390" s="1"/>
      <c r="XCN390" s="1"/>
      <c r="XCO390" s="1"/>
      <c r="XCP390" s="1"/>
      <c r="XCQ390" s="1"/>
      <c r="XCR390" s="1"/>
      <c r="XCS390" s="1"/>
      <c r="XCT390" s="1"/>
      <c r="XCU390" s="1"/>
      <c r="XCV390" s="1"/>
      <c r="XCW390" s="1"/>
      <c r="XCX390" s="1"/>
      <c r="XCY390" s="1"/>
      <c r="XCZ390" s="1"/>
      <c r="XDA390" s="1"/>
      <c r="XDB390" s="1"/>
      <c r="XDC390" s="1"/>
      <c r="XDD390" s="1"/>
      <c r="XDE390" s="1"/>
      <c r="XDF390" s="1"/>
      <c r="XDG390" s="1"/>
      <c r="XDH390" s="1"/>
      <c r="XDI390" s="1"/>
      <c r="XDJ390" s="1"/>
      <c r="XDK390" s="1"/>
      <c r="XDL390" s="1"/>
      <c r="XDM390" s="1"/>
      <c r="XDN390" s="1"/>
      <c r="XDO390" s="1"/>
      <c r="XDP390" s="1"/>
      <c r="XDQ390" s="1"/>
      <c r="XDR390" s="1"/>
      <c r="XDS390" s="1"/>
      <c r="XDT390" s="1"/>
      <c r="XDU390" s="1"/>
      <c r="XDV390" s="1"/>
      <c r="XDW390" s="1"/>
      <c r="XDX390" s="1"/>
      <c r="XDY390" s="1"/>
      <c r="XDZ390" s="1"/>
      <c r="XEA390" s="1"/>
      <c r="XEB390" s="1"/>
      <c r="XEC390" s="1"/>
      <c r="XED390" s="1"/>
      <c r="XEE390" s="1"/>
      <c r="XEF390" s="1"/>
      <c r="XEG390" s="1"/>
      <c r="XEH390" s="1"/>
      <c r="XEI390" s="1"/>
      <c r="XEJ390" s="1"/>
      <c r="XEK390" s="1"/>
      <c r="XEL390" s="1"/>
      <c r="XEM390" s="1"/>
      <c r="XEN390" s="1"/>
      <c r="XEO390" s="1"/>
      <c r="XEP390" s="1"/>
      <c r="XEQ390" s="1"/>
      <c r="XER390" s="1"/>
      <c r="XES390" s="1"/>
      <c r="XET390" s="1"/>
      <c r="XEU390" s="1"/>
      <c r="XEV390" s="1"/>
      <c r="XEW390" s="1"/>
      <c r="XEX390" s="1"/>
      <c r="XEY390" s="1"/>
      <c r="XEZ390" s="1"/>
      <c r="XFA390" s="1"/>
      <c r="XFB390" s="1"/>
      <c r="XFC390" s="1"/>
      <c r="XFD390" s="1"/>
    </row>
    <row r="391" spans="1:151 16227:16384" s="11" customFormat="1" ht="20.25" customHeight="1" x14ac:dyDescent="0.25">
      <c r="A391" s="137" t="str">
        <f>A390</f>
        <v>1st Floor (Part Refuge Area)</v>
      </c>
      <c r="B391" s="138"/>
      <c r="C391" s="100">
        <v>1</v>
      </c>
      <c r="D391" s="100"/>
      <c r="E391" s="117" t="s">
        <v>214</v>
      </c>
      <c r="F391" s="118"/>
      <c r="G391" s="118"/>
      <c r="H391" s="118"/>
      <c r="I391" s="119"/>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WZC391" s="1"/>
      <c r="WZD391" s="1"/>
      <c r="WZE391" s="1"/>
      <c r="WZF391" s="1"/>
      <c r="WZG391" s="1"/>
      <c r="WZH391" s="1"/>
      <c r="WZI391" s="1"/>
      <c r="WZJ391" s="1"/>
      <c r="WZK391" s="1"/>
      <c r="WZL391" s="1"/>
      <c r="WZM391" s="1"/>
      <c r="WZN391" s="1"/>
      <c r="WZO391" s="1"/>
      <c r="WZP391" s="1"/>
      <c r="WZQ391" s="1"/>
      <c r="WZR391" s="1"/>
      <c r="WZS391" s="1"/>
      <c r="WZT391" s="1"/>
      <c r="WZU391" s="1"/>
      <c r="WZV391" s="1"/>
      <c r="WZW391" s="1"/>
      <c r="WZX391" s="1"/>
      <c r="WZY391" s="1"/>
      <c r="WZZ391" s="1"/>
      <c r="XAA391" s="1"/>
      <c r="XAB391" s="1"/>
      <c r="XAC391" s="1"/>
      <c r="XAD391" s="1"/>
      <c r="XAE391" s="1"/>
      <c r="XAF391" s="1"/>
      <c r="XAG391" s="1"/>
      <c r="XAH391" s="1"/>
      <c r="XAI391" s="1"/>
      <c r="XAJ391" s="1"/>
      <c r="XAK391" s="1"/>
      <c r="XAL391" s="1"/>
      <c r="XAM391" s="1"/>
      <c r="XAN391" s="1"/>
      <c r="XAO391" s="1"/>
      <c r="XAP391" s="1"/>
      <c r="XAQ391" s="1"/>
      <c r="XAR391" s="1"/>
      <c r="XAS391" s="1"/>
      <c r="XAT391" s="1"/>
      <c r="XAU391" s="1"/>
      <c r="XAV391" s="1"/>
      <c r="XAW391" s="1"/>
      <c r="XAX391" s="1"/>
      <c r="XAY391" s="1"/>
      <c r="XAZ391" s="1"/>
      <c r="XBA391" s="1"/>
      <c r="XBB391" s="1"/>
      <c r="XBC391" s="1"/>
      <c r="XBD391" s="1"/>
      <c r="XBE391" s="1"/>
      <c r="XBF391" s="1"/>
      <c r="XBG391" s="1"/>
      <c r="XBH391" s="1"/>
      <c r="XBI391" s="1"/>
      <c r="XBJ391" s="1"/>
      <c r="XBK391" s="1"/>
      <c r="XBL391" s="1"/>
      <c r="XBM391" s="1"/>
      <c r="XBN391" s="1"/>
      <c r="XBO391" s="1"/>
      <c r="XBP391" s="1"/>
      <c r="XBQ391" s="1"/>
      <c r="XBR391" s="1"/>
      <c r="XBS391" s="1"/>
      <c r="XBT391" s="1"/>
      <c r="XBU391" s="1"/>
      <c r="XBV391" s="1"/>
      <c r="XBW391" s="1"/>
      <c r="XBX391" s="1"/>
      <c r="XBY391" s="1"/>
      <c r="XBZ391" s="1"/>
      <c r="XCA391" s="1"/>
      <c r="XCB391" s="1"/>
      <c r="XCC391" s="1"/>
      <c r="XCD391" s="1"/>
      <c r="XCE391" s="1"/>
      <c r="XCF391" s="1"/>
      <c r="XCG391" s="1"/>
      <c r="XCH391" s="1"/>
      <c r="XCI391" s="1"/>
      <c r="XCJ391" s="1"/>
      <c r="XCK391" s="1"/>
      <c r="XCL391" s="1"/>
      <c r="XCM391" s="1"/>
      <c r="XCN391" s="1"/>
      <c r="XCO391" s="1"/>
      <c r="XCP391" s="1"/>
      <c r="XCQ391" s="1"/>
      <c r="XCR391" s="1"/>
      <c r="XCS391" s="1"/>
      <c r="XCT391" s="1"/>
      <c r="XCU391" s="1"/>
      <c r="XCV391" s="1"/>
      <c r="XCW391" s="1"/>
      <c r="XCX391" s="1"/>
      <c r="XCY391" s="1"/>
      <c r="XCZ391" s="1"/>
      <c r="XDA391" s="1"/>
      <c r="XDB391" s="1"/>
      <c r="XDC391" s="1"/>
      <c r="XDD391" s="1"/>
      <c r="XDE391" s="1"/>
      <c r="XDF391" s="1"/>
      <c r="XDG391" s="1"/>
      <c r="XDH391" s="1"/>
      <c r="XDI391" s="1"/>
      <c r="XDJ391" s="1"/>
      <c r="XDK391" s="1"/>
      <c r="XDL391" s="1"/>
      <c r="XDM391" s="1"/>
      <c r="XDN391" s="1"/>
      <c r="XDO391" s="1"/>
      <c r="XDP391" s="1"/>
      <c r="XDQ391" s="1"/>
      <c r="XDR391" s="1"/>
      <c r="XDS391" s="1"/>
      <c r="XDT391" s="1"/>
      <c r="XDU391" s="1"/>
      <c r="XDV391" s="1"/>
      <c r="XDW391" s="1"/>
      <c r="XDX391" s="1"/>
      <c r="XDY391" s="1"/>
      <c r="XDZ391" s="1"/>
      <c r="XEA391" s="1"/>
      <c r="XEB391" s="1"/>
      <c r="XEC391" s="1"/>
      <c r="XED391" s="1"/>
      <c r="XEE391" s="1"/>
      <c r="XEF391" s="1"/>
      <c r="XEG391" s="1"/>
      <c r="XEH391" s="1"/>
      <c r="XEI391" s="1"/>
      <c r="XEJ391" s="1"/>
      <c r="XEK391" s="1"/>
      <c r="XEL391" s="1"/>
      <c r="XEM391" s="1"/>
      <c r="XEN391" s="1"/>
      <c r="XEO391" s="1"/>
      <c r="XEP391" s="1"/>
      <c r="XEQ391" s="1"/>
      <c r="XER391" s="1"/>
      <c r="XES391" s="1"/>
      <c r="XET391" s="1"/>
      <c r="XEU391" s="1"/>
      <c r="XEV391" s="1"/>
      <c r="XEW391" s="1"/>
      <c r="XEX391" s="1"/>
      <c r="XEY391" s="1"/>
      <c r="XEZ391" s="1"/>
      <c r="XFA391" s="1"/>
      <c r="XFB391" s="1"/>
      <c r="XFC391" s="1"/>
      <c r="XFD391" s="1"/>
    </row>
    <row r="392" spans="1:151 16227:16384" s="11" customFormat="1" ht="20.25" customHeight="1" x14ac:dyDescent="0.25">
      <c r="A392" s="139"/>
      <c r="B392" s="140"/>
      <c r="C392" s="100">
        <f>C391+1</f>
        <v>2</v>
      </c>
      <c r="D392" s="100"/>
      <c r="E392" s="21" t="s">
        <v>211</v>
      </c>
      <c r="F392" s="117">
        <f>(42.49)*10.764</f>
        <v>457.36235999999997</v>
      </c>
      <c r="G392" s="119">
        <f>(42.49)*10.764</f>
        <v>457.36235999999997</v>
      </c>
      <c r="H392" s="21">
        <v>0</v>
      </c>
      <c r="I392" s="21">
        <f t="shared" ref="I392:I393" si="61">F392*(($I$191)+1)+H392</f>
        <v>686.04353999999989</v>
      </c>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WZC392" s="1"/>
      <c r="WZD392" s="1"/>
      <c r="WZE392" s="1"/>
      <c r="WZF392" s="1"/>
      <c r="WZG392" s="1"/>
      <c r="WZH392" s="1"/>
      <c r="WZI392" s="1"/>
      <c r="WZJ392" s="1"/>
      <c r="WZK392" s="1"/>
      <c r="WZL392" s="1"/>
      <c r="WZM392" s="1"/>
      <c r="WZN392" s="1"/>
      <c r="WZO392" s="1"/>
      <c r="WZP392" s="1"/>
      <c r="WZQ392" s="1"/>
      <c r="WZR392" s="1"/>
      <c r="WZS392" s="1"/>
      <c r="WZT392" s="1"/>
      <c r="WZU392" s="1"/>
      <c r="WZV392" s="1"/>
      <c r="WZW392" s="1"/>
      <c r="WZX392" s="1"/>
      <c r="WZY392" s="1"/>
      <c r="WZZ392" s="1"/>
      <c r="XAA392" s="1"/>
      <c r="XAB392" s="1"/>
      <c r="XAC392" s="1"/>
      <c r="XAD392" s="1"/>
      <c r="XAE392" s="1"/>
      <c r="XAF392" s="1"/>
      <c r="XAG392" s="1"/>
      <c r="XAH392" s="1"/>
      <c r="XAI392" s="1"/>
      <c r="XAJ392" s="1"/>
      <c r="XAK392" s="1"/>
      <c r="XAL392" s="1"/>
      <c r="XAM392" s="1"/>
      <c r="XAN392" s="1"/>
      <c r="XAO392" s="1"/>
      <c r="XAP392" s="1"/>
      <c r="XAQ392" s="1"/>
      <c r="XAR392" s="1"/>
      <c r="XAS392" s="1"/>
      <c r="XAT392" s="1"/>
      <c r="XAU392" s="1"/>
      <c r="XAV392" s="1"/>
      <c r="XAW392" s="1"/>
      <c r="XAX392" s="1"/>
      <c r="XAY392" s="1"/>
      <c r="XAZ392" s="1"/>
      <c r="XBA392" s="1"/>
      <c r="XBB392" s="1"/>
      <c r="XBC392" s="1"/>
      <c r="XBD392" s="1"/>
      <c r="XBE392" s="1"/>
      <c r="XBF392" s="1"/>
      <c r="XBG392" s="1"/>
      <c r="XBH392" s="1"/>
      <c r="XBI392" s="1"/>
      <c r="XBJ392" s="1"/>
      <c r="XBK392" s="1"/>
      <c r="XBL392" s="1"/>
      <c r="XBM392" s="1"/>
      <c r="XBN392" s="1"/>
      <c r="XBO392" s="1"/>
      <c r="XBP392" s="1"/>
      <c r="XBQ392" s="1"/>
      <c r="XBR392" s="1"/>
      <c r="XBS392" s="1"/>
      <c r="XBT392" s="1"/>
      <c r="XBU392" s="1"/>
      <c r="XBV392" s="1"/>
      <c r="XBW392" s="1"/>
      <c r="XBX392" s="1"/>
      <c r="XBY392" s="1"/>
      <c r="XBZ392" s="1"/>
      <c r="XCA392" s="1"/>
      <c r="XCB392" s="1"/>
      <c r="XCC392" s="1"/>
      <c r="XCD392" s="1"/>
      <c r="XCE392" s="1"/>
      <c r="XCF392" s="1"/>
      <c r="XCG392" s="1"/>
      <c r="XCH392" s="1"/>
      <c r="XCI392" s="1"/>
      <c r="XCJ392" s="1"/>
      <c r="XCK392" s="1"/>
      <c r="XCL392" s="1"/>
      <c r="XCM392" s="1"/>
      <c r="XCN392" s="1"/>
      <c r="XCO392" s="1"/>
      <c r="XCP392" s="1"/>
      <c r="XCQ392" s="1"/>
      <c r="XCR392" s="1"/>
      <c r="XCS392" s="1"/>
      <c r="XCT392" s="1"/>
      <c r="XCU392" s="1"/>
      <c r="XCV392" s="1"/>
      <c r="XCW392" s="1"/>
      <c r="XCX392" s="1"/>
      <c r="XCY392" s="1"/>
      <c r="XCZ392" s="1"/>
      <c r="XDA392" s="1"/>
      <c r="XDB392" s="1"/>
      <c r="XDC392" s="1"/>
      <c r="XDD392" s="1"/>
      <c r="XDE392" s="1"/>
      <c r="XDF392" s="1"/>
      <c r="XDG392" s="1"/>
      <c r="XDH392" s="1"/>
      <c r="XDI392" s="1"/>
      <c r="XDJ392" s="1"/>
      <c r="XDK392" s="1"/>
      <c r="XDL392" s="1"/>
      <c r="XDM392" s="1"/>
      <c r="XDN392" s="1"/>
      <c r="XDO392" s="1"/>
      <c r="XDP392" s="1"/>
      <c r="XDQ392" s="1"/>
      <c r="XDR392" s="1"/>
      <c r="XDS392" s="1"/>
      <c r="XDT392" s="1"/>
      <c r="XDU392" s="1"/>
      <c r="XDV392" s="1"/>
      <c r="XDW392" s="1"/>
      <c r="XDX392" s="1"/>
      <c r="XDY392" s="1"/>
      <c r="XDZ392" s="1"/>
      <c r="XEA392" s="1"/>
      <c r="XEB392" s="1"/>
      <c r="XEC392" s="1"/>
      <c r="XED392" s="1"/>
      <c r="XEE392" s="1"/>
      <c r="XEF392" s="1"/>
      <c r="XEG392" s="1"/>
      <c r="XEH392" s="1"/>
      <c r="XEI392" s="1"/>
      <c r="XEJ392" s="1"/>
      <c r="XEK392" s="1"/>
      <c r="XEL392" s="1"/>
      <c r="XEM392" s="1"/>
      <c r="XEN392" s="1"/>
      <c r="XEO392" s="1"/>
      <c r="XEP392" s="1"/>
      <c r="XEQ392" s="1"/>
      <c r="XER392" s="1"/>
      <c r="XES392" s="1"/>
      <c r="XET392" s="1"/>
      <c r="XEU392" s="1"/>
      <c r="XEV392" s="1"/>
      <c r="XEW392" s="1"/>
      <c r="XEX392" s="1"/>
      <c r="XEY392" s="1"/>
      <c r="XEZ392" s="1"/>
      <c r="XFA392" s="1"/>
      <c r="XFB392" s="1"/>
      <c r="XFC392" s="1"/>
      <c r="XFD392" s="1"/>
    </row>
    <row r="393" spans="1:151 16227:16384" s="11" customFormat="1" ht="20.25" customHeight="1" x14ac:dyDescent="0.25">
      <c r="A393" s="141"/>
      <c r="B393" s="142"/>
      <c r="C393" s="100">
        <f t="shared" ref="C393:C394" si="62">C392+1</f>
        <v>3</v>
      </c>
      <c r="D393" s="100"/>
      <c r="E393" s="21" t="s">
        <v>211</v>
      </c>
      <c r="F393" s="117">
        <f>(43.01)*10.764</f>
        <v>462.95963999999992</v>
      </c>
      <c r="G393" s="119">
        <f>(43.01)*10.764</f>
        <v>462.95963999999992</v>
      </c>
      <c r="H393" s="21">
        <v>0</v>
      </c>
      <c r="I393" s="21">
        <f t="shared" si="61"/>
        <v>694.43945999999983</v>
      </c>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WZC393" s="1"/>
      <c r="WZD393" s="1"/>
      <c r="WZE393" s="1"/>
      <c r="WZF393" s="1"/>
      <c r="WZG393" s="1"/>
      <c r="WZH393" s="1"/>
      <c r="WZI393" s="1"/>
      <c r="WZJ393" s="1"/>
      <c r="WZK393" s="1"/>
      <c r="WZL393" s="1"/>
      <c r="WZM393" s="1"/>
      <c r="WZN393" s="1"/>
      <c r="WZO393" s="1"/>
      <c r="WZP393" s="1"/>
      <c r="WZQ393" s="1"/>
      <c r="WZR393" s="1"/>
      <c r="WZS393" s="1"/>
      <c r="WZT393" s="1"/>
      <c r="WZU393" s="1"/>
      <c r="WZV393" s="1"/>
      <c r="WZW393" s="1"/>
      <c r="WZX393" s="1"/>
      <c r="WZY393" s="1"/>
      <c r="WZZ393" s="1"/>
      <c r="XAA393" s="1"/>
      <c r="XAB393" s="1"/>
      <c r="XAC393" s="1"/>
      <c r="XAD393" s="1"/>
      <c r="XAE393" s="1"/>
      <c r="XAF393" s="1"/>
      <c r="XAG393" s="1"/>
      <c r="XAH393" s="1"/>
      <c r="XAI393" s="1"/>
      <c r="XAJ393" s="1"/>
      <c r="XAK393" s="1"/>
      <c r="XAL393" s="1"/>
      <c r="XAM393" s="1"/>
      <c r="XAN393" s="1"/>
      <c r="XAO393" s="1"/>
      <c r="XAP393" s="1"/>
      <c r="XAQ393" s="1"/>
      <c r="XAR393" s="1"/>
      <c r="XAS393" s="1"/>
      <c r="XAT393" s="1"/>
      <c r="XAU393" s="1"/>
      <c r="XAV393" s="1"/>
      <c r="XAW393" s="1"/>
      <c r="XAX393" s="1"/>
      <c r="XAY393" s="1"/>
      <c r="XAZ393" s="1"/>
      <c r="XBA393" s="1"/>
      <c r="XBB393" s="1"/>
      <c r="XBC393" s="1"/>
      <c r="XBD393" s="1"/>
      <c r="XBE393" s="1"/>
      <c r="XBF393" s="1"/>
      <c r="XBG393" s="1"/>
      <c r="XBH393" s="1"/>
      <c r="XBI393" s="1"/>
      <c r="XBJ393" s="1"/>
      <c r="XBK393" s="1"/>
      <c r="XBL393" s="1"/>
      <c r="XBM393" s="1"/>
      <c r="XBN393" s="1"/>
      <c r="XBO393" s="1"/>
      <c r="XBP393" s="1"/>
      <c r="XBQ393" s="1"/>
      <c r="XBR393" s="1"/>
      <c r="XBS393" s="1"/>
      <c r="XBT393" s="1"/>
      <c r="XBU393" s="1"/>
      <c r="XBV393" s="1"/>
      <c r="XBW393" s="1"/>
      <c r="XBX393" s="1"/>
      <c r="XBY393" s="1"/>
      <c r="XBZ393" s="1"/>
      <c r="XCA393" s="1"/>
      <c r="XCB393" s="1"/>
      <c r="XCC393" s="1"/>
      <c r="XCD393" s="1"/>
      <c r="XCE393" s="1"/>
      <c r="XCF393" s="1"/>
      <c r="XCG393" s="1"/>
      <c r="XCH393" s="1"/>
      <c r="XCI393" s="1"/>
      <c r="XCJ393" s="1"/>
      <c r="XCK393" s="1"/>
      <c r="XCL393" s="1"/>
      <c r="XCM393" s="1"/>
      <c r="XCN393" s="1"/>
      <c r="XCO393" s="1"/>
      <c r="XCP393" s="1"/>
      <c r="XCQ393" s="1"/>
      <c r="XCR393" s="1"/>
      <c r="XCS393" s="1"/>
      <c r="XCT393" s="1"/>
      <c r="XCU393" s="1"/>
      <c r="XCV393" s="1"/>
      <c r="XCW393" s="1"/>
      <c r="XCX393" s="1"/>
      <c r="XCY393" s="1"/>
      <c r="XCZ393" s="1"/>
      <c r="XDA393" s="1"/>
      <c r="XDB393" s="1"/>
      <c r="XDC393" s="1"/>
      <c r="XDD393" s="1"/>
      <c r="XDE393" s="1"/>
      <c r="XDF393" s="1"/>
      <c r="XDG393" s="1"/>
      <c r="XDH393" s="1"/>
      <c r="XDI393" s="1"/>
      <c r="XDJ393" s="1"/>
      <c r="XDK393" s="1"/>
      <c r="XDL393" s="1"/>
      <c r="XDM393" s="1"/>
      <c r="XDN393" s="1"/>
      <c r="XDO393" s="1"/>
      <c r="XDP393" s="1"/>
      <c r="XDQ393" s="1"/>
      <c r="XDR393" s="1"/>
      <c r="XDS393" s="1"/>
      <c r="XDT393" s="1"/>
      <c r="XDU393" s="1"/>
      <c r="XDV393" s="1"/>
      <c r="XDW393" s="1"/>
      <c r="XDX393" s="1"/>
      <c r="XDY393" s="1"/>
      <c r="XDZ393" s="1"/>
      <c r="XEA393" s="1"/>
      <c r="XEB393" s="1"/>
      <c r="XEC393" s="1"/>
      <c r="XED393" s="1"/>
      <c r="XEE393" s="1"/>
      <c r="XEF393" s="1"/>
      <c r="XEG393" s="1"/>
      <c r="XEH393" s="1"/>
      <c r="XEI393" s="1"/>
      <c r="XEJ393" s="1"/>
      <c r="XEK393" s="1"/>
      <c r="XEL393" s="1"/>
      <c r="XEM393" s="1"/>
      <c r="XEN393" s="1"/>
      <c r="XEO393" s="1"/>
      <c r="XEP393" s="1"/>
      <c r="XEQ393" s="1"/>
      <c r="XER393" s="1"/>
      <c r="XES393" s="1"/>
      <c r="XET393" s="1"/>
      <c r="XEU393" s="1"/>
      <c r="XEV393" s="1"/>
      <c r="XEW393" s="1"/>
      <c r="XEX393" s="1"/>
      <c r="XEY393" s="1"/>
      <c r="XEZ393" s="1"/>
      <c r="XFA393" s="1"/>
      <c r="XFB393" s="1"/>
      <c r="XFC393" s="1"/>
      <c r="XFD393" s="1"/>
    </row>
    <row r="394" spans="1:151 16227:16384" s="11" customFormat="1" ht="20.25" customHeight="1" x14ac:dyDescent="0.25">
      <c r="A394" s="61"/>
      <c r="B394" s="62"/>
      <c r="C394" s="100">
        <f t="shared" si="62"/>
        <v>4</v>
      </c>
      <c r="D394" s="100"/>
      <c r="E394" s="117" t="s">
        <v>107</v>
      </c>
      <c r="F394" s="118"/>
      <c r="G394" s="118"/>
      <c r="H394" s="118"/>
      <c r="I394" s="119"/>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WZC394" s="1"/>
      <c r="WZD394" s="1"/>
      <c r="WZE394" s="1"/>
      <c r="WZF394" s="1"/>
      <c r="WZG394" s="1"/>
      <c r="WZH394" s="1"/>
      <c r="WZI394" s="1"/>
      <c r="WZJ394" s="1"/>
      <c r="WZK394" s="1"/>
      <c r="WZL394" s="1"/>
      <c r="WZM394" s="1"/>
      <c r="WZN394" s="1"/>
      <c r="WZO394" s="1"/>
      <c r="WZP394" s="1"/>
      <c r="WZQ394" s="1"/>
      <c r="WZR394" s="1"/>
      <c r="WZS394" s="1"/>
      <c r="WZT394" s="1"/>
      <c r="WZU394" s="1"/>
      <c r="WZV394" s="1"/>
      <c r="WZW394" s="1"/>
      <c r="WZX394" s="1"/>
      <c r="WZY394" s="1"/>
      <c r="WZZ394" s="1"/>
      <c r="XAA394" s="1"/>
      <c r="XAB394" s="1"/>
      <c r="XAC394" s="1"/>
      <c r="XAD394" s="1"/>
      <c r="XAE394" s="1"/>
      <c r="XAF394" s="1"/>
      <c r="XAG394" s="1"/>
      <c r="XAH394" s="1"/>
      <c r="XAI394" s="1"/>
      <c r="XAJ394" s="1"/>
      <c r="XAK394" s="1"/>
      <c r="XAL394" s="1"/>
      <c r="XAM394" s="1"/>
      <c r="XAN394" s="1"/>
      <c r="XAO394" s="1"/>
      <c r="XAP394" s="1"/>
      <c r="XAQ394" s="1"/>
      <c r="XAR394" s="1"/>
      <c r="XAS394" s="1"/>
      <c r="XAT394" s="1"/>
      <c r="XAU394" s="1"/>
      <c r="XAV394" s="1"/>
      <c r="XAW394" s="1"/>
      <c r="XAX394" s="1"/>
      <c r="XAY394" s="1"/>
      <c r="XAZ394" s="1"/>
      <c r="XBA394" s="1"/>
      <c r="XBB394" s="1"/>
      <c r="XBC394" s="1"/>
      <c r="XBD394" s="1"/>
      <c r="XBE394" s="1"/>
      <c r="XBF394" s="1"/>
      <c r="XBG394" s="1"/>
      <c r="XBH394" s="1"/>
      <c r="XBI394" s="1"/>
      <c r="XBJ394" s="1"/>
      <c r="XBK394" s="1"/>
      <c r="XBL394" s="1"/>
      <c r="XBM394" s="1"/>
      <c r="XBN394" s="1"/>
      <c r="XBO394" s="1"/>
      <c r="XBP394" s="1"/>
      <c r="XBQ394" s="1"/>
      <c r="XBR394" s="1"/>
      <c r="XBS394" s="1"/>
      <c r="XBT394" s="1"/>
      <c r="XBU394" s="1"/>
      <c r="XBV394" s="1"/>
      <c r="XBW394" s="1"/>
      <c r="XBX394" s="1"/>
      <c r="XBY394" s="1"/>
      <c r="XBZ394" s="1"/>
      <c r="XCA394" s="1"/>
      <c r="XCB394" s="1"/>
      <c r="XCC394" s="1"/>
      <c r="XCD394" s="1"/>
      <c r="XCE394" s="1"/>
      <c r="XCF394" s="1"/>
      <c r="XCG394" s="1"/>
      <c r="XCH394" s="1"/>
      <c r="XCI394" s="1"/>
      <c r="XCJ394" s="1"/>
      <c r="XCK394" s="1"/>
      <c r="XCL394" s="1"/>
      <c r="XCM394" s="1"/>
      <c r="XCN394" s="1"/>
      <c r="XCO394" s="1"/>
      <c r="XCP394" s="1"/>
      <c r="XCQ394" s="1"/>
      <c r="XCR394" s="1"/>
      <c r="XCS394" s="1"/>
      <c r="XCT394" s="1"/>
      <c r="XCU394" s="1"/>
      <c r="XCV394" s="1"/>
      <c r="XCW394" s="1"/>
      <c r="XCX394" s="1"/>
      <c r="XCY394" s="1"/>
      <c r="XCZ394" s="1"/>
      <c r="XDA394" s="1"/>
      <c r="XDB394" s="1"/>
      <c r="XDC394" s="1"/>
      <c r="XDD394" s="1"/>
      <c r="XDE394" s="1"/>
      <c r="XDF394" s="1"/>
      <c r="XDG394" s="1"/>
      <c r="XDH394" s="1"/>
      <c r="XDI394" s="1"/>
      <c r="XDJ394" s="1"/>
      <c r="XDK394" s="1"/>
      <c r="XDL394" s="1"/>
      <c r="XDM394" s="1"/>
      <c r="XDN394" s="1"/>
      <c r="XDO394" s="1"/>
      <c r="XDP394" s="1"/>
      <c r="XDQ394" s="1"/>
      <c r="XDR394" s="1"/>
      <c r="XDS394" s="1"/>
      <c r="XDT394" s="1"/>
      <c r="XDU394" s="1"/>
      <c r="XDV394" s="1"/>
      <c r="XDW394" s="1"/>
      <c r="XDX394" s="1"/>
      <c r="XDY394" s="1"/>
      <c r="XDZ394" s="1"/>
      <c r="XEA394" s="1"/>
      <c r="XEB394" s="1"/>
      <c r="XEC394" s="1"/>
      <c r="XED394" s="1"/>
      <c r="XEE394" s="1"/>
      <c r="XEF394" s="1"/>
      <c r="XEG394" s="1"/>
      <c r="XEH394" s="1"/>
      <c r="XEI394" s="1"/>
      <c r="XEJ394" s="1"/>
      <c r="XEK394" s="1"/>
      <c r="XEL394" s="1"/>
      <c r="XEM394" s="1"/>
      <c r="XEN394" s="1"/>
      <c r="XEO394" s="1"/>
      <c r="XEP394" s="1"/>
      <c r="XEQ394" s="1"/>
      <c r="XER394" s="1"/>
      <c r="XES394" s="1"/>
      <c r="XET394" s="1"/>
      <c r="XEU394" s="1"/>
      <c r="XEV394" s="1"/>
      <c r="XEW394" s="1"/>
      <c r="XEX394" s="1"/>
      <c r="XEY394" s="1"/>
      <c r="XEZ394" s="1"/>
      <c r="XFA394" s="1"/>
      <c r="XFB394" s="1"/>
      <c r="XFC394" s="1"/>
      <c r="XFD394" s="1"/>
    </row>
    <row r="395" spans="1:151 16227:16384" s="11" customFormat="1" ht="20.25" x14ac:dyDescent="0.25">
      <c r="A395" s="120" t="s">
        <v>209</v>
      </c>
      <c r="B395" s="121"/>
      <c r="C395" s="121"/>
      <c r="D395" s="121"/>
      <c r="E395" s="121"/>
      <c r="F395" s="121"/>
      <c r="G395" s="121"/>
      <c r="H395" s="121"/>
      <c r="I395" s="122"/>
      <c r="J395" s="1">
        <v>3</v>
      </c>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WZC395" s="1"/>
      <c r="WZD395" s="1"/>
      <c r="WZE395" s="1"/>
      <c r="WZF395" s="1"/>
      <c r="WZG395" s="1"/>
      <c r="WZH395" s="1"/>
      <c r="WZI395" s="1"/>
      <c r="WZJ395" s="1"/>
      <c r="WZK395" s="1"/>
      <c r="WZL395" s="1"/>
      <c r="WZM395" s="1"/>
      <c r="WZN395" s="1"/>
      <c r="WZO395" s="1"/>
      <c r="WZP395" s="1"/>
      <c r="WZQ395" s="1"/>
      <c r="WZR395" s="1"/>
      <c r="WZS395" s="1"/>
      <c r="WZT395" s="1"/>
      <c r="WZU395" s="1"/>
      <c r="WZV395" s="1"/>
      <c r="WZW395" s="1"/>
      <c r="WZX395" s="1"/>
      <c r="WZY395" s="1"/>
      <c r="WZZ395" s="1"/>
      <c r="XAA395" s="1"/>
      <c r="XAB395" s="1"/>
      <c r="XAC395" s="1"/>
      <c r="XAD395" s="1"/>
      <c r="XAE395" s="1"/>
      <c r="XAF395" s="1"/>
      <c r="XAG395" s="1"/>
      <c r="XAH395" s="1"/>
      <c r="XAI395" s="1"/>
      <c r="XAJ395" s="1"/>
      <c r="XAK395" s="1"/>
      <c r="XAL395" s="1"/>
      <c r="XAM395" s="1"/>
      <c r="XAN395" s="1"/>
      <c r="XAO395" s="1"/>
      <c r="XAP395" s="1"/>
      <c r="XAQ395" s="1"/>
      <c r="XAR395" s="1"/>
      <c r="XAS395" s="1"/>
      <c r="XAT395" s="1"/>
      <c r="XAU395" s="1"/>
      <c r="XAV395" s="1"/>
      <c r="XAW395" s="1"/>
      <c r="XAX395" s="1"/>
      <c r="XAY395" s="1"/>
      <c r="XAZ395" s="1"/>
      <c r="XBA395" s="1"/>
      <c r="XBB395" s="1"/>
      <c r="XBC395" s="1"/>
      <c r="XBD395" s="1"/>
      <c r="XBE395" s="1"/>
      <c r="XBF395" s="1"/>
      <c r="XBG395" s="1"/>
      <c r="XBH395" s="1"/>
      <c r="XBI395" s="1"/>
      <c r="XBJ395" s="1"/>
      <c r="XBK395" s="1"/>
      <c r="XBL395" s="1"/>
      <c r="XBM395" s="1"/>
      <c r="XBN395" s="1"/>
      <c r="XBO395" s="1"/>
      <c r="XBP395" s="1"/>
      <c r="XBQ395" s="1"/>
      <c r="XBR395" s="1"/>
      <c r="XBS395" s="1"/>
      <c r="XBT395" s="1"/>
      <c r="XBU395" s="1"/>
      <c r="XBV395" s="1"/>
      <c r="XBW395" s="1"/>
      <c r="XBX395" s="1"/>
      <c r="XBY395" s="1"/>
      <c r="XBZ395" s="1"/>
      <c r="XCA395" s="1"/>
      <c r="XCB395" s="1"/>
      <c r="XCC395" s="1"/>
      <c r="XCD395" s="1"/>
      <c r="XCE395" s="1"/>
      <c r="XCF395" s="1"/>
      <c r="XCG395" s="1"/>
      <c r="XCH395" s="1"/>
      <c r="XCI395" s="1"/>
      <c r="XCJ395" s="1"/>
      <c r="XCK395" s="1"/>
      <c r="XCL395" s="1"/>
      <c r="XCM395" s="1"/>
      <c r="XCN395" s="1"/>
      <c r="XCO395" s="1"/>
      <c r="XCP395" s="1"/>
      <c r="XCQ395" s="1"/>
      <c r="XCR395" s="1"/>
      <c r="XCS395" s="1"/>
      <c r="XCT395" s="1"/>
      <c r="XCU395" s="1"/>
      <c r="XCV395" s="1"/>
      <c r="XCW395" s="1"/>
      <c r="XCX395" s="1"/>
      <c r="XCY395" s="1"/>
      <c r="XCZ395" s="1"/>
      <c r="XDA395" s="1"/>
      <c r="XDB395" s="1"/>
      <c r="XDC395" s="1"/>
      <c r="XDD395" s="1"/>
      <c r="XDE395" s="1"/>
      <c r="XDF395" s="1"/>
      <c r="XDG395" s="1"/>
      <c r="XDH395" s="1"/>
      <c r="XDI395" s="1"/>
      <c r="XDJ395" s="1"/>
      <c r="XDK395" s="1"/>
      <c r="XDL395" s="1"/>
      <c r="XDM395" s="1"/>
      <c r="XDN395" s="1"/>
      <c r="XDO395" s="1"/>
      <c r="XDP395" s="1"/>
      <c r="XDQ395" s="1"/>
      <c r="XDR395" s="1"/>
      <c r="XDS395" s="1"/>
      <c r="XDT395" s="1"/>
      <c r="XDU395" s="1"/>
      <c r="XDV395" s="1"/>
      <c r="XDW395" s="1"/>
      <c r="XDX395" s="1"/>
      <c r="XDY395" s="1"/>
      <c r="XDZ395" s="1"/>
      <c r="XEA395" s="1"/>
      <c r="XEB395" s="1"/>
      <c r="XEC395" s="1"/>
      <c r="XED395" s="1"/>
      <c r="XEE395" s="1"/>
      <c r="XEF395" s="1"/>
      <c r="XEG395" s="1"/>
      <c r="XEH395" s="1"/>
      <c r="XEI395" s="1"/>
      <c r="XEJ395" s="1"/>
      <c r="XEK395" s="1"/>
      <c r="XEL395" s="1"/>
      <c r="XEM395" s="1"/>
      <c r="XEN395" s="1"/>
      <c r="XEO395" s="1"/>
      <c r="XEP395" s="1"/>
      <c r="XEQ395" s="1"/>
      <c r="XER395" s="1"/>
      <c r="XES395" s="1"/>
      <c r="XET395" s="1"/>
      <c r="XEU395" s="1"/>
      <c r="XEV395" s="1"/>
      <c r="XEW395" s="1"/>
      <c r="XEX395" s="1"/>
      <c r="XEY395" s="1"/>
      <c r="XEZ395" s="1"/>
      <c r="XFA395" s="1"/>
      <c r="XFB395" s="1"/>
      <c r="XFC395" s="1"/>
      <c r="XFD395" s="1"/>
    </row>
    <row r="396" spans="1:151 16227:16384" s="11" customFormat="1" ht="20.25" customHeight="1" x14ac:dyDescent="0.25">
      <c r="A396" s="137" t="str">
        <f>A395</f>
        <v>2nd to 4th Floor</v>
      </c>
      <c r="B396" s="138"/>
      <c r="C396" s="100">
        <v>1</v>
      </c>
      <c r="D396" s="100"/>
      <c r="E396" s="117" t="s">
        <v>264</v>
      </c>
      <c r="F396" s="118"/>
      <c r="G396" s="118"/>
      <c r="H396" s="118"/>
      <c r="I396" s="119"/>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WZC396" s="1"/>
      <c r="WZD396" s="1"/>
      <c r="WZE396" s="1"/>
      <c r="WZF396" s="1"/>
      <c r="WZG396" s="1"/>
      <c r="WZH396" s="1"/>
      <c r="WZI396" s="1"/>
      <c r="WZJ396" s="1"/>
      <c r="WZK396" s="1"/>
      <c r="WZL396" s="1"/>
      <c r="WZM396" s="1"/>
      <c r="WZN396" s="1"/>
      <c r="WZO396" s="1"/>
      <c r="WZP396" s="1"/>
      <c r="WZQ396" s="1"/>
      <c r="WZR396" s="1"/>
      <c r="WZS396" s="1"/>
      <c r="WZT396" s="1"/>
      <c r="WZU396" s="1"/>
      <c r="WZV396" s="1"/>
      <c r="WZW396" s="1"/>
      <c r="WZX396" s="1"/>
      <c r="WZY396" s="1"/>
      <c r="WZZ396" s="1"/>
      <c r="XAA396" s="1"/>
      <c r="XAB396" s="1"/>
      <c r="XAC396" s="1"/>
      <c r="XAD396" s="1"/>
      <c r="XAE396" s="1"/>
      <c r="XAF396" s="1"/>
      <c r="XAG396" s="1"/>
      <c r="XAH396" s="1"/>
      <c r="XAI396" s="1"/>
      <c r="XAJ396" s="1"/>
      <c r="XAK396" s="1"/>
      <c r="XAL396" s="1"/>
      <c r="XAM396" s="1"/>
      <c r="XAN396" s="1"/>
      <c r="XAO396" s="1"/>
      <c r="XAP396" s="1"/>
      <c r="XAQ396" s="1"/>
      <c r="XAR396" s="1"/>
      <c r="XAS396" s="1"/>
      <c r="XAT396" s="1"/>
      <c r="XAU396" s="1"/>
      <c r="XAV396" s="1"/>
      <c r="XAW396" s="1"/>
      <c r="XAX396" s="1"/>
      <c r="XAY396" s="1"/>
      <c r="XAZ396" s="1"/>
      <c r="XBA396" s="1"/>
      <c r="XBB396" s="1"/>
      <c r="XBC396" s="1"/>
      <c r="XBD396" s="1"/>
      <c r="XBE396" s="1"/>
      <c r="XBF396" s="1"/>
      <c r="XBG396" s="1"/>
      <c r="XBH396" s="1"/>
      <c r="XBI396" s="1"/>
      <c r="XBJ396" s="1"/>
      <c r="XBK396" s="1"/>
      <c r="XBL396" s="1"/>
      <c r="XBM396" s="1"/>
      <c r="XBN396" s="1"/>
      <c r="XBO396" s="1"/>
      <c r="XBP396" s="1"/>
      <c r="XBQ396" s="1"/>
      <c r="XBR396" s="1"/>
      <c r="XBS396" s="1"/>
      <c r="XBT396" s="1"/>
      <c r="XBU396" s="1"/>
      <c r="XBV396" s="1"/>
      <c r="XBW396" s="1"/>
      <c r="XBX396" s="1"/>
      <c r="XBY396" s="1"/>
      <c r="XBZ396" s="1"/>
      <c r="XCA396" s="1"/>
      <c r="XCB396" s="1"/>
      <c r="XCC396" s="1"/>
      <c r="XCD396" s="1"/>
      <c r="XCE396" s="1"/>
      <c r="XCF396" s="1"/>
      <c r="XCG396" s="1"/>
      <c r="XCH396" s="1"/>
      <c r="XCI396" s="1"/>
      <c r="XCJ396" s="1"/>
      <c r="XCK396" s="1"/>
      <c r="XCL396" s="1"/>
      <c r="XCM396" s="1"/>
      <c r="XCN396" s="1"/>
      <c r="XCO396" s="1"/>
      <c r="XCP396" s="1"/>
      <c r="XCQ396" s="1"/>
      <c r="XCR396" s="1"/>
      <c r="XCS396" s="1"/>
      <c r="XCT396" s="1"/>
      <c r="XCU396" s="1"/>
      <c r="XCV396" s="1"/>
      <c r="XCW396" s="1"/>
      <c r="XCX396" s="1"/>
      <c r="XCY396" s="1"/>
      <c r="XCZ396" s="1"/>
      <c r="XDA396" s="1"/>
      <c r="XDB396" s="1"/>
      <c r="XDC396" s="1"/>
      <c r="XDD396" s="1"/>
      <c r="XDE396" s="1"/>
      <c r="XDF396" s="1"/>
      <c r="XDG396" s="1"/>
      <c r="XDH396" s="1"/>
      <c r="XDI396" s="1"/>
      <c r="XDJ396" s="1"/>
      <c r="XDK396" s="1"/>
      <c r="XDL396" s="1"/>
      <c r="XDM396" s="1"/>
      <c r="XDN396" s="1"/>
      <c r="XDO396" s="1"/>
      <c r="XDP396" s="1"/>
      <c r="XDQ396" s="1"/>
      <c r="XDR396" s="1"/>
      <c r="XDS396" s="1"/>
      <c r="XDT396" s="1"/>
      <c r="XDU396" s="1"/>
      <c r="XDV396" s="1"/>
      <c r="XDW396" s="1"/>
      <c r="XDX396" s="1"/>
      <c r="XDY396" s="1"/>
      <c r="XDZ396" s="1"/>
      <c r="XEA396" s="1"/>
      <c r="XEB396" s="1"/>
      <c r="XEC396" s="1"/>
      <c r="XED396" s="1"/>
      <c r="XEE396" s="1"/>
      <c r="XEF396" s="1"/>
      <c r="XEG396" s="1"/>
      <c r="XEH396" s="1"/>
      <c r="XEI396" s="1"/>
      <c r="XEJ396" s="1"/>
      <c r="XEK396" s="1"/>
      <c r="XEL396" s="1"/>
      <c r="XEM396" s="1"/>
      <c r="XEN396" s="1"/>
      <c r="XEO396" s="1"/>
      <c r="XEP396" s="1"/>
      <c r="XEQ396" s="1"/>
      <c r="XER396" s="1"/>
      <c r="XES396" s="1"/>
      <c r="XET396" s="1"/>
      <c r="XEU396" s="1"/>
      <c r="XEV396" s="1"/>
      <c r="XEW396" s="1"/>
      <c r="XEX396" s="1"/>
      <c r="XEY396" s="1"/>
      <c r="XEZ396" s="1"/>
      <c r="XFA396" s="1"/>
      <c r="XFB396" s="1"/>
      <c r="XFC396" s="1"/>
      <c r="XFD396" s="1"/>
    </row>
    <row r="397" spans="1:151 16227:16384" s="11" customFormat="1" ht="20.25" customHeight="1" x14ac:dyDescent="0.25">
      <c r="A397" s="139"/>
      <c r="B397" s="140"/>
      <c r="C397" s="100">
        <f>C396+1</f>
        <v>2</v>
      </c>
      <c r="D397" s="100"/>
      <c r="E397" s="60" t="s">
        <v>211</v>
      </c>
      <c r="F397" s="117">
        <f>(42.49)*10.764</f>
        <v>457.36235999999997</v>
      </c>
      <c r="G397" s="119">
        <f>(42.49)*10.764</f>
        <v>457.36235999999997</v>
      </c>
      <c r="H397" s="60">
        <v>0</v>
      </c>
      <c r="I397" s="60">
        <f t="shared" ref="I397:I398" si="63">F397*(($I$191)+1)+H397</f>
        <v>686.04353999999989</v>
      </c>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WZC397" s="1"/>
      <c r="WZD397" s="1"/>
      <c r="WZE397" s="1"/>
      <c r="WZF397" s="1"/>
      <c r="WZG397" s="1"/>
      <c r="WZH397" s="1"/>
      <c r="WZI397" s="1"/>
      <c r="WZJ397" s="1"/>
      <c r="WZK397" s="1"/>
      <c r="WZL397" s="1"/>
      <c r="WZM397" s="1"/>
      <c r="WZN397" s="1"/>
      <c r="WZO397" s="1"/>
      <c r="WZP397" s="1"/>
      <c r="WZQ397" s="1"/>
      <c r="WZR397" s="1"/>
      <c r="WZS397" s="1"/>
      <c r="WZT397" s="1"/>
      <c r="WZU397" s="1"/>
      <c r="WZV397" s="1"/>
      <c r="WZW397" s="1"/>
      <c r="WZX397" s="1"/>
      <c r="WZY397" s="1"/>
      <c r="WZZ397" s="1"/>
      <c r="XAA397" s="1"/>
      <c r="XAB397" s="1"/>
      <c r="XAC397" s="1"/>
      <c r="XAD397" s="1"/>
      <c r="XAE397" s="1"/>
      <c r="XAF397" s="1"/>
      <c r="XAG397" s="1"/>
      <c r="XAH397" s="1"/>
      <c r="XAI397" s="1"/>
      <c r="XAJ397" s="1"/>
      <c r="XAK397" s="1"/>
      <c r="XAL397" s="1"/>
      <c r="XAM397" s="1"/>
      <c r="XAN397" s="1"/>
      <c r="XAO397" s="1"/>
      <c r="XAP397" s="1"/>
      <c r="XAQ397" s="1"/>
      <c r="XAR397" s="1"/>
      <c r="XAS397" s="1"/>
      <c r="XAT397" s="1"/>
      <c r="XAU397" s="1"/>
      <c r="XAV397" s="1"/>
      <c r="XAW397" s="1"/>
      <c r="XAX397" s="1"/>
      <c r="XAY397" s="1"/>
      <c r="XAZ397" s="1"/>
      <c r="XBA397" s="1"/>
      <c r="XBB397" s="1"/>
      <c r="XBC397" s="1"/>
      <c r="XBD397" s="1"/>
      <c r="XBE397" s="1"/>
      <c r="XBF397" s="1"/>
      <c r="XBG397" s="1"/>
      <c r="XBH397" s="1"/>
      <c r="XBI397" s="1"/>
      <c r="XBJ397" s="1"/>
      <c r="XBK397" s="1"/>
      <c r="XBL397" s="1"/>
      <c r="XBM397" s="1"/>
      <c r="XBN397" s="1"/>
      <c r="XBO397" s="1"/>
      <c r="XBP397" s="1"/>
      <c r="XBQ397" s="1"/>
      <c r="XBR397" s="1"/>
      <c r="XBS397" s="1"/>
      <c r="XBT397" s="1"/>
      <c r="XBU397" s="1"/>
      <c r="XBV397" s="1"/>
      <c r="XBW397" s="1"/>
      <c r="XBX397" s="1"/>
      <c r="XBY397" s="1"/>
      <c r="XBZ397" s="1"/>
      <c r="XCA397" s="1"/>
      <c r="XCB397" s="1"/>
      <c r="XCC397" s="1"/>
      <c r="XCD397" s="1"/>
      <c r="XCE397" s="1"/>
      <c r="XCF397" s="1"/>
      <c r="XCG397" s="1"/>
      <c r="XCH397" s="1"/>
      <c r="XCI397" s="1"/>
      <c r="XCJ397" s="1"/>
      <c r="XCK397" s="1"/>
      <c r="XCL397" s="1"/>
      <c r="XCM397" s="1"/>
      <c r="XCN397" s="1"/>
      <c r="XCO397" s="1"/>
      <c r="XCP397" s="1"/>
      <c r="XCQ397" s="1"/>
      <c r="XCR397" s="1"/>
      <c r="XCS397" s="1"/>
      <c r="XCT397" s="1"/>
      <c r="XCU397" s="1"/>
      <c r="XCV397" s="1"/>
      <c r="XCW397" s="1"/>
      <c r="XCX397" s="1"/>
      <c r="XCY397" s="1"/>
      <c r="XCZ397" s="1"/>
      <c r="XDA397" s="1"/>
      <c r="XDB397" s="1"/>
      <c r="XDC397" s="1"/>
      <c r="XDD397" s="1"/>
      <c r="XDE397" s="1"/>
      <c r="XDF397" s="1"/>
      <c r="XDG397" s="1"/>
      <c r="XDH397" s="1"/>
      <c r="XDI397" s="1"/>
      <c r="XDJ397" s="1"/>
      <c r="XDK397" s="1"/>
      <c r="XDL397" s="1"/>
      <c r="XDM397" s="1"/>
      <c r="XDN397" s="1"/>
      <c r="XDO397" s="1"/>
      <c r="XDP397" s="1"/>
      <c r="XDQ397" s="1"/>
      <c r="XDR397" s="1"/>
      <c r="XDS397" s="1"/>
      <c r="XDT397" s="1"/>
      <c r="XDU397" s="1"/>
      <c r="XDV397" s="1"/>
      <c r="XDW397" s="1"/>
      <c r="XDX397" s="1"/>
      <c r="XDY397" s="1"/>
      <c r="XDZ397" s="1"/>
      <c r="XEA397" s="1"/>
      <c r="XEB397" s="1"/>
      <c r="XEC397" s="1"/>
      <c r="XED397" s="1"/>
      <c r="XEE397" s="1"/>
      <c r="XEF397" s="1"/>
      <c r="XEG397" s="1"/>
      <c r="XEH397" s="1"/>
      <c r="XEI397" s="1"/>
      <c r="XEJ397" s="1"/>
      <c r="XEK397" s="1"/>
      <c r="XEL397" s="1"/>
      <c r="XEM397" s="1"/>
      <c r="XEN397" s="1"/>
      <c r="XEO397" s="1"/>
      <c r="XEP397" s="1"/>
      <c r="XEQ397" s="1"/>
      <c r="XER397" s="1"/>
      <c r="XES397" s="1"/>
      <c r="XET397" s="1"/>
      <c r="XEU397" s="1"/>
      <c r="XEV397" s="1"/>
      <c r="XEW397" s="1"/>
      <c r="XEX397" s="1"/>
      <c r="XEY397" s="1"/>
      <c r="XEZ397" s="1"/>
      <c r="XFA397" s="1"/>
      <c r="XFB397" s="1"/>
      <c r="XFC397" s="1"/>
      <c r="XFD397" s="1"/>
    </row>
    <row r="398" spans="1:151 16227:16384" s="11" customFormat="1" ht="20.25" customHeight="1" x14ac:dyDescent="0.25">
      <c r="A398" s="141"/>
      <c r="B398" s="142"/>
      <c r="C398" s="100">
        <f t="shared" ref="C398:C399" si="64">C397+1</f>
        <v>3</v>
      </c>
      <c r="D398" s="100"/>
      <c r="E398" s="60" t="s">
        <v>211</v>
      </c>
      <c r="F398" s="117">
        <f>(43.01)*10.764</f>
        <v>462.95963999999992</v>
      </c>
      <c r="G398" s="119">
        <f>(43.01)*10.764</f>
        <v>462.95963999999992</v>
      </c>
      <c r="H398" s="60">
        <v>0</v>
      </c>
      <c r="I398" s="60">
        <f t="shared" si="63"/>
        <v>694.43945999999983</v>
      </c>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WZC398" s="1"/>
      <c r="WZD398" s="1"/>
      <c r="WZE398" s="1"/>
      <c r="WZF398" s="1"/>
      <c r="WZG398" s="1"/>
      <c r="WZH398" s="1"/>
      <c r="WZI398" s="1"/>
      <c r="WZJ398" s="1"/>
      <c r="WZK398" s="1"/>
      <c r="WZL398" s="1"/>
      <c r="WZM398" s="1"/>
      <c r="WZN398" s="1"/>
      <c r="WZO398" s="1"/>
      <c r="WZP398" s="1"/>
      <c r="WZQ398" s="1"/>
      <c r="WZR398" s="1"/>
      <c r="WZS398" s="1"/>
      <c r="WZT398" s="1"/>
      <c r="WZU398" s="1"/>
      <c r="WZV398" s="1"/>
      <c r="WZW398" s="1"/>
      <c r="WZX398" s="1"/>
      <c r="WZY398" s="1"/>
      <c r="WZZ398" s="1"/>
      <c r="XAA398" s="1"/>
      <c r="XAB398" s="1"/>
      <c r="XAC398" s="1"/>
      <c r="XAD398" s="1"/>
      <c r="XAE398" s="1"/>
      <c r="XAF398" s="1"/>
      <c r="XAG398" s="1"/>
      <c r="XAH398" s="1"/>
      <c r="XAI398" s="1"/>
      <c r="XAJ398" s="1"/>
      <c r="XAK398" s="1"/>
      <c r="XAL398" s="1"/>
      <c r="XAM398" s="1"/>
      <c r="XAN398" s="1"/>
      <c r="XAO398" s="1"/>
      <c r="XAP398" s="1"/>
      <c r="XAQ398" s="1"/>
      <c r="XAR398" s="1"/>
      <c r="XAS398" s="1"/>
      <c r="XAT398" s="1"/>
      <c r="XAU398" s="1"/>
      <c r="XAV398" s="1"/>
      <c r="XAW398" s="1"/>
      <c r="XAX398" s="1"/>
      <c r="XAY398" s="1"/>
      <c r="XAZ398" s="1"/>
      <c r="XBA398" s="1"/>
      <c r="XBB398" s="1"/>
      <c r="XBC398" s="1"/>
      <c r="XBD398" s="1"/>
      <c r="XBE398" s="1"/>
      <c r="XBF398" s="1"/>
      <c r="XBG398" s="1"/>
      <c r="XBH398" s="1"/>
      <c r="XBI398" s="1"/>
      <c r="XBJ398" s="1"/>
      <c r="XBK398" s="1"/>
      <c r="XBL398" s="1"/>
      <c r="XBM398" s="1"/>
      <c r="XBN398" s="1"/>
      <c r="XBO398" s="1"/>
      <c r="XBP398" s="1"/>
      <c r="XBQ398" s="1"/>
      <c r="XBR398" s="1"/>
      <c r="XBS398" s="1"/>
      <c r="XBT398" s="1"/>
      <c r="XBU398" s="1"/>
      <c r="XBV398" s="1"/>
      <c r="XBW398" s="1"/>
      <c r="XBX398" s="1"/>
      <c r="XBY398" s="1"/>
      <c r="XBZ398" s="1"/>
      <c r="XCA398" s="1"/>
      <c r="XCB398" s="1"/>
      <c r="XCC398" s="1"/>
      <c r="XCD398" s="1"/>
      <c r="XCE398" s="1"/>
      <c r="XCF398" s="1"/>
      <c r="XCG398" s="1"/>
      <c r="XCH398" s="1"/>
      <c r="XCI398" s="1"/>
      <c r="XCJ398" s="1"/>
      <c r="XCK398" s="1"/>
      <c r="XCL398" s="1"/>
      <c r="XCM398" s="1"/>
      <c r="XCN398" s="1"/>
      <c r="XCO398" s="1"/>
      <c r="XCP398" s="1"/>
      <c r="XCQ398" s="1"/>
      <c r="XCR398" s="1"/>
      <c r="XCS398" s="1"/>
      <c r="XCT398" s="1"/>
      <c r="XCU398" s="1"/>
      <c r="XCV398" s="1"/>
      <c r="XCW398" s="1"/>
      <c r="XCX398" s="1"/>
      <c r="XCY398" s="1"/>
      <c r="XCZ398" s="1"/>
      <c r="XDA398" s="1"/>
      <c r="XDB398" s="1"/>
      <c r="XDC398" s="1"/>
      <c r="XDD398" s="1"/>
      <c r="XDE398" s="1"/>
      <c r="XDF398" s="1"/>
      <c r="XDG398" s="1"/>
      <c r="XDH398" s="1"/>
      <c r="XDI398" s="1"/>
      <c r="XDJ398" s="1"/>
      <c r="XDK398" s="1"/>
      <c r="XDL398" s="1"/>
      <c r="XDM398" s="1"/>
      <c r="XDN398" s="1"/>
      <c r="XDO398" s="1"/>
      <c r="XDP398" s="1"/>
      <c r="XDQ398" s="1"/>
      <c r="XDR398" s="1"/>
      <c r="XDS398" s="1"/>
      <c r="XDT398" s="1"/>
      <c r="XDU398" s="1"/>
      <c r="XDV398" s="1"/>
      <c r="XDW398" s="1"/>
      <c r="XDX398" s="1"/>
      <c r="XDY398" s="1"/>
      <c r="XDZ398" s="1"/>
      <c r="XEA398" s="1"/>
      <c r="XEB398" s="1"/>
      <c r="XEC398" s="1"/>
      <c r="XED398" s="1"/>
      <c r="XEE398" s="1"/>
      <c r="XEF398" s="1"/>
      <c r="XEG398" s="1"/>
      <c r="XEH398" s="1"/>
      <c r="XEI398" s="1"/>
      <c r="XEJ398" s="1"/>
      <c r="XEK398" s="1"/>
      <c r="XEL398" s="1"/>
      <c r="XEM398" s="1"/>
      <c r="XEN398" s="1"/>
      <c r="XEO398" s="1"/>
      <c r="XEP398" s="1"/>
      <c r="XEQ398" s="1"/>
      <c r="XER398" s="1"/>
      <c r="XES398" s="1"/>
      <c r="XET398" s="1"/>
      <c r="XEU398" s="1"/>
      <c r="XEV398" s="1"/>
      <c r="XEW398" s="1"/>
      <c r="XEX398" s="1"/>
      <c r="XEY398" s="1"/>
      <c r="XEZ398" s="1"/>
      <c r="XFA398" s="1"/>
      <c r="XFB398" s="1"/>
      <c r="XFC398" s="1"/>
      <c r="XFD398" s="1"/>
    </row>
    <row r="399" spans="1:151 16227:16384" s="11" customFormat="1" ht="20.25" customHeight="1" x14ac:dyDescent="0.25">
      <c r="A399" s="61"/>
      <c r="B399" s="62"/>
      <c r="C399" s="100">
        <f t="shared" si="64"/>
        <v>4</v>
      </c>
      <c r="D399" s="100"/>
      <c r="E399" s="117" t="s">
        <v>107</v>
      </c>
      <c r="F399" s="118"/>
      <c r="G399" s="118"/>
      <c r="H399" s="118"/>
      <c r="I399" s="119"/>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WZC399" s="1"/>
      <c r="WZD399" s="1"/>
      <c r="WZE399" s="1"/>
      <c r="WZF399" s="1"/>
      <c r="WZG399" s="1"/>
      <c r="WZH399" s="1"/>
      <c r="WZI399" s="1"/>
      <c r="WZJ399" s="1"/>
      <c r="WZK399" s="1"/>
      <c r="WZL399" s="1"/>
      <c r="WZM399" s="1"/>
      <c r="WZN399" s="1"/>
      <c r="WZO399" s="1"/>
      <c r="WZP399" s="1"/>
      <c r="WZQ399" s="1"/>
      <c r="WZR399" s="1"/>
      <c r="WZS399" s="1"/>
      <c r="WZT399" s="1"/>
      <c r="WZU399" s="1"/>
      <c r="WZV399" s="1"/>
      <c r="WZW399" s="1"/>
      <c r="WZX399" s="1"/>
      <c r="WZY399" s="1"/>
      <c r="WZZ399" s="1"/>
      <c r="XAA399" s="1"/>
      <c r="XAB399" s="1"/>
      <c r="XAC399" s="1"/>
      <c r="XAD399" s="1"/>
      <c r="XAE399" s="1"/>
      <c r="XAF399" s="1"/>
      <c r="XAG399" s="1"/>
      <c r="XAH399" s="1"/>
      <c r="XAI399" s="1"/>
      <c r="XAJ399" s="1"/>
      <c r="XAK399" s="1"/>
      <c r="XAL399" s="1"/>
      <c r="XAM399" s="1"/>
      <c r="XAN399" s="1"/>
      <c r="XAO399" s="1"/>
      <c r="XAP399" s="1"/>
      <c r="XAQ399" s="1"/>
      <c r="XAR399" s="1"/>
      <c r="XAS399" s="1"/>
      <c r="XAT399" s="1"/>
      <c r="XAU399" s="1"/>
      <c r="XAV399" s="1"/>
      <c r="XAW399" s="1"/>
      <c r="XAX399" s="1"/>
      <c r="XAY399" s="1"/>
      <c r="XAZ399" s="1"/>
      <c r="XBA399" s="1"/>
      <c r="XBB399" s="1"/>
      <c r="XBC399" s="1"/>
      <c r="XBD399" s="1"/>
      <c r="XBE399" s="1"/>
      <c r="XBF399" s="1"/>
      <c r="XBG399" s="1"/>
      <c r="XBH399" s="1"/>
      <c r="XBI399" s="1"/>
      <c r="XBJ399" s="1"/>
      <c r="XBK399" s="1"/>
      <c r="XBL399" s="1"/>
      <c r="XBM399" s="1"/>
      <c r="XBN399" s="1"/>
      <c r="XBO399" s="1"/>
      <c r="XBP399" s="1"/>
      <c r="XBQ399" s="1"/>
      <c r="XBR399" s="1"/>
      <c r="XBS399" s="1"/>
      <c r="XBT399" s="1"/>
      <c r="XBU399" s="1"/>
      <c r="XBV399" s="1"/>
      <c r="XBW399" s="1"/>
      <c r="XBX399" s="1"/>
      <c r="XBY399" s="1"/>
      <c r="XBZ399" s="1"/>
      <c r="XCA399" s="1"/>
      <c r="XCB399" s="1"/>
      <c r="XCC399" s="1"/>
      <c r="XCD399" s="1"/>
      <c r="XCE399" s="1"/>
      <c r="XCF399" s="1"/>
      <c r="XCG399" s="1"/>
      <c r="XCH399" s="1"/>
      <c r="XCI399" s="1"/>
      <c r="XCJ399" s="1"/>
      <c r="XCK399" s="1"/>
      <c r="XCL399" s="1"/>
      <c r="XCM399" s="1"/>
      <c r="XCN399" s="1"/>
      <c r="XCO399" s="1"/>
      <c r="XCP399" s="1"/>
      <c r="XCQ399" s="1"/>
      <c r="XCR399" s="1"/>
      <c r="XCS399" s="1"/>
      <c r="XCT399" s="1"/>
      <c r="XCU399" s="1"/>
      <c r="XCV399" s="1"/>
      <c r="XCW399" s="1"/>
      <c r="XCX399" s="1"/>
      <c r="XCY399" s="1"/>
      <c r="XCZ399" s="1"/>
      <c r="XDA399" s="1"/>
      <c r="XDB399" s="1"/>
      <c r="XDC399" s="1"/>
      <c r="XDD399" s="1"/>
      <c r="XDE399" s="1"/>
      <c r="XDF399" s="1"/>
      <c r="XDG399" s="1"/>
      <c r="XDH399" s="1"/>
      <c r="XDI399" s="1"/>
      <c r="XDJ399" s="1"/>
      <c r="XDK399" s="1"/>
      <c r="XDL399" s="1"/>
      <c r="XDM399" s="1"/>
      <c r="XDN399" s="1"/>
      <c r="XDO399" s="1"/>
      <c r="XDP399" s="1"/>
      <c r="XDQ399" s="1"/>
      <c r="XDR399" s="1"/>
      <c r="XDS399" s="1"/>
      <c r="XDT399" s="1"/>
      <c r="XDU399" s="1"/>
      <c r="XDV399" s="1"/>
      <c r="XDW399" s="1"/>
      <c r="XDX399" s="1"/>
      <c r="XDY399" s="1"/>
      <c r="XDZ399" s="1"/>
      <c r="XEA399" s="1"/>
      <c r="XEB399" s="1"/>
      <c r="XEC399" s="1"/>
      <c r="XED399" s="1"/>
      <c r="XEE399" s="1"/>
      <c r="XEF399" s="1"/>
      <c r="XEG399" s="1"/>
      <c r="XEH399" s="1"/>
      <c r="XEI399" s="1"/>
      <c r="XEJ399" s="1"/>
      <c r="XEK399" s="1"/>
      <c r="XEL399" s="1"/>
      <c r="XEM399" s="1"/>
      <c r="XEN399" s="1"/>
      <c r="XEO399" s="1"/>
      <c r="XEP399" s="1"/>
      <c r="XEQ399" s="1"/>
      <c r="XER399" s="1"/>
      <c r="XES399" s="1"/>
      <c r="XET399" s="1"/>
      <c r="XEU399" s="1"/>
      <c r="XEV399" s="1"/>
      <c r="XEW399" s="1"/>
      <c r="XEX399" s="1"/>
      <c r="XEY399" s="1"/>
      <c r="XEZ399" s="1"/>
      <c r="XFA399" s="1"/>
      <c r="XFB399" s="1"/>
      <c r="XFC399" s="1"/>
      <c r="XFD399" s="1"/>
    </row>
    <row r="400" spans="1:151 16227:16384" s="11" customFormat="1" ht="20.25" x14ac:dyDescent="0.25">
      <c r="A400" s="120" t="s">
        <v>210</v>
      </c>
      <c r="B400" s="121"/>
      <c r="C400" s="121"/>
      <c r="D400" s="121"/>
      <c r="E400" s="121"/>
      <c r="F400" s="121"/>
      <c r="G400" s="121"/>
      <c r="H400" s="121"/>
      <c r="I400" s="122"/>
      <c r="J400" s="1">
        <f>1+3</f>
        <v>4</v>
      </c>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WZC400" s="1"/>
      <c r="WZD400" s="1"/>
      <c r="WZE400" s="1"/>
      <c r="WZF400" s="1"/>
      <c r="WZG400" s="1"/>
      <c r="WZH400" s="1"/>
      <c r="WZI400" s="1"/>
      <c r="WZJ400" s="1"/>
      <c r="WZK400" s="1"/>
      <c r="WZL400" s="1"/>
      <c r="WZM400" s="1"/>
      <c r="WZN400" s="1"/>
      <c r="WZO400" s="1"/>
      <c r="WZP400" s="1"/>
      <c r="WZQ400" s="1"/>
      <c r="WZR400" s="1"/>
      <c r="WZS400" s="1"/>
      <c r="WZT400" s="1"/>
      <c r="WZU400" s="1"/>
      <c r="WZV400" s="1"/>
      <c r="WZW400" s="1"/>
      <c r="WZX400" s="1"/>
      <c r="WZY400" s="1"/>
      <c r="WZZ400" s="1"/>
      <c r="XAA400" s="1"/>
      <c r="XAB400" s="1"/>
      <c r="XAC400" s="1"/>
      <c r="XAD400" s="1"/>
      <c r="XAE400" s="1"/>
      <c r="XAF400" s="1"/>
      <c r="XAG400" s="1"/>
      <c r="XAH400" s="1"/>
      <c r="XAI400" s="1"/>
      <c r="XAJ400" s="1"/>
      <c r="XAK400" s="1"/>
      <c r="XAL400" s="1"/>
      <c r="XAM400" s="1"/>
      <c r="XAN400" s="1"/>
      <c r="XAO400" s="1"/>
      <c r="XAP400" s="1"/>
      <c r="XAQ400" s="1"/>
      <c r="XAR400" s="1"/>
      <c r="XAS400" s="1"/>
      <c r="XAT400" s="1"/>
      <c r="XAU400" s="1"/>
      <c r="XAV400" s="1"/>
      <c r="XAW400" s="1"/>
      <c r="XAX400" s="1"/>
      <c r="XAY400" s="1"/>
      <c r="XAZ400" s="1"/>
      <c r="XBA400" s="1"/>
      <c r="XBB400" s="1"/>
      <c r="XBC400" s="1"/>
      <c r="XBD400" s="1"/>
      <c r="XBE400" s="1"/>
      <c r="XBF400" s="1"/>
      <c r="XBG400" s="1"/>
      <c r="XBH400" s="1"/>
      <c r="XBI400" s="1"/>
      <c r="XBJ400" s="1"/>
      <c r="XBK400" s="1"/>
      <c r="XBL400" s="1"/>
      <c r="XBM400" s="1"/>
      <c r="XBN400" s="1"/>
      <c r="XBO400" s="1"/>
      <c r="XBP400" s="1"/>
      <c r="XBQ400" s="1"/>
      <c r="XBR400" s="1"/>
      <c r="XBS400" s="1"/>
      <c r="XBT400" s="1"/>
      <c r="XBU400" s="1"/>
      <c r="XBV400" s="1"/>
      <c r="XBW400" s="1"/>
      <c r="XBX400" s="1"/>
      <c r="XBY400" s="1"/>
      <c r="XBZ400" s="1"/>
      <c r="XCA400" s="1"/>
      <c r="XCB400" s="1"/>
      <c r="XCC400" s="1"/>
      <c r="XCD400" s="1"/>
      <c r="XCE400" s="1"/>
      <c r="XCF400" s="1"/>
      <c r="XCG400" s="1"/>
      <c r="XCH400" s="1"/>
      <c r="XCI400" s="1"/>
      <c r="XCJ400" s="1"/>
      <c r="XCK400" s="1"/>
      <c r="XCL400" s="1"/>
      <c r="XCM400" s="1"/>
      <c r="XCN400" s="1"/>
      <c r="XCO400" s="1"/>
      <c r="XCP400" s="1"/>
      <c r="XCQ400" s="1"/>
      <c r="XCR400" s="1"/>
      <c r="XCS400" s="1"/>
      <c r="XCT400" s="1"/>
      <c r="XCU400" s="1"/>
      <c r="XCV400" s="1"/>
      <c r="XCW400" s="1"/>
      <c r="XCX400" s="1"/>
      <c r="XCY400" s="1"/>
      <c r="XCZ400" s="1"/>
      <c r="XDA400" s="1"/>
      <c r="XDB400" s="1"/>
      <c r="XDC400" s="1"/>
      <c r="XDD400" s="1"/>
      <c r="XDE400" s="1"/>
      <c r="XDF400" s="1"/>
      <c r="XDG400" s="1"/>
      <c r="XDH400" s="1"/>
      <c r="XDI400" s="1"/>
      <c r="XDJ400" s="1"/>
      <c r="XDK400" s="1"/>
      <c r="XDL400" s="1"/>
      <c r="XDM400" s="1"/>
      <c r="XDN400" s="1"/>
      <c r="XDO400" s="1"/>
      <c r="XDP400" s="1"/>
      <c r="XDQ400" s="1"/>
      <c r="XDR400" s="1"/>
      <c r="XDS400" s="1"/>
      <c r="XDT400" s="1"/>
      <c r="XDU400" s="1"/>
      <c r="XDV400" s="1"/>
      <c r="XDW400" s="1"/>
      <c r="XDX400" s="1"/>
      <c r="XDY400" s="1"/>
      <c r="XDZ400" s="1"/>
      <c r="XEA400" s="1"/>
      <c r="XEB400" s="1"/>
      <c r="XEC400" s="1"/>
      <c r="XED400" s="1"/>
      <c r="XEE400" s="1"/>
      <c r="XEF400" s="1"/>
      <c r="XEG400" s="1"/>
      <c r="XEH400" s="1"/>
      <c r="XEI400" s="1"/>
      <c r="XEJ400" s="1"/>
      <c r="XEK400" s="1"/>
      <c r="XEL400" s="1"/>
      <c r="XEM400" s="1"/>
      <c r="XEN400" s="1"/>
      <c r="XEO400" s="1"/>
      <c r="XEP400" s="1"/>
      <c r="XEQ400" s="1"/>
      <c r="XER400" s="1"/>
      <c r="XES400" s="1"/>
      <c r="XET400" s="1"/>
      <c r="XEU400" s="1"/>
      <c r="XEV400" s="1"/>
      <c r="XEW400" s="1"/>
      <c r="XEX400" s="1"/>
      <c r="XEY400" s="1"/>
      <c r="XEZ400" s="1"/>
      <c r="XFA400" s="1"/>
      <c r="XFB400" s="1"/>
      <c r="XFC400" s="1"/>
      <c r="XFD400" s="1"/>
    </row>
    <row r="401" spans="1:151 16227:16384" s="11" customFormat="1" ht="20.25" customHeight="1" x14ac:dyDescent="0.25">
      <c r="A401" s="137" t="str">
        <f>A400</f>
        <v>5th, 16th to 18th Floor</v>
      </c>
      <c r="B401" s="138"/>
      <c r="C401" s="100">
        <v>1</v>
      </c>
      <c r="D401" s="100"/>
      <c r="E401" s="60" t="s">
        <v>208</v>
      </c>
      <c r="F401" s="117">
        <f>(55.75+1.69)*10.764</f>
        <v>618.28415999999993</v>
      </c>
      <c r="G401" s="119">
        <f>(55.75+1.69)*10.764</f>
        <v>618.28415999999993</v>
      </c>
      <c r="H401" s="60">
        <v>0</v>
      </c>
      <c r="I401" s="60">
        <f t="shared" ref="I401:I403" si="65">F401*(($I$191)+1)+H401</f>
        <v>927.42623999999989</v>
      </c>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WZC401" s="1"/>
      <c r="WZD401" s="1"/>
      <c r="WZE401" s="1"/>
      <c r="WZF401" s="1"/>
      <c r="WZG401" s="1"/>
      <c r="WZH401" s="1"/>
      <c r="WZI401" s="1"/>
      <c r="WZJ401" s="1"/>
      <c r="WZK401" s="1"/>
      <c r="WZL401" s="1"/>
      <c r="WZM401" s="1"/>
      <c r="WZN401" s="1"/>
      <c r="WZO401" s="1"/>
      <c r="WZP401" s="1"/>
      <c r="WZQ401" s="1"/>
      <c r="WZR401" s="1"/>
      <c r="WZS401" s="1"/>
      <c r="WZT401" s="1"/>
      <c r="WZU401" s="1"/>
      <c r="WZV401" s="1"/>
      <c r="WZW401" s="1"/>
      <c r="WZX401" s="1"/>
      <c r="WZY401" s="1"/>
      <c r="WZZ401" s="1"/>
      <c r="XAA401" s="1"/>
      <c r="XAB401" s="1"/>
      <c r="XAC401" s="1"/>
      <c r="XAD401" s="1"/>
      <c r="XAE401" s="1"/>
      <c r="XAF401" s="1"/>
      <c r="XAG401" s="1"/>
      <c r="XAH401" s="1"/>
      <c r="XAI401" s="1"/>
      <c r="XAJ401" s="1"/>
      <c r="XAK401" s="1"/>
      <c r="XAL401" s="1"/>
      <c r="XAM401" s="1"/>
      <c r="XAN401" s="1"/>
      <c r="XAO401" s="1"/>
      <c r="XAP401" s="1"/>
      <c r="XAQ401" s="1"/>
      <c r="XAR401" s="1"/>
      <c r="XAS401" s="1"/>
      <c r="XAT401" s="1"/>
      <c r="XAU401" s="1"/>
      <c r="XAV401" s="1"/>
      <c r="XAW401" s="1"/>
      <c r="XAX401" s="1"/>
      <c r="XAY401" s="1"/>
      <c r="XAZ401" s="1"/>
      <c r="XBA401" s="1"/>
      <c r="XBB401" s="1"/>
      <c r="XBC401" s="1"/>
      <c r="XBD401" s="1"/>
      <c r="XBE401" s="1"/>
      <c r="XBF401" s="1"/>
      <c r="XBG401" s="1"/>
      <c r="XBH401" s="1"/>
      <c r="XBI401" s="1"/>
      <c r="XBJ401" s="1"/>
      <c r="XBK401" s="1"/>
      <c r="XBL401" s="1"/>
      <c r="XBM401" s="1"/>
      <c r="XBN401" s="1"/>
      <c r="XBO401" s="1"/>
      <c r="XBP401" s="1"/>
      <c r="XBQ401" s="1"/>
      <c r="XBR401" s="1"/>
      <c r="XBS401" s="1"/>
      <c r="XBT401" s="1"/>
      <c r="XBU401" s="1"/>
      <c r="XBV401" s="1"/>
      <c r="XBW401" s="1"/>
      <c r="XBX401" s="1"/>
      <c r="XBY401" s="1"/>
      <c r="XBZ401" s="1"/>
      <c r="XCA401" s="1"/>
      <c r="XCB401" s="1"/>
      <c r="XCC401" s="1"/>
      <c r="XCD401" s="1"/>
      <c r="XCE401" s="1"/>
      <c r="XCF401" s="1"/>
      <c r="XCG401" s="1"/>
      <c r="XCH401" s="1"/>
      <c r="XCI401" s="1"/>
      <c r="XCJ401" s="1"/>
      <c r="XCK401" s="1"/>
      <c r="XCL401" s="1"/>
      <c r="XCM401" s="1"/>
      <c r="XCN401" s="1"/>
      <c r="XCO401" s="1"/>
      <c r="XCP401" s="1"/>
      <c r="XCQ401" s="1"/>
      <c r="XCR401" s="1"/>
      <c r="XCS401" s="1"/>
      <c r="XCT401" s="1"/>
      <c r="XCU401" s="1"/>
      <c r="XCV401" s="1"/>
      <c r="XCW401" s="1"/>
      <c r="XCX401" s="1"/>
      <c r="XCY401" s="1"/>
      <c r="XCZ401" s="1"/>
      <c r="XDA401" s="1"/>
      <c r="XDB401" s="1"/>
      <c r="XDC401" s="1"/>
      <c r="XDD401" s="1"/>
      <c r="XDE401" s="1"/>
      <c r="XDF401" s="1"/>
      <c r="XDG401" s="1"/>
      <c r="XDH401" s="1"/>
      <c r="XDI401" s="1"/>
      <c r="XDJ401" s="1"/>
      <c r="XDK401" s="1"/>
      <c r="XDL401" s="1"/>
      <c r="XDM401" s="1"/>
      <c r="XDN401" s="1"/>
      <c r="XDO401" s="1"/>
      <c r="XDP401" s="1"/>
      <c r="XDQ401" s="1"/>
      <c r="XDR401" s="1"/>
      <c r="XDS401" s="1"/>
      <c r="XDT401" s="1"/>
      <c r="XDU401" s="1"/>
      <c r="XDV401" s="1"/>
      <c r="XDW401" s="1"/>
      <c r="XDX401" s="1"/>
      <c r="XDY401" s="1"/>
      <c r="XDZ401" s="1"/>
      <c r="XEA401" s="1"/>
      <c r="XEB401" s="1"/>
      <c r="XEC401" s="1"/>
      <c r="XED401" s="1"/>
      <c r="XEE401" s="1"/>
      <c r="XEF401" s="1"/>
      <c r="XEG401" s="1"/>
      <c r="XEH401" s="1"/>
      <c r="XEI401" s="1"/>
      <c r="XEJ401" s="1"/>
      <c r="XEK401" s="1"/>
      <c r="XEL401" s="1"/>
      <c r="XEM401" s="1"/>
      <c r="XEN401" s="1"/>
      <c r="XEO401" s="1"/>
      <c r="XEP401" s="1"/>
      <c r="XEQ401" s="1"/>
      <c r="XER401" s="1"/>
      <c r="XES401" s="1"/>
      <c r="XET401" s="1"/>
      <c r="XEU401" s="1"/>
      <c r="XEV401" s="1"/>
      <c r="XEW401" s="1"/>
      <c r="XEX401" s="1"/>
      <c r="XEY401" s="1"/>
      <c r="XEZ401" s="1"/>
      <c r="XFA401" s="1"/>
      <c r="XFB401" s="1"/>
      <c r="XFC401" s="1"/>
      <c r="XFD401" s="1"/>
    </row>
    <row r="402" spans="1:151 16227:16384" s="11" customFormat="1" ht="20.25" customHeight="1" x14ac:dyDescent="0.25">
      <c r="A402" s="139"/>
      <c r="B402" s="140"/>
      <c r="C402" s="100">
        <f>C401+1</f>
        <v>2</v>
      </c>
      <c r="D402" s="100"/>
      <c r="E402" s="60" t="s">
        <v>211</v>
      </c>
      <c r="F402" s="117">
        <f>(42.49)*10.764</f>
        <v>457.36235999999997</v>
      </c>
      <c r="G402" s="119">
        <f>(42.49)*10.764</f>
        <v>457.36235999999997</v>
      </c>
      <c r="H402" s="60">
        <v>0</v>
      </c>
      <c r="I402" s="60">
        <f t="shared" si="65"/>
        <v>686.04353999999989</v>
      </c>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WZC402" s="1"/>
      <c r="WZD402" s="1"/>
      <c r="WZE402" s="1"/>
      <c r="WZF402" s="1"/>
      <c r="WZG402" s="1"/>
      <c r="WZH402" s="1"/>
      <c r="WZI402" s="1"/>
      <c r="WZJ402" s="1"/>
      <c r="WZK402" s="1"/>
      <c r="WZL402" s="1"/>
      <c r="WZM402" s="1"/>
      <c r="WZN402" s="1"/>
      <c r="WZO402" s="1"/>
      <c r="WZP402" s="1"/>
      <c r="WZQ402" s="1"/>
      <c r="WZR402" s="1"/>
      <c r="WZS402" s="1"/>
      <c r="WZT402" s="1"/>
      <c r="WZU402" s="1"/>
      <c r="WZV402" s="1"/>
      <c r="WZW402" s="1"/>
      <c r="WZX402" s="1"/>
      <c r="WZY402" s="1"/>
      <c r="WZZ402" s="1"/>
      <c r="XAA402" s="1"/>
      <c r="XAB402" s="1"/>
      <c r="XAC402" s="1"/>
      <c r="XAD402" s="1"/>
      <c r="XAE402" s="1"/>
      <c r="XAF402" s="1"/>
      <c r="XAG402" s="1"/>
      <c r="XAH402" s="1"/>
      <c r="XAI402" s="1"/>
      <c r="XAJ402" s="1"/>
      <c r="XAK402" s="1"/>
      <c r="XAL402" s="1"/>
      <c r="XAM402" s="1"/>
      <c r="XAN402" s="1"/>
      <c r="XAO402" s="1"/>
      <c r="XAP402" s="1"/>
      <c r="XAQ402" s="1"/>
      <c r="XAR402" s="1"/>
      <c r="XAS402" s="1"/>
      <c r="XAT402" s="1"/>
      <c r="XAU402" s="1"/>
      <c r="XAV402" s="1"/>
      <c r="XAW402" s="1"/>
      <c r="XAX402" s="1"/>
      <c r="XAY402" s="1"/>
      <c r="XAZ402" s="1"/>
      <c r="XBA402" s="1"/>
      <c r="XBB402" s="1"/>
      <c r="XBC402" s="1"/>
      <c r="XBD402" s="1"/>
      <c r="XBE402" s="1"/>
      <c r="XBF402" s="1"/>
      <c r="XBG402" s="1"/>
      <c r="XBH402" s="1"/>
      <c r="XBI402" s="1"/>
      <c r="XBJ402" s="1"/>
      <c r="XBK402" s="1"/>
      <c r="XBL402" s="1"/>
      <c r="XBM402" s="1"/>
      <c r="XBN402" s="1"/>
      <c r="XBO402" s="1"/>
      <c r="XBP402" s="1"/>
      <c r="XBQ402" s="1"/>
      <c r="XBR402" s="1"/>
      <c r="XBS402" s="1"/>
      <c r="XBT402" s="1"/>
      <c r="XBU402" s="1"/>
      <c r="XBV402" s="1"/>
      <c r="XBW402" s="1"/>
      <c r="XBX402" s="1"/>
      <c r="XBY402" s="1"/>
      <c r="XBZ402" s="1"/>
      <c r="XCA402" s="1"/>
      <c r="XCB402" s="1"/>
      <c r="XCC402" s="1"/>
      <c r="XCD402" s="1"/>
      <c r="XCE402" s="1"/>
      <c r="XCF402" s="1"/>
      <c r="XCG402" s="1"/>
      <c r="XCH402" s="1"/>
      <c r="XCI402" s="1"/>
      <c r="XCJ402" s="1"/>
      <c r="XCK402" s="1"/>
      <c r="XCL402" s="1"/>
      <c r="XCM402" s="1"/>
      <c r="XCN402" s="1"/>
      <c r="XCO402" s="1"/>
      <c r="XCP402" s="1"/>
      <c r="XCQ402" s="1"/>
      <c r="XCR402" s="1"/>
      <c r="XCS402" s="1"/>
      <c r="XCT402" s="1"/>
      <c r="XCU402" s="1"/>
      <c r="XCV402" s="1"/>
      <c r="XCW402" s="1"/>
      <c r="XCX402" s="1"/>
      <c r="XCY402" s="1"/>
      <c r="XCZ402" s="1"/>
      <c r="XDA402" s="1"/>
      <c r="XDB402" s="1"/>
      <c r="XDC402" s="1"/>
      <c r="XDD402" s="1"/>
      <c r="XDE402" s="1"/>
      <c r="XDF402" s="1"/>
      <c r="XDG402" s="1"/>
      <c r="XDH402" s="1"/>
      <c r="XDI402" s="1"/>
      <c r="XDJ402" s="1"/>
      <c r="XDK402" s="1"/>
      <c r="XDL402" s="1"/>
      <c r="XDM402" s="1"/>
      <c r="XDN402" s="1"/>
      <c r="XDO402" s="1"/>
      <c r="XDP402" s="1"/>
      <c r="XDQ402" s="1"/>
      <c r="XDR402" s="1"/>
      <c r="XDS402" s="1"/>
      <c r="XDT402" s="1"/>
      <c r="XDU402" s="1"/>
      <c r="XDV402" s="1"/>
      <c r="XDW402" s="1"/>
      <c r="XDX402" s="1"/>
      <c r="XDY402" s="1"/>
      <c r="XDZ402" s="1"/>
      <c r="XEA402" s="1"/>
      <c r="XEB402" s="1"/>
      <c r="XEC402" s="1"/>
      <c r="XED402" s="1"/>
      <c r="XEE402" s="1"/>
      <c r="XEF402" s="1"/>
      <c r="XEG402" s="1"/>
      <c r="XEH402" s="1"/>
      <c r="XEI402" s="1"/>
      <c r="XEJ402" s="1"/>
      <c r="XEK402" s="1"/>
      <c r="XEL402" s="1"/>
      <c r="XEM402" s="1"/>
      <c r="XEN402" s="1"/>
      <c r="XEO402" s="1"/>
      <c r="XEP402" s="1"/>
      <c r="XEQ402" s="1"/>
      <c r="XER402" s="1"/>
      <c r="XES402" s="1"/>
      <c r="XET402" s="1"/>
      <c r="XEU402" s="1"/>
      <c r="XEV402" s="1"/>
      <c r="XEW402" s="1"/>
      <c r="XEX402" s="1"/>
      <c r="XEY402" s="1"/>
      <c r="XEZ402" s="1"/>
      <c r="XFA402" s="1"/>
      <c r="XFB402" s="1"/>
      <c r="XFC402" s="1"/>
      <c r="XFD402" s="1"/>
    </row>
    <row r="403" spans="1:151 16227:16384" s="11" customFormat="1" ht="20.25" customHeight="1" x14ac:dyDescent="0.25">
      <c r="A403" s="141"/>
      <c r="B403" s="142"/>
      <c r="C403" s="100">
        <f t="shared" ref="C403:C404" si="66">C402+1</f>
        <v>3</v>
      </c>
      <c r="D403" s="100"/>
      <c r="E403" s="60" t="s">
        <v>211</v>
      </c>
      <c r="F403" s="117">
        <f>(43.01)*10.764</f>
        <v>462.95963999999992</v>
      </c>
      <c r="G403" s="119">
        <f>(43.01)*10.764</f>
        <v>462.95963999999992</v>
      </c>
      <c r="H403" s="60">
        <v>0</v>
      </c>
      <c r="I403" s="60">
        <f t="shared" si="65"/>
        <v>694.43945999999983</v>
      </c>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WZC403" s="1"/>
      <c r="WZD403" s="1"/>
      <c r="WZE403" s="1"/>
      <c r="WZF403" s="1"/>
      <c r="WZG403" s="1"/>
      <c r="WZH403" s="1"/>
      <c r="WZI403" s="1"/>
      <c r="WZJ403" s="1"/>
      <c r="WZK403" s="1"/>
      <c r="WZL403" s="1"/>
      <c r="WZM403" s="1"/>
      <c r="WZN403" s="1"/>
      <c r="WZO403" s="1"/>
      <c r="WZP403" s="1"/>
      <c r="WZQ403" s="1"/>
      <c r="WZR403" s="1"/>
      <c r="WZS403" s="1"/>
      <c r="WZT403" s="1"/>
      <c r="WZU403" s="1"/>
      <c r="WZV403" s="1"/>
      <c r="WZW403" s="1"/>
      <c r="WZX403" s="1"/>
      <c r="WZY403" s="1"/>
      <c r="WZZ403" s="1"/>
      <c r="XAA403" s="1"/>
      <c r="XAB403" s="1"/>
      <c r="XAC403" s="1"/>
      <c r="XAD403" s="1"/>
      <c r="XAE403" s="1"/>
      <c r="XAF403" s="1"/>
      <c r="XAG403" s="1"/>
      <c r="XAH403" s="1"/>
      <c r="XAI403" s="1"/>
      <c r="XAJ403" s="1"/>
      <c r="XAK403" s="1"/>
      <c r="XAL403" s="1"/>
      <c r="XAM403" s="1"/>
      <c r="XAN403" s="1"/>
      <c r="XAO403" s="1"/>
      <c r="XAP403" s="1"/>
      <c r="XAQ403" s="1"/>
      <c r="XAR403" s="1"/>
      <c r="XAS403" s="1"/>
      <c r="XAT403" s="1"/>
      <c r="XAU403" s="1"/>
      <c r="XAV403" s="1"/>
      <c r="XAW403" s="1"/>
      <c r="XAX403" s="1"/>
      <c r="XAY403" s="1"/>
      <c r="XAZ403" s="1"/>
      <c r="XBA403" s="1"/>
      <c r="XBB403" s="1"/>
      <c r="XBC403" s="1"/>
      <c r="XBD403" s="1"/>
      <c r="XBE403" s="1"/>
      <c r="XBF403" s="1"/>
      <c r="XBG403" s="1"/>
      <c r="XBH403" s="1"/>
      <c r="XBI403" s="1"/>
      <c r="XBJ403" s="1"/>
      <c r="XBK403" s="1"/>
      <c r="XBL403" s="1"/>
      <c r="XBM403" s="1"/>
      <c r="XBN403" s="1"/>
      <c r="XBO403" s="1"/>
      <c r="XBP403" s="1"/>
      <c r="XBQ403" s="1"/>
      <c r="XBR403" s="1"/>
      <c r="XBS403" s="1"/>
      <c r="XBT403" s="1"/>
      <c r="XBU403" s="1"/>
      <c r="XBV403" s="1"/>
      <c r="XBW403" s="1"/>
      <c r="XBX403" s="1"/>
      <c r="XBY403" s="1"/>
      <c r="XBZ403" s="1"/>
      <c r="XCA403" s="1"/>
      <c r="XCB403" s="1"/>
      <c r="XCC403" s="1"/>
      <c r="XCD403" s="1"/>
      <c r="XCE403" s="1"/>
      <c r="XCF403" s="1"/>
      <c r="XCG403" s="1"/>
      <c r="XCH403" s="1"/>
      <c r="XCI403" s="1"/>
      <c r="XCJ403" s="1"/>
      <c r="XCK403" s="1"/>
      <c r="XCL403" s="1"/>
      <c r="XCM403" s="1"/>
      <c r="XCN403" s="1"/>
      <c r="XCO403" s="1"/>
      <c r="XCP403" s="1"/>
      <c r="XCQ403" s="1"/>
      <c r="XCR403" s="1"/>
      <c r="XCS403" s="1"/>
      <c r="XCT403" s="1"/>
      <c r="XCU403" s="1"/>
      <c r="XCV403" s="1"/>
      <c r="XCW403" s="1"/>
      <c r="XCX403" s="1"/>
      <c r="XCY403" s="1"/>
      <c r="XCZ403" s="1"/>
      <c r="XDA403" s="1"/>
      <c r="XDB403" s="1"/>
      <c r="XDC403" s="1"/>
      <c r="XDD403" s="1"/>
      <c r="XDE403" s="1"/>
      <c r="XDF403" s="1"/>
      <c r="XDG403" s="1"/>
      <c r="XDH403" s="1"/>
      <c r="XDI403" s="1"/>
      <c r="XDJ403" s="1"/>
      <c r="XDK403" s="1"/>
      <c r="XDL403" s="1"/>
      <c r="XDM403" s="1"/>
      <c r="XDN403" s="1"/>
      <c r="XDO403" s="1"/>
      <c r="XDP403" s="1"/>
      <c r="XDQ403" s="1"/>
      <c r="XDR403" s="1"/>
      <c r="XDS403" s="1"/>
      <c r="XDT403" s="1"/>
      <c r="XDU403" s="1"/>
      <c r="XDV403" s="1"/>
      <c r="XDW403" s="1"/>
      <c r="XDX403" s="1"/>
      <c r="XDY403" s="1"/>
      <c r="XDZ403" s="1"/>
      <c r="XEA403" s="1"/>
      <c r="XEB403" s="1"/>
      <c r="XEC403" s="1"/>
      <c r="XED403" s="1"/>
      <c r="XEE403" s="1"/>
      <c r="XEF403" s="1"/>
      <c r="XEG403" s="1"/>
      <c r="XEH403" s="1"/>
      <c r="XEI403" s="1"/>
      <c r="XEJ403" s="1"/>
      <c r="XEK403" s="1"/>
      <c r="XEL403" s="1"/>
      <c r="XEM403" s="1"/>
      <c r="XEN403" s="1"/>
      <c r="XEO403" s="1"/>
      <c r="XEP403" s="1"/>
      <c r="XEQ403" s="1"/>
      <c r="XER403" s="1"/>
      <c r="XES403" s="1"/>
      <c r="XET403" s="1"/>
      <c r="XEU403" s="1"/>
      <c r="XEV403" s="1"/>
      <c r="XEW403" s="1"/>
      <c r="XEX403" s="1"/>
      <c r="XEY403" s="1"/>
      <c r="XEZ403" s="1"/>
      <c r="XFA403" s="1"/>
      <c r="XFB403" s="1"/>
      <c r="XFC403" s="1"/>
      <c r="XFD403" s="1"/>
    </row>
    <row r="404" spans="1:151 16227:16384" s="11" customFormat="1" ht="20.25" customHeight="1" x14ac:dyDescent="0.25">
      <c r="A404" s="61"/>
      <c r="B404" s="62"/>
      <c r="C404" s="100">
        <f t="shared" si="66"/>
        <v>4</v>
      </c>
      <c r="D404" s="100"/>
      <c r="E404" s="117" t="s">
        <v>303</v>
      </c>
      <c r="F404" s="118"/>
      <c r="G404" s="118"/>
      <c r="H404" s="118"/>
      <c r="I404" s="119"/>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WZC404" s="1"/>
      <c r="WZD404" s="1"/>
      <c r="WZE404" s="1"/>
      <c r="WZF404" s="1"/>
      <c r="WZG404" s="1"/>
      <c r="WZH404" s="1"/>
      <c r="WZI404" s="1"/>
      <c r="WZJ404" s="1"/>
      <c r="WZK404" s="1"/>
      <c r="WZL404" s="1"/>
      <c r="WZM404" s="1"/>
      <c r="WZN404" s="1"/>
      <c r="WZO404" s="1"/>
      <c r="WZP404" s="1"/>
      <c r="WZQ404" s="1"/>
      <c r="WZR404" s="1"/>
      <c r="WZS404" s="1"/>
      <c r="WZT404" s="1"/>
      <c r="WZU404" s="1"/>
      <c r="WZV404" s="1"/>
      <c r="WZW404" s="1"/>
      <c r="WZX404" s="1"/>
      <c r="WZY404" s="1"/>
      <c r="WZZ404" s="1"/>
      <c r="XAA404" s="1"/>
      <c r="XAB404" s="1"/>
      <c r="XAC404" s="1"/>
      <c r="XAD404" s="1"/>
      <c r="XAE404" s="1"/>
      <c r="XAF404" s="1"/>
      <c r="XAG404" s="1"/>
      <c r="XAH404" s="1"/>
      <c r="XAI404" s="1"/>
      <c r="XAJ404" s="1"/>
      <c r="XAK404" s="1"/>
      <c r="XAL404" s="1"/>
      <c r="XAM404" s="1"/>
      <c r="XAN404" s="1"/>
      <c r="XAO404" s="1"/>
      <c r="XAP404" s="1"/>
      <c r="XAQ404" s="1"/>
      <c r="XAR404" s="1"/>
      <c r="XAS404" s="1"/>
      <c r="XAT404" s="1"/>
      <c r="XAU404" s="1"/>
      <c r="XAV404" s="1"/>
      <c r="XAW404" s="1"/>
      <c r="XAX404" s="1"/>
      <c r="XAY404" s="1"/>
      <c r="XAZ404" s="1"/>
      <c r="XBA404" s="1"/>
      <c r="XBB404" s="1"/>
      <c r="XBC404" s="1"/>
      <c r="XBD404" s="1"/>
      <c r="XBE404" s="1"/>
      <c r="XBF404" s="1"/>
      <c r="XBG404" s="1"/>
      <c r="XBH404" s="1"/>
      <c r="XBI404" s="1"/>
      <c r="XBJ404" s="1"/>
      <c r="XBK404" s="1"/>
      <c r="XBL404" s="1"/>
      <c r="XBM404" s="1"/>
      <c r="XBN404" s="1"/>
      <c r="XBO404" s="1"/>
      <c r="XBP404" s="1"/>
      <c r="XBQ404" s="1"/>
      <c r="XBR404" s="1"/>
      <c r="XBS404" s="1"/>
      <c r="XBT404" s="1"/>
      <c r="XBU404" s="1"/>
      <c r="XBV404" s="1"/>
      <c r="XBW404" s="1"/>
      <c r="XBX404" s="1"/>
      <c r="XBY404" s="1"/>
      <c r="XBZ404" s="1"/>
      <c r="XCA404" s="1"/>
      <c r="XCB404" s="1"/>
      <c r="XCC404" s="1"/>
      <c r="XCD404" s="1"/>
      <c r="XCE404" s="1"/>
      <c r="XCF404" s="1"/>
      <c r="XCG404" s="1"/>
      <c r="XCH404" s="1"/>
      <c r="XCI404" s="1"/>
      <c r="XCJ404" s="1"/>
      <c r="XCK404" s="1"/>
      <c r="XCL404" s="1"/>
      <c r="XCM404" s="1"/>
      <c r="XCN404" s="1"/>
      <c r="XCO404" s="1"/>
      <c r="XCP404" s="1"/>
      <c r="XCQ404" s="1"/>
      <c r="XCR404" s="1"/>
      <c r="XCS404" s="1"/>
      <c r="XCT404" s="1"/>
      <c r="XCU404" s="1"/>
      <c r="XCV404" s="1"/>
      <c r="XCW404" s="1"/>
      <c r="XCX404" s="1"/>
      <c r="XCY404" s="1"/>
      <c r="XCZ404" s="1"/>
      <c r="XDA404" s="1"/>
      <c r="XDB404" s="1"/>
      <c r="XDC404" s="1"/>
      <c r="XDD404" s="1"/>
      <c r="XDE404" s="1"/>
      <c r="XDF404" s="1"/>
      <c r="XDG404" s="1"/>
      <c r="XDH404" s="1"/>
      <c r="XDI404" s="1"/>
      <c r="XDJ404" s="1"/>
      <c r="XDK404" s="1"/>
      <c r="XDL404" s="1"/>
      <c r="XDM404" s="1"/>
      <c r="XDN404" s="1"/>
      <c r="XDO404" s="1"/>
      <c r="XDP404" s="1"/>
      <c r="XDQ404" s="1"/>
      <c r="XDR404" s="1"/>
      <c r="XDS404" s="1"/>
      <c r="XDT404" s="1"/>
      <c r="XDU404" s="1"/>
      <c r="XDV404" s="1"/>
      <c r="XDW404" s="1"/>
      <c r="XDX404" s="1"/>
      <c r="XDY404" s="1"/>
      <c r="XDZ404" s="1"/>
      <c r="XEA404" s="1"/>
      <c r="XEB404" s="1"/>
      <c r="XEC404" s="1"/>
      <c r="XED404" s="1"/>
      <c r="XEE404" s="1"/>
      <c r="XEF404" s="1"/>
      <c r="XEG404" s="1"/>
      <c r="XEH404" s="1"/>
      <c r="XEI404" s="1"/>
      <c r="XEJ404" s="1"/>
      <c r="XEK404" s="1"/>
      <c r="XEL404" s="1"/>
      <c r="XEM404" s="1"/>
      <c r="XEN404" s="1"/>
      <c r="XEO404" s="1"/>
      <c r="XEP404" s="1"/>
      <c r="XEQ404" s="1"/>
      <c r="XER404" s="1"/>
      <c r="XES404" s="1"/>
      <c r="XET404" s="1"/>
      <c r="XEU404" s="1"/>
      <c r="XEV404" s="1"/>
      <c r="XEW404" s="1"/>
      <c r="XEX404" s="1"/>
      <c r="XEY404" s="1"/>
      <c r="XEZ404" s="1"/>
      <c r="XFA404" s="1"/>
      <c r="XFB404" s="1"/>
      <c r="XFC404" s="1"/>
      <c r="XFD404" s="1"/>
    </row>
    <row r="405" spans="1:151 16227:16384" s="11" customFormat="1" ht="20.25" x14ac:dyDescent="0.25">
      <c r="A405" s="120" t="s">
        <v>257</v>
      </c>
      <c r="B405" s="121"/>
      <c r="C405" s="121"/>
      <c r="D405" s="121"/>
      <c r="E405" s="121"/>
      <c r="F405" s="121"/>
      <c r="G405" s="121"/>
      <c r="H405" s="121"/>
      <c r="I405" s="122"/>
      <c r="J405" s="1">
        <v>1</v>
      </c>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WZC405" s="1"/>
      <c r="WZD405" s="1"/>
      <c r="WZE405" s="1"/>
      <c r="WZF405" s="1"/>
      <c r="WZG405" s="1"/>
      <c r="WZH405" s="1"/>
      <c r="WZI405" s="1"/>
      <c r="WZJ405" s="1"/>
      <c r="WZK405" s="1"/>
      <c r="WZL405" s="1"/>
      <c r="WZM405" s="1"/>
      <c r="WZN405" s="1"/>
      <c r="WZO405" s="1"/>
      <c r="WZP405" s="1"/>
      <c r="WZQ405" s="1"/>
      <c r="WZR405" s="1"/>
      <c r="WZS405" s="1"/>
      <c r="WZT405" s="1"/>
      <c r="WZU405" s="1"/>
      <c r="WZV405" s="1"/>
      <c r="WZW405" s="1"/>
      <c r="WZX405" s="1"/>
      <c r="WZY405" s="1"/>
      <c r="WZZ405" s="1"/>
      <c r="XAA405" s="1"/>
      <c r="XAB405" s="1"/>
      <c r="XAC405" s="1"/>
      <c r="XAD405" s="1"/>
      <c r="XAE405" s="1"/>
      <c r="XAF405" s="1"/>
      <c r="XAG405" s="1"/>
      <c r="XAH405" s="1"/>
      <c r="XAI405" s="1"/>
      <c r="XAJ405" s="1"/>
      <c r="XAK405" s="1"/>
      <c r="XAL405" s="1"/>
      <c r="XAM405" s="1"/>
      <c r="XAN405" s="1"/>
      <c r="XAO405" s="1"/>
      <c r="XAP405" s="1"/>
      <c r="XAQ405" s="1"/>
      <c r="XAR405" s="1"/>
      <c r="XAS405" s="1"/>
      <c r="XAT405" s="1"/>
      <c r="XAU405" s="1"/>
      <c r="XAV405" s="1"/>
      <c r="XAW405" s="1"/>
      <c r="XAX405" s="1"/>
      <c r="XAY405" s="1"/>
      <c r="XAZ405" s="1"/>
      <c r="XBA405" s="1"/>
      <c r="XBB405" s="1"/>
      <c r="XBC405" s="1"/>
      <c r="XBD405" s="1"/>
      <c r="XBE405" s="1"/>
      <c r="XBF405" s="1"/>
      <c r="XBG405" s="1"/>
      <c r="XBH405" s="1"/>
      <c r="XBI405" s="1"/>
      <c r="XBJ405" s="1"/>
      <c r="XBK405" s="1"/>
      <c r="XBL405" s="1"/>
      <c r="XBM405" s="1"/>
      <c r="XBN405" s="1"/>
      <c r="XBO405" s="1"/>
      <c r="XBP405" s="1"/>
      <c r="XBQ405" s="1"/>
      <c r="XBR405" s="1"/>
      <c r="XBS405" s="1"/>
      <c r="XBT405" s="1"/>
      <c r="XBU405" s="1"/>
      <c r="XBV405" s="1"/>
      <c r="XBW405" s="1"/>
      <c r="XBX405" s="1"/>
      <c r="XBY405" s="1"/>
      <c r="XBZ405" s="1"/>
      <c r="XCA405" s="1"/>
      <c r="XCB405" s="1"/>
      <c r="XCC405" s="1"/>
      <c r="XCD405" s="1"/>
      <c r="XCE405" s="1"/>
      <c r="XCF405" s="1"/>
      <c r="XCG405" s="1"/>
      <c r="XCH405" s="1"/>
      <c r="XCI405" s="1"/>
      <c r="XCJ405" s="1"/>
      <c r="XCK405" s="1"/>
      <c r="XCL405" s="1"/>
      <c r="XCM405" s="1"/>
      <c r="XCN405" s="1"/>
      <c r="XCO405" s="1"/>
      <c r="XCP405" s="1"/>
      <c r="XCQ405" s="1"/>
      <c r="XCR405" s="1"/>
      <c r="XCS405" s="1"/>
      <c r="XCT405" s="1"/>
      <c r="XCU405" s="1"/>
      <c r="XCV405" s="1"/>
      <c r="XCW405" s="1"/>
      <c r="XCX405" s="1"/>
      <c r="XCY405" s="1"/>
      <c r="XCZ405" s="1"/>
      <c r="XDA405" s="1"/>
      <c r="XDB405" s="1"/>
      <c r="XDC405" s="1"/>
      <c r="XDD405" s="1"/>
      <c r="XDE405" s="1"/>
      <c r="XDF405" s="1"/>
      <c r="XDG405" s="1"/>
      <c r="XDH405" s="1"/>
      <c r="XDI405" s="1"/>
      <c r="XDJ405" s="1"/>
      <c r="XDK405" s="1"/>
      <c r="XDL405" s="1"/>
      <c r="XDM405" s="1"/>
      <c r="XDN405" s="1"/>
      <c r="XDO405" s="1"/>
      <c r="XDP405" s="1"/>
      <c r="XDQ405" s="1"/>
      <c r="XDR405" s="1"/>
      <c r="XDS405" s="1"/>
      <c r="XDT405" s="1"/>
      <c r="XDU405" s="1"/>
      <c r="XDV405" s="1"/>
      <c r="XDW405" s="1"/>
      <c r="XDX405" s="1"/>
      <c r="XDY405" s="1"/>
      <c r="XDZ405" s="1"/>
      <c r="XEA405" s="1"/>
      <c r="XEB405" s="1"/>
      <c r="XEC405" s="1"/>
      <c r="XED405" s="1"/>
      <c r="XEE405" s="1"/>
      <c r="XEF405" s="1"/>
      <c r="XEG405" s="1"/>
      <c r="XEH405" s="1"/>
      <c r="XEI405" s="1"/>
      <c r="XEJ405" s="1"/>
      <c r="XEK405" s="1"/>
      <c r="XEL405" s="1"/>
      <c r="XEM405" s="1"/>
      <c r="XEN405" s="1"/>
      <c r="XEO405" s="1"/>
      <c r="XEP405" s="1"/>
      <c r="XEQ405" s="1"/>
      <c r="XER405" s="1"/>
      <c r="XES405" s="1"/>
      <c r="XET405" s="1"/>
      <c r="XEU405" s="1"/>
      <c r="XEV405" s="1"/>
      <c r="XEW405" s="1"/>
      <c r="XEX405" s="1"/>
      <c r="XEY405" s="1"/>
      <c r="XEZ405" s="1"/>
      <c r="XFA405" s="1"/>
      <c r="XFB405" s="1"/>
      <c r="XFC405" s="1"/>
      <c r="XFD405" s="1"/>
    </row>
    <row r="406" spans="1:151 16227:16384" s="11" customFormat="1" ht="20.25" customHeight="1" x14ac:dyDescent="0.25">
      <c r="A406" s="137" t="str">
        <f>A405</f>
        <v>8th Floor for Residential (Part Refuge Area)</v>
      </c>
      <c r="B406" s="138"/>
      <c r="C406" s="100">
        <v>1</v>
      </c>
      <c r="D406" s="100"/>
      <c r="E406" s="117" t="s">
        <v>214</v>
      </c>
      <c r="F406" s="118"/>
      <c r="G406" s="118"/>
      <c r="H406" s="118"/>
      <c r="I406" s="119"/>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WZC406" s="1"/>
      <c r="WZD406" s="1"/>
      <c r="WZE406" s="1"/>
      <c r="WZF406" s="1"/>
      <c r="WZG406" s="1"/>
      <c r="WZH406" s="1"/>
      <c r="WZI406" s="1"/>
      <c r="WZJ406" s="1"/>
      <c r="WZK406" s="1"/>
      <c r="WZL406" s="1"/>
      <c r="WZM406" s="1"/>
      <c r="WZN406" s="1"/>
      <c r="WZO406" s="1"/>
      <c r="WZP406" s="1"/>
      <c r="WZQ406" s="1"/>
      <c r="WZR406" s="1"/>
      <c r="WZS406" s="1"/>
      <c r="WZT406" s="1"/>
      <c r="WZU406" s="1"/>
      <c r="WZV406" s="1"/>
      <c r="WZW406" s="1"/>
      <c r="WZX406" s="1"/>
      <c r="WZY406" s="1"/>
      <c r="WZZ406" s="1"/>
      <c r="XAA406" s="1"/>
      <c r="XAB406" s="1"/>
      <c r="XAC406" s="1"/>
      <c r="XAD406" s="1"/>
      <c r="XAE406" s="1"/>
      <c r="XAF406" s="1"/>
      <c r="XAG406" s="1"/>
      <c r="XAH406" s="1"/>
      <c r="XAI406" s="1"/>
      <c r="XAJ406" s="1"/>
      <c r="XAK406" s="1"/>
      <c r="XAL406" s="1"/>
      <c r="XAM406" s="1"/>
      <c r="XAN406" s="1"/>
      <c r="XAO406" s="1"/>
      <c r="XAP406" s="1"/>
      <c r="XAQ406" s="1"/>
      <c r="XAR406" s="1"/>
      <c r="XAS406" s="1"/>
      <c r="XAT406" s="1"/>
      <c r="XAU406" s="1"/>
      <c r="XAV406" s="1"/>
      <c r="XAW406" s="1"/>
      <c r="XAX406" s="1"/>
      <c r="XAY406" s="1"/>
      <c r="XAZ406" s="1"/>
      <c r="XBA406" s="1"/>
      <c r="XBB406" s="1"/>
      <c r="XBC406" s="1"/>
      <c r="XBD406" s="1"/>
      <c r="XBE406" s="1"/>
      <c r="XBF406" s="1"/>
      <c r="XBG406" s="1"/>
      <c r="XBH406" s="1"/>
      <c r="XBI406" s="1"/>
      <c r="XBJ406" s="1"/>
      <c r="XBK406" s="1"/>
      <c r="XBL406" s="1"/>
      <c r="XBM406" s="1"/>
      <c r="XBN406" s="1"/>
      <c r="XBO406" s="1"/>
      <c r="XBP406" s="1"/>
      <c r="XBQ406" s="1"/>
      <c r="XBR406" s="1"/>
      <c r="XBS406" s="1"/>
      <c r="XBT406" s="1"/>
      <c r="XBU406" s="1"/>
      <c r="XBV406" s="1"/>
      <c r="XBW406" s="1"/>
      <c r="XBX406" s="1"/>
      <c r="XBY406" s="1"/>
      <c r="XBZ406" s="1"/>
      <c r="XCA406" s="1"/>
      <c r="XCB406" s="1"/>
      <c r="XCC406" s="1"/>
      <c r="XCD406" s="1"/>
      <c r="XCE406" s="1"/>
      <c r="XCF406" s="1"/>
      <c r="XCG406" s="1"/>
      <c r="XCH406" s="1"/>
      <c r="XCI406" s="1"/>
      <c r="XCJ406" s="1"/>
      <c r="XCK406" s="1"/>
      <c r="XCL406" s="1"/>
      <c r="XCM406" s="1"/>
      <c r="XCN406" s="1"/>
      <c r="XCO406" s="1"/>
      <c r="XCP406" s="1"/>
      <c r="XCQ406" s="1"/>
      <c r="XCR406" s="1"/>
      <c r="XCS406" s="1"/>
      <c r="XCT406" s="1"/>
      <c r="XCU406" s="1"/>
      <c r="XCV406" s="1"/>
      <c r="XCW406" s="1"/>
      <c r="XCX406" s="1"/>
      <c r="XCY406" s="1"/>
      <c r="XCZ406" s="1"/>
      <c r="XDA406" s="1"/>
      <c r="XDB406" s="1"/>
      <c r="XDC406" s="1"/>
      <c r="XDD406" s="1"/>
      <c r="XDE406" s="1"/>
      <c r="XDF406" s="1"/>
      <c r="XDG406" s="1"/>
      <c r="XDH406" s="1"/>
      <c r="XDI406" s="1"/>
      <c r="XDJ406" s="1"/>
      <c r="XDK406" s="1"/>
      <c r="XDL406" s="1"/>
      <c r="XDM406" s="1"/>
      <c r="XDN406" s="1"/>
      <c r="XDO406" s="1"/>
      <c r="XDP406" s="1"/>
      <c r="XDQ406" s="1"/>
      <c r="XDR406" s="1"/>
      <c r="XDS406" s="1"/>
      <c r="XDT406" s="1"/>
      <c r="XDU406" s="1"/>
      <c r="XDV406" s="1"/>
      <c r="XDW406" s="1"/>
      <c r="XDX406" s="1"/>
      <c r="XDY406" s="1"/>
      <c r="XDZ406" s="1"/>
      <c r="XEA406" s="1"/>
      <c r="XEB406" s="1"/>
      <c r="XEC406" s="1"/>
      <c r="XED406" s="1"/>
      <c r="XEE406" s="1"/>
      <c r="XEF406" s="1"/>
      <c r="XEG406" s="1"/>
      <c r="XEH406" s="1"/>
      <c r="XEI406" s="1"/>
      <c r="XEJ406" s="1"/>
      <c r="XEK406" s="1"/>
      <c r="XEL406" s="1"/>
      <c r="XEM406" s="1"/>
      <c r="XEN406" s="1"/>
      <c r="XEO406" s="1"/>
      <c r="XEP406" s="1"/>
      <c r="XEQ406" s="1"/>
      <c r="XER406" s="1"/>
      <c r="XES406" s="1"/>
      <c r="XET406" s="1"/>
      <c r="XEU406" s="1"/>
      <c r="XEV406" s="1"/>
      <c r="XEW406" s="1"/>
      <c r="XEX406" s="1"/>
      <c r="XEY406" s="1"/>
      <c r="XEZ406" s="1"/>
      <c r="XFA406" s="1"/>
      <c r="XFB406" s="1"/>
      <c r="XFC406" s="1"/>
      <c r="XFD406" s="1"/>
    </row>
    <row r="407" spans="1:151 16227:16384" s="11" customFormat="1" ht="20.25" customHeight="1" x14ac:dyDescent="0.25">
      <c r="A407" s="139"/>
      <c r="B407" s="140"/>
      <c r="C407" s="100">
        <f>C406+1</f>
        <v>2</v>
      </c>
      <c r="D407" s="100"/>
      <c r="E407" s="60" t="s">
        <v>211</v>
      </c>
      <c r="F407" s="117">
        <f>(42.49)*10.764</f>
        <v>457.36235999999997</v>
      </c>
      <c r="G407" s="119">
        <f>(42.49)*10.764</f>
        <v>457.36235999999997</v>
      </c>
      <c r="H407" s="60">
        <v>0</v>
      </c>
      <c r="I407" s="60">
        <f t="shared" ref="I407:I409" si="67">F407*(($I$191)+1)+H407</f>
        <v>686.04353999999989</v>
      </c>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WZC407" s="1"/>
      <c r="WZD407" s="1"/>
      <c r="WZE407" s="1"/>
      <c r="WZF407" s="1"/>
      <c r="WZG407" s="1"/>
      <c r="WZH407" s="1"/>
      <c r="WZI407" s="1"/>
      <c r="WZJ407" s="1"/>
      <c r="WZK407" s="1"/>
      <c r="WZL407" s="1"/>
      <c r="WZM407" s="1"/>
      <c r="WZN407" s="1"/>
      <c r="WZO407" s="1"/>
      <c r="WZP407" s="1"/>
      <c r="WZQ407" s="1"/>
      <c r="WZR407" s="1"/>
      <c r="WZS407" s="1"/>
      <c r="WZT407" s="1"/>
      <c r="WZU407" s="1"/>
      <c r="WZV407" s="1"/>
      <c r="WZW407" s="1"/>
      <c r="WZX407" s="1"/>
      <c r="WZY407" s="1"/>
      <c r="WZZ407" s="1"/>
      <c r="XAA407" s="1"/>
      <c r="XAB407" s="1"/>
      <c r="XAC407" s="1"/>
      <c r="XAD407" s="1"/>
      <c r="XAE407" s="1"/>
      <c r="XAF407" s="1"/>
      <c r="XAG407" s="1"/>
      <c r="XAH407" s="1"/>
      <c r="XAI407" s="1"/>
      <c r="XAJ407" s="1"/>
      <c r="XAK407" s="1"/>
      <c r="XAL407" s="1"/>
      <c r="XAM407" s="1"/>
      <c r="XAN407" s="1"/>
      <c r="XAO407" s="1"/>
      <c r="XAP407" s="1"/>
      <c r="XAQ407" s="1"/>
      <c r="XAR407" s="1"/>
      <c r="XAS407" s="1"/>
      <c r="XAT407" s="1"/>
      <c r="XAU407" s="1"/>
      <c r="XAV407" s="1"/>
      <c r="XAW407" s="1"/>
      <c r="XAX407" s="1"/>
      <c r="XAY407" s="1"/>
      <c r="XAZ407" s="1"/>
      <c r="XBA407" s="1"/>
      <c r="XBB407" s="1"/>
      <c r="XBC407" s="1"/>
      <c r="XBD407" s="1"/>
      <c r="XBE407" s="1"/>
      <c r="XBF407" s="1"/>
      <c r="XBG407" s="1"/>
      <c r="XBH407" s="1"/>
      <c r="XBI407" s="1"/>
      <c r="XBJ407" s="1"/>
      <c r="XBK407" s="1"/>
      <c r="XBL407" s="1"/>
      <c r="XBM407" s="1"/>
      <c r="XBN407" s="1"/>
      <c r="XBO407" s="1"/>
      <c r="XBP407" s="1"/>
      <c r="XBQ407" s="1"/>
      <c r="XBR407" s="1"/>
      <c r="XBS407" s="1"/>
      <c r="XBT407" s="1"/>
      <c r="XBU407" s="1"/>
      <c r="XBV407" s="1"/>
      <c r="XBW407" s="1"/>
      <c r="XBX407" s="1"/>
      <c r="XBY407" s="1"/>
      <c r="XBZ407" s="1"/>
      <c r="XCA407" s="1"/>
      <c r="XCB407" s="1"/>
      <c r="XCC407" s="1"/>
      <c r="XCD407" s="1"/>
      <c r="XCE407" s="1"/>
      <c r="XCF407" s="1"/>
      <c r="XCG407" s="1"/>
      <c r="XCH407" s="1"/>
      <c r="XCI407" s="1"/>
      <c r="XCJ407" s="1"/>
      <c r="XCK407" s="1"/>
      <c r="XCL407" s="1"/>
      <c r="XCM407" s="1"/>
      <c r="XCN407" s="1"/>
      <c r="XCO407" s="1"/>
      <c r="XCP407" s="1"/>
      <c r="XCQ407" s="1"/>
      <c r="XCR407" s="1"/>
      <c r="XCS407" s="1"/>
      <c r="XCT407" s="1"/>
      <c r="XCU407" s="1"/>
      <c r="XCV407" s="1"/>
      <c r="XCW407" s="1"/>
      <c r="XCX407" s="1"/>
      <c r="XCY407" s="1"/>
      <c r="XCZ407" s="1"/>
      <c r="XDA407" s="1"/>
      <c r="XDB407" s="1"/>
      <c r="XDC407" s="1"/>
      <c r="XDD407" s="1"/>
      <c r="XDE407" s="1"/>
      <c r="XDF407" s="1"/>
      <c r="XDG407" s="1"/>
      <c r="XDH407" s="1"/>
      <c r="XDI407" s="1"/>
      <c r="XDJ407" s="1"/>
      <c r="XDK407" s="1"/>
      <c r="XDL407" s="1"/>
      <c r="XDM407" s="1"/>
      <c r="XDN407" s="1"/>
      <c r="XDO407" s="1"/>
      <c r="XDP407" s="1"/>
      <c r="XDQ407" s="1"/>
      <c r="XDR407" s="1"/>
      <c r="XDS407" s="1"/>
      <c r="XDT407" s="1"/>
      <c r="XDU407" s="1"/>
      <c r="XDV407" s="1"/>
      <c r="XDW407" s="1"/>
      <c r="XDX407" s="1"/>
      <c r="XDY407" s="1"/>
      <c r="XDZ407" s="1"/>
      <c r="XEA407" s="1"/>
      <c r="XEB407" s="1"/>
      <c r="XEC407" s="1"/>
      <c r="XED407" s="1"/>
      <c r="XEE407" s="1"/>
      <c r="XEF407" s="1"/>
      <c r="XEG407" s="1"/>
      <c r="XEH407" s="1"/>
      <c r="XEI407" s="1"/>
      <c r="XEJ407" s="1"/>
      <c r="XEK407" s="1"/>
      <c r="XEL407" s="1"/>
      <c r="XEM407" s="1"/>
      <c r="XEN407" s="1"/>
      <c r="XEO407" s="1"/>
      <c r="XEP407" s="1"/>
      <c r="XEQ407" s="1"/>
      <c r="XER407" s="1"/>
      <c r="XES407" s="1"/>
      <c r="XET407" s="1"/>
      <c r="XEU407" s="1"/>
      <c r="XEV407" s="1"/>
      <c r="XEW407" s="1"/>
      <c r="XEX407" s="1"/>
      <c r="XEY407" s="1"/>
      <c r="XEZ407" s="1"/>
      <c r="XFA407" s="1"/>
      <c r="XFB407" s="1"/>
      <c r="XFC407" s="1"/>
      <c r="XFD407" s="1"/>
    </row>
    <row r="408" spans="1:151 16227:16384" s="11" customFormat="1" ht="20.25" customHeight="1" x14ac:dyDescent="0.25">
      <c r="A408" s="141"/>
      <c r="B408" s="142"/>
      <c r="C408" s="100">
        <f t="shared" ref="C408:C409" si="68">C407+1</f>
        <v>3</v>
      </c>
      <c r="D408" s="100"/>
      <c r="E408" s="60" t="s">
        <v>211</v>
      </c>
      <c r="F408" s="117">
        <f>(43.01)*10.764</f>
        <v>462.95963999999992</v>
      </c>
      <c r="G408" s="119">
        <f>(43.01)*10.764</f>
        <v>462.95963999999992</v>
      </c>
      <c r="H408" s="60">
        <v>0</v>
      </c>
      <c r="I408" s="60">
        <f t="shared" si="67"/>
        <v>694.43945999999983</v>
      </c>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WZC408" s="1"/>
      <c r="WZD408" s="1"/>
      <c r="WZE408" s="1"/>
      <c r="WZF408" s="1"/>
      <c r="WZG408" s="1"/>
      <c r="WZH408" s="1"/>
      <c r="WZI408" s="1"/>
      <c r="WZJ408" s="1"/>
      <c r="WZK408" s="1"/>
      <c r="WZL408" s="1"/>
      <c r="WZM408" s="1"/>
      <c r="WZN408" s="1"/>
      <c r="WZO408" s="1"/>
      <c r="WZP408" s="1"/>
      <c r="WZQ408" s="1"/>
      <c r="WZR408" s="1"/>
      <c r="WZS408" s="1"/>
      <c r="WZT408" s="1"/>
      <c r="WZU408" s="1"/>
      <c r="WZV408" s="1"/>
      <c r="WZW408" s="1"/>
      <c r="WZX408" s="1"/>
      <c r="WZY408" s="1"/>
      <c r="WZZ408" s="1"/>
      <c r="XAA408" s="1"/>
      <c r="XAB408" s="1"/>
      <c r="XAC408" s="1"/>
      <c r="XAD408" s="1"/>
      <c r="XAE408" s="1"/>
      <c r="XAF408" s="1"/>
      <c r="XAG408" s="1"/>
      <c r="XAH408" s="1"/>
      <c r="XAI408" s="1"/>
      <c r="XAJ408" s="1"/>
      <c r="XAK408" s="1"/>
      <c r="XAL408" s="1"/>
      <c r="XAM408" s="1"/>
      <c r="XAN408" s="1"/>
      <c r="XAO408" s="1"/>
      <c r="XAP408" s="1"/>
      <c r="XAQ408" s="1"/>
      <c r="XAR408" s="1"/>
      <c r="XAS408" s="1"/>
      <c r="XAT408" s="1"/>
      <c r="XAU408" s="1"/>
      <c r="XAV408" s="1"/>
      <c r="XAW408" s="1"/>
      <c r="XAX408" s="1"/>
      <c r="XAY408" s="1"/>
      <c r="XAZ408" s="1"/>
      <c r="XBA408" s="1"/>
      <c r="XBB408" s="1"/>
      <c r="XBC408" s="1"/>
      <c r="XBD408" s="1"/>
      <c r="XBE408" s="1"/>
      <c r="XBF408" s="1"/>
      <c r="XBG408" s="1"/>
      <c r="XBH408" s="1"/>
      <c r="XBI408" s="1"/>
      <c r="XBJ408" s="1"/>
      <c r="XBK408" s="1"/>
      <c r="XBL408" s="1"/>
      <c r="XBM408" s="1"/>
      <c r="XBN408" s="1"/>
      <c r="XBO408" s="1"/>
      <c r="XBP408" s="1"/>
      <c r="XBQ408" s="1"/>
      <c r="XBR408" s="1"/>
      <c r="XBS408" s="1"/>
      <c r="XBT408" s="1"/>
      <c r="XBU408" s="1"/>
      <c r="XBV408" s="1"/>
      <c r="XBW408" s="1"/>
      <c r="XBX408" s="1"/>
      <c r="XBY408" s="1"/>
      <c r="XBZ408" s="1"/>
      <c r="XCA408" s="1"/>
      <c r="XCB408" s="1"/>
      <c r="XCC408" s="1"/>
      <c r="XCD408" s="1"/>
      <c r="XCE408" s="1"/>
      <c r="XCF408" s="1"/>
      <c r="XCG408" s="1"/>
      <c r="XCH408" s="1"/>
      <c r="XCI408" s="1"/>
      <c r="XCJ408" s="1"/>
      <c r="XCK408" s="1"/>
      <c r="XCL408" s="1"/>
      <c r="XCM408" s="1"/>
      <c r="XCN408" s="1"/>
      <c r="XCO408" s="1"/>
      <c r="XCP408" s="1"/>
      <c r="XCQ408" s="1"/>
      <c r="XCR408" s="1"/>
      <c r="XCS408" s="1"/>
      <c r="XCT408" s="1"/>
      <c r="XCU408" s="1"/>
      <c r="XCV408" s="1"/>
      <c r="XCW408" s="1"/>
      <c r="XCX408" s="1"/>
      <c r="XCY408" s="1"/>
      <c r="XCZ408" s="1"/>
      <c r="XDA408" s="1"/>
      <c r="XDB408" s="1"/>
      <c r="XDC408" s="1"/>
      <c r="XDD408" s="1"/>
      <c r="XDE408" s="1"/>
      <c r="XDF408" s="1"/>
      <c r="XDG408" s="1"/>
      <c r="XDH408" s="1"/>
      <c r="XDI408" s="1"/>
      <c r="XDJ408" s="1"/>
      <c r="XDK408" s="1"/>
      <c r="XDL408" s="1"/>
      <c r="XDM408" s="1"/>
      <c r="XDN408" s="1"/>
      <c r="XDO408" s="1"/>
      <c r="XDP408" s="1"/>
      <c r="XDQ408" s="1"/>
      <c r="XDR408" s="1"/>
      <c r="XDS408" s="1"/>
      <c r="XDT408" s="1"/>
      <c r="XDU408" s="1"/>
      <c r="XDV408" s="1"/>
      <c r="XDW408" s="1"/>
      <c r="XDX408" s="1"/>
      <c r="XDY408" s="1"/>
      <c r="XDZ408" s="1"/>
      <c r="XEA408" s="1"/>
      <c r="XEB408" s="1"/>
      <c r="XEC408" s="1"/>
      <c r="XED408" s="1"/>
      <c r="XEE408" s="1"/>
      <c r="XEF408" s="1"/>
      <c r="XEG408" s="1"/>
      <c r="XEH408" s="1"/>
      <c r="XEI408" s="1"/>
      <c r="XEJ408" s="1"/>
      <c r="XEK408" s="1"/>
      <c r="XEL408" s="1"/>
      <c r="XEM408" s="1"/>
      <c r="XEN408" s="1"/>
      <c r="XEO408" s="1"/>
      <c r="XEP408" s="1"/>
      <c r="XEQ408" s="1"/>
      <c r="XER408" s="1"/>
      <c r="XES408" s="1"/>
      <c r="XET408" s="1"/>
      <c r="XEU408" s="1"/>
      <c r="XEV408" s="1"/>
      <c r="XEW408" s="1"/>
      <c r="XEX408" s="1"/>
      <c r="XEY408" s="1"/>
      <c r="XEZ408" s="1"/>
      <c r="XFA408" s="1"/>
      <c r="XFB408" s="1"/>
      <c r="XFC408" s="1"/>
      <c r="XFD408" s="1"/>
    </row>
    <row r="409" spans="1:151 16227:16384" s="11" customFormat="1" ht="20.25" customHeight="1" x14ac:dyDescent="0.25">
      <c r="A409" s="61"/>
      <c r="B409" s="62"/>
      <c r="C409" s="100">
        <f t="shared" si="68"/>
        <v>4</v>
      </c>
      <c r="D409" s="100"/>
      <c r="E409" s="60" t="s">
        <v>208</v>
      </c>
      <c r="F409" s="117">
        <f>(63.57+2.58)*10.764</f>
        <v>712.03859999999997</v>
      </c>
      <c r="G409" s="119">
        <f>(63.57+2.58)*10.764</f>
        <v>712.03859999999997</v>
      </c>
      <c r="H409" s="60">
        <v>0</v>
      </c>
      <c r="I409" s="60">
        <f t="shared" si="67"/>
        <v>1068.0579</v>
      </c>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WZC409" s="1"/>
      <c r="WZD409" s="1"/>
      <c r="WZE409" s="1"/>
      <c r="WZF409" s="1"/>
      <c r="WZG409" s="1"/>
      <c r="WZH409" s="1"/>
      <c r="WZI409" s="1"/>
      <c r="WZJ409" s="1"/>
      <c r="WZK409" s="1"/>
      <c r="WZL409" s="1"/>
      <c r="WZM409" s="1"/>
      <c r="WZN409" s="1"/>
      <c r="WZO409" s="1"/>
      <c r="WZP409" s="1"/>
      <c r="WZQ409" s="1"/>
      <c r="WZR409" s="1"/>
      <c r="WZS409" s="1"/>
      <c r="WZT409" s="1"/>
      <c r="WZU409" s="1"/>
      <c r="WZV409" s="1"/>
      <c r="WZW409" s="1"/>
      <c r="WZX409" s="1"/>
      <c r="WZY409" s="1"/>
      <c r="WZZ409" s="1"/>
      <c r="XAA409" s="1"/>
      <c r="XAB409" s="1"/>
      <c r="XAC409" s="1"/>
      <c r="XAD409" s="1"/>
      <c r="XAE409" s="1"/>
      <c r="XAF409" s="1"/>
      <c r="XAG409" s="1"/>
      <c r="XAH409" s="1"/>
      <c r="XAI409" s="1"/>
      <c r="XAJ409" s="1"/>
      <c r="XAK409" s="1"/>
      <c r="XAL409" s="1"/>
      <c r="XAM409" s="1"/>
      <c r="XAN409" s="1"/>
      <c r="XAO409" s="1"/>
      <c r="XAP409" s="1"/>
      <c r="XAQ409" s="1"/>
      <c r="XAR409" s="1"/>
      <c r="XAS409" s="1"/>
      <c r="XAT409" s="1"/>
      <c r="XAU409" s="1"/>
      <c r="XAV409" s="1"/>
      <c r="XAW409" s="1"/>
      <c r="XAX409" s="1"/>
      <c r="XAY409" s="1"/>
      <c r="XAZ409" s="1"/>
      <c r="XBA409" s="1"/>
      <c r="XBB409" s="1"/>
      <c r="XBC409" s="1"/>
      <c r="XBD409" s="1"/>
      <c r="XBE409" s="1"/>
      <c r="XBF409" s="1"/>
      <c r="XBG409" s="1"/>
      <c r="XBH409" s="1"/>
      <c r="XBI409" s="1"/>
      <c r="XBJ409" s="1"/>
      <c r="XBK409" s="1"/>
      <c r="XBL409" s="1"/>
      <c r="XBM409" s="1"/>
      <c r="XBN409" s="1"/>
      <c r="XBO409" s="1"/>
      <c r="XBP409" s="1"/>
      <c r="XBQ409" s="1"/>
      <c r="XBR409" s="1"/>
      <c r="XBS409" s="1"/>
      <c r="XBT409" s="1"/>
      <c r="XBU409" s="1"/>
      <c r="XBV409" s="1"/>
      <c r="XBW409" s="1"/>
      <c r="XBX409" s="1"/>
      <c r="XBY409" s="1"/>
      <c r="XBZ409" s="1"/>
      <c r="XCA409" s="1"/>
      <c r="XCB409" s="1"/>
      <c r="XCC409" s="1"/>
      <c r="XCD409" s="1"/>
      <c r="XCE409" s="1"/>
      <c r="XCF409" s="1"/>
      <c r="XCG409" s="1"/>
      <c r="XCH409" s="1"/>
      <c r="XCI409" s="1"/>
      <c r="XCJ409" s="1"/>
      <c r="XCK409" s="1"/>
      <c r="XCL409" s="1"/>
      <c r="XCM409" s="1"/>
      <c r="XCN409" s="1"/>
      <c r="XCO409" s="1"/>
      <c r="XCP409" s="1"/>
      <c r="XCQ409" s="1"/>
      <c r="XCR409" s="1"/>
      <c r="XCS409" s="1"/>
      <c r="XCT409" s="1"/>
      <c r="XCU409" s="1"/>
      <c r="XCV409" s="1"/>
      <c r="XCW409" s="1"/>
      <c r="XCX409" s="1"/>
      <c r="XCY409" s="1"/>
      <c r="XCZ409" s="1"/>
      <c r="XDA409" s="1"/>
      <c r="XDB409" s="1"/>
      <c r="XDC409" s="1"/>
      <c r="XDD409" s="1"/>
      <c r="XDE409" s="1"/>
      <c r="XDF409" s="1"/>
      <c r="XDG409" s="1"/>
      <c r="XDH409" s="1"/>
      <c r="XDI409" s="1"/>
      <c r="XDJ409" s="1"/>
      <c r="XDK409" s="1"/>
      <c r="XDL409" s="1"/>
      <c r="XDM409" s="1"/>
      <c r="XDN409" s="1"/>
      <c r="XDO409" s="1"/>
      <c r="XDP409" s="1"/>
      <c r="XDQ409" s="1"/>
      <c r="XDR409" s="1"/>
      <c r="XDS409" s="1"/>
      <c r="XDT409" s="1"/>
      <c r="XDU409" s="1"/>
      <c r="XDV409" s="1"/>
      <c r="XDW409" s="1"/>
      <c r="XDX409" s="1"/>
      <c r="XDY409" s="1"/>
      <c r="XDZ409" s="1"/>
      <c r="XEA409" s="1"/>
      <c r="XEB409" s="1"/>
      <c r="XEC409" s="1"/>
      <c r="XED409" s="1"/>
      <c r="XEE409" s="1"/>
      <c r="XEF409" s="1"/>
      <c r="XEG409" s="1"/>
      <c r="XEH409" s="1"/>
      <c r="XEI409" s="1"/>
      <c r="XEJ409" s="1"/>
      <c r="XEK409" s="1"/>
      <c r="XEL409" s="1"/>
      <c r="XEM409" s="1"/>
      <c r="XEN409" s="1"/>
      <c r="XEO409" s="1"/>
      <c r="XEP409" s="1"/>
      <c r="XEQ409" s="1"/>
      <c r="XER409" s="1"/>
      <c r="XES409" s="1"/>
      <c r="XET409" s="1"/>
      <c r="XEU409" s="1"/>
      <c r="XEV409" s="1"/>
      <c r="XEW409" s="1"/>
      <c r="XEX409" s="1"/>
      <c r="XEY409" s="1"/>
      <c r="XEZ409" s="1"/>
      <c r="XFA409" s="1"/>
      <c r="XFB409" s="1"/>
      <c r="XFC409" s="1"/>
      <c r="XFD409" s="1"/>
    </row>
    <row r="410" spans="1:151 16227:16384" s="11" customFormat="1" ht="20.25" x14ac:dyDescent="0.25">
      <c r="A410" s="120" t="s">
        <v>258</v>
      </c>
      <c r="B410" s="121"/>
      <c r="C410" s="121"/>
      <c r="D410" s="121"/>
      <c r="E410" s="121"/>
      <c r="F410" s="121"/>
      <c r="G410" s="121"/>
      <c r="H410" s="121"/>
      <c r="I410" s="122"/>
      <c r="J410" s="1">
        <f>2+6+3</f>
        <v>11</v>
      </c>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WZC410" s="1"/>
      <c r="WZD410" s="1"/>
      <c r="WZE410" s="1"/>
      <c r="WZF410" s="1"/>
      <c r="WZG410" s="1"/>
      <c r="WZH410" s="1"/>
      <c r="WZI410" s="1"/>
      <c r="WZJ410" s="1"/>
      <c r="WZK410" s="1"/>
      <c r="WZL410" s="1"/>
      <c r="WZM410" s="1"/>
      <c r="WZN410" s="1"/>
      <c r="WZO410" s="1"/>
      <c r="WZP410" s="1"/>
      <c r="WZQ410" s="1"/>
      <c r="WZR410" s="1"/>
      <c r="WZS410" s="1"/>
      <c r="WZT410" s="1"/>
      <c r="WZU410" s="1"/>
      <c r="WZV410" s="1"/>
      <c r="WZW410" s="1"/>
      <c r="WZX410" s="1"/>
      <c r="WZY410" s="1"/>
      <c r="WZZ410" s="1"/>
      <c r="XAA410" s="1"/>
      <c r="XAB410" s="1"/>
      <c r="XAC410" s="1"/>
      <c r="XAD410" s="1"/>
      <c r="XAE410" s="1"/>
      <c r="XAF410" s="1"/>
      <c r="XAG410" s="1"/>
      <c r="XAH410" s="1"/>
      <c r="XAI410" s="1"/>
      <c r="XAJ410" s="1"/>
      <c r="XAK410" s="1"/>
      <c r="XAL410" s="1"/>
      <c r="XAM410" s="1"/>
      <c r="XAN410" s="1"/>
      <c r="XAO410" s="1"/>
      <c r="XAP410" s="1"/>
      <c r="XAQ410" s="1"/>
      <c r="XAR410" s="1"/>
      <c r="XAS410" s="1"/>
      <c r="XAT410" s="1"/>
      <c r="XAU410" s="1"/>
      <c r="XAV410" s="1"/>
      <c r="XAW410" s="1"/>
      <c r="XAX410" s="1"/>
      <c r="XAY410" s="1"/>
      <c r="XAZ410" s="1"/>
      <c r="XBA410" s="1"/>
      <c r="XBB410" s="1"/>
      <c r="XBC410" s="1"/>
      <c r="XBD410" s="1"/>
      <c r="XBE410" s="1"/>
      <c r="XBF410" s="1"/>
      <c r="XBG410" s="1"/>
      <c r="XBH410" s="1"/>
      <c r="XBI410" s="1"/>
      <c r="XBJ410" s="1"/>
      <c r="XBK410" s="1"/>
      <c r="XBL410" s="1"/>
      <c r="XBM410" s="1"/>
      <c r="XBN410" s="1"/>
      <c r="XBO410" s="1"/>
      <c r="XBP410" s="1"/>
      <c r="XBQ410" s="1"/>
      <c r="XBR410" s="1"/>
      <c r="XBS410" s="1"/>
      <c r="XBT410" s="1"/>
      <c r="XBU410" s="1"/>
      <c r="XBV410" s="1"/>
      <c r="XBW410" s="1"/>
      <c r="XBX410" s="1"/>
      <c r="XBY410" s="1"/>
      <c r="XBZ410" s="1"/>
      <c r="XCA410" s="1"/>
      <c r="XCB410" s="1"/>
      <c r="XCC410" s="1"/>
      <c r="XCD410" s="1"/>
      <c r="XCE410" s="1"/>
      <c r="XCF410" s="1"/>
      <c r="XCG410" s="1"/>
      <c r="XCH410" s="1"/>
      <c r="XCI410" s="1"/>
      <c r="XCJ410" s="1"/>
      <c r="XCK410" s="1"/>
      <c r="XCL410" s="1"/>
      <c r="XCM410" s="1"/>
      <c r="XCN410" s="1"/>
      <c r="XCO410" s="1"/>
      <c r="XCP410" s="1"/>
      <c r="XCQ410" s="1"/>
      <c r="XCR410" s="1"/>
      <c r="XCS410" s="1"/>
      <c r="XCT410" s="1"/>
      <c r="XCU410" s="1"/>
      <c r="XCV410" s="1"/>
      <c r="XCW410" s="1"/>
      <c r="XCX410" s="1"/>
      <c r="XCY410" s="1"/>
      <c r="XCZ410" s="1"/>
      <c r="XDA410" s="1"/>
      <c r="XDB410" s="1"/>
      <c r="XDC410" s="1"/>
      <c r="XDD410" s="1"/>
      <c r="XDE410" s="1"/>
      <c r="XDF410" s="1"/>
      <c r="XDG410" s="1"/>
      <c r="XDH410" s="1"/>
      <c r="XDI410" s="1"/>
      <c r="XDJ410" s="1"/>
      <c r="XDK410" s="1"/>
      <c r="XDL410" s="1"/>
      <c r="XDM410" s="1"/>
      <c r="XDN410" s="1"/>
      <c r="XDO410" s="1"/>
      <c r="XDP410" s="1"/>
      <c r="XDQ410" s="1"/>
      <c r="XDR410" s="1"/>
      <c r="XDS410" s="1"/>
      <c r="XDT410" s="1"/>
      <c r="XDU410" s="1"/>
      <c r="XDV410" s="1"/>
      <c r="XDW410" s="1"/>
      <c r="XDX410" s="1"/>
      <c r="XDY410" s="1"/>
      <c r="XDZ410" s="1"/>
      <c r="XEA410" s="1"/>
      <c r="XEB410" s="1"/>
      <c r="XEC410" s="1"/>
      <c r="XED410" s="1"/>
      <c r="XEE410" s="1"/>
      <c r="XEF410" s="1"/>
      <c r="XEG410" s="1"/>
      <c r="XEH410" s="1"/>
      <c r="XEI410" s="1"/>
      <c r="XEJ410" s="1"/>
      <c r="XEK410" s="1"/>
      <c r="XEL410" s="1"/>
      <c r="XEM410" s="1"/>
      <c r="XEN410" s="1"/>
      <c r="XEO410" s="1"/>
      <c r="XEP410" s="1"/>
      <c r="XEQ410" s="1"/>
      <c r="XER410" s="1"/>
      <c r="XES410" s="1"/>
      <c r="XET410" s="1"/>
      <c r="XEU410" s="1"/>
      <c r="XEV410" s="1"/>
      <c r="XEW410" s="1"/>
      <c r="XEX410" s="1"/>
      <c r="XEY410" s="1"/>
      <c r="XEZ410" s="1"/>
      <c r="XFA410" s="1"/>
      <c r="XFB410" s="1"/>
      <c r="XFC410" s="1"/>
      <c r="XFD410" s="1"/>
    </row>
    <row r="411" spans="1:151 16227:16384" s="11" customFormat="1" ht="20.25" customHeight="1" x14ac:dyDescent="0.25">
      <c r="A411" s="137" t="str">
        <f>A410</f>
        <v>6th, 7th, 9th to 14th, 19th to 21st Floor</v>
      </c>
      <c r="B411" s="138"/>
      <c r="C411" s="100">
        <v>1</v>
      </c>
      <c r="D411" s="100"/>
      <c r="E411" s="60" t="s">
        <v>208</v>
      </c>
      <c r="F411" s="117">
        <f>(55.75+1.69)*10.764</f>
        <v>618.28415999999993</v>
      </c>
      <c r="G411" s="119">
        <f>(55.75+1.69)*10.764</f>
        <v>618.28415999999993</v>
      </c>
      <c r="H411" s="60">
        <v>0</v>
      </c>
      <c r="I411" s="60">
        <f t="shared" ref="I411:I414" si="69">F411*(($I$191)+1)+H411</f>
        <v>927.42623999999989</v>
      </c>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WZC411" s="1"/>
      <c r="WZD411" s="1"/>
      <c r="WZE411" s="1"/>
      <c r="WZF411" s="1"/>
      <c r="WZG411" s="1"/>
      <c r="WZH411" s="1"/>
      <c r="WZI411" s="1"/>
      <c r="WZJ411" s="1"/>
      <c r="WZK411" s="1"/>
      <c r="WZL411" s="1"/>
      <c r="WZM411" s="1"/>
      <c r="WZN411" s="1"/>
      <c r="WZO411" s="1"/>
      <c r="WZP411" s="1"/>
      <c r="WZQ411" s="1"/>
      <c r="WZR411" s="1"/>
      <c r="WZS411" s="1"/>
      <c r="WZT411" s="1"/>
      <c r="WZU411" s="1"/>
      <c r="WZV411" s="1"/>
      <c r="WZW411" s="1"/>
      <c r="WZX411" s="1"/>
      <c r="WZY411" s="1"/>
      <c r="WZZ411" s="1"/>
      <c r="XAA411" s="1"/>
      <c r="XAB411" s="1"/>
      <c r="XAC411" s="1"/>
      <c r="XAD411" s="1"/>
      <c r="XAE411" s="1"/>
      <c r="XAF411" s="1"/>
      <c r="XAG411" s="1"/>
      <c r="XAH411" s="1"/>
      <c r="XAI411" s="1"/>
      <c r="XAJ411" s="1"/>
      <c r="XAK411" s="1"/>
      <c r="XAL411" s="1"/>
      <c r="XAM411" s="1"/>
      <c r="XAN411" s="1"/>
      <c r="XAO411" s="1"/>
      <c r="XAP411" s="1"/>
      <c r="XAQ411" s="1"/>
      <c r="XAR411" s="1"/>
      <c r="XAS411" s="1"/>
      <c r="XAT411" s="1"/>
      <c r="XAU411" s="1"/>
      <c r="XAV411" s="1"/>
      <c r="XAW411" s="1"/>
      <c r="XAX411" s="1"/>
      <c r="XAY411" s="1"/>
      <c r="XAZ411" s="1"/>
      <c r="XBA411" s="1"/>
      <c r="XBB411" s="1"/>
      <c r="XBC411" s="1"/>
      <c r="XBD411" s="1"/>
      <c r="XBE411" s="1"/>
      <c r="XBF411" s="1"/>
      <c r="XBG411" s="1"/>
      <c r="XBH411" s="1"/>
      <c r="XBI411" s="1"/>
      <c r="XBJ411" s="1"/>
      <c r="XBK411" s="1"/>
      <c r="XBL411" s="1"/>
      <c r="XBM411" s="1"/>
      <c r="XBN411" s="1"/>
      <c r="XBO411" s="1"/>
      <c r="XBP411" s="1"/>
      <c r="XBQ411" s="1"/>
      <c r="XBR411" s="1"/>
      <c r="XBS411" s="1"/>
      <c r="XBT411" s="1"/>
      <c r="XBU411" s="1"/>
      <c r="XBV411" s="1"/>
      <c r="XBW411" s="1"/>
      <c r="XBX411" s="1"/>
      <c r="XBY411" s="1"/>
      <c r="XBZ411" s="1"/>
      <c r="XCA411" s="1"/>
      <c r="XCB411" s="1"/>
      <c r="XCC411" s="1"/>
      <c r="XCD411" s="1"/>
      <c r="XCE411" s="1"/>
      <c r="XCF411" s="1"/>
      <c r="XCG411" s="1"/>
      <c r="XCH411" s="1"/>
      <c r="XCI411" s="1"/>
      <c r="XCJ411" s="1"/>
      <c r="XCK411" s="1"/>
      <c r="XCL411" s="1"/>
      <c r="XCM411" s="1"/>
      <c r="XCN411" s="1"/>
      <c r="XCO411" s="1"/>
      <c r="XCP411" s="1"/>
      <c r="XCQ411" s="1"/>
      <c r="XCR411" s="1"/>
      <c r="XCS411" s="1"/>
      <c r="XCT411" s="1"/>
      <c r="XCU411" s="1"/>
      <c r="XCV411" s="1"/>
      <c r="XCW411" s="1"/>
      <c r="XCX411" s="1"/>
      <c r="XCY411" s="1"/>
      <c r="XCZ411" s="1"/>
      <c r="XDA411" s="1"/>
      <c r="XDB411" s="1"/>
      <c r="XDC411" s="1"/>
      <c r="XDD411" s="1"/>
      <c r="XDE411" s="1"/>
      <c r="XDF411" s="1"/>
      <c r="XDG411" s="1"/>
      <c r="XDH411" s="1"/>
      <c r="XDI411" s="1"/>
      <c r="XDJ411" s="1"/>
      <c r="XDK411" s="1"/>
      <c r="XDL411" s="1"/>
      <c r="XDM411" s="1"/>
      <c r="XDN411" s="1"/>
      <c r="XDO411" s="1"/>
      <c r="XDP411" s="1"/>
      <c r="XDQ411" s="1"/>
      <c r="XDR411" s="1"/>
      <c r="XDS411" s="1"/>
      <c r="XDT411" s="1"/>
      <c r="XDU411" s="1"/>
      <c r="XDV411" s="1"/>
      <c r="XDW411" s="1"/>
      <c r="XDX411" s="1"/>
      <c r="XDY411" s="1"/>
      <c r="XDZ411" s="1"/>
      <c r="XEA411" s="1"/>
      <c r="XEB411" s="1"/>
      <c r="XEC411" s="1"/>
      <c r="XED411" s="1"/>
      <c r="XEE411" s="1"/>
      <c r="XEF411" s="1"/>
      <c r="XEG411" s="1"/>
      <c r="XEH411" s="1"/>
      <c r="XEI411" s="1"/>
      <c r="XEJ411" s="1"/>
      <c r="XEK411" s="1"/>
      <c r="XEL411" s="1"/>
      <c r="XEM411" s="1"/>
      <c r="XEN411" s="1"/>
      <c r="XEO411" s="1"/>
      <c r="XEP411" s="1"/>
      <c r="XEQ411" s="1"/>
      <c r="XER411" s="1"/>
      <c r="XES411" s="1"/>
      <c r="XET411" s="1"/>
      <c r="XEU411" s="1"/>
      <c r="XEV411" s="1"/>
      <c r="XEW411" s="1"/>
      <c r="XEX411" s="1"/>
      <c r="XEY411" s="1"/>
      <c r="XEZ411" s="1"/>
      <c r="XFA411" s="1"/>
      <c r="XFB411" s="1"/>
      <c r="XFC411" s="1"/>
      <c r="XFD411" s="1"/>
    </row>
    <row r="412" spans="1:151 16227:16384" s="11" customFormat="1" ht="20.25" customHeight="1" x14ac:dyDescent="0.25">
      <c r="A412" s="139"/>
      <c r="B412" s="140"/>
      <c r="C412" s="100">
        <f>C411+1</f>
        <v>2</v>
      </c>
      <c r="D412" s="100"/>
      <c r="E412" s="60" t="s">
        <v>211</v>
      </c>
      <c r="F412" s="117">
        <f>(42.49)*10.764</f>
        <v>457.36235999999997</v>
      </c>
      <c r="G412" s="119">
        <f>(42.49)*10.764</f>
        <v>457.36235999999997</v>
      </c>
      <c r="H412" s="60">
        <v>0</v>
      </c>
      <c r="I412" s="60">
        <f t="shared" si="69"/>
        <v>686.04353999999989</v>
      </c>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WZC412" s="1"/>
      <c r="WZD412" s="1"/>
      <c r="WZE412" s="1"/>
      <c r="WZF412" s="1"/>
      <c r="WZG412" s="1"/>
      <c r="WZH412" s="1"/>
      <c r="WZI412" s="1"/>
      <c r="WZJ412" s="1"/>
      <c r="WZK412" s="1"/>
      <c r="WZL412" s="1"/>
      <c r="WZM412" s="1"/>
      <c r="WZN412" s="1"/>
      <c r="WZO412" s="1"/>
      <c r="WZP412" s="1"/>
      <c r="WZQ412" s="1"/>
      <c r="WZR412" s="1"/>
      <c r="WZS412" s="1"/>
      <c r="WZT412" s="1"/>
      <c r="WZU412" s="1"/>
      <c r="WZV412" s="1"/>
      <c r="WZW412" s="1"/>
      <c r="WZX412" s="1"/>
      <c r="WZY412" s="1"/>
      <c r="WZZ412" s="1"/>
      <c r="XAA412" s="1"/>
      <c r="XAB412" s="1"/>
      <c r="XAC412" s="1"/>
      <c r="XAD412" s="1"/>
      <c r="XAE412" s="1"/>
      <c r="XAF412" s="1"/>
      <c r="XAG412" s="1"/>
      <c r="XAH412" s="1"/>
      <c r="XAI412" s="1"/>
      <c r="XAJ412" s="1"/>
      <c r="XAK412" s="1"/>
      <c r="XAL412" s="1"/>
      <c r="XAM412" s="1"/>
      <c r="XAN412" s="1"/>
      <c r="XAO412" s="1"/>
      <c r="XAP412" s="1"/>
      <c r="XAQ412" s="1"/>
      <c r="XAR412" s="1"/>
      <c r="XAS412" s="1"/>
      <c r="XAT412" s="1"/>
      <c r="XAU412" s="1"/>
      <c r="XAV412" s="1"/>
      <c r="XAW412" s="1"/>
      <c r="XAX412" s="1"/>
      <c r="XAY412" s="1"/>
      <c r="XAZ412" s="1"/>
      <c r="XBA412" s="1"/>
      <c r="XBB412" s="1"/>
      <c r="XBC412" s="1"/>
      <c r="XBD412" s="1"/>
      <c r="XBE412" s="1"/>
      <c r="XBF412" s="1"/>
      <c r="XBG412" s="1"/>
      <c r="XBH412" s="1"/>
      <c r="XBI412" s="1"/>
      <c r="XBJ412" s="1"/>
      <c r="XBK412" s="1"/>
      <c r="XBL412" s="1"/>
      <c r="XBM412" s="1"/>
      <c r="XBN412" s="1"/>
      <c r="XBO412" s="1"/>
      <c r="XBP412" s="1"/>
      <c r="XBQ412" s="1"/>
      <c r="XBR412" s="1"/>
      <c r="XBS412" s="1"/>
      <c r="XBT412" s="1"/>
      <c r="XBU412" s="1"/>
      <c r="XBV412" s="1"/>
      <c r="XBW412" s="1"/>
      <c r="XBX412" s="1"/>
      <c r="XBY412" s="1"/>
      <c r="XBZ412" s="1"/>
      <c r="XCA412" s="1"/>
      <c r="XCB412" s="1"/>
      <c r="XCC412" s="1"/>
      <c r="XCD412" s="1"/>
      <c r="XCE412" s="1"/>
      <c r="XCF412" s="1"/>
      <c r="XCG412" s="1"/>
      <c r="XCH412" s="1"/>
      <c r="XCI412" s="1"/>
      <c r="XCJ412" s="1"/>
      <c r="XCK412" s="1"/>
      <c r="XCL412" s="1"/>
      <c r="XCM412" s="1"/>
      <c r="XCN412" s="1"/>
      <c r="XCO412" s="1"/>
      <c r="XCP412" s="1"/>
      <c r="XCQ412" s="1"/>
      <c r="XCR412" s="1"/>
      <c r="XCS412" s="1"/>
      <c r="XCT412" s="1"/>
      <c r="XCU412" s="1"/>
      <c r="XCV412" s="1"/>
      <c r="XCW412" s="1"/>
      <c r="XCX412" s="1"/>
      <c r="XCY412" s="1"/>
      <c r="XCZ412" s="1"/>
      <c r="XDA412" s="1"/>
      <c r="XDB412" s="1"/>
      <c r="XDC412" s="1"/>
      <c r="XDD412" s="1"/>
      <c r="XDE412" s="1"/>
      <c r="XDF412" s="1"/>
      <c r="XDG412" s="1"/>
      <c r="XDH412" s="1"/>
      <c r="XDI412" s="1"/>
      <c r="XDJ412" s="1"/>
      <c r="XDK412" s="1"/>
      <c r="XDL412" s="1"/>
      <c r="XDM412" s="1"/>
      <c r="XDN412" s="1"/>
      <c r="XDO412" s="1"/>
      <c r="XDP412" s="1"/>
      <c r="XDQ412" s="1"/>
      <c r="XDR412" s="1"/>
      <c r="XDS412" s="1"/>
      <c r="XDT412" s="1"/>
      <c r="XDU412" s="1"/>
      <c r="XDV412" s="1"/>
      <c r="XDW412" s="1"/>
      <c r="XDX412" s="1"/>
      <c r="XDY412" s="1"/>
      <c r="XDZ412" s="1"/>
      <c r="XEA412" s="1"/>
      <c r="XEB412" s="1"/>
      <c r="XEC412" s="1"/>
      <c r="XED412" s="1"/>
      <c r="XEE412" s="1"/>
      <c r="XEF412" s="1"/>
      <c r="XEG412" s="1"/>
      <c r="XEH412" s="1"/>
      <c r="XEI412" s="1"/>
      <c r="XEJ412" s="1"/>
      <c r="XEK412" s="1"/>
      <c r="XEL412" s="1"/>
      <c r="XEM412" s="1"/>
      <c r="XEN412" s="1"/>
      <c r="XEO412" s="1"/>
      <c r="XEP412" s="1"/>
      <c r="XEQ412" s="1"/>
      <c r="XER412" s="1"/>
      <c r="XES412" s="1"/>
      <c r="XET412" s="1"/>
      <c r="XEU412" s="1"/>
      <c r="XEV412" s="1"/>
      <c r="XEW412" s="1"/>
      <c r="XEX412" s="1"/>
      <c r="XEY412" s="1"/>
      <c r="XEZ412" s="1"/>
      <c r="XFA412" s="1"/>
      <c r="XFB412" s="1"/>
      <c r="XFC412" s="1"/>
      <c r="XFD412" s="1"/>
    </row>
    <row r="413" spans="1:151 16227:16384" s="11" customFormat="1" ht="20.25" customHeight="1" x14ac:dyDescent="0.25">
      <c r="A413" s="141"/>
      <c r="B413" s="142"/>
      <c r="C413" s="100">
        <f t="shared" ref="C413:C414" si="70">C412+1</f>
        <v>3</v>
      </c>
      <c r="D413" s="100"/>
      <c r="E413" s="60" t="s">
        <v>211</v>
      </c>
      <c r="F413" s="117">
        <f>(43.01)*10.764</f>
        <v>462.95963999999992</v>
      </c>
      <c r="G413" s="119">
        <f>(43.01)*10.764</f>
        <v>462.95963999999992</v>
      </c>
      <c r="H413" s="60">
        <v>0</v>
      </c>
      <c r="I413" s="60">
        <f t="shared" si="69"/>
        <v>694.43945999999983</v>
      </c>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WZC413" s="1"/>
      <c r="WZD413" s="1"/>
      <c r="WZE413" s="1"/>
      <c r="WZF413" s="1"/>
      <c r="WZG413" s="1"/>
      <c r="WZH413" s="1"/>
      <c r="WZI413" s="1"/>
      <c r="WZJ413" s="1"/>
      <c r="WZK413" s="1"/>
      <c r="WZL413" s="1"/>
      <c r="WZM413" s="1"/>
      <c r="WZN413" s="1"/>
      <c r="WZO413" s="1"/>
      <c r="WZP413" s="1"/>
      <c r="WZQ413" s="1"/>
      <c r="WZR413" s="1"/>
      <c r="WZS413" s="1"/>
      <c r="WZT413" s="1"/>
      <c r="WZU413" s="1"/>
      <c r="WZV413" s="1"/>
      <c r="WZW413" s="1"/>
      <c r="WZX413" s="1"/>
      <c r="WZY413" s="1"/>
      <c r="WZZ413" s="1"/>
      <c r="XAA413" s="1"/>
      <c r="XAB413" s="1"/>
      <c r="XAC413" s="1"/>
      <c r="XAD413" s="1"/>
      <c r="XAE413" s="1"/>
      <c r="XAF413" s="1"/>
      <c r="XAG413" s="1"/>
      <c r="XAH413" s="1"/>
      <c r="XAI413" s="1"/>
      <c r="XAJ413" s="1"/>
      <c r="XAK413" s="1"/>
      <c r="XAL413" s="1"/>
      <c r="XAM413" s="1"/>
      <c r="XAN413" s="1"/>
      <c r="XAO413" s="1"/>
      <c r="XAP413" s="1"/>
      <c r="XAQ413" s="1"/>
      <c r="XAR413" s="1"/>
      <c r="XAS413" s="1"/>
      <c r="XAT413" s="1"/>
      <c r="XAU413" s="1"/>
      <c r="XAV413" s="1"/>
      <c r="XAW413" s="1"/>
      <c r="XAX413" s="1"/>
      <c r="XAY413" s="1"/>
      <c r="XAZ413" s="1"/>
      <c r="XBA413" s="1"/>
      <c r="XBB413" s="1"/>
      <c r="XBC413" s="1"/>
      <c r="XBD413" s="1"/>
      <c r="XBE413" s="1"/>
      <c r="XBF413" s="1"/>
      <c r="XBG413" s="1"/>
      <c r="XBH413" s="1"/>
      <c r="XBI413" s="1"/>
      <c r="XBJ413" s="1"/>
      <c r="XBK413" s="1"/>
      <c r="XBL413" s="1"/>
      <c r="XBM413" s="1"/>
      <c r="XBN413" s="1"/>
      <c r="XBO413" s="1"/>
      <c r="XBP413" s="1"/>
      <c r="XBQ413" s="1"/>
      <c r="XBR413" s="1"/>
      <c r="XBS413" s="1"/>
      <c r="XBT413" s="1"/>
      <c r="XBU413" s="1"/>
      <c r="XBV413" s="1"/>
      <c r="XBW413" s="1"/>
      <c r="XBX413" s="1"/>
      <c r="XBY413" s="1"/>
      <c r="XBZ413" s="1"/>
      <c r="XCA413" s="1"/>
      <c r="XCB413" s="1"/>
      <c r="XCC413" s="1"/>
      <c r="XCD413" s="1"/>
      <c r="XCE413" s="1"/>
      <c r="XCF413" s="1"/>
      <c r="XCG413" s="1"/>
      <c r="XCH413" s="1"/>
      <c r="XCI413" s="1"/>
      <c r="XCJ413" s="1"/>
      <c r="XCK413" s="1"/>
      <c r="XCL413" s="1"/>
      <c r="XCM413" s="1"/>
      <c r="XCN413" s="1"/>
      <c r="XCO413" s="1"/>
      <c r="XCP413" s="1"/>
      <c r="XCQ413" s="1"/>
      <c r="XCR413" s="1"/>
      <c r="XCS413" s="1"/>
      <c r="XCT413" s="1"/>
      <c r="XCU413" s="1"/>
      <c r="XCV413" s="1"/>
      <c r="XCW413" s="1"/>
      <c r="XCX413" s="1"/>
      <c r="XCY413" s="1"/>
      <c r="XCZ413" s="1"/>
      <c r="XDA413" s="1"/>
      <c r="XDB413" s="1"/>
      <c r="XDC413" s="1"/>
      <c r="XDD413" s="1"/>
      <c r="XDE413" s="1"/>
      <c r="XDF413" s="1"/>
      <c r="XDG413" s="1"/>
      <c r="XDH413" s="1"/>
      <c r="XDI413" s="1"/>
      <c r="XDJ413" s="1"/>
      <c r="XDK413" s="1"/>
      <c r="XDL413" s="1"/>
      <c r="XDM413" s="1"/>
      <c r="XDN413" s="1"/>
      <c r="XDO413" s="1"/>
      <c r="XDP413" s="1"/>
      <c r="XDQ413" s="1"/>
      <c r="XDR413" s="1"/>
      <c r="XDS413" s="1"/>
      <c r="XDT413" s="1"/>
      <c r="XDU413" s="1"/>
      <c r="XDV413" s="1"/>
      <c r="XDW413" s="1"/>
      <c r="XDX413" s="1"/>
      <c r="XDY413" s="1"/>
      <c r="XDZ413" s="1"/>
      <c r="XEA413" s="1"/>
      <c r="XEB413" s="1"/>
      <c r="XEC413" s="1"/>
      <c r="XED413" s="1"/>
      <c r="XEE413" s="1"/>
      <c r="XEF413" s="1"/>
      <c r="XEG413" s="1"/>
      <c r="XEH413" s="1"/>
      <c r="XEI413" s="1"/>
      <c r="XEJ413" s="1"/>
      <c r="XEK413" s="1"/>
      <c r="XEL413" s="1"/>
      <c r="XEM413" s="1"/>
      <c r="XEN413" s="1"/>
      <c r="XEO413" s="1"/>
      <c r="XEP413" s="1"/>
      <c r="XEQ413" s="1"/>
      <c r="XER413" s="1"/>
      <c r="XES413" s="1"/>
      <c r="XET413" s="1"/>
      <c r="XEU413" s="1"/>
      <c r="XEV413" s="1"/>
      <c r="XEW413" s="1"/>
      <c r="XEX413" s="1"/>
      <c r="XEY413" s="1"/>
      <c r="XEZ413" s="1"/>
      <c r="XFA413" s="1"/>
      <c r="XFB413" s="1"/>
      <c r="XFC413" s="1"/>
      <c r="XFD413" s="1"/>
    </row>
    <row r="414" spans="1:151 16227:16384" s="11" customFormat="1" ht="20.25" customHeight="1" x14ac:dyDescent="0.25">
      <c r="A414" s="61"/>
      <c r="B414" s="62"/>
      <c r="C414" s="100">
        <f t="shared" si="70"/>
        <v>4</v>
      </c>
      <c r="D414" s="100"/>
      <c r="E414" s="60" t="s">
        <v>208</v>
      </c>
      <c r="F414" s="117">
        <f>(63.57+2.58)*10.764</f>
        <v>712.03859999999997</v>
      </c>
      <c r="G414" s="119">
        <f>(63.57+2.58)*10.764</f>
        <v>712.03859999999997</v>
      </c>
      <c r="H414" s="60">
        <v>0</v>
      </c>
      <c r="I414" s="60">
        <f t="shared" si="69"/>
        <v>1068.0579</v>
      </c>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WZC414" s="1"/>
      <c r="WZD414" s="1"/>
      <c r="WZE414" s="1"/>
      <c r="WZF414" s="1"/>
      <c r="WZG414" s="1"/>
      <c r="WZH414" s="1"/>
      <c r="WZI414" s="1"/>
      <c r="WZJ414" s="1"/>
      <c r="WZK414" s="1"/>
      <c r="WZL414" s="1"/>
      <c r="WZM414" s="1"/>
      <c r="WZN414" s="1"/>
      <c r="WZO414" s="1"/>
      <c r="WZP414" s="1"/>
      <c r="WZQ414" s="1"/>
      <c r="WZR414" s="1"/>
      <c r="WZS414" s="1"/>
      <c r="WZT414" s="1"/>
      <c r="WZU414" s="1"/>
      <c r="WZV414" s="1"/>
      <c r="WZW414" s="1"/>
      <c r="WZX414" s="1"/>
      <c r="WZY414" s="1"/>
      <c r="WZZ414" s="1"/>
      <c r="XAA414" s="1"/>
      <c r="XAB414" s="1"/>
      <c r="XAC414" s="1"/>
      <c r="XAD414" s="1"/>
      <c r="XAE414" s="1"/>
      <c r="XAF414" s="1"/>
      <c r="XAG414" s="1"/>
      <c r="XAH414" s="1"/>
      <c r="XAI414" s="1"/>
      <c r="XAJ414" s="1"/>
      <c r="XAK414" s="1"/>
      <c r="XAL414" s="1"/>
      <c r="XAM414" s="1"/>
      <c r="XAN414" s="1"/>
      <c r="XAO414" s="1"/>
      <c r="XAP414" s="1"/>
      <c r="XAQ414" s="1"/>
      <c r="XAR414" s="1"/>
      <c r="XAS414" s="1"/>
      <c r="XAT414" s="1"/>
      <c r="XAU414" s="1"/>
      <c r="XAV414" s="1"/>
      <c r="XAW414" s="1"/>
      <c r="XAX414" s="1"/>
      <c r="XAY414" s="1"/>
      <c r="XAZ414" s="1"/>
      <c r="XBA414" s="1"/>
      <c r="XBB414" s="1"/>
      <c r="XBC414" s="1"/>
      <c r="XBD414" s="1"/>
      <c r="XBE414" s="1"/>
      <c r="XBF414" s="1"/>
      <c r="XBG414" s="1"/>
      <c r="XBH414" s="1"/>
      <c r="XBI414" s="1"/>
      <c r="XBJ414" s="1"/>
      <c r="XBK414" s="1"/>
      <c r="XBL414" s="1"/>
      <c r="XBM414" s="1"/>
      <c r="XBN414" s="1"/>
      <c r="XBO414" s="1"/>
      <c r="XBP414" s="1"/>
      <c r="XBQ414" s="1"/>
      <c r="XBR414" s="1"/>
      <c r="XBS414" s="1"/>
      <c r="XBT414" s="1"/>
      <c r="XBU414" s="1"/>
      <c r="XBV414" s="1"/>
      <c r="XBW414" s="1"/>
      <c r="XBX414" s="1"/>
      <c r="XBY414" s="1"/>
      <c r="XBZ414" s="1"/>
      <c r="XCA414" s="1"/>
      <c r="XCB414" s="1"/>
      <c r="XCC414" s="1"/>
      <c r="XCD414" s="1"/>
      <c r="XCE414" s="1"/>
      <c r="XCF414" s="1"/>
      <c r="XCG414" s="1"/>
      <c r="XCH414" s="1"/>
      <c r="XCI414" s="1"/>
      <c r="XCJ414" s="1"/>
      <c r="XCK414" s="1"/>
      <c r="XCL414" s="1"/>
      <c r="XCM414" s="1"/>
      <c r="XCN414" s="1"/>
      <c r="XCO414" s="1"/>
      <c r="XCP414" s="1"/>
      <c r="XCQ414" s="1"/>
      <c r="XCR414" s="1"/>
      <c r="XCS414" s="1"/>
      <c r="XCT414" s="1"/>
      <c r="XCU414" s="1"/>
      <c r="XCV414" s="1"/>
      <c r="XCW414" s="1"/>
      <c r="XCX414" s="1"/>
      <c r="XCY414" s="1"/>
      <c r="XCZ414" s="1"/>
      <c r="XDA414" s="1"/>
      <c r="XDB414" s="1"/>
      <c r="XDC414" s="1"/>
      <c r="XDD414" s="1"/>
      <c r="XDE414" s="1"/>
      <c r="XDF414" s="1"/>
      <c r="XDG414" s="1"/>
      <c r="XDH414" s="1"/>
      <c r="XDI414" s="1"/>
      <c r="XDJ414" s="1"/>
      <c r="XDK414" s="1"/>
      <c r="XDL414" s="1"/>
      <c r="XDM414" s="1"/>
      <c r="XDN414" s="1"/>
      <c r="XDO414" s="1"/>
      <c r="XDP414" s="1"/>
      <c r="XDQ414" s="1"/>
      <c r="XDR414" s="1"/>
      <c r="XDS414" s="1"/>
      <c r="XDT414" s="1"/>
      <c r="XDU414" s="1"/>
      <c r="XDV414" s="1"/>
      <c r="XDW414" s="1"/>
      <c r="XDX414" s="1"/>
      <c r="XDY414" s="1"/>
      <c r="XDZ414" s="1"/>
      <c r="XEA414" s="1"/>
      <c r="XEB414" s="1"/>
      <c r="XEC414" s="1"/>
      <c r="XED414" s="1"/>
      <c r="XEE414" s="1"/>
      <c r="XEF414" s="1"/>
      <c r="XEG414" s="1"/>
      <c r="XEH414" s="1"/>
      <c r="XEI414" s="1"/>
      <c r="XEJ414" s="1"/>
      <c r="XEK414" s="1"/>
      <c r="XEL414" s="1"/>
      <c r="XEM414" s="1"/>
      <c r="XEN414" s="1"/>
      <c r="XEO414" s="1"/>
      <c r="XEP414" s="1"/>
      <c r="XEQ414" s="1"/>
      <c r="XER414" s="1"/>
      <c r="XES414" s="1"/>
      <c r="XET414" s="1"/>
      <c r="XEU414" s="1"/>
      <c r="XEV414" s="1"/>
      <c r="XEW414" s="1"/>
      <c r="XEX414" s="1"/>
      <c r="XEY414" s="1"/>
      <c r="XEZ414" s="1"/>
      <c r="XFA414" s="1"/>
      <c r="XFB414" s="1"/>
      <c r="XFC414" s="1"/>
      <c r="XFD414" s="1"/>
    </row>
    <row r="415" spans="1:151 16227:16384" s="11" customFormat="1" ht="20.25" x14ac:dyDescent="0.25">
      <c r="A415" s="120" t="s">
        <v>300</v>
      </c>
      <c r="B415" s="121"/>
      <c r="C415" s="121"/>
      <c r="D415" s="121"/>
      <c r="E415" s="121"/>
      <c r="F415" s="121"/>
      <c r="G415" s="121"/>
      <c r="H415" s="121"/>
      <c r="I415" s="122"/>
      <c r="J415" s="1">
        <v>1</v>
      </c>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WZC415" s="1"/>
      <c r="WZD415" s="1"/>
      <c r="WZE415" s="1"/>
      <c r="WZF415" s="1"/>
      <c r="WZG415" s="1"/>
      <c r="WZH415" s="1"/>
      <c r="WZI415" s="1"/>
      <c r="WZJ415" s="1"/>
      <c r="WZK415" s="1"/>
      <c r="WZL415" s="1"/>
      <c r="WZM415" s="1"/>
      <c r="WZN415" s="1"/>
      <c r="WZO415" s="1"/>
      <c r="WZP415" s="1"/>
      <c r="WZQ415" s="1"/>
      <c r="WZR415" s="1"/>
      <c r="WZS415" s="1"/>
      <c r="WZT415" s="1"/>
      <c r="WZU415" s="1"/>
      <c r="WZV415" s="1"/>
      <c r="WZW415" s="1"/>
      <c r="WZX415" s="1"/>
      <c r="WZY415" s="1"/>
      <c r="WZZ415" s="1"/>
      <c r="XAA415" s="1"/>
      <c r="XAB415" s="1"/>
      <c r="XAC415" s="1"/>
      <c r="XAD415" s="1"/>
      <c r="XAE415" s="1"/>
      <c r="XAF415" s="1"/>
      <c r="XAG415" s="1"/>
      <c r="XAH415" s="1"/>
      <c r="XAI415" s="1"/>
      <c r="XAJ415" s="1"/>
      <c r="XAK415" s="1"/>
      <c r="XAL415" s="1"/>
      <c r="XAM415" s="1"/>
      <c r="XAN415" s="1"/>
      <c r="XAO415" s="1"/>
      <c r="XAP415" s="1"/>
      <c r="XAQ415" s="1"/>
      <c r="XAR415" s="1"/>
      <c r="XAS415" s="1"/>
      <c r="XAT415" s="1"/>
      <c r="XAU415" s="1"/>
      <c r="XAV415" s="1"/>
      <c r="XAW415" s="1"/>
      <c r="XAX415" s="1"/>
      <c r="XAY415" s="1"/>
      <c r="XAZ415" s="1"/>
      <c r="XBA415" s="1"/>
      <c r="XBB415" s="1"/>
      <c r="XBC415" s="1"/>
      <c r="XBD415" s="1"/>
      <c r="XBE415" s="1"/>
      <c r="XBF415" s="1"/>
      <c r="XBG415" s="1"/>
      <c r="XBH415" s="1"/>
      <c r="XBI415" s="1"/>
      <c r="XBJ415" s="1"/>
      <c r="XBK415" s="1"/>
      <c r="XBL415" s="1"/>
      <c r="XBM415" s="1"/>
      <c r="XBN415" s="1"/>
      <c r="XBO415" s="1"/>
      <c r="XBP415" s="1"/>
      <c r="XBQ415" s="1"/>
      <c r="XBR415" s="1"/>
      <c r="XBS415" s="1"/>
      <c r="XBT415" s="1"/>
      <c r="XBU415" s="1"/>
      <c r="XBV415" s="1"/>
      <c r="XBW415" s="1"/>
      <c r="XBX415" s="1"/>
      <c r="XBY415" s="1"/>
      <c r="XBZ415" s="1"/>
      <c r="XCA415" s="1"/>
      <c r="XCB415" s="1"/>
      <c r="XCC415" s="1"/>
      <c r="XCD415" s="1"/>
      <c r="XCE415" s="1"/>
      <c r="XCF415" s="1"/>
      <c r="XCG415" s="1"/>
      <c r="XCH415" s="1"/>
      <c r="XCI415" s="1"/>
      <c r="XCJ415" s="1"/>
      <c r="XCK415" s="1"/>
      <c r="XCL415" s="1"/>
      <c r="XCM415" s="1"/>
      <c r="XCN415" s="1"/>
      <c r="XCO415" s="1"/>
      <c r="XCP415" s="1"/>
      <c r="XCQ415" s="1"/>
      <c r="XCR415" s="1"/>
      <c r="XCS415" s="1"/>
      <c r="XCT415" s="1"/>
      <c r="XCU415" s="1"/>
      <c r="XCV415" s="1"/>
      <c r="XCW415" s="1"/>
      <c r="XCX415" s="1"/>
      <c r="XCY415" s="1"/>
      <c r="XCZ415" s="1"/>
      <c r="XDA415" s="1"/>
      <c r="XDB415" s="1"/>
      <c r="XDC415" s="1"/>
      <c r="XDD415" s="1"/>
      <c r="XDE415" s="1"/>
      <c r="XDF415" s="1"/>
      <c r="XDG415" s="1"/>
      <c r="XDH415" s="1"/>
      <c r="XDI415" s="1"/>
      <c r="XDJ415" s="1"/>
      <c r="XDK415" s="1"/>
      <c r="XDL415" s="1"/>
      <c r="XDM415" s="1"/>
      <c r="XDN415" s="1"/>
      <c r="XDO415" s="1"/>
      <c r="XDP415" s="1"/>
      <c r="XDQ415" s="1"/>
      <c r="XDR415" s="1"/>
      <c r="XDS415" s="1"/>
      <c r="XDT415" s="1"/>
      <c r="XDU415" s="1"/>
      <c r="XDV415" s="1"/>
      <c r="XDW415" s="1"/>
      <c r="XDX415" s="1"/>
      <c r="XDY415" s="1"/>
      <c r="XDZ415" s="1"/>
      <c r="XEA415" s="1"/>
      <c r="XEB415" s="1"/>
      <c r="XEC415" s="1"/>
      <c r="XED415" s="1"/>
      <c r="XEE415" s="1"/>
      <c r="XEF415" s="1"/>
      <c r="XEG415" s="1"/>
      <c r="XEH415" s="1"/>
      <c r="XEI415" s="1"/>
      <c r="XEJ415" s="1"/>
      <c r="XEK415" s="1"/>
      <c r="XEL415" s="1"/>
      <c r="XEM415" s="1"/>
      <c r="XEN415" s="1"/>
      <c r="XEO415" s="1"/>
      <c r="XEP415" s="1"/>
      <c r="XEQ415" s="1"/>
      <c r="XER415" s="1"/>
      <c r="XES415" s="1"/>
      <c r="XET415" s="1"/>
      <c r="XEU415" s="1"/>
      <c r="XEV415" s="1"/>
      <c r="XEW415" s="1"/>
      <c r="XEX415" s="1"/>
      <c r="XEY415" s="1"/>
      <c r="XEZ415" s="1"/>
      <c r="XFA415" s="1"/>
      <c r="XFB415" s="1"/>
      <c r="XFC415" s="1"/>
      <c r="XFD415" s="1"/>
    </row>
    <row r="416" spans="1:151 16227:16384" s="11" customFormat="1" ht="20.25" customHeight="1" x14ac:dyDescent="0.25">
      <c r="A416" s="137" t="str">
        <f>A415</f>
        <v>15th Floor for Residential (Part Refuge &amp; Terrace Area)</v>
      </c>
      <c r="B416" s="138"/>
      <c r="C416" s="100">
        <v>1</v>
      </c>
      <c r="D416" s="100"/>
      <c r="E416" s="117" t="s">
        <v>214</v>
      </c>
      <c r="F416" s="118"/>
      <c r="G416" s="118"/>
      <c r="H416" s="118"/>
      <c r="I416" s="119"/>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WZC416" s="1"/>
      <c r="WZD416" s="1"/>
      <c r="WZE416" s="1"/>
      <c r="WZF416" s="1"/>
      <c r="WZG416" s="1"/>
      <c r="WZH416" s="1"/>
      <c r="WZI416" s="1"/>
      <c r="WZJ416" s="1"/>
      <c r="WZK416" s="1"/>
      <c r="WZL416" s="1"/>
      <c r="WZM416" s="1"/>
      <c r="WZN416" s="1"/>
      <c r="WZO416" s="1"/>
      <c r="WZP416" s="1"/>
      <c r="WZQ416" s="1"/>
      <c r="WZR416" s="1"/>
      <c r="WZS416" s="1"/>
      <c r="WZT416" s="1"/>
      <c r="WZU416" s="1"/>
      <c r="WZV416" s="1"/>
      <c r="WZW416" s="1"/>
      <c r="WZX416" s="1"/>
      <c r="WZY416" s="1"/>
      <c r="WZZ416" s="1"/>
      <c r="XAA416" s="1"/>
      <c r="XAB416" s="1"/>
      <c r="XAC416" s="1"/>
      <c r="XAD416" s="1"/>
      <c r="XAE416" s="1"/>
      <c r="XAF416" s="1"/>
      <c r="XAG416" s="1"/>
      <c r="XAH416" s="1"/>
      <c r="XAI416" s="1"/>
      <c r="XAJ416" s="1"/>
      <c r="XAK416" s="1"/>
      <c r="XAL416" s="1"/>
      <c r="XAM416" s="1"/>
      <c r="XAN416" s="1"/>
      <c r="XAO416" s="1"/>
      <c r="XAP416" s="1"/>
      <c r="XAQ416" s="1"/>
      <c r="XAR416" s="1"/>
      <c r="XAS416" s="1"/>
      <c r="XAT416" s="1"/>
      <c r="XAU416" s="1"/>
      <c r="XAV416" s="1"/>
      <c r="XAW416" s="1"/>
      <c r="XAX416" s="1"/>
      <c r="XAY416" s="1"/>
      <c r="XAZ416" s="1"/>
      <c r="XBA416" s="1"/>
      <c r="XBB416" s="1"/>
      <c r="XBC416" s="1"/>
      <c r="XBD416" s="1"/>
      <c r="XBE416" s="1"/>
      <c r="XBF416" s="1"/>
      <c r="XBG416" s="1"/>
      <c r="XBH416" s="1"/>
      <c r="XBI416" s="1"/>
      <c r="XBJ416" s="1"/>
      <c r="XBK416" s="1"/>
      <c r="XBL416" s="1"/>
      <c r="XBM416" s="1"/>
      <c r="XBN416" s="1"/>
      <c r="XBO416" s="1"/>
      <c r="XBP416" s="1"/>
      <c r="XBQ416" s="1"/>
      <c r="XBR416" s="1"/>
      <c r="XBS416" s="1"/>
      <c r="XBT416" s="1"/>
      <c r="XBU416" s="1"/>
      <c r="XBV416" s="1"/>
      <c r="XBW416" s="1"/>
      <c r="XBX416" s="1"/>
      <c r="XBY416" s="1"/>
      <c r="XBZ416" s="1"/>
      <c r="XCA416" s="1"/>
      <c r="XCB416" s="1"/>
      <c r="XCC416" s="1"/>
      <c r="XCD416" s="1"/>
      <c r="XCE416" s="1"/>
      <c r="XCF416" s="1"/>
      <c r="XCG416" s="1"/>
      <c r="XCH416" s="1"/>
      <c r="XCI416" s="1"/>
      <c r="XCJ416" s="1"/>
      <c r="XCK416" s="1"/>
      <c r="XCL416" s="1"/>
      <c r="XCM416" s="1"/>
      <c r="XCN416" s="1"/>
      <c r="XCO416" s="1"/>
      <c r="XCP416" s="1"/>
      <c r="XCQ416" s="1"/>
      <c r="XCR416" s="1"/>
      <c r="XCS416" s="1"/>
      <c r="XCT416" s="1"/>
      <c r="XCU416" s="1"/>
      <c r="XCV416" s="1"/>
      <c r="XCW416" s="1"/>
      <c r="XCX416" s="1"/>
      <c r="XCY416" s="1"/>
      <c r="XCZ416" s="1"/>
      <c r="XDA416" s="1"/>
      <c r="XDB416" s="1"/>
      <c r="XDC416" s="1"/>
      <c r="XDD416" s="1"/>
      <c r="XDE416" s="1"/>
      <c r="XDF416" s="1"/>
      <c r="XDG416" s="1"/>
      <c r="XDH416" s="1"/>
      <c r="XDI416" s="1"/>
      <c r="XDJ416" s="1"/>
      <c r="XDK416" s="1"/>
      <c r="XDL416" s="1"/>
      <c r="XDM416" s="1"/>
      <c r="XDN416" s="1"/>
      <c r="XDO416" s="1"/>
      <c r="XDP416" s="1"/>
      <c r="XDQ416" s="1"/>
      <c r="XDR416" s="1"/>
      <c r="XDS416" s="1"/>
      <c r="XDT416" s="1"/>
      <c r="XDU416" s="1"/>
      <c r="XDV416" s="1"/>
      <c r="XDW416" s="1"/>
      <c r="XDX416" s="1"/>
      <c r="XDY416" s="1"/>
      <c r="XDZ416" s="1"/>
      <c r="XEA416" s="1"/>
      <c r="XEB416" s="1"/>
      <c r="XEC416" s="1"/>
      <c r="XED416" s="1"/>
      <c r="XEE416" s="1"/>
      <c r="XEF416" s="1"/>
      <c r="XEG416" s="1"/>
      <c r="XEH416" s="1"/>
      <c r="XEI416" s="1"/>
      <c r="XEJ416" s="1"/>
      <c r="XEK416" s="1"/>
      <c r="XEL416" s="1"/>
      <c r="XEM416" s="1"/>
      <c r="XEN416" s="1"/>
      <c r="XEO416" s="1"/>
      <c r="XEP416" s="1"/>
      <c r="XEQ416" s="1"/>
      <c r="XER416" s="1"/>
      <c r="XES416" s="1"/>
      <c r="XET416" s="1"/>
      <c r="XEU416" s="1"/>
      <c r="XEV416" s="1"/>
      <c r="XEW416" s="1"/>
      <c r="XEX416" s="1"/>
      <c r="XEY416" s="1"/>
      <c r="XEZ416" s="1"/>
      <c r="XFA416" s="1"/>
      <c r="XFB416" s="1"/>
      <c r="XFC416" s="1"/>
      <c r="XFD416" s="1"/>
    </row>
    <row r="417" spans="1:151 16227:16384" s="11" customFormat="1" ht="20.25" customHeight="1" x14ac:dyDescent="0.25">
      <c r="A417" s="139"/>
      <c r="B417" s="140"/>
      <c r="C417" s="100">
        <f>C416+1</f>
        <v>2</v>
      </c>
      <c r="D417" s="100"/>
      <c r="E417" s="60" t="s">
        <v>211</v>
      </c>
      <c r="F417" s="117">
        <f>(42.49)*10.764</f>
        <v>457.36235999999997</v>
      </c>
      <c r="G417" s="119">
        <f>(42.49)*10.764</f>
        <v>457.36235999999997</v>
      </c>
      <c r="H417" s="60">
        <v>0</v>
      </c>
      <c r="I417" s="60">
        <f t="shared" ref="I417:I418" si="71">F417*(($I$191)+1)+H417</f>
        <v>686.04353999999989</v>
      </c>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WZC417" s="1"/>
      <c r="WZD417" s="1"/>
      <c r="WZE417" s="1"/>
      <c r="WZF417" s="1"/>
      <c r="WZG417" s="1"/>
      <c r="WZH417" s="1"/>
      <c r="WZI417" s="1"/>
      <c r="WZJ417" s="1"/>
      <c r="WZK417" s="1"/>
      <c r="WZL417" s="1"/>
      <c r="WZM417" s="1"/>
      <c r="WZN417" s="1"/>
      <c r="WZO417" s="1"/>
      <c r="WZP417" s="1"/>
      <c r="WZQ417" s="1"/>
      <c r="WZR417" s="1"/>
      <c r="WZS417" s="1"/>
      <c r="WZT417" s="1"/>
      <c r="WZU417" s="1"/>
      <c r="WZV417" s="1"/>
      <c r="WZW417" s="1"/>
      <c r="WZX417" s="1"/>
      <c r="WZY417" s="1"/>
      <c r="WZZ417" s="1"/>
      <c r="XAA417" s="1"/>
      <c r="XAB417" s="1"/>
      <c r="XAC417" s="1"/>
      <c r="XAD417" s="1"/>
      <c r="XAE417" s="1"/>
      <c r="XAF417" s="1"/>
      <c r="XAG417" s="1"/>
      <c r="XAH417" s="1"/>
      <c r="XAI417" s="1"/>
      <c r="XAJ417" s="1"/>
      <c r="XAK417" s="1"/>
      <c r="XAL417" s="1"/>
      <c r="XAM417" s="1"/>
      <c r="XAN417" s="1"/>
      <c r="XAO417" s="1"/>
      <c r="XAP417" s="1"/>
      <c r="XAQ417" s="1"/>
      <c r="XAR417" s="1"/>
      <c r="XAS417" s="1"/>
      <c r="XAT417" s="1"/>
      <c r="XAU417" s="1"/>
      <c r="XAV417" s="1"/>
      <c r="XAW417" s="1"/>
      <c r="XAX417" s="1"/>
      <c r="XAY417" s="1"/>
      <c r="XAZ417" s="1"/>
      <c r="XBA417" s="1"/>
      <c r="XBB417" s="1"/>
      <c r="XBC417" s="1"/>
      <c r="XBD417" s="1"/>
      <c r="XBE417" s="1"/>
      <c r="XBF417" s="1"/>
      <c r="XBG417" s="1"/>
      <c r="XBH417" s="1"/>
      <c r="XBI417" s="1"/>
      <c r="XBJ417" s="1"/>
      <c r="XBK417" s="1"/>
      <c r="XBL417" s="1"/>
      <c r="XBM417" s="1"/>
      <c r="XBN417" s="1"/>
      <c r="XBO417" s="1"/>
      <c r="XBP417" s="1"/>
      <c r="XBQ417" s="1"/>
      <c r="XBR417" s="1"/>
      <c r="XBS417" s="1"/>
      <c r="XBT417" s="1"/>
      <c r="XBU417" s="1"/>
      <c r="XBV417" s="1"/>
      <c r="XBW417" s="1"/>
      <c r="XBX417" s="1"/>
      <c r="XBY417" s="1"/>
      <c r="XBZ417" s="1"/>
      <c r="XCA417" s="1"/>
      <c r="XCB417" s="1"/>
      <c r="XCC417" s="1"/>
      <c r="XCD417" s="1"/>
      <c r="XCE417" s="1"/>
      <c r="XCF417" s="1"/>
      <c r="XCG417" s="1"/>
      <c r="XCH417" s="1"/>
      <c r="XCI417" s="1"/>
      <c r="XCJ417" s="1"/>
      <c r="XCK417" s="1"/>
      <c r="XCL417" s="1"/>
      <c r="XCM417" s="1"/>
      <c r="XCN417" s="1"/>
      <c r="XCO417" s="1"/>
      <c r="XCP417" s="1"/>
      <c r="XCQ417" s="1"/>
      <c r="XCR417" s="1"/>
      <c r="XCS417" s="1"/>
      <c r="XCT417" s="1"/>
      <c r="XCU417" s="1"/>
      <c r="XCV417" s="1"/>
      <c r="XCW417" s="1"/>
      <c r="XCX417" s="1"/>
      <c r="XCY417" s="1"/>
      <c r="XCZ417" s="1"/>
      <c r="XDA417" s="1"/>
      <c r="XDB417" s="1"/>
      <c r="XDC417" s="1"/>
      <c r="XDD417" s="1"/>
      <c r="XDE417" s="1"/>
      <c r="XDF417" s="1"/>
      <c r="XDG417" s="1"/>
      <c r="XDH417" s="1"/>
      <c r="XDI417" s="1"/>
      <c r="XDJ417" s="1"/>
      <c r="XDK417" s="1"/>
      <c r="XDL417" s="1"/>
      <c r="XDM417" s="1"/>
      <c r="XDN417" s="1"/>
      <c r="XDO417" s="1"/>
      <c r="XDP417" s="1"/>
      <c r="XDQ417" s="1"/>
      <c r="XDR417" s="1"/>
      <c r="XDS417" s="1"/>
      <c r="XDT417" s="1"/>
      <c r="XDU417" s="1"/>
      <c r="XDV417" s="1"/>
      <c r="XDW417" s="1"/>
      <c r="XDX417" s="1"/>
      <c r="XDY417" s="1"/>
      <c r="XDZ417" s="1"/>
      <c r="XEA417" s="1"/>
      <c r="XEB417" s="1"/>
      <c r="XEC417" s="1"/>
      <c r="XED417" s="1"/>
      <c r="XEE417" s="1"/>
      <c r="XEF417" s="1"/>
      <c r="XEG417" s="1"/>
      <c r="XEH417" s="1"/>
      <c r="XEI417" s="1"/>
      <c r="XEJ417" s="1"/>
      <c r="XEK417" s="1"/>
      <c r="XEL417" s="1"/>
      <c r="XEM417" s="1"/>
      <c r="XEN417" s="1"/>
      <c r="XEO417" s="1"/>
      <c r="XEP417" s="1"/>
      <c r="XEQ417" s="1"/>
      <c r="XER417" s="1"/>
      <c r="XES417" s="1"/>
      <c r="XET417" s="1"/>
      <c r="XEU417" s="1"/>
      <c r="XEV417" s="1"/>
      <c r="XEW417" s="1"/>
      <c r="XEX417" s="1"/>
      <c r="XEY417" s="1"/>
      <c r="XEZ417" s="1"/>
      <c r="XFA417" s="1"/>
      <c r="XFB417" s="1"/>
      <c r="XFC417" s="1"/>
      <c r="XFD417" s="1"/>
    </row>
    <row r="418" spans="1:151 16227:16384" s="11" customFormat="1" ht="20.25" customHeight="1" x14ac:dyDescent="0.25">
      <c r="A418" s="141"/>
      <c r="B418" s="142"/>
      <c r="C418" s="100">
        <f t="shared" ref="C418:C419" si="72">C417+1</f>
        <v>3</v>
      </c>
      <c r="D418" s="100"/>
      <c r="E418" s="60" t="s">
        <v>211</v>
      </c>
      <c r="F418" s="117">
        <f>(43.01)*10.764</f>
        <v>462.95963999999992</v>
      </c>
      <c r="G418" s="119">
        <f>(43.01)*10.764</f>
        <v>462.95963999999992</v>
      </c>
      <c r="H418" s="60">
        <v>0</v>
      </c>
      <c r="I418" s="60">
        <f t="shared" si="71"/>
        <v>694.43945999999983</v>
      </c>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WZC418" s="1"/>
      <c r="WZD418" s="1"/>
      <c r="WZE418" s="1"/>
      <c r="WZF418" s="1"/>
      <c r="WZG418" s="1"/>
      <c r="WZH418" s="1"/>
      <c r="WZI418" s="1"/>
      <c r="WZJ418" s="1"/>
      <c r="WZK418" s="1"/>
      <c r="WZL418" s="1"/>
      <c r="WZM418" s="1"/>
      <c r="WZN418" s="1"/>
      <c r="WZO418" s="1"/>
      <c r="WZP418" s="1"/>
      <c r="WZQ418" s="1"/>
      <c r="WZR418" s="1"/>
      <c r="WZS418" s="1"/>
      <c r="WZT418" s="1"/>
      <c r="WZU418" s="1"/>
      <c r="WZV418" s="1"/>
      <c r="WZW418" s="1"/>
      <c r="WZX418" s="1"/>
      <c r="WZY418" s="1"/>
      <c r="WZZ418" s="1"/>
      <c r="XAA418" s="1"/>
      <c r="XAB418" s="1"/>
      <c r="XAC418" s="1"/>
      <c r="XAD418" s="1"/>
      <c r="XAE418" s="1"/>
      <c r="XAF418" s="1"/>
      <c r="XAG418" s="1"/>
      <c r="XAH418" s="1"/>
      <c r="XAI418" s="1"/>
      <c r="XAJ418" s="1"/>
      <c r="XAK418" s="1"/>
      <c r="XAL418" s="1"/>
      <c r="XAM418" s="1"/>
      <c r="XAN418" s="1"/>
      <c r="XAO418" s="1"/>
      <c r="XAP418" s="1"/>
      <c r="XAQ418" s="1"/>
      <c r="XAR418" s="1"/>
      <c r="XAS418" s="1"/>
      <c r="XAT418" s="1"/>
      <c r="XAU418" s="1"/>
      <c r="XAV418" s="1"/>
      <c r="XAW418" s="1"/>
      <c r="XAX418" s="1"/>
      <c r="XAY418" s="1"/>
      <c r="XAZ418" s="1"/>
      <c r="XBA418" s="1"/>
      <c r="XBB418" s="1"/>
      <c r="XBC418" s="1"/>
      <c r="XBD418" s="1"/>
      <c r="XBE418" s="1"/>
      <c r="XBF418" s="1"/>
      <c r="XBG418" s="1"/>
      <c r="XBH418" s="1"/>
      <c r="XBI418" s="1"/>
      <c r="XBJ418" s="1"/>
      <c r="XBK418" s="1"/>
      <c r="XBL418" s="1"/>
      <c r="XBM418" s="1"/>
      <c r="XBN418" s="1"/>
      <c r="XBO418" s="1"/>
      <c r="XBP418" s="1"/>
      <c r="XBQ418" s="1"/>
      <c r="XBR418" s="1"/>
      <c r="XBS418" s="1"/>
      <c r="XBT418" s="1"/>
      <c r="XBU418" s="1"/>
      <c r="XBV418" s="1"/>
      <c r="XBW418" s="1"/>
      <c r="XBX418" s="1"/>
      <c r="XBY418" s="1"/>
      <c r="XBZ418" s="1"/>
      <c r="XCA418" s="1"/>
      <c r="XCB418" s="1"/>
      <c r="XCC418" s="1"/>
      <c r="XCD418" s="1"/>
      <c r="XCE418" s="1"/>
      <c r="XCF418" s="1"/>
      <c r="XCG418" s="1"/>
      <c r="XCH418" s="1"/>
      <c r="XCI418" s="1"/>
      <c r="XCJ418" s="1"/>
      <c r="XCK418" s="1"/>
      <c r="XCL418" s="1"/>
      <c r="XCM418" s="1"/>
      <c r="XCN418" s="1"/>
      <c r="XCO418" s="1"/>
      <c r="XCP418" s="1"/>
      <c r="XCQ418" s="1"/>
      <c r="XCR418" s="1"/>
      <c r="XCS418" s="1"/>
      <c r="XCT418" s="1"/>
      <c r="XCU418" s="1"/>
      <c r="XCV418" s="1"/>
      <c r="XCW418" s="1"/>
      <c r="XCX418" s="1"/>
      <c r="XCY418" s="1"/>
      <c r="XCZ418" s="1"/>
      <c r="XDA418" s="1"/>
      <c r="XDB418" s="1"/>
      <c r="XDC418" s="1"/>
      <c r="XDD418" s="1"/>
      <c r="XDE418" s="1"/>
      <c r="XDF418" s="1"/>
      <c r="XDG418" s="1"/>
      <c r="XDH418" s="1"/>
      <c r="XDI418" s="1"/>
      <c r="XDJ418" s="1"/>
      <c r="XDK418" s="1"/>
      <c r="XDL418" s="1"/>
      <c r="XDM418" s="1"/>
      <c r="XDN418" s="1"/>
      <c r="XDO418" s="1"/>
      <c r="XDP418" s="1"/>
      <c r="XDQ418" s="1"/>
      <c r="XDR418" s="1"/>
      <c r="XDS418" s="1"/>
      <c r="XDT418" s="1"/>
      <c r="XDU418" s="1"/>
      <c r="XDV418" s="1"/>
      <c r="XDW418" s="1"/>
      <c r="XDX418" s="1"/>
      <c r="XDY418" s="1"/>
      <c r="XDZ418" s="1"/>
      <c r="XEA418" s="1"/>
      <c r="XEB418" s="1"/>
      <c r="XEC418" s="1"/>
      <c r="XED418" s="1"/>
      <c r="XEE418" s="1"/>
      <c r="XEF418" s="1"/>
      <c r="XEG418" s="1"/>
      <c r="XEH418" s="1"/>
      <c r="XEI418" s="1"/>
      <c r="XEJ418" s="1"/>
      <c r="XEK418" s="1"/>
      <c r="XEL418" s="1"/>
      <c r="XEM418" s="1"/>
      <c r="XEN418" s="1"/>
      <c r="XEO418" s="1"/>
      <c r="XEP418" s="1"/>
      <c r="XEQ418" s="1"/>
      <c r="XER418" s="1"/>
      <c r="XES418" s="1"/>
      <c r="XET418" s="1"/>
      <c r="XEU418" s="1"/>
      <c r="XEV418" s="1"/>
      <c r="XEW418" s="1"/>
      <c r="XEX418" s="1"/>
      <c r="XEY418" s="1"/>
      <c r="XEZ418" s="1"/>
      <c r="XFA418" s="1"/>
      <c r="XFB418" s="1"/>
      <c r="XFC418" s="1"/>
      <c r="XFD418" s="1"/>
    </row>
    <row r="419" spans="1:151 16227:16384" s="11" customFormat="1" ht="20.25" customHeight="1" x14ac:dyDescent="0.25">
      <c r="A419" s="61"/>
      <c r="B419" s="62"/>
      <c r="C419" s="100">
        <f t="shared" si="72"/>
        <v>4</v>
      </c>
      <c r="D419" s="100"/>
      <c r="E419" s="117" t="s">
        <v>215</v>
      </c>
      <c r="F419" s="118"/>
      <c r="G419" s="118"/>
      <c r="H419" s="118"/>
      <c r="I419" s="119"/>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WZC419" s="1"/>
      <c r="WZD419" s="1"/>
      <c r="WZE419" s="1"/>
      <c r="WZF419" s="1"/>
      <c r="WZG419" s="1"/>
      <c r="WZH419" s="1"/>
      <c r="WZI419" s="1"/>
      <c r="WZJ419" s="1"/>
      <c r="WZK419" s="1"/>
      <c r="WZL419" s="1"/>
      <c r="WZM419" s="1"/>
      <c r="WZN419" s="1"/>
      <c r="WZO419" s="1"/>
      <c r="WZP419" s="1"/>
      <c r="WZQ419" s="1"/>
      <c r="WZR419" s="1"/>
      <c r="WZS419" s="1"/>
      <c r="WZT419" s="1"/>
      <c r="WZU419" s="1"/>
      <c r="WZV419" s="1"/>
      <c r="WZW419" s="1"/>
      <c r="WZX419" s="1"/>
      <c r="WZY419" s="1"/>
      <c r="WZZ419" s="1"/>
      <c r="XAA419" s="1"/>
      <c r="XAB419" s="1"/>
      <c r="XAC419" s="1"/>
      <c r="XAD419" s="1"/>
      <c r="XAE419" s="1"/>
      <c r="XAF419" s="1"/>
      <c r="XAG419" s="1"/>
      <c r="XAH419" s="1"/>
      <c r="XAI419" s="1"/>
      <c r="XAJ419" s="1"/>
      <c r="XAK419" s="1"/>
      <c r="XAL419" s="1"/>
      <c r="XAM419" s="1"/>
      <c r="XAN419" s="1"/>
      <c r="XAO419" s="1"/>
      <c r="XAP419" s="1"/>
      <c r="XAQ419" s="1"/>
      <c r="XAR419" s="1"/>
      <c r="XAS419" s="1"/>
      <c r="XAT419" s="1"/>
      <c r="XAU419" s="1"/>
      <c r="XAV419" s="1"/>
      <c r="XAW419" s="1"/>
      <c r="XAX419" s="1"/>
      <c r="XAY419" s="1"/>
      <c r="XAZ419" s="1"/>
      <c r="XBA419" s="1"/>
      <c r="XBB419" s="1"/>
      <c r="XBC419" s="1"/>
      <c r="XBD419" s="1"/>
      <c r="XBE419" s="1"/>
      <c r="XBF419" s="1"/>
      <c r="XBG419" s="1"/>
      <c r="XBH419" s="1"/>
      <c r="XBI419" s="1"/>
      <c r="XBJ419" s="1"/>
      <c r="XBK419" s="1"/>
      <c r="XBL419" s="1"/>
      <c r="XBM419" s="1"/>
      <c r="XBN419" s="1"/>
      <c r="XBO419" s="1"/>
      <c r="XBP419" s="1"/>
      <c r="XBQ419" s="1"/>
      <c r="XBR419" s="1"/>
      <c r="XBS419" s="1"/>
      <c r="XBT419" s="1"/>
      <c r="XBU419" s="1"/>
      <c r="XBV419" s="1"/>
      <c r="XBW419" s="1"/>
      <c r="XBX419" s="1"/>
      <c r="XBY419" s="1"/>
      <c r="XBZ419" s="1"/>
      <c r="XCA419" s="1"/>
      <c r="XCB419" s="1"/>
      <c r="XCC419" s="1"/>
      <c r="XCD419" s="1"/>
      <c r="XCE419" s="1"/>
      <c r="XCF419" s="1"/>
      <c r="XCG419" s="1"/>
      <c r="XCH419" s="1"/>
      <c r="XCI419" s="1"/>
      <c r="XCJ419" s="1"/>
      <c r="XCK419" s="1"/>
      <c r="XCL419" s="1"/>
      <c r="XCM419" s="1"/>
      <c r="XCN419" s="1"/>
      <c r="XCO419" s="1"/>
      <c r="XCP419" s="1"/>
      <c r="XCQ419" s="1"/>
      <c r="XCR419" s="1"/>
      <c r="XCS419" s="1"/>
      <c r="XCT419" s="1"/>
      <c r="XCU419" s="1"/>
      <c r="XCV419" s="1"/>
      <c r="XCW419" s="1"/>
      <c r="XCX419" s="1"/>
      <c r="XCY419" s="1"/>
      <c r="XCZ419" s="1"/>
      <c r="XDA419" s="1"/>
      <c r="XDB419" s="1"/>
      <c r="XDC419" s="1"/>
      <c r="XDD419" s="1"/>
      <c r="XDE419" s="1"/>
      <c r="XDF419" s="1"/>
      <c r="XDG419" s="1"/>
      <c r="XDH419" s="1"/>
      <c r="XDI419" s="1"/>
      <c r="XDJ419" s="1"/>
      <c r="XDK419" s="1"/>
      <c r="XDL419" s="1"/>
      <c r="XDM419" s="1"/>
      <c r="XDN419" s="1"/>
      <c r="XDO419" s="1"/>
      <c r="XDP419" s="1"/>
      <c r="XDQ419" s="1"/>
      <c r="XDR419" s="1"/>
      <c r="XDS419" s="1"/>
      <c r="XDT419" s="1"/>
      <c r="XDU419" s="1"/>
      <c r="XDV419" s="1"/>
      <c r="XDW419" s="1"/>
      <c r="XDX419" s="1"/>
      <c r="XDY419" s="1"/>
      <c r="XDZ419" s="1"/>
      <c r="XEA419" s="1"/>
      <c r="XEB419" s="1"/>
      <c r="XEC419" s="1"/>
      <c r="XED419" s="1"/>
      <c r="XEE419" s="1"/>
      <c r="XEF419" s="1"/>
      <c r="XEG419" s="1"/>
      <c r="XEH419" s="1"/>
      <c r="XEI419" s="1"/>
      <c r="XEJ419" s="1"/>
      <c r="XEK419" s="1"/>
      <c r="XEL419" s="1"/>
      <c r="XEM419" s="1"/>
      <c r="XEN419" s="1"/>
      <c r="XEO419" s="1"/>
      <c r="XEP419" s="1"/>
      <c r="XEQ419" s="1"/>
      <c r="XER419" s="1"/>
      <c r="XES419" s="1"/>
      <c r="XET419" s="1"/>
      <c r="XEU419" s="1"/>
      <c r="XEV419" s="1"/>
      <c r="XEW419" s="1"/>
      <c r="XEX419" s="1"/>
      <c r="XEY419" s="1"/>
      <c r="XEZ419" s="1"/>
      <c r="XFA419" s="1"/>
      <c r="XFB419" s="1"/>
      <c r="XFC419" s="1"/>
      <c r="XFD419" s="1"/>
    </row>
    <row r="420" spans="1:151 16227:16384" s="11" customFormat="1" ht="20.25" x14ac:dyDescent="0.25">
      <c r="A420" s="120" t="s">
        <v>212</v>
      </c>
      <c r="B420" s="121"/>
      <c r="C420" s="121"/>
      <c r="D420" s="121"/>
      <c r="E420" s="121"/>
      <c r="F420" s="121"/>
      <c r="G420" s="121"/>
      <c r="H420" s="121"/>
      <c r="I420" s="122"/>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WZC420" s="1"/>
      <c r="WZD420" s="1"/>
      <c r="WZE420" s="1"/>
      <c r="WZF420" s="1"/>
      <c r="WZG420" s="1"/>
      <c r="WZH420" s="1"/>
      <c r="WZI420" s="1"/>
      <c r="WZJ420" s="1"/>
      <c r="WZK420" s="1"/>
      <c r="WZL420" s="1"/>
      <c r="WZM420" s="1"/>
      <c r="WZN420" s="1"/>
      <c r="WZO420" s="1"/>
      <c r="WZP420" s="1"/>
      <c r="WZQ420" s="1"/>
      <c r="WZR420" s="1"/>
      <c r="WZS420" s="1"/>
      <c r="WZT420" s="1"/>
      <c r="WZU420" s="1"/>
      <c r="WZV420" s="1"/>
      <c r="WZW420" s="1"/>
      <c r="WZX420" s="1"/>
      <c r="WZY420" s="1"/>
      <c r="WZZ420" s="1"/>
      <c r="XAA420" s="1"/>
      <c r="XAB420" s="1"/>
      <c r="XAC420" s="1"/>
      <c r="XAD420" s="1"/>
      <c r="XAE420" s="1"/>
      <c r="XAF420" s="1"/>
      <c r="XAG420" s="1"/>
      <c r="XAH420" s="1"/>
      <c r="XAI420" s="1"/>
      <c r="XAJ420" s="1"/>
      <c r="XAK420" s="1"/>
      <c r="XAL420" s="1"/>
      <c r="XAM420" s="1"/>
      <c r="XAN420" s="1"/>
      <c r="XAO420" s="1"/>
      <c r="XAP420" s="1"/>
      <c r="XAQ420" s="1"/>
      <c r="XAR420" s="1"/>
      <c r="XAS420" s="1"/>
      <c r="XAT420" s="1"/>
      <c r="XAU420" s="1"/>
      <c r="XAV420" s="1"/>
      <c r="XAW420" s="1"/>
      <c r="XAX420" s="1"/>
      <c r="XAY420" s="1"/>
      <c r="XAZ420" s="1"/>
      <c r="XBA420" s="1"/>
      <c r="XBB420" s="1"/>
      <c r="XBC420" s="1"/>
      <c r="XBD420" s="1"/>
      <c r="XBE420" s="1"/>
      <c r="XBF420" s="1"/>
      <c r="XBG420" s="1"/>
      <c r="XBH420" s="1"/>
      <c r="XBI420" s="1"/>
      <c r="XBJ420" s="1"/>
      <c r="XBK420" s="1"/>
      <c r="XBL420" s="1"/>
      <c r="XBM420" s="1"/>
      <c r="XBN420" s="1"/>
      <c r="XBO420" s="1"/>
      <c r="XBP420" s="1"/>
      <c r="XBQ420" s="1"/>
      <c r="XBR420" s="1"/>
      <c r="XBS420" s="1"/>
      <c r="XBT420" s="1"/>
      <c r="XBU420" s="1"/>
      <c r="XBV420" s="1"/>
      <c r="XBW420" s="1"/>
      <c r="XBX420" s="1"/>
      <c r="XBY420" s="1"/>
      <c r="XBZ420" s="1"/>
      <c r="XCA420" s="1"/>
      <c r="XCB420" s="1"/>
      <c r="XCC420" s="1"/>
      <c r="XCD420" s="1"/>
      <c r="XCE420" s="1"/>
      <c r="XCF420" s="1"/>
      <c r="XCG420" s="1"/>
      <c r="XCH420" s="1"/>
      <c r="XCI420" s="1"/>
      <c r="XCJ420" s="1"/>
      <c r="XCK420" s="1"/>
      <c r="XCL420" s="1"/>
      <c r="XCM420" s="1"/>
      <c r="XCN420" s="1"/>
      <c r="XCO420" s="1"/>
      <c r="XCP420" s="1"/>
      <c r="XCQ420" s="1"/>
      <c r="XCR420" s="1"/>
      <c r="XCS420" s="1"/>
      <c r="XCT420" s="1"/>
      <c r="XCU420" s="1"/>
      <c r="XCV420" s="1"/>
      <c r="XCW420" s="1"/>
      <c r="XCX420" s="1"/>
      <c r="XCY420" s="1"/>
      <c r="XCZ420" s="1"/>
      <c r="XDA420" s="1"/>
      <c r="XDB420" s="1"/>
      <c r="XDC420" s="1"/>
      <c r="XDD420" s="1"/>
      <c r="XDE420" s="1"/>
      <c r="XDF420" s="1"/>
      <c r="XDG420" s="1"/>
      <c r="XDH420" s="1"/>
      <c r="XDI420" s="1"/>
      <c r="XDJ420" s="1"/>
      <c r="XDK420" s="1"/>
      <c r="XDL420" s="1"/>
      <c r="XDM420" s="1"/>
      <c r="XDN420" s="1"/>
      <c r="XDO420" s="1"/>
      <c r="XDP420" s="1"/>
      <c r="XDQ420" s="1"/>
      <c r="XDR420" s="1"/>
      <c r="XDS420" s="1"/>
      <c r="XDT420" s="1"/>
      <c r="XDU420" s="1"/>
      <c r="XDV420" s="1"/>
      <c r="XDW420" s="1"/>
      <c r="XDX420" s="1"/>
      <c r="XDY420" s="1"/>
      <c r="XDZ420" s="1"/>
      <c r="XEA420" s="1"/>
      <c r="XEB420" s="1"/>
      <c r="XEC420" s="1"/>
      <c r="XED420" s="1"/>
      <c r="XEE420" s="1"/>
      <c r="XEF420" s="1"/>
      <c r="XEG420" s="1"/>
      <c r="XEH420" s="1"/>
      <c r="XEI420" s="1"/>
      <c r="XEJ420" s="1"/>
      <c r="XEK420" s="1"/>
      <c r="XEL420" s="1"/>
      <c r="XEM420" s="1"/>
      <c r="XEN420" s="1"/>
      <c r="XEO420" s="1"/>
      <c r="XEP420" s="1"/>
      <c r="XEQ420" s="1"/>
      <c r="XER420" s="1"/>
      <c r="XES420" s="1"/>
      <c r="XET420" s="1"/>
      <c r="XEU420" s="1"/>
      <c r="XEV420" s="1"/>
      <c r="XEW420" s="1"/>
      <c r="XEX420" s="1"/>
      <c r="XEY420" s="1"/>
      <c r="XEZ420" s="1"/>
      <c r="XFA420" s="1"/>
      <c r="XFB420" s="1"/>
      <c r="XFC420" s="1"/>
      <c r="XFD420" s="1"/>
    </row>
    <row r="421" spans="1:151 16227:16384" s="11" customFormat="1" ht="20.25" x14ac:dyDescent="0.25">
      <c r="A421" s="120" t="s">
        <v>260</v>
      </c>
      <c r="B421" s="121"/>
      <c r="C421" s="121"/>
      <c r="D421" s="121"/>
      <c r="E421" s="121"/>
      <c r="F421" s="121"/>
      <c r="G421" s="121"/>
      <c r="H421" s="121"/>
      <c r="I421" s="122"/>
      <c r="J421" s="1">
        <v>1</v>
      </c>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WZC421" s="1"/>
      <c r="WZD421" s="1"/>
      <c r="WZE421" s="1"/>
      <c r="WZF421" s="1"/>
      <c r="WZG421" s="1"/>
      <c r="WZH421" s="1"/>
      <c r="WZI421" s="1"/>
      <c r="WZJ421" s="1"/>
      <c r="WZK421" s="1"/>
      <c r="WZL421" s="1"/>
      <c r="WZM421" s="1"/>
      <c r="WZN421" s="1"/>
      <c r="WZO421" s="1"/>
      <c r="WZP421" s="1"/>
      <c r="WZQ421" s="1"/>
      <c r="WZR421" s="1"/>
      <c r="WZS421" s="1"/>
      <c r="WZT421" s="1"/>
      <c r="WZU421" s="1"/>
      <c r="WZV421" s="1"/>
      <c r="WZW421" s="1"/>
      <c r="WZX421" s="1"/>
      <c r="WZY421" s="1"/>
      <c r="WZZ421" s="1"/>
      <c r="XAA421" s="1"/>
      <c r="XAB421" s="1"/>
      <c r="XAC421" s="1"/>
      <c r="XAD421" s="1"/>
      <c r="XAE421" s="1"/>
      <c r="XAF421" s="1"/>
      <c r="XAG421" s="1"/>
      <c r="XAH421" s="1"/>
      <c r="XAI421" s="1"/>
      <c r="XAJ421" s="1"/>
      <c r="XAK421" s="1"/>
      <c r="XAL421" s="1"/>
      <c r="XAM421" s="1"/>
      <c r="XAN421" s="1"/>
      <c r="XAO421" s="1"/>
      <c r="XAP421" s="1"/>
      <c r="XAQ421" s="1"/>
      <c r="XAR421" s="1"/>
      <c r="XAS421" s="1"/>
      <c r="XAT421" s="1"/>
      <c r="XAU421" s="1"/>
      <c r="XAV421" s="1"/>
      <c r="XAW421" s="1"/>
      <c r="XAX421" s="1"/>
      <c r="XAY421" s="1"/>
      <c r="XAZ421" s="1"/>
      <c r="XBA421" s="1"/>
      <c r="XBB421" s="1"/>
      <c r="XBC421" s="1"/>
      <c r="XBD421" s="1"/>
      <c r="XBE421" s="1"/>
      <c r="XBF421" s="1"/>
      <c r="XBG421" s="1"/>
      <c r="XBH421" s="1"/>
      <c r="XBI421" s="1"/>
      <c r="XBJ421" s="1"/>
      <c r="XBK421" s="1"/>
      <c r="XBL421" s="1"/>
      <c r="XBM421" s="1"/>
      <c r="XBN421" s="1"/>
      <c r="XBO421" s="1"/>
      <c r="XBP421" s="1"/>
      <c r="XBQ421" s="1"/>
      <c r="XBR421" s="1"/>
      <c r="XBS421" s="1"/>
      <c r="XBT421" s="1"/>
      <c r="XBU421" s="1"/>
      <c r="XBV421" s="1"/>
      <c r="XBW421" s="1"/>
      <c r="XBX421" s="1"/>
      <c r="XBY421" s="1"/>
      <c r="XBZ421" s="1"/>
      <c r="XCA421" s="1"/>
      <c r="XCB421" s="1"/>
      <c r="XCC421" s="1"/>
      <c r="XCD421" s="1"/>
      <c r="XCE421" s="1"/>
      <c r="XCF421" s="1"/>
      <c r="XCG421" s="1"/>
      <c r="XCH421" s="1"/>
      <c r="XCI421" s="1"/>
      <c r="XCJ421" s="1"/>
      <c r="XCK421" s="1"/>
      <c r="XCL421" s="1"/>
      <c r="XCM421" s="1"/>
      <c r="XCN421" s="1"/>
      <c r="XCO421" s="1"/>
      <c r="XCP421" s="1"/>
      <c r="XCQ421" s="1"/>
      <c r="XCR421" s="1"/>
      <c r="XCS421" s="1"/>
      <c r="XCT421" s="1"/>
      <c r="XCU421" s="1"/>
      <c r="XCV421" s="1"/>
      <c r="XCW421" s="1"/>
      <c r="XCX421" s="1"/>
      <c r="XCY421" s="1"/>
      <c r="XCZ421" s="1"/>
      <c r="XDA421" s="1"/>
      <c r="XDB421" s="1"/>
      <c r="XDC421" s="1"/>
      <c r="XDD421" s="1"/>
      <c r="XDE421" s="1"/>
      <c r="XDF421" s="1"/>
      <c r="XDG421" s="1"/>
      <c r="XDH421" s="1"/>
      <c r="XDI421" s="1"/>
      <c r="XDJ421" s="1"/>
      <c r="XDK421" s="1"/>
      <c r="XDL421" s="1"/>
      <c r="XDM421" s="1"/>
      <c r="XDN421" s="1"/>
      <c r="XDO421" s="1"/>
      <c r="XDP421" s="1"/>
      <c r="XDQ421" s="1"/>
      <c r="XDR421" s="1"/>
      <c r="XDS421" s="1"/>
      <c r="XDT421" s="1"/>
      <c r="XDU421" s="1"/>
      <c r="XDV421" s="1"/>
      <c r="XDW421" s="1"/>
      <c r="XDX421" s="1"/>
      <c r="XDY421" s="1"/>
      <c r="XDZ421" s="1"/>
      <c r="XEA421" s="1"/>
      <c r="XEB421" s="1"/>
      <c r="XEC421" s="1"/>
      <c r="XED421" s="1"/>
      <c r="XEE421" s="1"/>
      <c r="XEF421" s="1"/>
      <c r="XEG421" s="1"/>
      <c r="XEH421" s="1"/>
      <c r="XEI421" s="1"/>
      <c r="XEJ421" s="1"/>
      <c r="XEK421" s="1"/>
      <c r="XEL421" s="1"/>
      <c r="XEM421" s="1"/>
      <c r="XEN421" s="1"/>
      <c r="XEO421" s="1"/>
      <c r="XEP421" s="1"/>
      <c r="XEQ421" s="1"/>
      <c r="XER421" s="1"/>
      <c r="XES421" s="1"/>
      <c r="XET421" s="1"/>
      <c r="XEU421" s="1"/>
      <c r="XEV421" s="1"/>
      <c r="XEW421" s="1"/>
      <c r="XEX421" s="1"/>
      <c r="XEY421" s="1"/>
      <c r="XEZ421" s="1"/>
      <c r="XFA421" s="1"/>
      <c r="XFB421" s="1"/>
      <c r="XFC421" s="1"/>
      <c r="XFD421" s="1"/>
    </row>
    <row r="422" spans="1:151 16227:16384" s="11" customFormat="1" ht="20.25" customHeight="1" x14ac:dyDescent="0.25">
      <c r="A422" s="137" t="str">
        <f>A421</f>
        <v>22nd Floor (Part Refuge Area)</v>
      </c>
      <c r="B422" s="138"/>
      <c r="C422" s="100">
        <v>1</v>
      </c>
      <c r="D422" s="100"/>
      <c r="E422" s="117" t="s">
        <v>214</v>
      </c>
      <c r="F422" s="118"/>
      <c r="G422" s="118"/>
      <c r="H422" s="118"/>
      <c r="I422" s="119"/>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WZC422" s="1"/>
      <c r="WZD422" s="1"/>
      <c r="WZE422" s="1"/>
      <c r="WZF422" s="1"/>
      <c r="WZG422" s="1"/>
      <c r="WZH422" s="1"/>
      <c r="WZI422" s="1"/>
      <c r="WZJ422" s="1"/>
      <c r="WZK422" s="1"/>
      <c r="WZL422" s="1"/>
      <c r="WZM422" s="1"/>
      <c r="WZN422" s="1"/>
      <c r="WZO422" s="1"/>
      <c r="WZP422" s="1"/>
      <c r="WZQ422" s="1"/>
      <c r="WZR422" s="1"/>
      <c r="WZS422" s="1"/>
      <c r="WZT422" s="1"/>
      <c r="WZU422" s="1"/>
      <c r="WZV422" s="1"/>
      <c r="WZW422" s="1"/>
      <c r="WZX422" s="1"/>
      <c r="WZY422" s="1"/>
      <c r="WZZ422" s="1"/>
      <c r="XAA422" s="1"/>
      <c r="XAB422" s="1"/>
      <c r="XAC422" s="1"/>
      <c r="XAD422" s="1"/>
      <c r="XAE422" s="1"/>
      <c r="XAF422" s="1"/>
      <c r="XAG422" s="1"/>
      <c r="XAH422" s="1"/>
      <c r="XAI422" s="1"/>
      <c r="XAJ422" s="1"/>
      <c r="XAK422" s="1"/>
      <c r="XAL422" s="1"/>
      <c r="XAM422" s="1"/>
      <c r="XAN422" s="1"/>
      <c r="XAO422" s="1"/>
      <c r="XAP422" s="1"/>
      <c r="XAQ422" s="1"/>
      <c r="XAR422" s="1"/>
      <c r="XAS422" s="1"/>
      <c r="XAT422" s="1"/>
      <c r="XAU422" s="1"/>
      <c r="XAV422" s="1"/>
      <c r="XAW422" s="1"/>
      <c r="XAX422" s="1"/>
      <c r="XAY422" s="1"/>
      <c r="XAZ422" s="1"/>
      <c r="XBA422" s="1"/>
      <c r="XBB422" s="1"/>
      <c r="XBC422" s="1"/>
      <c r="XBD422" s="1"/>
      <c r="XBE422" s="1"/>
      <c r="XBF422" s="1"/>
      <c r="XBG422" s="1"/>
      <c r="XBH422" s="1"/>
      <c r="XBI422" s="1"/>
      <c r="XBJ422" s="1"/>
      <c r="XBK422" s="1"/>
      <c r="XBL422" s="1"/>
      <c r="XBM422" s="1"/>
      <c r="XBN422" s="1"/>
      <c r="XBO422" s="1"/>
      <c r="XBP422" s="1"/>
      <c r="XBQ422" s="1"/>
      <c r="XBR422" s="1"/>
      <c r="XBS422" s="1"/>
      <c r="XBT422" s="1"/>
      <c r="XBU422" s="1"/>
      <c r="XBV422" s="1"/>
      <c r="XBW422" s="1"/>
      <c r="XBX422" s="1"/>
      <c r="XBY422" s="1"/>
      <c r="XBZ422" s="1"/>
      <c r="XCA422" s="1"/>
      <c r="XCB422" s="1"/>
      <c r="XCC422" s="1"/>
      <c r="XCD422" s="1"/>
      <c r="XCE422" s="1"/>
      <c r="XCF422" s="1"/>
      <c r="XCG422" s="1"/>
      <c r="XCH422" s="1"/>
      <c r="XCI422" s="1"/>
      <c r="XCJ422" s="1"/>
      <c r="XCK422" s="1"/>
      <c r="XCL422" s="1"/>
      <c r="XCM422" s="1"/>
      <c r="XCN422" s="1"/>
      <c r="XCO422" s="1"/>
      <c r="XCP422" s="1"/>
      <c r="XCQ422" s="1"/>
      <c r="XCR422" s="1"/>
      <c r="XCS422" s="1"/>
      <c r="XCT422" s="1"/>
      <c r="XCU422" s="1"/>
      <c r="XCV422" s="1"/>
      <c r="XCW422" s="1"/>
      <c r="XCX422" s="1"/>
      <c r="XCY422" s="1"/>
      <c r="XCZ422" s="1"/>
      <c r="XDA422" s="1"/>
      <c r="XDB422" s="1"/>
      <c r="XDC422" s="1"/>
      <c r="XDD422" s="1"/>
      <c r="XDE422" s="1"/>
      <c r="XDF422" s="1"/>
      <c r="XDG422" s="1"/>
      <c r="XDH422" s="1"/>
      <c r="XDI422" s="1"/>
      <c r="XDJ422" s="1"/>
      <c r="XDK422" s="1"/>
      <c r="XDL422" s="1"/>
      <c r="XDM422" s="1"/>
      <c r="XDN422" s="1"/>
      <c r="XDO422" s="1"/>
      <c r="XDP422" s="1"/>
      <c r="XDQ422" s="1"/>
      <c r="XDR422" s="1"/>
      <c r="XDS422" s="1"/>
      <c r="XDT422" s="1"/>
      <c r="XDU422" s="1"/>
      <c r="XDV422" s="1"/>
      <c r="XDW422" s="1"/>
      <c r="XDX422" s="1"/>
      <c r="XDY422" s="1"/>
      <c r="XDZ422" s="1"/>
      <c r="XEA422" s="1"/>
      <c r="XEB422" s="1"/>
      <c r="XEC422" s="1"/>
      <c r="XED422" s="1"/>
      <c r="XEE422" s="1"/>
      <c r="XEF422" s="1"/>
      <c r="XEG422" s="1"/>
      <c r="XEH422" s="1"/>
      <c r="XEI422" s="1"/>
      <c r="XEJ422" s="1"/>
      <c r="XEK422" s="1"/>
      <c r="XEL422" s="1"/>
      <c r="XEM422" s="1"/>
      <c r="XEN422" s="1"/>
      <c r="XEO422" s="1"/>
      <c r="XEP422" s="1"/>
      <c r="XEQ422" s="1"/>
      <c r="XER422" s="1"/>
      <c r="XES422" s="1"/>
      <c r="XET422" s="1"/>
      <c r="XEU422" s="1"/>
      <c r="XEV422" s="1"/>
      <c r="XEW422" s="1"/>
      <c r="XEX422" s="1"/>
      <c r="XEY422" s="1"/>
      <c r="XEZ422" s="1"/>
      <c r="XFA422" s="1"/>
      <c r="XFB422" s="1"/>
      <c r="XFC422" s="1"/>
      <c r="XFD422" s="1"/>
    </row>
    <row r="423" spans="1:151 16227:16384" s="11" customFormat="1" ht="20.25" customHeight="1" x14ac:dyDescent="0.25">
      <c r="A423" s="139"/>
      <c r="B423" s="140"/>
      <c r="C423" s="100">
        <f>C422+1</f>
        <v>2</v>
      </c>
      <c r="D423" s="100"/>
      <c r="E423" s="60" t="s">
        <v>211</v>
      </c>
      <c r="F423" s="117">
        <f>(42.49)*10.764</f>
        <v>457.36235999999997</v>
      </c>
      <c r="G423" s="119">
        <f>(42.49)*10.764</f>
        <v>457.36235999999997</v>
      </c>
      <c r="H423" s="60">
        <v>0</v>
      </c>
      <c r="I423" s="60">
        <f t="shared" ref="I423:I425" si="73">F423*(($I$191)+1)+H423</f>
        <v>686.04353999999989</v>
      </c>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WZC423" s="1"/>
      <c r="WZD423" s="1"/>
      <c r="WZE423" s="1"/>
      <c r="WZF423" s="1"/>
      <c r="WZG423" s="1"/>
      <c r="WZH423" s="1"/>
      <c r="WZI423" s="1"/>
      <c r="WZJ423" s="1"/>
      <c r="WZK423" s="1"/>
      <c r="WZL423" s="1"/>
      <c r="WZM423" s="1"/>
      <c r="WZN423" s="1"/>
      <c r="WZO423" s="1"/>
      <c r="WZP423" s="1"/>
      <c r="WZQ423" s="1"/>
      <c r="WZR423" s="1"/>
      <c r="WZS423" s="1"/>
      <c r="WZT423" s="1"/>
      <c r="WZU423" s="1"/>
      <c r="WZV423" s="1"/>
      <c r="WZW423" s="1"/>
      <c r="WZX423" s="1"/>
      <c r="WZY423" s="1"/>
      <c r="WZZ423" s="1"/>
      <c r="XAA423" s="1"/>
      <c r="XAB423" s="1"/>
      <c r="XAC423" s="1"/>
      <c r="XAD423" s="1"/>
      <c r="XAE423" s="1"/>
      <c r="XAF423" s="1"/>
      <c r="XAG423" s="1"/>
      <c r="XAH423" s="1"/>
      <c r="XAI423" s="1"/>
      <c r="XAJ423" s="1"/>
      <c r="XAK423" s="1"/>
      <c r="XAL423" s="1"/>
      <c r="XAM423" s="1"/>
      <c r="XAN423" s="1"/>
      <c r="XAO423" s="1"/>
      <c r="XAP423" s="1"/>
      <c r="XAQ423" s="1"/>
      <c r="XAR423" s="1"/>
      <c r="XAS423" s="1"/>
      <c r="XAT423" s="1"/>
      <c r="XAU423" s="1"/>
      <c r="XAV423" s="1"/>
      <c r="XAW423" s="1"/>
      <c r="XAX423" s="1"/>
      <c r="XAY423" s="1"/>
      <c r="XAZ423" s="1"/>
      <c r="XBA423" s="1"/>
      <c r="XBB423" s="1"/>
      <c r="XBC423" s="1"/>
      <c r="XBD423" s="1"/>
      <c r="XBE423" s="1"/>
      <c r="XBF423" s="1"/>
      <c r="XBG423" s="1"/>
      <c r="XBH423" s="1"/>
      <c r="XBI423" s="1"/>
      <c r="XBJ423" s="1"/>
      <c r="XBK423" s="1"/>
      <c r="XBL423" s="1"/>
      <c r="XBM423" s="1"/>
      <c r="XBN423" s="1"/>
      <c r="XBO423" s="1"/>
      <c r="XBP423" s="1"/>
      <c r="XBQ423" s="1"/>
      <c r="XBR423" s="1"/>
      <c r="XBS423" s="1"/>
      <c r="XBT423" s="1"/>
      <c r="XBU423" s="1"/>
      <c r="XBV423" s="1"/>
      <c r="XBW423" s="1"/>
      <c r="XBX423" s="1"/>
      <c r="XBY423" s="1"/>
      <c r="XBZ423" s="1"/>
      <c r="XCA423" s="1"/>
      <c r="XCB423" s="1"/>
      <c r="XCC423" s="1"/>
      <c r="XCD423" s="1"/>
      <c r="XCE423" s="1"/>
      <c r="XCF423" s="1"/>
      <c r="XCG423" s="1"/>
      <c r="XCH423" s="1"/>
      <c r="XCI423" s="1"/>
      <c r="XCJ423" s="1"/>
      <c r="XCK423" s="1"/>
      <c r="XCL423" s="1"/>
      <c r="XCM423" s="1"/>
      <c r="XCN423" s="1"/>
      <c r="XCO423" s="1"/>
      <c r="XCP423" s="1"/>
      <c r="XCQ423" s="1"/>
      <c r="XCR423" s="1"/>
      <c r="XCS423" s="1"/>
      <c r="XCT423" s="1"/>
      <c r="XCU423" s="1"/>
      <c r="XCV423" s="1"/>
      <c r="XCW423" s="1"/>
      <c r="XCX423" s="1"/>
      <c r="XCY423" s="1"/>
      <c r="XCZ423" s="1"/>
      <c r="XDA423" s="1"/>
      <c r="XDB423" s="1"/>
      <c r="XDC423" s="1"/>
      <c r="XDD423" s="1"/>
      <c r="XDE423" s="1"/>
      <c r="XDF423" s="1"/>
      <c r="XDG423" s="1"/>
      <c r="XDH423" s="1"/>
      <c r="XDI423" s="1"/>
      <c r="XDJ423" s="1"/>
      <c r="XDK423" s="1"/>
      <c r="XDL423" s="1"/>
      <c r="XDM423" s="1"/>
      <c r="XDN423" s="1"/>
      <c r="XDO423" s="1"/>
      <c r="XDP423" s="1"/>
      <c r="XDQ423" s="1"/>
      <c r="XDR423" s="1"/>
      <c r="XDS423" s="1"/>
      <c r="XDT423" s="1"/>
      <c r="XDU423" s="1"/>
      <c r="XDV423" s="1"/>
      <c r="XDW423" s="1"/>
      <c r="XDX423" s="1"/>
      <c r="XDY423" s="1"/>
      <c r="XDZ423" s="1"/>
      <c r="XEA423" s="1"/>
      <c r="XEB423" s="1"/>
      <c r="XEC423" s="1"/>
      <c r="XED423" s="1"/>
      <c r="XEE423" s="1"/>
      <c r="XEF423" s="1"/>
      <c r="XEG423" s="1"/>
      <c r="XEH423" s="1"/>
      <c r="XEI423" s="1"/>
      <c r="XEJ423" s="1"/>
      <c r="XEK423" s="1"/>
      <c r="XEL423" s="1"/>
      <c r="XEM423" s="1"/>
      <c r="XEN423" s="1"/>
      <c r="XEO423" s="1"/>
      <c r="XEP423" s="1"/>
      <c r="XEQ423" s="1"/>
      <c r="XER423" s="1"/>
      <c r="XES423" s="1"/>
      <c r="XET423" s="1"/>
      <c r="XEU423" s="1"/>
      <c r="XEV423" s="1"/>
      <c r="XEW423" s="1"/>
      <c r="XEX423" s="1"/>
      <c r="XEY423" s="1"/>
      <c r="XEZ423" s="1"/>
      <c r="XFA423" s="1"/>
      <c r="XFB423" s="1"/>
      <c r="XFC423" s="1"/>
      <c r="XFD423" s="1"/>
    </row>
    <row r="424" spans="1:151 16227:16384" s="11" customFormat="1" ht="20.25" customHeight="1" x14ac:dyDescent="0.25">
      <c r="A424" s="141"/>
      <c r="B424" s="142"/>
      <c r="C424" s="100">
        <f t="shared" ref="C424:C425" si="74">C423+1</f>
        <v>3</v>
      </c>
      <c r="D424" s="100"/>
      <c r="E424" s="60" t="s">
        <v>211</v>
      </c>
      <c r="F424" s="117">
        <f>(43.01)*10.764</f>
        <v>462.95963999999992</v>
      </c>
      <c r="G424" s="119">
        <f>(43.01)*10.764</f>
        <v>462.95963999999992</v>
      </c>
      <c r="H424" s="60">
        <v>0</v>
      </c>
      <c r="I424" s="60">
        <f t="shared" si="73"/>
        <v>694.43945999999983</v>
      </c>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WZC424" s="1"/>
      <c r="WZD424" s="1"/>
      <c r="WZE424" s="1"/>
      <c r="WZF424" s="1"/>
      <c r="WZG424" s="1"/>
      <c r="WZH424" s="1"/>
      <c r="WZI424" s="1"/>
      <c r="WZJ424" s="1"/>
      <c r="WZK424" s="1"/>
      <c r="WZL424" s="1"/>
      <c r="WZM424" s="1"/>
      <c r="WZN424" s="1"/>
      <c r="WZO424" s="1"/>
      <c r="WZP424" s="1"/>
      <c r="WZQ424" s="1"/>
      <c r="WZR424" s="1"/>
      <c r="WZS424" s="1"/>
      <c r="WZT424" s="1"/>
      <c r="WZU424" s="1"/>
      <c r="WZV424" s="1"/>
      <c r="WZW424" s="1"/>
      <c r="WZX424" s="1"/>
      <c r="WZY424" s="1"/>
      <c r="WZZ424" s="1"/>
      <c r="XAA424" s="1"/>
      <c r="XAB424" s="1"/>
      <c r="XAC424" s="1"/>
      <c r="XAD424" s="1"/>
      <c r="XAE424" s="1"/>
      <c r="XAF424" s="1"/>
      <c r="XAG424" s="1"/>
      <c r="XAH424" s="1"/>
      <c r="XAI424" s="1"/>
      <c r="XAJ424" s="1"/>
      <c r="XAK424" s="1"/>
      <c r="XAL424" s="1"/>
      <c r="XAM424" s="1"/>
      <c r="XAN424" s="1"/>
      <c r="XAO424" s="1"/>
      <c r="XAP424" s="1"/>
      <c r="XAQ424" s="1"/>
      <c r="XAR424" s="1"/>
      <c r="XAS424" s="1"/>
      <c r="XAT424" s="1"/>
      <c r="XAU424" s="1"/>
      <c r="XAV424" s="1"/>
      <c r="XAW424" s="1"/>
      <c r="XAX424" s="1"/>
      <c r="XAY424" s="1"/>
      <c r="XAZ424" s="1"/>
      <c r="XBA424" s="1"/>
      <c r="XBB424" s="1"/>
      <c r="XBC424" s="1"/>
      <c r="XBD424" s="1"/>
      <c r="XBE424" s="1"/>
      <c r="XBF424" s="1"/>
      <c r="XBG424" s="1"/>
      <c r="XBH424" s="1"/>
      <c r="XBI424" s="1"/>
      <c r="XBJ424" s="1"/>
      <c r="XBK424" s="1"/>
      <c r="XBL424" s="1"/>
      <c r="XBM424" s="1"/>
      <c r="XBN424" s="1"/>
      <c r="XBO424" s="1"/>
      <c r="XBP424" s="1"/>
      <c r="XBQ424" s="1"/>
      <c r="XBR424" s="1"/>
      <c r="XBS424" s="1"/>
      <c r="XBT424" s="1"/>
      <c r="XBU424" s="1"/>
      <c r="XBV424" s="1"/>
      <c r="XBW424" s="1"/>
      <c r="XBX424" s="1"/>
      <c r="XBY424" s="1"/>
      <c r="XBZ424" s="1"/>
      <c r="XCA424" s="1"/>
      <c r="XCB424" s="1"/>
      <c r="XCC424" s="1"/>
      <c r="XCD424" s="1"/>
      <c r="XCE424" s="1"/>
      <c r="XCF424" s="1"/>
      <c r="XCG424" s="1"/>
      <c r="XCH424" s="1"/>
      <c r="XCI424" s="1"/>
      <c r="XCJ424" s="1"/>
      <c r="XCK424" s="1"/>
      <c r="XCL424" s="1"/>
      <c r="XCM424" s="1"/>
      <c r="XCN424" s="1"/>
      <c r="XCO424" s="1"/>
      <c r="XCP424" s="1"/>
      <c r="XCQ424" s="1"/>
      <c r="XCR424" s="1"/>
      <c r="XCS424" s="1"/>
      <c r="XCT424" s="1"/>
      <c r="XCU424" s="1"/>
      <c r="XCV424" s="1"/>
      <c r="XCW424" s="1"/>
      <c r="XCX424" s="1"/>
      <c r="XCY424" s="1"/>
      <c r="XCZ424" s="1"/>
      <c r="XDA424" s="1"/>
      <c r="XDB424" s="1"/>
      <c r="XDC424" s="1"/>
      <c r="XDD424" s="1"/>
      <c r="XDE424" s="1"/>
      <c r="XDF424" s="1"/>
      <c r="XDG424" s="1"/>
      <c r="XDH424" s="1"/>
      <c r="XDI424" s="1"/>
      <c r="XDJ424" s="1"/>
      <c r="XDK424" s="1"/>
      <c r="XDL424" s="1"/>
      <c r="XDM424" s="1"/>
      <c r="XDN424" s="1"/>
      <c r="XDO424" s="1"/>
      <c r="XDP424" s="1"/>
      <c r="XDQ424" s="1"/>
      <c r="XDR424" s="1"/>
      <c r="XDS424" s="1"/>
      <c r="XDT424" s="1"/>
      <c r="XDU424" s="1"/>
      <c r="XDV424" s="1"/>
      <c r="XDW424" s="1"/>
      <c r="XDX424" s="1"/>
      <c r="XDY424" s="1"/>
      <c r="XDZ424" s="1"/>
      <c r="XEA424" s="1"/>
      <c r="XEB424" s="1"/>
      <c r="XEC424" s="1"/>
      <c r="XED424" s="1"/>
      <c r="XEE424" s="1"/>
      <c r="XEF424" s="1"/>
      <c r="XEG424" s="1"/>
      <c r="XEH424" s="1"/>
      <c r="XEI424" s="1"/>
      <c r="XEJ424" s="1"/>
      <c r="XEK424" s="1"/>
      <c r="XEL424" s="1"/>
      <c r="XEM424" s="1"/>
      <c r="XEN424" s="1"/>
      <c r="XEO424" s="1"/>
      <c r="XEP424" s="1"/>
      <c r="XEQ424" s="1"/>
      <c r="XER424" s="1"/>
      <c r="XES424" s="1"/>
      <c r="XET424" s="1"/>
      <c r="XEU424" s="1"/>
      <c r="XEV424" s="1"/>
      <c r="XEW424" s="1"/>
      <c r="XEX424" s="1"/>
      <c r="XEY424" s="1"/>
      <c r="XEZ424" s="1"/>
      <c r="XFA424" s="1"/>
      <c r="XFB424" s="1"/>
      <c r="XFC424" s="1"/>
      <c r="XFD424" s="1"/>
    </row>
    <row r="425" spans="1:151 16227:16384" s="11" customFormat="1" ht="20.25" customHeight="1" x14ac:dyDescent="0.25">
      <c r="A425" s="61"/>
      <c r="B425" s="62"/>
      <c r="C425" s="100">
        <f t="shared" si="74"/>
        <v>4</v>
      </c>
      <c r="D425" s="100"/>
      <c r="E425" s="60" t="s">
        <v>208</v>
      </c>
      <c r="F425" s="117">
        <f>(63.57+2.58)*10.764</f>
        <v>712.03859999999997</v>
      </c>
      <c r="G425" s="119">
        <f>(63.57+2.58)*10.764</f>
        <v>712.03859999999997</v>
      </c>
      <c r="H425" s="60">
        <v>0</v>
      </c>
      <c r="I425" s="60">
        <f t="shared" si="73"/>
        <v>1068.0579</v>
      </c>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WZC425" s="1"/>
      <c r="WZD425" s="1"/>
      <c r="WZE425" s="1"/>
      <c r="WZF425" s="1"/>
      <c r="WZG425" s="1"/>
      <c r="WZH425" s="1"/>
      <c r="WZI425" s="1"/>
      <c r="WZJ425" s="1"/>
      <c r="WZK425" s="1"/>
      <c r="WZL425" s="1"/>
      <c r="WZM425" s="1"/>
      <c r="WZN425" s="1"/>
      <c r="WZO425" s="1"/>
      <c r="WZP425" s="1"/>
      <c r="WZQ425" s="1"/>
      <c r="WZR425" s="1"/>
      <c r="WZS425" s="1"/>
      <c r="WZT425" s="1"/>
      <c r="WZU425" s="1"/>
      <c r="WZV425" s="1"/>
      <c r="WZW425" s="1"/>
      <c r="WZX425" s="1"/>
      <c r="WZY425" s="1"/>
      <c r="WZZ425" s="1"/>
      <c r="XAA425" s="1"/>
      <c r="XAB425" s="1"/>
      <c r="XAC425" s="1"/>
      <c r="XAD425" s="1"/>
      <c r="XAE425" s="1"/>
      <c r="XAF425" s="1"/>
      <c r="XAG425" s="1"/>
      <c r="XAH425" s="1"/>
      <c r="XAI425" s="1"/>
      <c r="XAJ425" s="1"/>
      <c r="XAK425" s="1"/>
      <c r="XAL425" s="1"/>
      <c r="XAM425" s="1"/>
      <c r="XAN425" s="1"/>
      <c r="XAO425" s="1"/>
      <c r="XAP425" s="1"/>
      <c r="XAQ425" s="1"/>
      <c r="XAR425" s="1"/>
      <c r="XAS425" s="1"/>
      <c r="XAT425" s="1"/>
      <c r="XAU425" s="1"/>
      <c r="XAV425" s="1"/>
      <c r="XAW425" s="1"/>
      <c r="XAX425" s="1"/>
      <c r="XAY425" s="1"/>
      <c r="XAZ425" s="1"/>
      <c r="XBA425" s="1"/>
      <c r="XBB425" s="1"/>
      <c r="XBC425" s="1"/>
      <c r="XBD425" s="1"/>
      <c r="XBE425" s="1"/>
      <c r="XBF425" s="1"/>
      <c r="XBG425" s="1"/>
      <c r="XBH425" s="1"/>
      <c r="XBI425" s="1"/>
      <c r="XBJ425" s="1"/>
      <c r="XBK425" s="1"/>
      <c r="XBL425" s="1"/>
      <c r="XBM425" s="1"/>
      <c r="XBN425" s="1"/>
      <c r="XBO425" s="1"/>
      <c r="XBP425" s="1"/>
      <c r="XBQ425" s="1"/>
      <c r="XBR425" s="1"/>
      <c r="XBS425" s="1"/>
      <c r="XBT425" s="1"/>
      <c r="XBU425" s="1"/>
      <c r="XBV425" s="1"/>
      <c r="XBW425" s="1"/>
      <c r="XBX425" s="1"/>
      <c r="XBY425" s="1"/>
      <c r="XBZ425" s="1"/>
      <c r="XCA425" s="1"/>
      <c r="XCB425" s="1"/>
      <c r="XCC425" s="1"/>
      <c r="XCD425" s="1"/>
      <c r="XCE425" s="1"/>
      <c r="XCF425" s="1"/>
      <c r="XCG425" s="1"/>
      <c r="XCH425" s="1"/>
      <c r="XCI425" s="1"/>
      <c r="XCJ425" s="1"/>
      <c r="XCK425" s="1"/>
      <c r="XCL425" s="1"/>
      <c r="XCM425" s="1"/>
      <c r="XCN425" s="1"/>
      <c r="XCO425" s="1"/>
      <c r="XCP425" s="1"/>
      <c r="XCQ425" s="1"/>
      <c r="XCR425" s="1"/>
      <c r="XCS425" s="1"/>
      <c r="XCT425" s="1"/>
      <c r="XCU425" s="1"/>
      <c r="XCV425" s="1"/>
      <c r="XCW425" s="1"/>
      <c r="XCX425" s="1"/>
      <c r="XCY425" s="1"/>
      <c r="XCZ425" s="1"/>
      <c r="XDA425" s="1"/>
      <c r="XDB425" s="1"/>
      <c r="XDC425" s="1"/>
      <c r="XDD425" s="1"/>
      <c r="XDE425" s="1"/>
      <c r="XDF425" s="1"/>
      <c r="XDG425" s="1"/>
      <c r="XDH425" s="1"/>
      <c r="XDI425" s="1"/>
      <c r="XDJ425" s="1"/>
      <c r="XDK425" s="1"/>
      <c r="XDL425" s="1"/>
      <c r="XDM425" s="1"/>
      <c r="XDN425" s="1"/>
      <c r="XDO425" s="1"/>
      <c r="XDP425" s="1"/>
      <c r="XDQ425" s="1"/>
      <c r="XDR425" s="1"/>
      <c r="XDS425" s="1"/>
      <c r="XDT425" s="1"/>
      <c r="XDU425" s="1"/>
      <c r="XDV425" s="1"/>
      <c r="XDW425" s="1"/>
      <c r="XDX425" s="1"/>
      <c r="XDY425" s="1"/>
      <c r="XDZ425" s="1"/>
      <c r="XEA425" s="1"/>
      <c r="XEB425" s="1"/>
      <c r="XEC425" s="1"/>
      <c r="XED425" s="1"/>
      <c r="XEE425" s="1"/>
      <c r="XEF425" s="1"/>
      <c r="XEG425" s="1"/>
      <c r="XEH425" s="1"/>
      <c r="XEI425" s="1"/>
      <c r="XEJ425" s="1"/>
      <c r="XEK425" s="1"/>
      <c r="XEL425" s="1"/>
      <c r="XEM425" s="1"/>
      <c r="XEN425" s="1"/>
      <c r="XEO425" s="1"/>
      <c r="XEP425" s="1"/>
      <c r="XEQ425" s="1"/>
      <c r="XER425" s="1"/>
      <c r="XES425" s="1"/>
      <c r="XET425" s="1"/>
      <c r="XEU425" s="1"/>
      <c r="XEV425" s="1"/>
      <c r="XEW425" s="1"/>
      <c r="XEX425" s="1"/>
      <c r="XEY425" s="1"/>
      <c r="XEZ425" s="1"/>
      <c r="XFA425" s="1"/>
      <c r="XFB425" s="1"/>
      <c r="XFC425" s="1"/>
      <c r="XFD425" s="1"/>
    </row>
    <row r="426" spans="1:151 16227:16384" s="11" customFormat="1" ht="20.25" x14ac:dyDescent="0.25">
      <c r="A426" s="120" t="s">
        <v>261</v>
      </c>
      <c r="B426" s="121"/>
      <c r="C426" s="121"/>
      <c r="D426" s="121"/>
      <c r="E426" s="121"/>
      <c r="F426" s="121"/>
      <c r="G426" s="121"/>
      <c r="H426" s="121"/>
      <c r="I426" s="122"/>
      <c r="J426" s="1">
        <f>6+3+2</f>
        <v>11</v>
      </c>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WZC426" s="1"/>
      <c r="WZD426" s="1"/>
      <c r="WZE426" s="1"/>
      <c r="WZF426" s="1"/>
      <c r="WZG426" s="1"/>
      <c r="WZH426" s="1"/>
      <c r="WZI426" s="1"/>
      <c r="WZJ426" s="1"/>
      <c r="WZK426" s="1"/>
      <c r="WZL426" s="1"/>
      <c r="WZM426" s="1"/>
      <c r="WZN426" s="1"/>
      <c r="WZO426" s="1"/>
      <c r="WZP426" s="1"/>
      <c r="WZQ426" s="1"/>
      <c r="WZR426" s="1"/>
      <c r="WZS426" s="1"/>
      <c r="WZT426" s="1"/>
      <c r="WZU426" s="1"/>
      <c r="WZV426" s="1"/>
      <c r="WZW426" s="1"/>
      <c r="WZX426" s="1"/>
      <c r="WZY426" s="1"/>
      <c r="WZZ426" s="1"/>
      <c r="XAA426" s="1"/>
      <c r="XAB426" s="1"/>
      <c r="XAC426" s="1"/>
      <c r="XAD426" s="1"/>
      <c r="XAE426" s="1"/>
      <c r="XAF426" s="1"/>
      <c r="XAG426" s="1"/>
      <c r="XAH426" s="1"/>
      <c r="XAI426" s="1"/>
      <c r="XAJ426" s="1"/>
      <c r="XAK426" s="1"/>
      <c r="XAL426" s="1"/>
      <c r="XAM426" s="1"/>
      <c r="XAN426" s="1"/>
      <c r="XAO426" s="1"/>
      <c r="XAP426" s="1"/>
      <c r="XAQ426" s="1"/>
      <c r="XAR426" s="1"/>
      <c r="XAS426" s="1"/>
      <c r="XAT426" s="1"/>
      <c r="XAU426" s="1"/>
      <c r="XAV426" s="1"/>
      <c r="XAW426" s="1"/>
      <c r="XAX426" s="1"/>
      <c r="XAY426" s="1"/>
      <c r="XAZ426" s="1"/>
      <c r="XBA426" s="1"/>
      <c r="XBB426" s="1"/>
      <c r="XBC426" s="1"/>
      <c r="XBD426" s="1"/>
      <c r="XBE426" s="1"/>
      <c r="XBF426" s="1"/>
      <c r="XBG426" s="1"/>
      <c r="XBH426" s="1"/>
      <c r="XBI426" s="1"/>
      <c r="XBJ426" s="1"/>
      <c r="XBK426" s="1"/>
      <c r="XBL426" s="1"/>
      <c r="XBM426" s="1"/>
      <c r="XBN426" s="1"/>
      <c r="XBO426" s="1"/>
      <c r="XBP426" s="1"/>
      <c r="XBQ426" s="1"/>
      <c r="XBR426" s="1"/>
      <c r="XBS426" s="1"/>
      <c r="XBT426" s="1"/>
      <c r="XBU426" s="1"/>
      <c r="XBV426" s="1"/>
      <c r="XBW426" s="1"/>
      <c r="XBX426" s="1"/>
      <c r="XBY426" s="1"/>
      <c r="XBZ426" s="1"/>
      <c r="XCA426" s="1"/>
      <c r="XCB426" s="1"/>
      <c r="XCC426" s="1"/>
      <c r="XCD426" s="1"/>
      <c r="XCE426" s="1"/>
      <c r="XCF426" s="1"/>
      <c r="XCG426" s="1"/>
      <c r="XCH426" s="1"/>
      <c r="XCI426" s="1"/>
      <c r="XCJ426" s="1"/>
      <c r="XCK426" s="1"/>
      <c r="XCL426" s="1"/>
      <c r="XCM426" s="1"/>
      <c r="XCN426" s="1"/>
      <c r="XCO426" s="1"/>
      <c r="XCP426" s="1"/>
      <c r="XCQ426" s="1"/>
      <c r="XCR426" s="1"/>
      <c r="XCS426" s="1"/>
      <c r="XCT426" s="1"/>
      <c r="XCU426" s="1"/>
      <c r="XCV426" s="1"/>
      <c r="XCW426" s="1"/>
      <c r="XCX426" s="1"/>
      <c r="XCY426" s="1"/>
      <c r="XCZ426" s="1"/>
      <c r="XDA426" s="1"/>
      <c r="XDB426" s="1"/>
      <c r="XDC426" s="1"/>
      <c r="XDD426" s="1"/>
      <c r="XDE426" s="1"/>
      <c r="XDF426" s="1"/>
      <c r="XDG426" s="1"/>
      <c r="XDH426" s="1"/>
      <c r="XDI426" s="1"/>
      <c r="XDJ426" s="1"/>
      <c r="XDK426" s="1"/>
      <c r="XDL426" s="1"/>
      <c r="XDM426" s="1"/>
      <c r="XDN426" s="1"/>
      <c r="XDO426" s="1"/>
      <c r="XDP426" s="1"/>
      <c r="XDQ426" s="1"/>
      <c r="XDR426" s="1"/>
      <c r="XDS426" s="1"/>
      <c r="XDT426" s="1"/>
      <c r="XDU426" s="1"/>
      <c r="XDV426" s="1"/>
      <c r="XDW426" s="1"/>
      <c r="XDX426" s="1"/>
      <c r="XDY426" s="1"/>
      <c r="XDZ426" s="1"/>
      <c r="XEA426" s="1"/>
      <c r="XEB426" s="1"/>
      <c r="XEC426" s="1"/>
      <c r="XED426" s="1"/>
      <c r="XEE426" s="1"/>
      <c r="XEF426" s="1"/>
      <c r="XEG426" s="1"/>
      <c r="XEH426" s="1"/>
      <c r="XEI426" s="1"/>
      <c r="XEJ426" s="1"/>
      <c r="XEK426" s="1"/>
      <c r="XEL426" s="1"/>
      <c r="XEM426" s="1"/>
      <c r="XEN426" s="1"/>
      <c r="XEO426" s="1"/>
      <c r="XEP426" s="1"/>
      <c r="XEQ426" s="1"/>
      <c r="XER426" s="1"/>
      <c r="XES426" s="1"/>
      <c r="XET426" s="1"/>
      <c r="XEU426" s="1"/>
      <c r="XEV426" s="1"/>
      <c r="XEW426" s="1"/>
      <c r="XEX426" s="1"/>
      <c r="XEY426" s="1"/>
      <c r="XEZ426" s="1"/>
      <c r="XFA426" s="1"/>
      <c r="XFB426" s="1"/>
      <c r="XFC426" s="1"/>
      <c r="XFD426" s="1"/>
    </row>
    <row r="427" spans="1:151 16227:16384" s="11" customFormat="1" ht="20.25" customHeight="1" x14ac:dyDescent="0.25">
      <c r="A427" s="137" t="str">
        <f>A426</f>
        <v>23rd to 28th, 33th to 35th, 37th &amp; 38th Floor</v>
      </c>
      <c r="B427" s="138"/>
      <c r="C427" s="100">
        <v>1</v>
      </c>
      <c r="D427" s="100"/>
      <c r="E427" s="60" t="s">
        <v>208</v>
      </c>
      <c r="F427" s="117">
        <f>(55.75+1.69)*10.764</f>
        <v>618.28415999999993</v>
      </c>
      <c r="G427" s="119">
        <f>(55.75+1.69)*10.764</f>
        <v>618.28415999999993</v>
      </c>
      <c r="H427" s="60">
        <v>0</v>
      </c>
      <c r="I427" s="60">
        <f t="shared" ref="I427:I430" si="75">F427*(($I$191)+1)+H427</f>
        <v>927.42623999999989</v>
      </c>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WZC427" s="1"/>
      <c r="WZD427" s="1"/>
      <c r="WZE427" s="1"/>
      <c r="WZF427" s="1"/>
      <c r="WZG427" s="1"/>
      <c r="WZH427" s="1"/>
      <c r="WZI427" s="1"/>
      <c r="WZJ427" s="1"/>
      <c r="WZK427" s="1"/>
      <c r="WZL427" s="1"/>
      <c r="WZM427" s="1"/>
      <c r="WZN427" s="1"/>
      <c r="WZO427" s="1"/>
      <c r="WZP427" s="1"/>
      <c r="WZQ427" s="1"/>
      <c r="WZR427" s="1"/>
      <c r="WZS427" s="1"/>
      <c r="WZT427" s="1"/>
      <c r="WZU427" s="1"/>
      <c r="WZV427" s="1"/>
      <c r="WZW427" s="1"/>
      <c r="WZX427" s="1"/>
      <c r="WZY427" s="1"/>
      <c r="WZZ427" s="1"/>
      <c r="XAA427" s="1"/>
      <c r="XAB427" s="1"/>
      <c r="XAC427" s="1"/>
      <c r="XAD427" s="1"/>
      <c r="XAE427" s="1"/>
      <c r="XAF427" s="1"/>
      <c r="XAG427" s="1"/>
      <c r="XAH427" s="1"/>
      <c r="XAI427" s="1"/>
      <c r="XAJ427" s="1"/>
      <c r="XAK427" s="1"/>
      <c r="XAL427" s="1"/>
      <c r="XAM427" s="1"/>
      <c r="XAN427" s="1"/>
      <c r="XAO427" s="1"/>
      <c r="XAP427" s="1"/>
      <c r="XAQ427" s="1"/>
      <c r="XAR427" s="1"/>
      <c r="XAS427" s="1"/>
      <c r="XAT427" s="1"/>
      <c r="XAU427" s="1"/>
      <c r="XAV427" s="1"/>
      <c r="XAW427" s="1"/>
      <c r="XAX427" s="1"/>
      <c r="XAY427" s="1"/>
      <c r="XAZ427" s="1"/>
      <c r="XBA427" s="1"/>
      <c r="XBB427" s="1"/>
      <c r="XBC427" s="1"/>
      <c r="XBD427" s="1"/>
      <c r="XBE427" s="1"/>
      <c r="XBF427" s="1"/>
      <c r="XBG427" s="1"/>
      <c r="XBH427" s="1"/>
      <c r="XBI427" s="1"/>
      <c r="XBJ427" s="1"/>
      <c r="XBK427" s="1"/>
      <c r="XBL427" s="1"/>
      <c r="XBM427" s="1"/>
      <c r="XBN427" s="1"/>
      <c r="XBO427" s="1"/>
      <c r="XBP427" s="1"/>
      <c r="XBQ427" s="1"/>
      <c r="XBR427" s="1"/>
      <c r="XBS427" s="1"/>
      <c r="XBT427" s="1"/>
      <c r="XBU427" s="1"/>
      <c r="XBV427" s="1"/>
      <c r="XBW427" s="1"/>
      <c r="XBX427" s="1"/>
      <c r="XBY427" s="1"/>
      <c r="XBZ427" s="1"/>
      <c r="XCA427" s="1"/>
      <c r="XCB427" s="1"/>
      <c r="XCC427" s="1"/>
      <c r="XCD427" s="1"/>
      <c r="XCE427" s="1"/>
      <c r="XCF427" s="1"/>
      <c r="XCG427" s="1"/>
      <c r="XCH427" s="1"/>
      <c r="XCI427" s="1"/>
      <c r="XCJ427" s="1"/>
      <c r="XCK427" s="1"/>
      <c r="XCL427" s="1"/>
      <c r="XCM427" s="1"/>
      <c r="XCN427" s="1"/>
      <c r="XCO427" s="1"/>
      <c r="XCP427" s="1"/>
      <c r="XCQ427" s="1"/>
      <c r="XCR427" s="1"/>
      <c r="XCS427" s="1"/>
      <c r="XCT427" s="1"/>
      <c r="XCU427" s="1"/>
      <c r="XCV427" s="1"/>
      <c r="XCW427" s="1"/>
      <c r="XCX427" s="1"/>
      <c r="XCY427" s="1"/>
      <c r="XCZ427" s="1"/>
      <c r="XDA427" s="1"/>
      <c r="XDB427" s="1"/>
      <c r="XDC427" s="1"/>
      <c r="XDD427" s="1"/>
      <c r="XDE427" s="1"/>
      <c r="XDF427" s="1"/>
      <c r="XDG427" s="1"/>
      <c r="XDH427" s="1"/>
      <c r="XDI427" s="1"/>
      <c r="XDJ427" s="1"/>
      <c r="XDK427" s="1"/>
      <c r="XDL427" s="1"/>
      <c r="XDM427" s="1"/>
      <c r="XDN427" s="1"/>
      <c r="XDO427" s="1"/>
      <c r="XDP427" s="1"/>
      <c r="XDQ427" s="1"/>
      <c r="XDR427" s="1"/>
      <c r="XDS427" s="1"/>
      <c r="XDT427" s="1"/>
      <c r="XDU427" s="1"/>
      <c r="XDV427" s="1"/>
      <c r="XDW427" s="1"/>
      <c r="XDX427" s="1"/>
      <c r="XDY427" s="1"/>
      <c r="XDZ427" s="1"/>
      <c r="XEA427" s="1"/>
      <c r="XEB427" s="1"/>
      <c r="XEC427" s="1"/>
      <c r="XED427" s="1"/>
      <c r="XEE427" s="1"/>
      <c r="XEF427" s="1"/>
      <c r="XEG427" s="1"/>
      <c r="XEH427" s="1"/>
      <c r="XEI427" s="1"/>
      <c r="XEJ427" s="1"/>
      <c r="XEK427" s="1"/>
      <c r="XEL427" s="1"/>
      <c r="XEM427" s="1"/>
      <c r="XEN427" s="1"/>
      <c r="XEO427" s="1"/>
      <c r="XEP427" s="1"/>
      <c r="XEQ427" s="1"/>
      <c r="XER427" s="1"/>
      <c r="XES427" s="1"/>
      <c r="XET427" s="1"/>
      <c r="XEU427" s="1"/>
      <c r="XEV427" s="1"/>
      <c r="XEW427" s="1"/>
      <c r="XEX427" s="1"/>
      <c r="XEY427" s="1"/>
      <c r="XEZ427" s="1"/>
      <c r="XFA427" s="1"/>
      <c r="XFB427" s="1"/>
      <c r="XFC427" s="1"/>
      <c r="XFD427" s="1"/>
    </row>
    <row r="428" spans="1:151 16227:16384" s="11" customFormat="1" ht="20.25" customHeight="1" x14ac:dyDescent="0.25">
      <c r="A428" s="139"/>
      <c r="B428" s="140"/>
      <c r="C428" s="100">
        <f>C427+1</f>
        <v>2</v>
      </c>
      <c r="D428" s="100"/>
      <c r="E428" s="60" t="s">
        <v>211</v>
      </c>
      <c r="F428" s="117">
        <f>(42.49)*10.764</f>
        <v>457.36235999999997</v>
      </c>
      <c r="G428" s="119">
        <f>(42.49)*10.764</f>
        <v>457.36235999999997</v>
      </c>
      <c r="H428" s="60">
        <v>0</v>
      </c>
      <c r="I428" s="60">
        <f t="shared" si="75"/>
        <v>686.04353999999989</v>
      </c>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WZC428" s="1"/>
      <c r="WZD428" s="1"/>
      <c r="WZE428" s="1"/>
      <c r="WZF428" s="1"/>
      <c r="WZG428" s="1"/>
      <c r="WZH428" s="1"/>
      <c r="WZI428" s="1"/>
      <c r="WZJ428" s="1"/>
      <c r="WZK428" s="1"/>
      <c r="WZL428" s="1"/>
      <c r="WZM428" s="1"/>
      <c r="WZN428" s="1"/>
      <c r="WZO428" s="1"/>
      <c r="WZP428" s="1"/>
      <c r="WZQ428" s="1"/>
      <c r="WZR428" s="1"/>
      <c r="WZS428" s="1"/>
      <c r="WZT428" s="1"/>
      <c r="WZU428" s="1"/>
      <c r="WZV428" s="1"/>
      <c r="WZW428" s="1"/>
      <c r="WZX428" s="1"/>
      <c r="WZY428" s="1"/>
      <c r="WZZ428" s="1"/>
      <c r="XAA428" s="1"/>
      <c r="XAB428" s="1"/>
      <c r="XAC428" s="1"/>
      <c r="XAD428" s="1"/>
      <c r="XAE428" s="1"/>
      <c r="XAF428" s="1"/>
      <c r="XAG428" s="1"/>
      <c r="XAH428" s="1"/>
      <c r="XAI428" s="1"/>
      <c r="XAJ428" s="1"/>
      <c r="XAK428" s="1"/>
      <c r="XAL428" s="1"/>
      <c r="XAM428" s="1"/>
      <c r="XAN428" s="1"/>
      <c r="XAO428" s="1"/>
      <c r="XAP428" s="1"/>
      <c r="XAQ428" s="1"/>
      <c r="XAR428" s="1"/>
      <c r="XAS428" s="1"/>
      <c r="XAT428" s="1"/>
      <c r="XAU428" s="1"/>
      <c r="XAV428" s="1"/>
      <c r="XAW428" s="1"/>
      <c r="XAX428" s="1"/>
      <c r="XAY428" s="1"/>
      <c r="XAZ428" s="1"/>
      <c r="XBA428" s="1"/>
      <c r="XBB428" s="1"/>
      <c r="XBC428" s="1"/>
      <c r="XBD428" s="1"/>
      <c r="XBE428" s="1"/>
      <c r="XBF428" s="1"/>
      <c r="XBG428" s="1"/>
      <c r="XBH428" s="1"/>
      <c r="XBI428" s="1"/>
      <c r="XBJ428" s="1"/>
      <c r="XBK428" s="1"/>
      <c r="XBL428" s="1"/>
      <c r="XBM428" s="1"/>
      <c r="XBN428" s="1"/>
      <c r="XBO428" s="1"/>
      <c r="XBP428" s="1"/>
      <c r="XBQ428" s="1"/>
      <c r="XBR428" s="1"/>
      <c r="XBS428" s="1"/>
      <c r="XBT428" s="1"/>
      <c r="XBU428" s="1"/>
      <c r="XBV428" s="1"/>
      <c r="XBW428" s="1"/>
      <c r="XBX428" s="1"/>
      <c r="XBY428" s="1"/>
      <c r="XBZ428" s="1"/>
      <c r="XCA428" s="1"/>
      <c r="XCB428" s="1"/>
      <c r="XCC428" s="1"/>
      <c r="XCD428" s="1"/>
      <c r="XCE428" s="1"/>
      <c r="XCF428" s="1"/>
      <c r="XCG428" s="1"/>
      <c r="XCH428" s="1"/>
      <c r="XCI428" s="1"/>
      <c r="XCJ428" s="1"/>
      <c r="XCK428" s="1"/>
      <c r="XCL428" s="1"/>
      <c r="XCM428" s="1"/>
      <c r="XCN428" s="1"/>
      <c r="XCO428" s="1"/>
      <c r="XCP428" s="1"/>
      <c r="XCQ428" s="1"/>
      <c r="XCR428" s="1"/>
      <c r="XCS428" s="1"/>
      <c r="XCT428" s="1"/>
      <c r="XCU428" s="1"/>
      <c r="XCV428" s="1"/>
      <c r="XCW428" s="1"/>
      <c r="XCX428" s="1"/>
      <c r="XCY428" s="1"/>
      <c r="XCZ428" s="1"/>
      <c r="XDA428" s="1"/>
      <c r="XDB428" s="1"/>
      <c r="XDC428" s="1"/>
      <c r="XDD428" s="1"/>
      <c r="XDE428" s="1"/>
      <c r="XDF428" s="1"/>
      <c r="XDG428" s="1"/>
      <c r="XDH428" s="1"/>
      <c r="XDI428" s="1"/>
      <c r="XDJ428" s="1"/>
      <c r="XDK428" s="1"/>
      <c r="XDL428" s="1"/>
      <c r="XDM428" s="1"/>
      <c r="XDN428" s="1"/>
      <c r="XDO428" s="1"/>
      <c r="XDP428" s="1"/>
      <c r="XDQ428" s="1"/>
      <c r="XDR428" s="1"/>
      <c r="XDS428" s="1"/>
      <c r="XDT428" s="1"/>
      <c r="XDU428" s="1"/>
      <c r="XDV428" s="1"/>
      <c r="XDW428" s="1"/>
      <c r="XDX428" s="1"/>
      <c r="XDY428" s="1"/>
      <c r="XDZ428" s="1"/>
      <c r="XEA428" s="1"/>
      <c r="XEB428" s="1"/>
      <c r="XEC428" s="1"/>
      <c r="XED428" s="1"/>
      <c r="XEE428" s="1"/>
      <c r="XEF428" s="1"/>
      <c r="XEG428" s="1"/>
      <c r="XEH428" s="1"/>
      <c r="XEI428" s="1"/>
      <c r="XEJ428" s="1"/>
      <c r="XEK428" s="1"/>
      <c r="XEL428" s="1"/>
      <c r="XEM428" s="1"/>
      <c r="XEN428" s="1"/>
      <c r="XEO428" s="1"/>
      <c r="XEP428" s="1"/>
      <c r="XEQ428" s="1"/>
      <c r="XER428" s="1"/>
      <c r="XES428" s="1"/>
      <c r="XET428" s="1"/>
      <c r="XEU428" s="1"/>
      <c r="XEV428" s="1"/>
      <c r="XEW428" s="1"/>
      <c r="XEX428" s="1"/>
      <c r="XEY428" s="1"/>
      <c r="XEZ428" s="1"/>
      <c r="XFA428" s="1"/>
      <c r="XFB428" s="1"/>
      <c r="XFC428" s="1"/>
      <c r="XFD428" s="1"/>
    </row>
    <row r="429" spans="1:151 16227:16384" s="11" customFormat="1" ht="20.25" customHeight="1" x14ac:dyDescent="0.25">
      <c r="A429" s="141"/>
      <c r="B429" s="142"/>
      <c r="C429" s="100">
        <f t="shared" ref="C429:C430" si="76">C428+1</f>
        <v>3</v>
      </c>
      <c r="D429" s="100"/>
      <c r="E429" s="60" t="s">
        <v>211</v>
      </c>
      <c r="F429" s="117">
        <f>(43.01)*10.764</f>
        <v>462.95963999999992</v>
      </c>
      <c r="G429" s="119">
        <f>(43.01)*10.764</f>
        <v>462.95963999999992</v>
      </c>
      <c r="H429" s="60">
        <v>0</v>
      </c>
      <c r="I429" s="60">
        <f t="shared" si="75"/>
        <v>694.43945999999983</v>
      </c>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WZC429" s="1"/>
      <c r="WZD429" s="1"/>
      <c r="WZE429" s="1"/>
      <c r="WZF429" s="1"/>
      <c r="WZG429" s="1"/>
      <c r="WZH429" s="1"/>
      <c r="WZI429" s="1"/>
      <c r="WZJ429" s="1"/>
      <c r="WZK429" s="1"/>
      <c r="WZL429" s="1"/>
      <c r="WZM429" s="1"/>
      <c r="WZN429" s="1"/>
      <c r="WZO429" s="1"/>
      <c r="WZP429" s="1"/>
      <c r="WZQ429" s="1"/>
      <c r="WZR429" s="1"/>
      <c r="WZS429" s="1"/>
      <c r="WZT429" s="1"/>
      <c r="WZU429" s="1"/>
      <c r="WZV429" s="1"/>
      <c r="WZW429" s="1"/>
      <c r="WZX429" s="1"/>
      <c r="WZY429" s="1"/>
      <c r="WZZ429" s="1"/>
      <c r="XAA429" s="1"/>
      <c r="XAB429" s="1"/>
      <c r="XAC429" s="1"/>
      <c r="XAD429" s="1"/>
      <c r="XAE429" s="1"/>
      <c r="XAF429" s="1"/>
      <c r="XAG429" s="1"/>
      <c r="XAH429" s="1"/>
      <c r="XAI429" s="1"/>
      <c r="XAJ429" s="1"/>
      <c r="XAK429" s="1"/>
      <c r="XAL429" s="1"/>
      <c r="XAM429" s="1"/>
      <c r="XAN429" s="1"/>
      <c r="XAO429" s="1"/>
      <c r="XAP429" s="1"/>
      <c r="XAQ429" s="1"/>
      <c r="XAR429" s="1"/>
      <c r="XAS429" s="1"/>
      <c r="XAT429" s="1"/>
      <c r="XAU429" s="1"/>
      <c r="XAV429" s="1"/>
      <c r="XAW429" s="1"/>
      <c r="XAX429" s="1"/>
      <c r="XAY429" s="1"/>
      <c r="XAZ429" s="1"/>
      <c r="XBA429" s="1"/>
      <c r="XBB429" s="1"/>
      <c r="XBC429" s="1"/>
      <c r="XBD429" s="1"/>
      <c r="XBE429" s="1"/>
      <c r="XBF429" s="1"/>
      <c r="XBG429" s="1"/>
      <c r="XBH429" s="1"/>
      <c r="XBI429" s="1"/>
      <c r="XBJ429" s="1"/>
      <c r="XBK429" s="1"/>
      <c r="XBL429" s="1"/>
      <c r="XBM429" s="1"/>
      <c r="XBN429" s="1"/>
      <c r="XBO429" s="1"/>
      <c r="XBP429" s="1"/>
      <c r="XBQ429" s="1"/>
      <c r="XBR429" s="1"/>
      <c r="XBS429" s="1"/>
      <c r="XBT429" s="1"/>
      <c r="XBU429" s="1"/>
      <c r="XBV429" s="1"/>
      <c r="XBW429" s="1"/>
      <c r="XBX429" s="1"/>
      <c r="XBY429" s="1"/>
      <c r="XBZ429" s="1"/>
      <c r="XCA429" s="1"/>
      <c r="XCB429" s="1"/>
      <c r="XCC429" s="1"/>
      <c r="XCD429" s="1"/>
      <c r="XCE429" s="1"/>
      <c r="XCF429" s="1"/>
      <c r="XCG429" s="1"/>
      <c r="XCH429" s="1"/>
      <c r="XCI429" s="1"/>
      <c r="XCJ429" s="1"/>
      <c r="XCK429" s="1"/>
      <c r="XCL429" s="1"/>
      <c r="XCM429" s="1"/>
      <c r="XCN429" s="1"/>
      <c r="XCO429" s="1"/>
      <c r="XCP429" s="1"/>
      <c r="XCQ429" s="1"/>
      <c r="XCR429" s="1"/>
      <c r="XCS429" s="1"/>
      <c r="XCT429" s="1"/>
      <c r="XCU429" s="1"/>
      <c r="XCV429" s="1"/>
      <c r="XCW429" s="1"/>
      <c r="XCX429" s="1"/>
      <c r="XCY429" s="1"/>
      <c r="XCZ429" s="1"/>
      <c r="XDA429" s="1"/>
      <c r="XDB429" s="1"/>
      <c r="XDC429" s="1"/>
      <c r="XDD429" s="1"/>
      <c r="XDE429" s="1"/>
      <c r="XDF429" s="1"/>
      <c r="XDG429" s="1"/>
      <c r="XDH429" s="1"/>
      <c r="XDI429" s="1"/>
      <c r="XDJ429" s="1"/>
      <c r="XDK429" s="1"/>
      <c r="XDL429" s="1"/>
      <c r="XDM429" s="1"/>
      <c r="XDN429" s="1"/>
      <c r="XDO429" s="1"/>
      <c r="XDP429" s="1"/>
      <c r="XDQ429" s="1"/>
      <c r="XDR429" s="1"/>
      <c r="XDS429" s="1"/>
      <c r="XDT429" s="1"/>
      <c r="XDU429" s="1"/>
      <c r="XDV429" s="1"/>
      <c r="XDW429" s="1"/>
      <c r="XDX429" s="1"/>
      <c r="XDY429" s="1"/>
      <c r="XDZ429" s="1"/>
      <c r="XEA429" s="1"/>
      <c r="XEB429" s="1"/>
      <c r="XEC429" s="1"/>
      <c r="XED429" s="1"/>
      <c r="XEE429" s="1"/>
      <c r="XEF429" s="1"/>
      <c r="XEG429" s="1"/>
      <c r="XEH429" s="1"/>
      <c r="XEI429" s="1"/>
      <c r="XEJ429" s="1"/>
      <c r="XEK429" s="1"/>
      <c r="XEL429" s="1"/>
      <c r="XEM429" s="1"/>
      <c r="XEN429" s="1"/>
      <c r="XEO429" s="1"/>
      <c r="XEP429" s="1"/>
      <c r="XEQ429" s="1"/>
      <c r="XER429" s="1"/>
      <c r="XES429" s="1"/>
      <c r="XET429" s="1"/>
      <c r="XEU429" s="1"/>
      <c r="XEV429" s="1"/>
      <c r="XEW429" s="1"/>
      <c r="XEX429" s="1"/>
      <c r="XEY429" s="1"/>
      <c r="XEZ429" s="1"/>
      <c r="XFA429" s="1"/>
      <c r="XFB429" s="1"/>
      <c r="XFC429" s="1"/>
      <c r="XFD429" s="1"/>
    </row>
    <row r="430" spans="1:151 16227:16384" s="11" customFormat="1" ht="20.25" customHeight="1" x14ac:dyDescent="0.25">
      <c r="A430" s="61"/>
      <c r="B430" s="62"/>
      <c r="C430" s="100">
        <f t="shared" si="76"/>
        <v>4</v>
      </c>
      <c r="D430" s="100"/>
      <c r="E430" s="60" t="s">
        <v>208</v>
      </c>
      <c r="F430" s="117">
        <f>(63.57+2.58)*10.764</f>
        <v>712.03859999999997</v>
      </c>
      <c r="G430" s="119">
        <f>(63.57+2.58)*10.764</f>
        <v>712.03859999999997</v>
      </c>
      <c r="H430" s="60">
        <v>0</v>
      </c>
      <c r="I430" s="60">
        <f t="shared" si="75"/>
        <v>1068.0579</v>
      </c>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WZC430" s="1"/>
      <c r="WZD430" s="1"/>
      <c r="WZE430" s="1"/>
      <c r="WZF430" s="1"/>
      <c r="WZG430" s="1"/>
      <c r="WZH430" s="1"/>
      <c r="WZI430" s="1"/>
      <c r="WZJ430" s="1"/>
      <c r="WZK430" s="1"/>
      <c r="WZL430" s="1"/>
      <c r="WZM430" s="1"/>
      <c r="WZN430" s="1"/>
      <c r="WZO430" s="1"/>
      <c r="WZP430" s="1"/>
      <c r="WZQ430" s="1"/>
      <c r="WZR430" s="1"/>
      <c r="WZS430" s="1"/>
      <c r="WZT430" s="1"/>
      <c r="WZU430" s="1"/>
      <c r="WZV430" s="1"/>
      <c r="WZW430" s="1"/>
      <c r="WZX430" s="1"/>
      <c r="WZY430" s="1"/>
      <c r="WZZ430" s="1"/>
      <c r="XAA430" s="1"/>
      <c r="XAB430" s="1"/>
      <c r="XAC430" s="1"/>
      <c r="XAD430" s="1"/>
      <c r="XAE430" s="1"/>
      <c r="XAF430" s="1"/>
      <c r="XAG430" s="1"/>
      <c r="XAH430" s="1"/>
      <c r="XAI430" s="1"/>
      <c r="XAJ430" s="1"/>
      <c r="XAK430" s="1"/>
      <c r="XAL430" s="1"/>
      <c r="XAM430" s="1"/>
      <c r="XAN430" s="1"/>
      <c r="XAO430" s="1"/>
      <c r="XAP430" s="1"/>
      <c r="XAQ430" s="1"/>
      <c r="XAR430" s="1"/>
      <c r="XAS430" s="1"/>
      <c r="XAT430" s="1"/>
      <c r="XAU430" s="1"/>
      <c r="XAV430" s="1"/>
      <c r="XAW430" s="1"/>
      <c r="XAX430" s="1"/>
      <c r="XAY430" s="1"/>
      <c r="XAZ430" s="1"/>
      <c r="XBA430" s="1"/>
      <c r="XBB430" s="1"/>
      <c r="XBC430" s="1"/>
      <c r="XBD430" s="1"/>
      <c r="XBE430" s="1"/>
      <c r="XBF430" s="1"/>
      <c r="XBG430" s="1"/>
      <c r="XBH430" s="1"/>
      <c r="XBI430" s="1"/>
      <c r="XBJ430" s="1"/>
      <c r="XBK430" s="1"/>
      <c r="XBL430" s="1"/>
      <c r="XBM430" s="1"/>
      <c r="XBN430" s="1"/>
      <c r="XBO430" s="1"/>
      <c r="XBP430" s="1"/>
      <c r="XBQ430" s="1"/>
      <c r="XBR430" s="1"/>
      <c r="XBS430" s="1"/>
      <c r="XBT430" s="1"/>
      <c r="XBU430" s="1"/>
      <c r="XBV430" s="1"/>
      <c r="XBW430" s="1"/>
      <c r="XBX430" s="1"/>
      <c r="XBY430" s="1"/>
      <c r="XBZ430" s="1"/>
      <c r="XCA430" s="1"/>
      <c r="XCB430" s="1"/>
      <c r="XCC430" s="1"/>
      <c r="XCD430" s="1"/>
      <c r="XCE430" s="1"/>
      <c r="XCF430" s="1"/>
      <c r="XCG430" s="1"/>
      <c r="XCH430" s="1"/>
      <c r="XCI430" s="1"/>
      <c r="XCJ430" s="1"/>
      <c r="XCK430" s="1"/>
      <c r="XCL430" s="1"/>
      <c r="XCM430" s="1"/>
      <c r="XCN430" s="1"/>
      <c r="XCO430" s="1"/>
      <c r="XCP430" s="1"/>
      <c r="XCQ430" s="1"/>
      <c r="XCR430" s="1"/>
      <c r="XCS430" s="1"/>
      <c r="XCT430" s="1"/>
      <c r="XCU430" s="1"/>
      <c r="XCV430" s="1"/>
      <c r="XCW430" s="1"/>
      <c r="XCX430" s="1"/>
      <c r="XCY430" s="1"/>
      <c r="XCZ430" s="1"/>
      <c r="XDA430" s="1"/>
      <c r="XDB430" s="1"/>
      <c r="XDC430" s="1"/>
      <c r="XDD430" s="1"/>
      <c r="XDE430" s="1"/>
      <c r="XDF430" s="1"/>
      <c r="XDG430" s="1"/>
      <c r="XDH430" s="1"/>
      <c r="XDI430" s="1"/>
      <c r="XDJ430" s="1"/>
      <c r="XDK430" s="1"/>
      <c r="XDL430" s="1"/>
      <c r="XDM430" s="1"/>
      <c r="XDN430" s="1"/>
      <c r="XDO430" s="1"/>
      <c r="XDP430" s="1"/>
      <c r="XDQ430" s="1"/>
      <c r="XDR430" s="1"/>
      <c r="XDS430" s="1"/>
      <c r="XDT430" s="1"/>
      <c r="XDU430" s="1"/>
      <c r="XDV430" s="1"/>
      <c r="XDW430" s="1"/>
      <c r="XDX430" s="1"/>
      <c r="XDY430" s="1"/>
      <c r="XDZ430" s="1"/>
      <c r="XEA430" s="1"/>
      <c r="XEB430" s="1"/>
      <c r="XEC430" s="1"/>
      <c r="XED430" s="1"/>
      <c r="XEE430" s="1"/>
      <c r="XEF430" s="1"/>
      <c r="XEG430" s="1"/>
      <c r="XEH430" s="1"/>
      <c r="XEI430" s="1"/>
      <c r="XEJ430" s="1"/>
      <c r="XEK430" s="1"/>
      <c r="XEL430" s="1"/>
      <c r="XEM430" s="1"/>
      <c r="XEN430" s="1"/>
      <c r="XEO430" s="1"/>
      <c r="XEP430" s="1"/>
      <c r="XEQ430" s="1"/>
      <c r="XER430" s="1"/>
      <c r="XES430" s="1"/>
      <c r="XET430" s="1"/>
      <c r="XEU430" s="1"/>
      <c r="XEV430" s="1"/>
      <c r="XEW430" s="1"/>
      <c r="XEX430" s="1"/>
      <c r="XEY430" s="1"/>
      <c r="XEZ430" s="1"/>
      <c r="XFA430" s="1"/>
      <c r="XFB430" s="1"/>
      <c r="XFC430" s="1"/>
      <c r="XFD430" s="1"/>
    </row>
    <row r="431" spans="1:151 16227:16384" s="11" customFormat="1" ht="20.25" x14ac:dyDescent="0.25">
      <c r="A431" s="120" t="s">
        <v>237</v>
      </c>
      <c r="B431" s="121"/>
      <c r="C431" s="121"/>
      <c r="D431" s="121"/>
      <c r="E431" s="121"/>
      <c r="F431" s="121"/>
      <c r="G431" s="121"/>
      <c r="H431" s="121"/>
      <c r="I431" s="122"/>
      <c r="J431" s="1">
        <v>2</v>
      </c>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WZC431" s="1"/>
      <c r="WZD431" s="1"/>
      <c r="WZE431" s="1"/>
      <c r="WZF431" s="1"/>
      <c r="WZG431" s="1"/>
      <c r="WZH431" s="1"/>
      <c r="WZI431" s="1"/>
      <c r="WZJ431" s="1"/>
      <c r="WZK431" s="1"/>
      <c r="WZL431" s="1"/>
      <c r="WZM431" s="1"/>
      <c r="WZN431" s="1"/>
      <c r="WZO431" s="1"/>
      <c r="WZP431" s="1"/>
      <c r="WZQ431" s="1"/>
      <c r="WZR431" s="1"/>
      <c r="WZS431" s="1"/>
      <c r="WZT431" s="1"/>
      <c r="WZU431" s="1"/>
      <c r="WZV431" s="1"/>
      <c r="WZW431" s="1"/>
      <c r="WZX431" s="1"/>
      <c r="WZY431" s="1"/>
      <c r="WZZ431" s="1"/>
      <c r="XAA431" s="1"/>
      <c r="XAB431" s="1"/>
      <c r="XAC431" s="1"/>
      <c r="XAD431" s="1"/>
      <c r="XAE431" s="1"/>
      <c r="XAF431" s="1"/>
      <c r="XAG431" s="1"/>
      <c r="XAH431" s="1"/>
      <c r="XAI431" s="1"/>
      <c r="XAJ431" s="1"/>
      <c r="XAK431" s="1"/>
      <c r="XAL431" s="1"/>
      <c r="XAM431" s="1"/>
      <c r="XAN431" s="1"/>
      <c r="XAO431" s="1"/>
      <c r="XAP431" s="1"/>
      <c r="XAQ431" s="1"/>
      <c r="XAR431" s="1"/>
      <c r="XAS431" s="1"/>
      <c r="XAT431" s="1"/>
      <c r="XAU431" s="1"/>
      <c r="XAV431" s="1"/>
      <c r="XAW431" s="1"/>
      <c r="XAX431" s="1"/>
      <c r="XAY431" s="1"/>
      <c r="XAZ431" s="1"/>
      <c r="XBA431" s="1"/>
      <c r="XBB431" s="1"/>
      <c r="XBC431" s="1"/>
      <c r="XBD431" s="1"/>
      <c r="XBE431" s="1"/>
      <c r="XBF431" s="1"/>
      <c r="XBG431" s="1"/>
      <c r="XBH431" s="1"/>
      <c r="XBI431" s="1"/>
      <c r="XBJ431" s="1"/>
      <c r="XBK431" s="1"/>
      <c r="XBL431" s="1"/>
      <c r="XBM431" s="1"/>
      <c r="XBN431" s="1"/>
      <c r="XBO431" s="1"/>
      <c r="XBP431" s="1"/>
      <c r="XBQ431" s="1"/>
      <c r="XBR431" s="1"/>
      <c r="XBS431" s="1"/>
      <c r="XBT431" s="1"/>
      <c r="XBU431" s="1"/>
      <c r="XBV431" s="1"/>
      <c r="XBW431" s="1"/>
      <c r="XBX431" s="1"/>
      <c r="XBY431" s="1"/>
      <c r="XBZ431" s="1"/>
      <c r="XCA431" s="1"/>
      <c r="XCB431" s="1"/>
      <c r="XCC431" s="1"/>
      <c r="XCD431" s="1"/>
      <c r="XCE431" s="1"/>
      <c r="XCF431" s="1"/>
      <c r="XCG431" s="1"/>
      <c r="XCH431" s="1"/>
      <c r="XCI431" s="1"/>
      <c r="XCJ431" s="1"/>
      <c r="XCK431" s="1"/>
      <c r="XCL431" s="1"/>
      <c r="XCM431" s="1"/>
      <c r="XCN431" s="1"/>
      <c r="XCO431" s="1"/>
      <c r="XCP431" s="1"/>
      <c r="XCQ431" s="1"/>
      <c r="XCR431" s="1"/>
      <c r="XCS431" s="1"/>
      <c r="XCT431" s="1"/>
      <c r="XCU431" s="1"/>
      <c r="XCV431" s="1"/>
      <c r="XCW431" s="1"/>
      <c r="XCX431" s="1"/>
      <c r="XCY431" s="1"/>
      <c r="XCZ431" s="1"/>
      <c r="XDA431" s="1"/>
      <c r="XDB431" s="1"/>
      <c r="XDC431" s="1"/>
      <c r="XDD431" s="1"/>
      <c r="XDE431" s="1"/>
      <c r="XDF431" s="1"/>
      <c r="XDG431" s="1"/>
      <c r="XDH431" s="1"/>
      <c r="XDI431" s="1"/>
      <c r="XDJ431" s="1"/>
      <c r="XDK431" s="1"/>
      <c r="XDL431" s="1"/>
      <c r="XDM431" s="1"/>
      <c r="XDN431" s="1"/>
      <c r="XDO431" s="1"/>
      <c r="XDP431" s="1"/>
      <c r="XDQ431" s="1"/>
      <c r="XDR431" s="1"/>
      <c r="XDS431" s="1"/>
      <c r="XDT431" s="1"/>
      <c r="XDU431" s="1"/>
      <c r="XDV431" s="1"/>
      <c r="XDW431" s="1"/>
      <c r="XDX431" s="1"/>
      <c r="XDY431" s="1"/>
      <c r="XDZ431" s="1"/>
      <c r="XEA431" s="1"/>
      <c r="XEB431" s="1"/>
      <c r="XEC431" s="1"/>
      <c r="XED431" s="1"/>
      <c r="XEE431" s="1"/>
      <c r="XEF431" s="1"/>
      <c r="XEG431" s="1"/>
      <c r="XEH431" s="1"/>
      <c r="XEI431" s="1"/>
      <c r="XEJ431" s="1"/>
      <c r="XEK431" s="1"/>
      <c r="XEL431" s="1"/>
      <c r="XEM431" s="1"/>
      <c r="XEN431" s="1"/>
      <c r="XEO431" s="1"/>
      <c r="XEP431" s="1"/>
      <c r="XEQ431" s="1"/>
      <c r="XER431" s="1"/>
      <c r="XES431" s="1"/>
      <c r="XET431" s="1"/>
      <c r="XEU431" s="1"/>
      <c r="XEV431" s="1"/>
      <c r="XEW431" s="1"/>
      <c r="XEX431" s="1"/>
      <c r="XEY431" s="1"/>
      <c r="XEZ431" s="1"/>
      <c r="XFA431" s="1"/>
      <c r="XFB431" s="1"/>
      <c r="XFC431" s="1"/>
      <c r="XFD431" s="1"/>
    </row>
    <row r="432" spans="1:151 16227:16384" s="11" customFormat="1" ht="20.25" customHeight="1" x14ac:dyDescent="0.25">
      <c r="A432" s="137" t="str">
        <f>A431</f>
        <v>29th &amp; 36th Floor (Part Refuge Area)</v>
      </c>
      <c r="B432" s="138"/>
      <c r="C432" s="100">
        <v>1</v>
      </c>
      <c r="D432" s="100"/>
      <c r="E432" s="117" t="s">
        <v>214</v>
      </c>
      <c r="F432" s="118"/>
      <c r="G432" s="118"/>
      <c r="H432" s="118"/>
      <c r="I432" s="119"/>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WZC432" s="1"/>
      <c r="WZD432" s="1"/>
      <c r="WZE432" s="1"/>
      <c r="WZF432" s="1"/>
      <c r="WZG432" s="1"/>
      <c r="WZH432" s="1"/>
      <c r="WZI432" s="1"/>
      <c r="WZJ432" s="1"/>
      <c r="WZK432" s="1"/>
      <c r="WZL432" s="1"/>
      <c r="WZM432" s="1"/>
      <c r="WZN432" s="1"/>
      <c r="WZO432" s="1"/>
      <c r="WZP432" s="1"/>
      <c r="WZQ432" s="1"/>
      <c r="WZR432" s="1"/>
      <c r="WZS432" s="1"/>
      <c r="WZT432" s="1"/>
      <c r="WZU432" s="1"/>
      <c r="WZV432" s="1"/>
      <c r="WZW432" s="1"/>
      <c r="WZX432" s="1"/>
      <c r="WZY432" s="1"/>
      <c r="WZZ432" s="1"/>
      <c r="XAA432" s="1"/>
      <c r="XAB432" s="1"/>
      <c r="XAC432" s="1"/>
      <c r="XAD432" s="1"/>
      <c r="XAE432" s="1"/>
      <c r="XAF432" s="1"/>
      <c r="XAG432" s="1"/>
      <c r="XAH432" s="1"/>
      <c r="XAI432" s="1"/>
      <c r="XAJ432" s="1"/>
      <c r="XAK432" s="1"/>
      <c r="XAL432" s="1"/>
      <c r="XAM432" s="1"/>
      <c r="XAN432" s="1"/>
      <c r="XAO432" s="1"/>
      <c r="XAP432" s="1"/>
      <c r="XAQ432" s="1"/>
      <c r="XAR432" s="1"/>
      <c r="XAS432" s="1"/>
      <c r="XAT432" s="1"/>
      <c r="XAU432" s="1"/>
      <c r="XAV432" s="1"/>
      <c r="XAW432" s="1"/>
      <c r="XAX432" s="1"/>
      <c r="XAY432" s="1"/>
      <c r="XAZ432" s="1"/>
      <c r="XBA432" s="1"/>
      <c r="XBB432" s="1"/>
      <c r="XBC432" s="1"/>
      <c r="XBD432" s="1"/>
      <c r="XBE432" s="1"/>
      <c r="XBF432" s="1"/>
      <c r="XBG432" s="1"/>
      <c r="XBH432" s="1"/>
      <c r="XBI432" s="1"/>
      <c r="XBJ432" s="1"/>
      <c r="XBK432" s="1"/>
      <c r="XBL432" s="1"/>
      <c r="XBM432" s="1"/>
      <c r="XBN432" s="1"/>
      <c r="XBO432" s="1"/>
      <c r="XBP432" s="1"/>
      <c r="XBQ432" s="1"/>
      <c r="XBR432" s="1"/>
      <c r="XBS432" s="1"/>
      <c r="XBT432" s="1"/>
      <c r="XBU432" s="1"/>
      <c r="XBV432" s="1"/>
      <c r="XBW432" s="1"/>
      <c r="XBX432" s="1"/>
      <c r="XBY432" s="1"/>
      <c r="XBZ432" s="1"/>
      <c r="XCA432" s="1"/>
      <c r="XCB432" s="1"/>
      <c r="XCC432" s="1"/>
      <c r="XCD432" s="1"/>
      <c r="XCE432" s="1"/>
      <c r="XCF432" s="1"/>
      <c r="XCG432" s="1"/>
      <c r="XCH432" s="1"/>
      <c r="XCI432" s="1"/>
      <c r="XCJ432" s="1"/>
      <c r="XCK432" s="1"/>
      <c r="XCL432" s="1"/>
      <c r="XCM432" s="1"/>
      <c r="XCN432" s="1"/>
      <c r="XCO432" s="1"/>
      <c r="XCP432" s="1"/>
      <c r="XCQ432" s="1"/>
      <c r="XCR432" s="1"/>
      <c r="XCS432" s="1"/>
      <c r="XCT432" s="1"/>
      <c r="XCU432" s="1"/>
      <c r="XCV432" s="1"/>
      <c r="XCW432" s="1"/>
      <c r="XCX432" s="1"/>
      <c r="XCY432" s="1"/>
      <c r="XCZ432" s="1"/>
      <c r="XDA432" s="1"/>
      <c r="XDB432" s="1"/>
      <c r="XDC432" s="1"/>
      <c r="XDD432" s="1"/>
      <c r="XDE432" s="1"/>
      <c r="XDF432" s="1"/>
      <c r="XDG432" s="1"/>
      <c r="XDH432" s="1"/>
      <c r="XDI432" s="1"/>
      <c r="XDJ432" s="1"/>
      <c r="XDK432" s="1"/>
      <c r="XDL432" s="1"/>
      <c r="XDM432" s="1"/>
      <c r="XDN432" s="1"/>
      <c r="XDO432" s="1"/>
      <c r="XDP432" s="1"/>
      <c r="XDQ432" s="1"/>
      <c r="XDR432" s="1"/>
      <c r="XDS432" s="1"/>
      <c r="XDT432" s="1"/>
      <c r="XDU432" s="1"/>
      <c r="XDV432" s="1"/>
      <c r="XDW432" s="1"/>
      <c r="XDX432" s="1"/>
      <c r="XDY432" s="1"/>
      <c r="XDZ432" s="1"/>
      <c r="XEA432" s="1"/>
      <c r="XEB432" s="1"/>
      <c r="XEC432" s="1"/>
      <c r="XED432" s="1"/>
      <c r="XEE432" s="1"/>
      <c r="XEF432" s="1"/>
      <c r="XEG432" s="1"/>
      <c r="XEH432" s="1"/>
      <c r="XEI432" s="1"/>
      <c r="XEJ432" s="1"/>
      <c r="XEK432" s="1"/>
      <c r="XEL432" s="1"/>
      <c r="XEM432" s="1"/>
      <c r="XEN432" s="1"/>
      <c r="XEO432" s="1"/>
      <c r="XEP432" s="1"/>
      <c r="XEQ432" s="1"/>
      <c r="XER432" s="1"/>
      <c r="XES432" s="1"/>
      <c r="XET432" s="1"/>
      <c r="XEU432" s="1"/>
      <c r="XEV432" s="1"/>
      <c r="XEW432" s="1"/>
      <c r="XEX432" s="1"/>
      <c r="XEY432" s="1"/>
      <c r="XEZ432" s="1"/>
      <c r="XFA432" s="1"/>
      <c r="XFB432" s="1"/>
      <c r="XFC432" s="1"/>
      <c r="XFD432" s="1"/>
    </row>
    <row r="433" spans="1:151 16227:16384" s="11" customFormat="1" ht="20.25" customHeight="1" x14ac:dyDescent="0.25">
      <c r="A433" s="139"/>
      <c r="B433" s="140"/>
      <c r="C433" s="100">
        <f>C432+1</f>
        <v>2</v>
      </c>
      <c r="D433" s="100"/>
      <c r="E433" s="60" t="s">
        <v>211</v>
      </c>
      <c r="F433" s="117">
        <f>(42.49)*10.764</f>
        <v>457.36235999999997</v>
      </c>
      <c r="G433" s="119">
        <f>(42.49)*10.764</f>
        <v>457.36235999999997</v>
      </c>
      <c r="H433" s="60">
        <v>0</v>
      </c>
      <c r="I433" s="60">
        <f t="shared" ref="I433:I435" si="77">F433*(($I$191)+1)+H433</f>
        <v>686.04353999999989</v>
      </c>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WZC433" s="1"/>
      <c r="WZD433" s="1"/>
      <c r="WZE433" s="1"/>
      <c r="WZF433" s="1"/>
      <c r="WZG433" s="1"/>
      <c r="WZH433" s="1"/>
      <c r="WZI433" s="1"/>
      <c r="WZJ433" s="1"/>
      <c r="WZK433" s="1"/>
      <c r="WZL433" s="1"/>
      <c r="WZM433" s="1"/>
      <c r="WZN433" s="1"/>
      <c r="WZO433" s="1"/>
      <c r="WZP433" s="1"/>
      <c r="WZQ433" s="1"/>
      <c r="WZR433" s="1"/>
      <c r="WZS433" s="1"/>
      <c r="WZT433" s="1"/>
      <c r="WZU433" s="1"/>
      <c r="WZV433" s="1"/>
      <c r="WZW433" s="1"/>
      <c r="WZX433" s="1"/>
      <c r="WZY433" s="1"/>
      <c r="WZZ433" s="1"/>
      <c r="XAA433" s="1"/>
      <c r="XAB433" s="1"/>
      <c r="XAC433" s="1"/>
      <c r="XAD433" s="1"/>
      <c r="XAE433" s="1"/>
      <c r="XAF433" s="1"/>
      <c r="XAG433" s="1"/>
      <c r="XAH433" s="1"/>
      <c r="XAI433" s="1"/>
      <c r="XAJ433" s="1"/>
      <c r="XAK433" s="1"/>
      <c r="XAL433" s="1"/>
      <c r="XAM433" s="1"/>
      <c r="XAN433" s="1"/>
      <c r="XAO433" s="1"/>
      <c r="XAP433" s="1"/>
      <c r="XAQ433" s="1"/>
      <c r="XAR433" s="1"/>
      <c r="XAS433" s="1"/>
      <c r="XAT433" s="1"/>
      <c r="XAU433" s="1"/>
      <c r="XAV433" s="1"/>
      <c r="XAW433" s="1"/>
      <c r="XAX433" s="1"/>
      <c r="XAY433" s="1"/>
      <c r="XAZ433" s="1"/>
      <c r="XBA433" s="1"/>
      <c r="XBB433" s="1"/>
      <c r="XBC433" s="1"/>
      <c r="XBD433" s="1"/>
      <c r="XBE433" s="1"/>
      <c r="XBF433" s="1"/>
      <c r="XBG433" s="1"/>
      <c r="XBH433" s="1"/>
      <c r="XBI433" s="1"/>
      <c r="XBJ433" s="1"/>
      <c r="XBK433" s="1"/>
      <c r="XBL433" s="1"/>
      <c r="XBM433" s="1"/>
      <c r="XBN433" s="1"/>
      <c r="XBO433" s="1"/>
      <c r="XBP433" s="1"/>
      <c r="XBQ433" s="1"/>
      <c r="XBR433" s="1"/>
      <c r="XBS433" s="1"/>
      <c r="XBT433" s="1"/>
      <c r="XBU433" s="1"/>
      <c r="XBV433" s="1"/>
      <c r="XBW433" s="1"/>
      <c r="XBX433" s="1"/>
      <c r="XBY433" s="1"/>
      <c r="XBZ433" s="1"/>
      <c r="XCA433" s="1"/>
      <c r="XCB433" s="1"/>
      <c r="XCC433" s="1"/>
      <c r="XCD433" s="1"/>
      <c r="XCE433" s="1"/>
      <c r="XCF433" s="1"/>
      <c r="XCG433" s="1"/>
      <c r="XCH433" s="1"/>
      <c r="XCI433" s="1"/>
      <c r="XCJ433" s="1"/>
      <c r="XCK433" s="1"/>
      <c r="XCL433" s="1"/>
      <c r="XCM433" s="1"/>
      <c r="XCN433" s="1"/>
      <c r="XCO433" s="1"/>
      <c r="XCP433" s="1"/>
      <c r="XCQ433" s="1"/>
      <c r="XCR433" s="1"/>
      <c r="XCS433" s="1"/>
      <c r="XCT433" s="1"/>
      <c r="XCU433" s="1"/>
      <c r="XCV433" s="1"/>
      <c r="XCW433" s="1"/>
      <c r="XCX433" s="1"/>
      <c r="XCY433" s="1"/>
      <c r="XCZ433" s="1"/>
      <c r="XDA433" s="1"/>
      <c r="XDB433" s="1"/>
      <c r="XDC433" s="1"/>
      <c r="XDD433" s="1"/>
      <c r="XDE433" s="1"/>
      <c r="XDF433" s="1"/>
      <c r="XDG433" s="1"/>
      <c r="XDH433" s="1"/>
      <c r="XDI433" s="1"/>
      <c r="XDJ433" s="1"/>
      <c r="XDK433" s="1"/>
      <c r="XDL433" s="1"/>
      <c r="XDM433" s="1"/>
      <c r="XDN433" s="1"/>
      <c r="XDO433" s="1"/>
      <c r="XDP433" s="1"/>
      <c r="XDQ433" s="1"/>
      <c r="XDR433" s="1"/>
      <c r="XDS433" s="1"/>
      <c r="XDT433" s="1"/>
      <c r="XDU433" s="1"/>
      <c r="XDV433" s="1"/>
      <c r="XDW433" s="1"/>
      <c r="XDX433" s="1"/>
      <c r="XDY433" s="1"/>
      <c r="XDZ433" s="1"/>
      <c r="XEA433" s="1"/>
      <c r="XEB433" s="1"/>
      <c r="XEC433" s="1"/>
      <c r="XED433" s="1"/>
      <c r="XEE433" s="1"/>
      <c r="XEF433" s="1"/>
      <c r="XEG433" s="1"/>
      <c r="XEH433" s="1"/>
      <c r="XEI433" s="1"/>
      <c r="XEJ433" s="1"/>
      <c r="XEK433" s="1"/>
      <c r="XEL433" s="1"/>
      <c r="XEM433" s="1"/>
      <c r="XEN433" s="1"/>
      <c r="XEO433" s="1"/>
      <c r="XEP433" s="1"/>
      <c r="XEQ433" s="1"/>
      <c r="XER433" s="1"/>
      <c r="XES433" s="1"/>
      <c r="XET433" s="1"/>
      <c r="XEU433" s="1"/>
      <c r="XEV433" s="1"/>
      <c r="XEW433" s="1"/>
      <c r="XEX433" s="1"/>
      <c r="XEY433" s="1"/>
      <c r="XEZ433" s="1"/>
      <c r="XFA433" s="1"/>
      <c r="XFB433" s="1"/>
      <c r="XFC433" s="1"/>
      <c r="XFD433" s="1"/>
    </row>
    <row r="434" spans="1:151 16227:16384" s="11" customFormat="1" ht="20.25" customHeight="1" x14ac:dyDescent="0.25">
      <c r="A434" s="141"/>
      <c r="B434" s="142"/>
      <c r="C434" s="100">
        <f t="shared" ref="C434:C435" si="78">C433+1</f>
        <v>3</v>
      </c>
      <c r="D434" s="100"/>
      <c r="E434" s="60" t="s">
        <v>211</v>
      </c>
      <c r="F434" s="117">
        <f>(43.01)*10.764</f>
        <v>462.95963999999992</v>
      </c>
      <c r="G434" s="119">
        <f>(43.01)*10.764</f>
        <v>462.95963999999992</v>
      </c>
      <c r="H434" s="60">
        <v>0</v>
      </c>
      <c r="I434" s="60">
        <f t="shared" si="77"/>
        <v>694.43945999999983</v>
      </c>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WZC434" s="1"/>
      <c r="WZD434" s="1"/>
      <c r="WZE434" s="1"/>
      <c r="WZF434" s="1"/>
      <c r="WZG434" s="1"/>
      <c r="WZH434" s="1"/>
      <c r="WZI434" s="1"/>
      <c r="WZJ434" s="1"/>
      <c r="WZK434" s="1"/>
      <c r="WZL434" s="1"/>
      <c r="WZM434" s="1"/>
      <c r="WZN434" s="1"/>
      <c r="WZO434" s="1"/>
      <c r="WZP434" s="1"/>
      <c r="WZQ434" s="1"/>
      <c r="WZR434" s="1"/>
      <c r="WZS434" s="1"/>
      <c r="WZT434" s="1"/>
      <c r="WZU434" s="1"/>
      <c r="WZV434" s="1"/>
      <c r="WZW434" s="1"/>
      <c r="WZX434" s="1"/>
      <c r="WZY434" s="1"/>
      <c r="WZZ434" s="1"/>
      <c r="XAA434" s="1"/>
      <c r="XAB434" s="1"/>
      <c r="XAC434" s="1"/>
      <c r="XAD434" s="1"/>
      <c r="XAE434" s="1"/>
      <c r="XAF434" s="1"/>
      <c r="XAG434" s="1"/>
      <c r="XAH434" s="1"/>
      <c r="XAI434" s="1"/>
      <c r="XAJ434" s="1"/>
      <c r="XAK434" s="1"/>
      <c r="XAL434" s="1"/>
      <c r="XAM434" s="1"/>
      <c r="XAN434" s="1"/>
      <c r="XAO434" s="1"/>
      <c r="XAP434" s="1"/>
      <c r="XAQ434" s="1"/>
      <c r="XAR434" s="1"/>
      <c r="XAS434" s="1"/>
      <c r="XAT434" s="1"/>
      <c r="XAU434" s="1"/>
      <c r="XAV434" s="1"/>
      <c r="XAW434" s="1"/>
      <c r="XAX434" s="1"/>
      <c r="XAY434" s="1"/>
      <c r="XAZ434" s="1"/>
      <c r="XBA434" s="1"/>
      <c r="XBB434" s="1"/>
      <c r="XBC434" s="1"/>
      <c r="XBD434" s="1"/>
      <c r="XBE434" s="1"/>
      <c r="XBF434" s="1"/>
      <c r="XBG434" s="1"/>
      <c r="XBH434" s="1"/>
      <c r="XBI434" s="1"/>
      <c r="XBJ434" s="1"/>
      <c r="XBK434" s="1"/>
      <c r="XBL434" s="1"/>
      <c r="XBM434" s="1"/>
      <c r="XBN434" s="1"/>
      <c r="XBO434" s="1"/>
      <c r="XBP434" s="1"/>
      <c r="XBQ434" s="1"/>
      <c r="XBR434" s="1"/>
      <c r="XBS434" s="1"/>
      <c r="XBT434" s="1"/>
      <c r="XBU434" s="1"/>
      <c r="XBV434" s="1"/>
      <c r="XBW434" s="1"/>
      <c r="XBX434" s="1"/>
      <c r="XBY434" s="1"/>
      <c r="XBZ434" s="1"/>
      <c r="XCA434" s="1"/>
      <c r="XCB434" s="1"/>
      <c r="XCC434" s="1"/>
      <c r="XCD434" s="1"/>
      <c r="XCE434" s="1"/>
      <c r="XCF434" s="1"/>
      <c r="XCG434" s="1"/>
      <c r="XCH434" s="1"/>
      <c r="XCI434" s="1"/>
      <c r="XCJ434" s="1"/>
      <c r="XCK434" s="1"/>
      <c r="XCL434" s="1"/>
      <c r="XCM434" s="1"/>
      <c r="XCN434" s="1"/>
      <c r="XCO434" s="1"/>
      <c r="XCP434" s="1"/>
      <c r="XCQ434" s="1"/>
      <c r="XCR434" s="1"/>
      <c r="XCS434" s="1"/>
      <c r="XCT434" s="1"/>
      <c r="XCU434" s="1"/>
      <c r="XCV434" s="1"/>
      <c r="XCW434" s="1"/>
      <c r="XCX434" s="1"/>
      <c r="XCY434" s="1"/>
      <c r="XCZ434" s="1"/>
      <c r="XDA434" s="1"/>
      <c r="XDB434" s="1"/>
      <c r="XDC434" s="1"/>
      <c r="XDD434" s="1"/>
      <c r="XDE434" s="1"/>
      <c r="XDF434" s="1"/>
      <c r="XDG434" s="1"/>
      <c r="XDH434" s="1"/>
      <c r="XDI434" s="1"/>
      <c r="XDJ434" s="1"/>
      <c r="XDK434" s="1"/>
      <c r="XDL434" s="1"/>
      <c r="XDM434" s="1"/>
      <c r="XDN434" s="1"/>
      <c r="XDO434" s="1"/>
      <c r="XDP434" s="1"/>
      <c r="XDQ434" s="1"/>
      <c r="XDR434" s="1"/>
      <c r="XDS434" s="1"/>
      <c r="XDT434" s="1"/>
      <c r="XDU434" s="1"/>
      <c r="XDV434" s="1"/>
      <c r="XDW434" s="1"/>
      <c r="XDX434" s="1"/>
      <c r="XDY434" s="1"/>
      <c r="XDZ434" s="1"/>
      <c r="XEA434" s="1"/>
      <c r="XEB434" s="1"/>
      <c r="XEC434" s="1"/>
      <c r="XED434" s="1"/>
      <c r="XEE434" s="1"/>
      <c r="XEF434" s="1"/>
      <c r="XEG434" s="1"/>
      <c r="XEH434" s="1"/>
      <c r="XEI434" s="1"/>
      <c r="XEJ434" s="1"/>
      <c r="XEK434" s="1"/>
      <c r="XEL434" s="1"/>
      <c r="XEM434" s="1"/>
      <c r="XEN434" s="1"/>
      <c r="XEO434" s="1"/>
      <c r="XEP434" s="1"/>
      <c r="XEQ434" s="1"/>
      <c r="XER434" s="1"/>
      <c r="XES434" s="1"/>
      <c r="XET434" s="1"/>
      <c r="XEU434" s="1"/>
      <c r="XEV434" s="1"/>
      <c r="XEW434" s="1"/>
      <c r="XEX434" s="1"/>
      <c r="XEY434" s="1"/>
      <c r="XEZ434" s="1"/>
      <c r="XFA434" s="1"/>
      <c r="XFB434" s="1"/>
      <c r="XFC434" s="1"/>
      <c r="XFD434" s="1"/>
    </row>
    <row r="435" spans="1:151 16227:16384" s="11" customFormat="1" ht="20.25" customHeight="1" x14ac:dyDescent="0.25">
      <c r="A435" s="61"/>
      <c r="B435" s="62"/>
      <c r="C435" s="100">
        <f t="shared" si="78"/>
        <v>4</v>
      </c>
      <c r="D435" s="100"/>
      <c r="E435" s="60" t="s">
        <v>208</v>
      </c>
      <c r="F435" s="117">
        <f>(63.57+2.58)*10.764</f>
        <v>712.03859999999997</v>
      </c>
      <c r="G435" s="119">
        <f>(63.57+2.58)*10.764</f>
        <v>712.03859999999997</v>
      </c>
      <c r="H435" s="60">
        <v>0</v>
      </c>
      <c r="I435" s="60">
        <f t="shared" si="77"/>
        <v>1068.0579</v>
      </c>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WZC435" s="1"/>
      <c r="WZD435" s="1"/>
      <c r="WZE435" s="1"/>
      <c r="WZF435" s="1"/>
      <c r="WZG435" s="1"/>
      <c r="WZH435" s="1"/>
      <c r="WZI435" s="1"/>
      <c r="WZJ435" s="1"/>
      <c r="WZK435" s="1"/>
      <c r="WZL435" s="1"/>
      <c r="WZM435" s="1"/>
      <c r="WZN435" s="1"/>
      <c r="WZO435" s="1"/>
      <c r="WZP435" s="1"/>
      <c r="WZQ435" s="1"/>
      <c r="WZR435" s="1"/>
      <c r="WZS435" s="1"/>
      <c r="WZT435" s="1"/>
      <c r="WZU435" s="1"/>
      <c r="WZV435" s="1"/>
      <c r="WZW435" s="1"/>
      <c r="WZX435" s="1"/>
      <c r="WZY435" s="1"/>
      <c r="WZZ435" s="1"/>
      <c r="XAA435" s="1"/>
      <c r="XAB435" s="1"/>
      <c r="XAC435" s="1"/>
      <c r="XAD435" s="1"/>
      <c r="XAE435" s="1"/>
      <c r="XAF435" s="1"/>
      <c r="XAG435" s="1"/>
      <c r="XAH435" s="1"/>
      <c r="XAI435" s="1"/>
      <c r="XAJ435" s="1"/>
      <c r="XAK435" s="1"/>
      <c r="XAL435" s="1"/>
      <c r="XAM435" s="1"/>
      <c r="XAN435" s="1"/>
      <c r="XAO435" s="1"/>
      <c r="XAP435" s="1"/>
      <c r="XAQ435" s="1"/>
      <c r="XAR435" s="1"/>
      <c r="XAS435" s="1"/>
      <c r="XAT435" s="1"/>
      <c r="XAU435" s="1"/>
      <c r="XAV435" s="1"/>
      <c r="XAW435" s="1"/>
      <c r="XAX435" s="1"/>
      <c r="XAY435" s="1"/>
      <c r="XAZ435" s="1"/>
      <c r="XBA435" s="1"/>
      <c r="XBB435" s="1"/>
      <c r="XBC435" s="1"/>
      <c r="XBD435" s="1"/>
      <c r="XBE435" s="1"/>
      <c r="XBF435" s="1"/>
      <c r="XBG435" s="1"/>
      <c r="XBH435" s="1"/>
      <c r="XBI435" s="1"/>
      <c r="XBJ435" s="1"/>
      <c r="XBK435" s="1"/>
      <c r="XBL435" s="1"/>
      <c r="XBM435" s="1"/>
      <c r="XBN435" s="1"/>
      <c r="XBO435" s="1"/>
      <c r="XBP435" s="1"/>
      <c r="XBQ435" s="1"/>
      <c r="XBR435" s="1"/>
      <c r="XBS435" s="1"/>
      <c r="XBT435" s="1"/>
      <c r="XBU435" s="1"/>
      <c r="XBV435" s="1"/>
      <c r="XBW435" s="1"/>
      <c r="XBX435" s="1"/>
      <c r="XBY435" s="1"/>
      <c r="XBZ435" s="1"/>
      <c r="XCA435" s="1"/>
      <c r="XCB435" s="1"/>
      <c r="XCC435" s="1"/>
      <c r="XCD435" s="1"/>
      <c r="XCE435" s="1"/>
      <c r="XCF435" s="1"/>
      <c r="XCG435" s="1"/>
      <c r="XCH435" s="1"/>
      <c r="XCI435" s="1"/>
      <c r="XCJ435" s="1"/>
      <c r="XCK435" s="1"/>
      <c r="XCL435" s="1"/>
      <c r="XCM435" s="1"/>
      <c r="XCN435" s="1"/>
      <c r="XCO435" s="1"/>
      <c r="XCP435" s="1"/>
      <c r="XCQ435" s="1"/>
      <c r="XCR435" s="1"/>
      <c r="XCS435" s="1"/>
      <c r="XCT435" s="1"/>
      <c r="XCU435" s="1"/>
      <c r="XCV435" s="1"/>
      <c r="XCW435" s="1"/>
      <c r="XCX435" s="1"/>
      <c r="XCY435" s="1"/>
      <c r="XCZ435" s="1"/>
      <c r="XDA435" s="1"/>
      <c r="XDB435" s="1"/>
      <c r="XDC435" s="1"/>
      <c r="XDD435" s="1"/>
      <c r="XDE435" s="1"/>
      <c r="XDF435" s="1"/>
      <c r="XDG435" s="1"/>
      <c r="XDH435" s="1"/>
      <c r="XDI435" s="1"/>
      <c r="XDJ435" s="1"/>
      <c r="XDK435" s="1"/>
      <c r="XDL435" s="1"/>
      <c r="XDM435" s="1"/>
      <c r="XDN435" s="1"/>
      <c r="XDO435" s="1"/>
      <c r="XDP435" s="1"/>
      <c r="XDQ435" s="1"/>
      <c r="XDR435" s="1"/>
      <c r="XDS435" s="1"/>
      <c r="XDT435" s="1"/>
      <c r="XDU435" s="1"/>
      <c r="XDV435" s="1"/>
      <c r="XDW435" s="1"/>
      <c r="XDX435" s="1"/>
      <c r="XDY435" s="1"/>
      <c r="XDZ435" s="1"/>
      <c r="XEA435" s="1"/>
      <c r="XEB435" s="1"/>
      <c r="XEC435" s="1"/>
      <c r="XED435" s="1"/>
      <c r="XEE435" s="1"/>
      <c r="XEF435" s="1"/>
      <c r="XEG435" s="1"/>
      <c r="XEH435" s="1"/>
      <c r="XEI435" s="1"/>
      <c r="XEJ435" s="1"/>
      <c r="XEK435" s="1"/>
      <c r="XEL435" s="1"/>
      <c r="XEM435" s="1"/>
      <c r="XEN435" s="1"/>
      <c r="XEO435" s="1"/>
      <c r="XEP435" s="1"/>
      <c r="XEQ435" s="1"/>
      <c r="XER435" s="1"/>
      <c r="XES435" s="1"/>
      <c r="XET435" s="1"/>
      <c r="XEU435" s="1"/>
      <c r="XEV435" s="1"/>
      <c r="XEW435" s="1"/>
      <c r="XEX435" s="1"/>
      <c r="XEY435" s="1"/>
      <c r="XEZ435" s="1"/>
      <c r="XFA435" s="1"/>
      <c r="XFB435" s="1"/>
      <c r="XFC435" s="1"/>
      <c r="XFD435" s="1"/>
    </row>
    <row r="436" spans="1:151 16227:16384" s="11" customFormat="1" ht="20.25" x14ac:dyDescent="0.25">
      <c r="A436" s="120" t="s">
        <v>238</v>
      </c>
      <c r="B436" s="121"/>
      <c r="C436" s="121"/>
      <c r="D436" s="121"/>
      <c r="E436" s="121"/>
      <c r="F436" s="121"/>
      <c r="G436" s="121"/>
      <c r="H436" s="121"/>
      <c r="I436" s="122"/>
      <c r="J436" s="1">
        <v>3</v>
      </c>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WZC436" s="1"/>
      <c r="WZD436" s="1"/>
      <c r="WZE436" s="1"/>
      <c r="WZF436" s="1"/>
      <c r="WZG436" s="1"/>
      <c r="WZH436" s="1"/>
      <c r="WZI436" s="1"/>
      <c r="WZJ436" s="1"/>
      <c r="WZK436" s="1"/>
      <c r="WZL436" s="1"/>
      <c r="WZM436" s="1"/>
      <c r="WZN436" s="1"/>
      <c r="WZO436" s="1"/>
      <c r="WZP436" s="1"/>
      <c r="WZQ436" s="1"/>
      <c r="WZR436" s="1"/>
      <c r="WZS436" s="1"/>
      <c r="WZT436" s="1"/>
      <c r="WZU436" s="1"/>
      <c r="WZV436" s="1"/>
      <c r="WZW436" s="1"/>
      <c r="WZX436" s="1"/>
      <c r="WZY436" s="1"/>
      <c r="WZZ436" s="1"/>
      <c r="XAA436" s="1"/>
      <c r="XAB436" s="1"/>
      <c r="XAC436" s="1"/>
      <c r="XAD436" s="1"/>
      <c r="XAE436" s="1"/>
      <c r="XAF436" s="1"/>
      <c r="XAG436" s="1"/>
      <c r="XAH436" s="1"/>
      <c r="XAI436" s="1"/>
      <c r="XAJ436" s="1"/>
      <c r="XAK436" s="1"/>
      <c r="XAL436" s="1"/>
      <c r="XAM436" s="1"/>
      <c r="XAN436" s="1"/>
      <c r="XAO436" s="1"/>
      <c r="XAP436" s="1"/>
      <c r="XAQ436" s="1"/>
      <c r="XAR436" s="1"/>
      <c r="XAS436" s="1"/>
      <c r="XAT436" s="1"/>
      <c r="XAU436" s="1"/>
      <c r="XAV436" s="1"/>
      <c r="XAW436" s="1"/>
      <c r="XAX436" s="1"/>
      <c r="XAY436" s="1"/>
      <c r="XAZ436" s="1"/>
      <c r="XBA436" s="1"/>
      <c r="XBB436" s="1"/>
      <c r="XBC436" s="1"/>
      <c r="XBD436" s="1"/>
      <c r="XBE436" s="1"/>
      <c r="XBF436" s="1"/>
      <c r="XBG436" s="1"/>
      <c r="XBH436" s="1"/>
      <c r="XBI436" s="1"/>
      <c r="XBJ436" s="1"/>
      <c r="XBK436" s="1"/>
      <c r="XBL436" s="1"/>
      <c r="XBM436" s="1"/>
      <c r="XBN436" s="1"/>
      <c r="XBO436" s="1"/>
      <c r="XBP436" s="1"/>
      <c r="XBQ436" s="1"/>
      <c r="XBR436" s="1"/>
      <c r="XBS436" s="1"/>
      <c r="XBT436" s="1"/>
      <c r="XBU436" s="1"/>
      <c r="XBV436" s="1"/>
      <c r="XBW436" s="1"/>
      <c r="XBX436" s="1"/>
      <c r="XBY436" s="1"/>
      <c r="XBZ436" s="1"/>
      <c r="XCA436" s="1"/>
      <c r="XCB436" s="1"/>
      <c r="XCC436" s="1"/>
      <c r="XCD436" s="1"/>
      <c r="XCE436" s="1"/>
      <c r="XCF436" s="1"/>
      <c r="XCG436" s="1"/>
      <c r="XCH436" s="1"/>
      <c r="XCI436" s="1"/>
      <c r="XCJ436" s="1"/>
      <c r="XCK436" s="1"/>
      <c r="XCL436" s="1"/>
      <c r="XCM436" s="1"/>
      <c r="XCN436" s="1"/>
      <c r="XCO436" s="1"/>
      <c r="XCP436" s="1"/>
      <c r="XCQ436" s="1"/>
      <c r="XCR436" s="1"/>
      <c r="XCS436" s="1"/>
      <c r="XCT436" s="1"/>
      <c r="XCU436" s="1"/>
      <c r="XCV436" s="1"/>
      <c r="XCW436" s="1"/>
      <c r="XCX436" s="1"/>
      <c r="XCY436" s="1"/>
      <c r="XCZ436" s="1"/>
      <c r="XDA436" s="1"/>
      <c r="XDB436" s="1"/>
      <c r="XDC436" s="1"/>
      <c r="XDD436" s="1"/>
      <c r="XDE436" s="1"/>
      <c r="XDF436" s="1"/>
      <c r="XDG436" s="1"/>
      <c r="XDH436" s="1"/>
      <c r="XDI436" s="1"/>
      <c r="XDJ436" s="1"/>
      <c r="XDK436" s="1"/>
      <c r="XDL436" s="1"/>
      <c r="XDM436" s="1"/>
      <c r="XDN436" s="1"/>
      <c r="XDO436" s="1"/>
      <c r="XDP436" s="1"/>
      <c r="XDQ436" s="1"/>
      <c r="XDR436" s="1"/>
      <c r="XDS436" s="1"/>
      <c r="XDT436" s="1"/>
      <c r="XDU436" s="1"/>
      <c r="XDV436" s="1"/>
      <c r="XDW436" s="1"/>
      <c r="XDX436" s="1"/>
      <c r="XDY436" s="1"/>
      <c r="XDZ436" s="1"/>
      <c r="XEA436" s="1"/>
      <c r="XEB436" s="1"/>
      <c r="XEC436" s="1"/>
      <c r="XED436" s="1"/>
      <c r="XEE436" s="1"/>
      <c r="XEF436" s="1"/>
      <c r="XEG436" s="1"/>
      <c r="XEH436" s="1"/>
      <c r="XEI436" s="1"/>
      <c r="XEJ436" s="1"/>
      <c r="XEK436" s="1"/>
      <c r="XEL436" s="1"/>
      <c r="XEM436" s="1"/>
      <c r="XEN436" s="1"/>
      <c r="XEO436" s="1"/>
      <c r="XEP436" s="1"/>
      <c r="XEQ436" s="1"/>
      <c r="XER436" s="1"/>
      <c r="XES436" s="1"/>
      <c r="XET436" s="1"/>
      <c r="XEU436" s="1"/>
      <c r="XEV436" s="1"/>
      <c r="XEW436" s="1"/>
      <c r="XEX436" s="1"/>
      <c r="XEY436" s="1"/>
      <c r="XEZ436" s="1"/>
      <c r="XFA436" s="1"/>
      <c r="XFB436" s="1"/>
      <c r="XFC436" s="1"/>
      <c r="XFD436" s="1"/>
    </row>
    <row r="437" spans="1:151 16227:16384" s="11" customFormat="1" ht="20.25" customHeight="1" x14ac:dyDescent="0.25">
      <c r="A437" s="137" t="str">
        <f>A436</f>
        <v>30th to 32nd Floor</v>
      </c>
      <c r="B437" s="138"/>
      <c r="C437" s="100">
        <v>1</v>
      </c>
      <c r="D437" s="100"/>
      <c r="E437" s="117" t="s">
        <v>265</v>
      </c>
      <c r="F437" s="118"/>
      <c r="G437" s="118"/>
      <c r="H437" s="118"/>
      <c r="I437" s="119"/>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WZC437" s="1"/>
      <c r="WZD437" s="1"/>
      <c r="WZE437" s="1"/>
      <c r="WZF437" s="1"/>
      <c r="WZG437" s="1"/>
      <c r="WZH437" s="1"/>
      <c r="WZI437" s="1"/>
      <c r="WZJ437" s="1"/>
      <c r="WZK437" s="1"/>
      <c r="WZL437" s="1"/>
      <c r="WZM437" s="1"/>
      <c r="WZN437" s="1"/>
      <c r="WZO437" s="1"/>
      <c r="WZP437" s="1"/>
      <c r="WZQ437" s="1"/>
      <c r="WZR437" s="1"/>
      <c r="WZS437" s="1"/>
      <c r="WZT437" s="1"/>
      <c r="WZU437" s="1"/>
      <c r="WZV437" s="1"/>
      <c r="WZW437" s="1"/>
      <c r="WZX437" s="1"/>
      <c r="WZY437" s="1"/>
      <c r="WZZ437" s="1"/>
      <c r="XAA437" s="1"/>
      <c r="XAB437" s="1"/>
      <c r="XAC437" s="1"/>
      <c r="XAD437" s="1"/>
      <c r="XAE437" s="1"/>
      <c r="XAF437" s="1"/>
      <c r="XAG437" s="1"/>
      <c r="XAH437" s="1"/>
      <c r="XAI437" s="1"/>
      <c r="XAJ437" s="1"/>
      <c r="XAK437" s="1"/>
      <c r="XAL437" s="1"/>
      <c r="XAM437" s="1"/>
      <c r="XAN437" s="1"/>
      <c r="XAO437" s="1"/>
      <c r="XAP437" s="1"/>
      <c r="XAQ437" s="1"/>
      <c r="XAR437" s="1"/>
      <c r="XAS437" s="1"/>
      <c r="XAT437" s="1"/>
      <c r="XAU437" s="1"/>
      <c r="XAV437" s="1"/>
      <c r="XAW437" s="1"/>
      <c r="XAX437" s="1"/>
      <c r="XAY437" s="1"/>
      <c r="XAZ437" s="1"/>
      <c r="XBA437" s="1"/>
      <c r="XBB437" s="1"/>
      <c r="XBC437" s="1"/>
      <c r="XBD437" s="1"/>
      <c r="XBE437" s="1"/>
      <c r="XBF437" s="1"/>
      <c r="XBG437" s="1"/>
      <c r="XBH437" s="1"/>
      <c r="XBI437" s="1"/>
      <c r="XBJ437" s="1"/>
      <c r="XBK437" s="1"/>
      <c r="XBL437" s="1"/>
      <c r="XBM437" s="1"/>
      <c r="XBN437" s="1"/>
      <c r="XBO437" s="1"/>
      <c r="XBP437" s="1"/>
      <c r="XBQ437" s="1"/>
      <c r="XBR437" s="1"/>
      <c r="XBS437" s="1"/>
      <c r="XBT437" s="1"/>
      <c r="XBU437" s="1"/>
      <c r="XBV437" s="1"/>
      <c r="XBW437" s="1"/>
      <c r="XBX437" s="1"/>
      <c r="XBY437" s="1"/>
      <c r="XBZ437" s="1"/>
      <c r="XCA437" s="1"/>
      <c r="XCB437" s="1"/>
      <c r="XCC437" s="1"/>
      <c r="XCD437" s="1"/>
      <c r="XCE437" s="1"/>
      <c r="XCF437" s="1"/>
      <c r="XCG437" s="1"/>
      <c r="XCH437" s="1"/>
      <c r="XCI437" s="1"/>
      <c r="XCJ437" s="1"/>
      <c r="XCK437" s="1"/>
      <c r="XCL437" s="1"/>
      <c r="XCM437" s="1"/>
      <c r="XCN437" s="1"/>
      <c r="XCO437" s="1"/>
      <c r="XCP437" s="1"/>
      <c r="XCQ437" s="1"/>
      <c r="XCR437" s="1"/>
      <c r="XCS437" s="1"/>
      <c r="XCT437" s="1"/>
      <c r="XCU437" s="1"/>
      <c r="XCV437" s="1"/>
      <c r="XCW437" s="1"/>
      <c r="XCX437" s="1"/>
      <c r="XCY437" s="1"/>
      <c r="XCZ437" s="1"/>
      <c r="XDA437" s="1"/>
      <c r="XDB437" s="1"/>
      <c r="XDC437" s="1"/>
      <c r="XDD437" s="1"/>
      <c r="XDE437" s="1"/>
      <c r="XDF437" s="1"/>
      <c r="XDG437" s="1"/>
      <c r="XDH437" s="1"/>
      <c r="XDI437" s="1"/>
      <c r="XDJ437" s="1"/>
      <c r="XDK437" s="1"/>
      <c r="XDL437" s="1"/>
      <c r="XDM437" s="1"/>
      <c r="XDN437" s="1"/>
      <c r="XDO437" s="1"/>
      <c r="XDP437" s="1"/>
      <c r="XDQ437" s="1"/>
      <c r="XDR437" s="1"/>
      <c r="XDS437" s="1"/>
      <c r="XDT437" s="1"/>
      <c r="XDU437" s="1"/>
      <c r="XDV437" s="1"/>
      <c r="XDW437" s="1"/>
      <c r="XDX437" s="1"/>
      <c r="XDY437" s="1"/>
      <c r="XDZ437" s="1"/>
      <c r="XEA437" s="1"/>
      <c r="XEB437" s="1"/>
      <c r="XEC437" s="1"/>
      <c r="XED437" s="1"/>
      <c r="XEE437" s="1"/>
      <c r="XEF437" s="1"/>
      <c r="XEG437" s="1"/>
      <c r="XEH437" s="1"/>
      <c r="XEI437" s="1"/>
      <c r="XEJ437" s="1"/>
      <c r="XEK437" s="1"/>
      <c r="XEL437" s="1"/>
      <c r="XEM437" s="1"/>
      <c r="XEN437" s="1"/>
      <c r="XEO437" s="1"/>
      <c r="XEP437" s="1"/>
      <c r="XEQ437" s="1"/>
      <c r="XER437" s="1"/>
      <c r="XES437" s="1"/>
      <c r="XET437" s="1"/>
      <c r="XEU437" s="1"/>
      <c r="XEV437" s="1"/>
      <c r="XEW437" s="1"/>
      <c r="XEX437" s="1"/>
      <c r="XEY437" s="1"/>
      <c r="XEZ437" s="1"/>
      <c r="XFA437" s="1"/>
      <c r="XFB437" s="1"/>
      <c r="XFC437" s="1"/>
      <c r="XFD437" s="1"/>
    </row>
    <row r="438" spans="1:151 16227:16384" s="11" customFormat="1" ht="20.25" customHeight="1" x14ac:dyDescent="0.25">
      <c r="A438" s="139"/>
      <c r="B438" s="140"/>
      <c r="C438" s="100">
        <f>C437+1</f>
        <v>2</v>
      </c>
      <c r="D438" s="100"/>
      <c r="E438" s="60" t="s">
        <v>211</v>
      </c>
      <c r="F438" s="117">
        <f>(42.49)*10.764</f>
        <v>457.36235999999997</v>
      </c>
      <c r="G438" s="119">
        <f>(42.49)*10.764</f>
        <v>457.36235999999997</v>
      </c>
      <c r="H438" s="60">
        <v>0</v>
      </c>
      <c r="I438" s="60">
        <f t="shared" ref="I438:I440" si="79">F438*(($I$191)+1)+H438</f>
        <v>686.04353999999989</v>
      </c>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WZC438" s="1"/>
      <c r="WZD438" s="1"/>
      <c r="WZE438" s="1"/>
      <c r="WZF438" s="1"/>
      <c r="WZG438" s="1"/>
      <c r="WZH438" s="1"/>
      <c r="WZI438" s="1"/>
      <c r="WZJ438" s="1"/>
      <c r="WZK438" s="1"/>
      <c r="WZL438" s="1"/>
      <c r="WZM438" s="1"/>
      <c r="WZN438" s="1"/>
      <c r="WZO438" s="1"/>
      <c r="WZP438" s="1"/>
      <c r="WZQ438" s="1"/>
      <c r="WZR438" s="1"/>
      <c r="WZS438" s="1"/>
      <c r="WZT438" s="1"/>
      <c r="WZU438" s="1"/>
      <c r="WZV438" s="1"/>
      <c r="WZW438" s="1"/>
      <c r="WZX438" s="1"/>
      <c r="WZY438" s="1"/>
      <c r="WZZ438" s="1"/>
      <c r="XAA438" s="1"/>
      <c r="XAB438" s="1"/>
      <c r="XAC438" s="1"/>
      <c r="XAD438" s="1"/>
      <c r="XAE438" s="1"/>
      <c r="XAF438" s="1"/>
      <c r="XAG438" s="1"/>
      <c r="XAH438" s="1"/>
      <c r="XAI438" s="1"/>
      <c r="XAJ438" s="1"/>
      <c r="XAK438" s="1"/>
      <c r="XAL438" s="1"/>
      <c r="XAM438" s="1"/>
      <c r="XAN438" s="1"/>
      <c r="XAO438" s="1"/>
      <c r="XAP438" s="1"/>
      <c r="XAQ438" s="1"/>
      <c r="XAR438" s="1"/>
      <c r="XAS438" s="1"/>
      <c r="XAT438" s="1"/>
      <c r="XAU438" s="1"/>
      <c r="XAV438" s="1"/>
      <c r="XAW438" s="1"/>
      <c r="XAX438" s="1"/>
      <c r="XAY438" s="1"/>
      <c r="XAZ438" s="1"/>
      <c r="XBA438" s="1"/>
      <c r="XBB438" s="1"/>
      <c r="XBC438" s="1"/>
      <c r="XBD438" s="1"/>
      <c r="XBE438" s="1"/>
      <c r="XBF438" s="1"/>
      <c r="XBG438" s="1"/>
      <c r="XBH438" s="1"/>
      <c r="XBI438" s="1"/>
      <c r="XBJ438" s="1"/>
      <c r="XBK438" s="1"/>
      <c r="XBL438" s="1"/>
      <c r="XBM438" s="1"/>
      <c r="XBN438" s="1"/>
      <c r="XBO438" s="1"/>
      <c r="XBP438" s="1"/>
      <c r="XBQ438" s="1"/>
      <c r="XBR438" s="1"/>
      <c r="XBS438" s="1"/>
      <c r="XBT438" s="1"/>
      <c r="XBU438" s="1"/>
      <c r="XBV438" s="1"/>
      <c r="XBW438" s="1"/>
      <c r="XBX438" s="1"/>
      <c r="XBY438" s="1"/>
      <c r="XBZ438" s="1"/>
      <c r="XCA438" s="1"/>
      <c r="XCB438" s="1"/>
      <c r="XCC438" s="1"/>
      <c r="XCD438" s="1"/>
      <c r="XCE438" s="1"/>
      <c r="XCF438" s="1"/>
      <c r="XCG438" s="1"/>
      <c r="XCH438" s="1"/>
      <c r="XCI438" s="1"/>
      <c r="XCJ438" s="1"/>
      <c r="XCK438" s="1"/>
      <c r="XCL438" s="1"/>
      <c r="XCM438" s="1"/>
      <c r="XCN438" s="1"/>
      <c r="XCO438" s="1"/>
      <c r="XCP438" s="1"/>
      <c r="XCQ438" s="1"/>
      <c r="XCR438" s="1"/>
      <c r="XCS438" s="1"/>
      <c r="XCT438" s="1"/>
      <c r="XCU438" s="1"/>
      <c r="XCV438" s="1"/>
      <c r="XCW438" s="1"/>
      <c r="XCX438" s="1"/>
      <c r="XCY438" s="1"/>
      <c r="XCZ438" s="1"/>
      <c r="XDA438" s="1"/>
      <c r="XDB438" s="1"/>
      <c r="XDC438" s="1"/>
      <c r="XDD438" s="1"/>
      <c r="XDE438" s="1"/>
      <c r="XDF438" s="1"/>
      <c r="XDG438" s="1"/>
      <c r="XDH438" s="1"/>
      <c r="XDI438" s="1"/>
      <c r="XDJ438" s="1"/>
      <c r="XDK438" s="1"/>
      <c r="XDL438" s="1"/>
      <c r="XDM438" s="1"/>
      <c r="XDN438" s="1"/>
      <c r="XDO438" s="1"/>
      <c r="XDP438" s="1"/>
      <c r="XDQ438" s="1"/>
      <c r="XDR438" s="1"/>
      <c r="XDS438" s="1"/>
      <c r="XDT438" s="1"/>
      <c r="XDU438" s="1"/>
      <c r="XDV438" s="1"/>
      <c r="XDW438" s="1"/>
      <c r="XDX438" s="1"/>
      <c r="XDY438" s="1"/>
      <c r="XDZ438" s="1"/>
      <c r="XEA438" s="1"/>
      <c r="XEB438" s="1"/>
      <c r="XEC438" s="1"/>
      <c r="XED438" s="1"/>
      <c r="XEE438" s="1"/>
      <c r="XEF438" s="1"/>
      <c r="XEG438" s="1"/>
      <c r="XEH438" s="1"/>
      <c r="XEI438" s="1"/>
      <c r="XEJ438" s="1"/>
      <c r="XEK438" s="1"/>
      <c r="XEL438" s="1"/>
      <c r="XEM438" s="1"/>
      <c r="XEN438" s="1"/>
      <c r="XEO438" s="1"/>
      <c r="XEP438" s="1"/>
      <c r="XEQ438" s="1"/>
      <c r="XER438" s="1"/>
      <c r="XES438" s="1"/>
      <c r="XET438" s="1"/>
      <c r="XEU438" s="1"/>
      <c r="XEV438" s="1"/>
      <c r="XEW438" s="1"/>
      <c r="XEX438" s="1"/>
      <c r="XEY438" s="1"/>
      <c r="XEZ438" s="1"/>
      <c r="XFA438" s="1"/>
      <c r="XFB438" s="1"/>
      <c r="XFC438" s="1"/>
      <c r="XFD438" s="1"/>
    </row>
    <row r="439" spans="1:151 16227:16384" s="11" customFormat="1" ht="20.25" customHeight="1" x14ac:dyDescent="0.25">
      <c r="A439" s="141"/>
      <c r="B439" s="142"/>
      <c r="C439" s="100">
        <f t="shared" ref="C439:C440" si="80">C438+1</f>
        <v>3</v>
      </c>
      <c r="D439" s="100"/>
      <c r="E439" s="60" t="s">
        <v>211</v>
      </c>
      <c r="F439" s="117">
        <f>(43.01)*10.764</f>
        <v>462.95963999999992</v>
      </c>
      <c r="G439" s="119">
        <f>(43.01)*10.764</f>
        <v>462.95963999999992</v>
      </c>
      <c r="H439" s="60">
        <v>0</v>
      </c>
      <c r="I439" s="60">
        <f t="shared" si="79"/>
        <v>694.43945999999983</v>
      </c>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WZC439" s="1"/>
      <c r="WZD439" s="1"/>
      <c r="WZE439" s="1"/>
      <c r="WZF439" s="1"/>
      <c r="WZG439" s="1"/>
      <c r="WZH439" s="1"/>
      <c r="WZI439" s="1"/>
      <c r="WZJ439" s="1"/>
      <c r="WZK439" s="1"/>
      <c r="WZL439" s="1"/>
      <c r="WZM439" s="1"/>
      <c r="WZN439" s="1"/>
      <c r="WZO439" s="1"/>
      <c r="WZP439" s="1"/>
      <c r="WZQ439" s="1"/>
      <c r="WZR439" s="1"/>
      <c r="WZS439" s="1"/>
      <c r="WZT439" s="1"/>
      <c r="WZU439" s="1"/>
      <c r="WZV439" s="1"/>
      <c r="WZW439" s="1"/>
      <c r="WZX439" s="1"/>
      <c r="WZY439" s="1"/>
      <c r="WZZ439" s="1"/>
      <c r="XAA439" s="1"/>
      <c r="XAB439" s="1"/>
      <c r="XAC439" s="1"/>
      <c r="XAD439" s="1"/>
      <c r="XAE439" s="1"/>
      <c r="XAF439" s="1"/>
      <c r="XAG439" s="1"/>
      <c r="XAH439" s="1"/>
      <c r="XAI439" s="1"/>
      <c r="XAJ439" s="1"/>
      <c r="XAK439" s="1"/>
      <c r="XAL439" s="1"/>
      <c r="XAM439" s="1"/>
      <c r="XAN439" s="1"/>
      <c r="XAO439" s="1"/>
      <c r="XAP439" s="1"/>
      <c r="XAQ439" s="1"/>
      <c r="XAR439" s="1"/>
      <c r="XAS439" s="1"/>
      <c r="XAT439" s="1"/>
      <c r="XAU439" s="1"/>
      <c r="XAV439" s="1"/>
      <c r="XAW439" s="1"/>
      <c r="XAX439" s="1"/>
      <c r="XAY439" s="1"/>
      <c r="XAZ439" s="1"/>
      <c r="XBA439" s="1"/>
      <c r="XBB439" s="1"/>
      <c r="XBC439" s="1"/>
      <c r="XBD439" s="1"/>
      <c r="XBE439" s="1"/>
      <c r="XBF439" s="1"/>
      <c r="XBG439" s="1"/>
      <c r="XBH439" s="1"/>
      <c r="XBI439" s="1"/>
      <c r="XBJ439" s="1"/>
      <c r="XBK439" s="1"/>
      <c r="XBL439" s="1"/>
      <c r="XBM439" s="1"/>
      <c r="XBN439" s="1"/>
      <c r="XBO439" s="1"/>
      <c r="XBP439" s="1"/>
      <c r="XBQ439" s="1"/>
      <c r="XBR439" s="1"/>
      <c r="XBS439" s="1"/>
      <c r="XBT439" s="1"/>
      <c r="XBU439" s="1"/>
      <c r="XBV439" s="1"/>
      <c r="XBW439" s="1"/>
      <c r="XBX439" s="1"/>
      <c r="XBY439" s="1"/>
      <c r="XBZ439" s="1"/>
      <c r="XCA439" s="1"/>
      <c r="XCB439" s="1"/>
      <c r="XCC439" s="1"/>
      <c r="XCD439" s="1"/>
      <c r="XCE439" s="1"/>
      <c r="XCF439" s="1"/>
      <c r="XCG439" s="1"/>
      <c r="XCH439" s="1"/>
      <c r="XCI439" s="1"/>
      <c r="XCJ439" s="1"/>
      <c r="XCK439" s="1"/>
      <c r="XCL439" s="1"/>
      <c r="XCM439" s="1"/>
      <c r="XCN439" s="1"/>
      <c r="XCO439" s="1"/>
      <c r="XCP439" s="1"/>
      <c r="XCQ439" s="1"/>
      <c r="XCR439" s="1"/>
      <c r="XCS439" s="1"/>
      <c r="XCT439" s="1"/>
      <c r="XCU439" s="1"/>
      <c r="XCV439" s="1"/>
      <c r="XCW439" s="1"/>
      <c r="XCX439" s="1"/>
      <c r="XCY439" s="1"/>
      <c r="XCZ439" s="1"/>
      <c r="XDA439" s="1"/>
      <c r="XDB439" s="1"/>
      <c r="XDC439" s="1"/>
      <c r="XDD439" s="1"/>
      <c r="XDE439" s="1"/>
      <c r="XDF439" s="1"/>
      <c r="XDG439" s="1"/>
      <c r="XDH439" s="1"/>
      <c r="XDI439" s="1"/>
      <c r="XDJ439" s="1"/>
      <c r="XDK439" s="1"/>
      <c r="XDL439" s="1"/>
      <c r="XDM439" s="1"/>
      <c r="XDN439" s="1"/>
      <c r="XDO439" s="1"/>
      <c r="XDP439" s="1"/>
      <c r="XDQ439" s="1"/>
      <c r="XDR439" s="1"/>
      <c r="XDS439" s="1"/>
      <c r="XDT439" s="1"/>
      <c r="XDU439" s="1"/>
      <c r="XDV439" s="1"/>
      <c r="XDW439" s="1"/>
      <c r="XDX439" s="1"/>
      <c r="XDY439" s="1"/>
      <c r="XDZ439" s="1"/>
      <c r="XEA439" s="1"/>
      <c r="XEB439" s="1"/>
      <c r="XEC439" s="1"/>
      <c r="XED439" s="1"/>
      <c r="XEE439" s="1"/>
      <c r="XEF439" s="1"/>
      <c r="XEG439" s="1"/>
      <c r="XEH439" s="1"/>
      <c r="XEI439" s="1"/>
      <c r="XEJ439" s="1"/>
      <c r="XEK439" s="1"/>
      <c r="XEL439" s="1"/>
      <c r="XEM439" s="1"/>
      <c r="XEN439" s="1"/>
      <c r="XEO439" s="1"/>
      <c r="XEP439" s="1"/>
      <c r="XEQ439" s="1"/>
      <c r="XER439" s="1"/>
      <c r="XES439" s="1"/>
      <c r="XET439" s="1"/>
      <c r="XEU439" s="1"/>
      <c r="XEV439" s="1"/>
      <c r="XEW439" s="1"/>
      <c r="XEX439" s="1"/>
      <c r="XEY439" s="1"/>
      <c r="XEZ439" s="1"/>
      <c r="XFA439" s="1"/>
      <c r="XFB439" s="1"/>
      <c r="XFC439" s="1"/>
      <c r="XFD439" s="1"/>
    </row>
    <row r="440" spans="1:151 16227:16384" s="11" customFormat="1" ht="20.25" customHeight="1" x14ac:dyDescent="0.25">
      <c r="A440" s="61"/>
      <c r="B440" s="62"/>
      <c r="C440" s="100">
        <f t="shared" si="80"/>
        <v>4</v>
      </c>
      <c r="D440" s="100"/>
      <c r="E440" s="60" t="s">
        <v>208</v>
      </c>
      <c r="F440" s="117">
        <f>(63.57+2.58)*10.764</f>
        <v>712.03859999999997</v>
      </c>
      <c r="G440" s="119">
        <f>(63.57+2.58)*10.764</f>
        <v>712.03859999999997</v>
      </c>
      <c r="H440" s="60">
        <v>0</v>
      </c>
      <c r="I440" s="60">
        <f t="shared" si="79"/>
        <v>1068.0579</v>
      </c>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WZC440" s="1"/>
      <c r="WZD440" s="1"/>
      <c r="WZE440" s="1"/>
      <c r="WZF440" s="1"/>
      <c r="WZG440" s="1"/>
      <c r="WZH440" s="1"/>
      <c r="WZI440" s="1"/>
      <c r="WZJ440" s="1"/>
      <c r="WZK440" s="1"/>
      <c r="WZL440" s="1"/>
      <c r="WZM440" s="1"/>
      <c r="WZN440" s="1"/>
      <c r="WZO440" s="1"/>
      <c r="WZP440" s="1"/>
      <c r="WZQ440" s="1"/>
      <c r="WZR440" s="1"/>
      <c r="WZS440" s="1"/>
      <c r="WZT440" s="1"/>
      <c r="WZU440" s="1"/>
      <c r="WZV440" s="1"/>
      <c r="WZW440" s="1"/>
      <c r="WZX440" s="1"/>
      <c r="WZY440" s="1"/>
      <c r="WZZ440" s="1"/>
      <c r="XAA440" s="1"/>
      <c r="XAB440" s="1"/>
      <c r="XAC440" s="1"/>
      <c r="XAD440" s="1"/>
      <c r="XAE440" s="1"/>
      <c r="XAF440" s="1"/>
      <c r="XAG440" s="1"/>
      <c r="XAH440" s="1"/>
      <c r="XAI440" s="1"/>
      <c r="XAJ440" s="1"/>
      <c r="XAK440" s="1"/>
      <c r="XAL440" s="1"/>
      <c r="XAM440" s="1"/>
      <c r="XAN440" s="1"/>
      <c r="XAO440" s="1"/>
      <c r="XAP440" s="1"/>
      <c r="XAQ440" s="1"/>
      <c r="XAR440" s="1"/>
      <c r="XAS440" s="1"/>
      <c r="XAT440" s="1"/>
      <c r="XAU440" s="1"/>
      <c r="XAV440" s="1"/>
      <c r="XAW440" s="1"/>
      <c r="XAX440" s="1"/>
      <c r="XAY440" s="1"/>
      <c r="XAZ440" s="1"/>
      <c r="XBA440" s="1"/>
      <c r="XBB440" s="1"/>
      <c r="XBC440" s="1"/>
      <c r="XBD440" s="1"/>
      <c r="XBE440" s="1"/>
      <c r="XBF440" s="1"/>
      <c r="XBG440" s="1"/>
      <c r="XBH440" s="1"/>
      <c r="XBI440" s="1"/>
      <c r="XBJ440" s="1"/>
      <c r="XBK440" s="1"/>
      <c r="XBL440" s="1"/>
      <c r="XBM440" s="1"/>
      <c r="XBN440" s="1"/>
      <c r="XBO440" s="1"/>
      <c r="XBP440" s="1"/>
      <c r="XBQ440" s="1"/>
      <c r="XBR440" s="1"/>
      <c r="XBS440" s="1"/>
      <c r="XBT440" s="1"/>
      <c r="XBU440" s="1"/>
      <c r="XBV440" s="1"/>
      <c r="XBW440" s="1"/>
      <c r="XBX440" s="1"/>
      <c r="XBY440" s="1"/>
      <c r="XBZ440" s="1"/>
      <c r="XCA440" s="1"/>
      <c r="XCB440" s="1"/>
      <c r="XCC440" s="1"/>
      <c r="XCD440" s="1"/>
      <c r="XCE440" s="1"/>
      <c r="XCF440" s="1"/>
      <c r="XCG440" s="1"/>
      <c r="XCH440" s="1"/>
      <c r="XCI440" s="1"/>
      <c r="XCJ440" s="1"/>
      <c r="XCK440" s="1"/>
      <c r="XCL440" s="1"/>
      <c r="XCM440" s="1"/>
      <c r="XCN440" s="1"/>
      <c r="XCO440" s="1"/>
      <c r="XCP440" s="1"/>
      <c r="XCQ440" s="1"/>
      <c r="XCR440" s="1"/>
      <c r="XCS440" s="1"/>
      <c r="XCT440" s="1"/>
      <c r="XCU440" s="1"/>
      <c r="XCV440" s="1"/>
      <c r="XCW440" s="1"/>
      <c r="XCX440" s="1"/>
      <c r="XCY440" s="1"/>
      <c r="XCZ440" s="1"/>
      <c r="XDA440" s="1"/>
      <c r="XDB440" s="1"/>
      <c r="XDC440" s="1"/>
      <c r="XDD440" s="1"/>
      <c r="XDE440" s="1"/>
      <c r="XDF440" s="1"/>
      <c r="XDG440" s="1"/>
      <c r="XDH440" s="1"/>
      <c r="XDI440" s="1"/>
      <c r="XDJ440" s="1"/>
      <c r="XDK440" s="1"/>
      <c r="XDL440" s="1"/>
      <c r="XDM440" s="1"/>
      <c r="XDN440" s="1"/>
      <c r="XDO440" s="1"/>
      <c r="XDP440" s="1"/>
      <c r="XDQ440" s="1"/>
      <c r="XDR440" s="1"/>
      <c r="XDS440" s="1"/>
      <c r="XDT440" s="1"/>
      <c r="XDU440" s="1"/>
      <c r="XDV440" s="1"/>
      <c r="XDW440" s="1"/>
      <c r="XDX440" s="1"/>
      <c r="XDY440" s="1"/>
      <c r="XDZ440" s="1"/>
      <c r="XEA440" s="1"/>
      <c r="XEB440" s="1"/>
      <c r="XEC440" s="1"/>
      <c r="XED440" s="1"/>
      <c r="XEE440" s="1"/>
      <c r="XEF440" s="1"/>
      <c r="XEG440" s="1"/>
      <c r="XEH440" s="1"/>
      <c r="XEI440" s="1"/>
      <c r="XEJ440" s="1"/>
      <c r="XEK440" s="1"/>
      <c r="XEL440" s="1"/>
      <c r="XEM440" s="1"/>
      <c r="XEN440" s="1"/>
      <c r="XEO440" s="1"/>
      <c r="XEP440" s="1"/>
      <c r="XEQ440" s="1"/>
      <c r="XER440" s="1"/>
      <c r="XES440" s="1"/>
      <c r="XET440" s="1"/>
      <c r="XEU440" s="1"/>
      <c r="XEV440" s="1"/>
      <c r="XEW440" s="1"/>
      <c r="XEX440" s="1"/>
      <c r="XEY440" s="1"/>
      <c r="XEZ440" s="1"/>
      <c r="XFA440" s="1"/>
      <c r="XFB440" s="1"/>
      <c r="XFC440" s="1"/>
      <c r="XFD440" s="1"/>
    </row>
    <row r="441" spans="1:151 16227:16384" s="11" customFormat="1" ht="20.25" x14ac:dyDescent="0.25">
      <c r="A441" s="120" t="s">
        <v>312</v>
      </c>
      <c r="B441" s="121"/>
      <c r="C441" s="121"/>
      <c r="D441" s="121"/>
      <c r="E441" s="121"/>
      <c r="F441" s="121"/>
      <c r="G441" s="121"/>
      <c r="H441" s="121"/>
      <c r="I441" s="122"/>
      <c r="J441" s="1">
        <v>1</v>
      </c>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WZC441" s="1"/>
      <c r="WZD441" s="1"/>
      <c r="WZE441" s="1"/>
      <c r="WZF441" s="1"/>
      <c r="WZG441" s="1"/>
      <c r="WZH441" s="1"/>
      <c r="WZI441" s="1"/>
      <c r="WZJ441" s="1"/>
      <c r="WZK441" s="1"/>
      <c r="WZL441" s="1"/>
      <c r="WZM441" s="1"/>
      <c r="WZN441" s="1"/>
      <c r="WZO441" s="1"/>
      <c r="WZP441" s="1"/>
      <c r="WZQ441" s="1"/>
      <c r="WZR441" s="1"/>
      <c r="WZS441" s="1"/>
      <c r="WZT441" s="1"/>
      <c r="WZU441" s="1"/>
      <c r="WZV441" s="1"/>
      <c r="WZW441" s="1"/>
      <c r="WZX441" s="1"/>
      <c r="WZY441" s="1"/>
      <c r="WZZ441" s="1"/>
      <c r="XAA441" s="1"/>
      <c r="XAB441" s="1"/>
      <c r="XAC441" s="1"/>
      <c r="XAD441" s="1"/>
      <c r="XAE441" s="1"/>
      <c r="XAF441" s="1"/>
      <c r="XAG441" s="1"/>
      <c r="XAH441" s="1"/>
      <c r="XAI441" s="1"/>
      <c r="XAJ441" s="1"/>
      <c r="XAK441" s="1"/>
      <c r="XAL441" s="1"/>
      <c r="XAM441" s="1"/>
      <c r="XAN441" s="1"/>
      <c r="XAO441" s="1"/>
      <c r="XAP441" s="1"/>
      <c r="XAQ441" s="1"/>
      <c r="XAR441" s="1"/>
      <c r="XAS441" s="1"/>
      <c r="XAT441" s="1"/>
      <c r="XAU441" s="1"/>
      <c r="XAV441" s="1"/>
      <c r="XAW441" s="1"/>
      <c r="XAX441" s="1"/>
      <c r="XAY441" s="1"/>
      <c r="XAZ441" s="1"/>
      <c r="XBA441" s="1"/>
      <c r="XBB441" s="1"/>
      <c r="XBC441" s="1"/>
      <c r="XBD441" s="1"/>
      <c r="XBE441" s="1"/>
      <c r="XBF441" s="1"/>
      <c r="XBG441" s="1"/>
      <c r="XBH441" s="1"/>
      <c r="XBI441" s="1"/>
      <c r="XBJ441" s="1"/>
      <c r="XBK441" s="1"/>
      <c r="XBL441" s="1"/>
      <c r="XBM441" s="1"/>
      <c r="XBN441" s="1"/>
      <c r="XBO441" s="1"/>
      <c r="XBP441" s="1"/>
      <c r="XBQ441" s="1"/>
      <c r="XBR441" s="1"/>
      <c r="XBS441" s="1"/>
      <c r="XBT441" s="1"/>
      <c r="XBU441" s="1"/>
      <c r="XBV441" s="1"/>
      <c r="XBW441" s="1"/>
      <c r="XBX441" s="1"/>
      <c r="XBY441" s="1"/>
      <c r="XBZ441" s="1"/>
      <c r="XCA441" s="1"/>
      <c r="XCB441" s="1"/>
      <c r="XCC441" s="1"/>
      <c r="XCD441" s="1"/>
      <c r="XCE441" s="1"/>
      <c r="XCF441" s="1"/>
      <c r="XCG441" s="1"/>
      <c r="XCH441" s="1"/>
      <c r="XCI441" s="1"/>
      <c r="XCJ441" s="1"/>
      <c r="XCK441" s="1"/>
      <c r="XCL441" s="1"/>
      <c r="XCM441" s="1"/>
      <c r="XCN441" s="1"/>
      <c r="XCO441" s="1"/>
      <c r="XCP441" s="1"/>
      <c r="XCQ441" s="1"/>
      <c r="XCR441" s="1"/>
      <c r="XCS441" s="1"/>
      <c r="XCT441" s="1"/>
      <c r="XCU441" s="1"/>
      <c r="XCV441" s="1"/>
      <c r="XCW441" s="1"/>
      <c r="XCX441" s="1"/>
      <c r="XCY441" s="1"/>
      <c r="XCZ441" s="1"/>
      <c r="XDA441" s="1"/>
      <c r="XDB441" s="1"/>
      <c r="XDC441" s="1"/>
      <c r="XDD441" s="1"/>
      <c r="XDE441" s="1"/>
      <c r="XDF441" s="1"/>
      <c r="XDG441" s="1"/>
      <c r="XDH441" s="1"/>
      <c r="XDI441" s="1"/>
      <c r="XDJ441" s="1"/>
      <c r="XDK441" s="1"/>
      <c r="XDL441" s="1"/>
      <c r="XDM441" s="1"/>
      <c r="XDN441" s="1"/>
      <c r="XDO441" s="1"/>
      <c r="XDP441" s="1"/>
      <c r="XDQ441" s="1"/>
      <c r="XDR441" s="1"/>
      <c r="XDS441" s="1"/>
      <c r="XDT441" s="1"/>
      <c r="XDU441" s="1"/>
      <c r="XDV441" s="1"/>
      <c r="XDW441" s="1"/>
      <c r="XDX441" s="1"/>
      <c r="XDY441" s="1"/>
      <c r="XDZ441" s="1"/>
      <c r="XEA441" s="1"/>
      <c r="XEB441" s="1"/>
      <c r="XEC441" s="1"/>
      <c r="XED441" s="1"/>
      <c r="XEE441" s="1"/>
      <c r="XEF441" s="1"/>
      <c r="XEG441" s="1"/>
      <c r="XEH441" s="1"/>
      <c r="XEI441" s="1"/>
      <c r="XEJ441" s="1"/>
      <c r="XEK441" s="1"/>
      <c r="XEL441" s="1"/>
      <c r="XEM441" s="1"/>
      <c r="XEN441" s="1"/>
      <c r="XEO441" s="1"/>
      <c r="XEP441" s="1"/>
      <c r="XEQ441" s="1"/>
      <c r="XER441" s="1"/>
      <c r="XES441" s="1"/>
      <c r="XET441" s="1"/>
      <c r="XEU441" s="1"/>
      <c r="XEV441" s="1"/>
      <c r="XEW441" s="1"/>
      <c r="XEX441" s="1"/>
      <c r="XEY441" s="1"/>
      <c r="XEZ441" s="1"/>
      <c r="XFA441" s="1"/>
      <c r="XFB441" s="1"/>
      <c r="XFC441" s="1"/>
      <c r="XFD441" s="1"/>
    </row>
    <row r="442" spans="1:151 16227:16384" s="11" customFormat="1" ht="20.25" customHeight="1" x14ac:dyDescent="0.25">
      <c r="A442" s="137" t="str">
        <f>A441</f>
        <v>39th Floor (Part Terrace Area)</v>
      </c>
      <c r="B442" s="138"/>
      <c r="C442" s="100">
        <v>1</v>
      </c>
      <c r="D442" s="100"/>
      <c r="E442" s="60" t="s">
        <v>208</v>
      </c>
      <c r="F442" s="117">
        <f>(55.75+1.69)*10.764</f>
        <v>618.28415999999993</v>
      </c>
      <c r="G442" s="119">
        <f>(55.75+1.69)*10.764</f>
        <v>618.28415999999993</v>
      </c>
      <c r="H442" s="60">
        <v>0</v>
      </c>
      <c r="I442" s="60">
        <f t="shared" ref="I442:I444" si="81">F442*(($I$191)+1)+H442</f>
        <v>927.42623999999989</v>
      </c>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WZC442" s="1"/>
      <c r="WZD442" s="1"/>
      <c r="WZE442" s="1"/>
      <c r="WZF442" s="1"/>
      <c r="WZG442" s="1"/>
      <c r="WZH442" s="1"/>
      <c r="WZI442" s="1"/>
      <c r="WZJ442" s="1"/>
      <c r="WZK442" s="1"/>
      <c r="WZL442" s="1"/>
      <c r="WZM442" s="1"/>
      <c r="WZN442" s="1"/>
      <c r="WZO442" s="1"/>
      <c r="WZP442" s="1"/>
      <c r="WZQ442" s="1"/>
      <c r="WZR442" s="1"/>
      <c r="WZS442" s="1"/>
      <c r="WZT442" s="1"/>
      <c r="WZU442" s="1"/>
      <c r="WZV442" s="1"/>
      <c r="WZW442" s="1"/>
      <c r="WZX442" s="1"/>
      <c r="WZY442" s="1"/>
      <c r="WZZ442" s="1"/>
      <c r="XAA442" s="1"/>
      <c r="XAB442" s="1"/>
      <c r="XAC442" s="1"/>
      <c r="XAD442" s="1"/>
      <c r="XAE442" s="1"/>
      <c r="XAF442" s="1"/>
      <c r="XAG442" s="1"/>
      <c r="XAH442" s="1"/>
      <c r="XAI442" s="1"/>
      <c r="XAJ442" s="1"/>
      <c r="XAK442" s="1"/>
      <c r="XAL442" s="1"/>
      <c r="XAM442" s="1"/>
      <c r="XAN442" s="1"/>
      <c r="XAO442" s="1"/>
      <c r="XAP442" s="1"/>
      <c r="XAQ442" s="1"/>
      <c r="XAR442" s="1"/>
      <c r="XAS442" s="1"/>
      <c r="XAT442" s="1"/>
      <c r="XAU442" s="1"/>
      <c r="XAV442" s="1"/>
      <c r="XAW442" s="1"/>
      <c r="XAX442" s="1"/>
      <c r="XAY442" s="1"/>
      <c r="XAZ442" s="1"/>
      <c r="XBA442" s="1"/>
      <c r="XBB442" s="1"/>
      <c r="XBC442" s="1"/>
      <c r="XBD442" s="1"/>
      <c r="XBE442" s="1"/>
      <c r="XBF442" s="1"/>
      <c r="XBG442" s="1"/>
      <c r="XBH442" s="1"/>
      <c r="XBI442" s="1"/>
      <c r="XBJ442" s="1"/>
      <c r="XBK442" s="1"/>
      <c r="XBL442" s="1"/>
      <c r="XBM442" s="1"/>
      <c r="XBN442" s="1"/>
      <c r="XBO442" s="1"/>
      <c r="XBP442" s="1"/>
      <c r="XBQ442" s="1"/>
      <c r="XBR442" s="1"/>
      <c r="XBS442" s="1"/>
      <c r="XBT442" s="1"/>
      <c r="XBU442" s="1"/>
      <c r="XBV442" s="1"/>
      <c r="XBW442" s="1"/>
      <c r="XBX442" s="1"/>
      <c r="XBY442" s="1"/>
      <c r="XBZ442" s="1"/>
      <c r="XCA442" s="1"/>
      <c r="XCB442" s="1"/>
      <c r="XCC442" s="1"/>
      <c r="XCD442" s="1"/>
      <c r="XCE442" s="1"/>
      <c r="XCF442" s="1"/>
      <c r="XCG442" s="1"/>
      <c r="XCH442" s="1"/>
      <c r="XCI442" s="1"/>
      <c r="XCJ442" s="1"/>
      <c r="XCK442" s="1"/>
      <c r="XCL442" s="1"/>
      <c r="XCM442" s="1"/>
      <c r="XCN442" s="1"/>
      <c r="XCO442" s="1"/>
      <c r="XCP442" s="1"/>
      <c r="XCQ442" s="1"/>
      <c r="XCR442" s="1"/>
      <c r="XCS442" s="1"/>
      <c r="XCT442" s="1"/>
      <c r="XCU442" s="1"/>
      <c r="XCV442" s="1"/>
      <c r="XCW442" s="1"/>
      <c r="XCX442" s="1"/>
      <c r="XCY442" s="1"/>
      <c r="XCZ442" s="1"/>
      <c r="XDA442" s="1"/>
      <c r="XDB442" s="1"/>
      <c r="XDC442" s="1"/>
      <c r="XDD442" s="1"/>
      <c r="XDE442" s="1"/>
      <c r="XDF442" s="1"/>
      <c r="XDG442" s="1"/>
      <c r="XDH442" s="1"/>
      <c r="XDI442" s="1"/>
      <c r="XDJ442" s="1"/>
      <c r="XDK442" s="1"/>
      <c r="XDL442" s="1"/>
      <c r="XDM442" s="1"/>
      <c r="XDN442" s="1"/>
      <c r="XDO442" s="1"/>
      <c r="XDP442" s="1"/>
      <c r="XDQ442" s="1"/>
      <c r="XDR442" s="1"/>
      <c r="XDS442" s="1"/>
      <c r="XDT442" s="1"/>
      <c r="XDU442" s="1"/>
      <c r="XDV442" s="1"/>
      <c r="XDW442" s="1"/>
      <c r="XDX442" s="1"/>
      <c r="XDY442" s="1"/>
      <c r="XDZ442" s="1"/>
      <c r="XEA442" s="1"/>
      <c r="XEB442" s="1"/>
      <c r="XEC442" s="1"/>
      <c r="XED442" s="1"/>
      <c r="XEE442" s="1"/>
      <c r="XEF442" s="1"/>
      <c r="XEG442" s="1"/>
      <c r="XEH442" s="1"/>
      <c r="XEI442" s="1"/>
      <c r="XEJ442" s="1"/>
      <c r="XEK442" s="1"/>
      <c r="XEL442" s="1"/>
      <c r="XEM442" s="1"/>
      <c r="XEN442" s="1"/>
      <c r="XEO442" s="1"/>
      <c r="XEP442" s="1"/>
      <c r="XEQ442" s="1"/>
      <c r="XER442" s="1"/>
      <c r="XES442" s="1"/>
      <c r="XET442" s="1"/>
      <c r="XEU442" s="1"/>
      <c r="XEV442" s="1"/>
      <c r="XEW442" s="1"/>
      <c r="XEX442" s="1"/>
      <c r="XEY442" s="1"/>
      <c r="XEZ442" s="1"/>
      <c r="XFA442" s="1"/>
      <c r="XFB442" s="1"/>
      <c r="XFC442" s="1"/>
      <c r="XFD442" s="1"/>
    </row>
    <row r="443" spans="1:151 16227:16384" s="11" customFormat="1" ht="20.25" customHeight="1" x14ac:dyDescent="0.25">
      <c r="A443" s="139"/>
      <c r="B443" s="140"/>
      <c r="C443" s="100">
        <f>C442+1</f>
        <v>2</v>
      </c>
      <c r="D443" s="100"/>
      <c r="E443" s="60" t="s">
        <v>211</v>
      </c>
      <c r="F443" s="117">
        <f>(42.49)*10.764</f>
        <v>457.36235999999997</v>
      </c>
      <c r="G443" s="119">
        <f>(42.49)*10.764</f>
        <v>457.36235999999997</v>
      </c>
      <c r="H443" s="60">
        <v>0</v>
      </c>
      <c r="I443" s="60">
        <f t="shared" si="81"/>
        <v>686.04353999999989</v>
      </c>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WZC443" s="1"/>
      <c r="WZD443" s="1"/>
      <c r="WZE443" s="1"/>
      <c r="WZF443" s="1"/>
      <c r="WZG443" s="1"/>
      <c r="WZH443" s="1"/>
      <c r="WZI443" s="1"/>
      <c r="WZJ443" s="1"/>
      <c r="WZK443" s="1"/>
      <c r="WZL443" s="1"/>
      <c r="WZM443" s="1"/>
      <c r="WZN443" s="1"/>
      <c r="WZO443" s="1"/>
      <c r="WZP443" s="1"/>
      <c r="WZQ443" s="1"/>
      <c r="WZR443" s="1"/>
      <c r="WZS443" s="1"/>
      <c r="WZT443" s="1"/>
      <c r="WZU443" s="1"/>
      <c r="WZV443" s="1"/>
      <c r="WZW443" s="1"/>
      <c r="WZX443" s="1"/>
      <c r="WZY443" s="1"/>
      <c r="WZZ443" s="1"/>
      <c r="XAA443" s="1"/>
      <c r="XAB443" s="1"/>
      <c r="XAC443" s="1"/>
      <c r="XAD443" s="1"/>
      <c r="XAE443" s="1"/>
      <c r="XAF443" s="1"/>
      <c r="XAG443" s="1"/>
      <c r="XAH443" s="1"/>
      <c r="XAI443" s="1"/>
      <c r="XAJ443" s="1"/>
      <c r="XAK443" s="1"/>
      <c r="XAL443" s="1"/>
      <c r="XAM443" s="1"/>
      <c r="XAN443" s="1"/>
      <c r="XAO443" s="1"/>
      <c r="XAP443" s="1"/>
      <c r="XAQ443" s="1"/>
      <c r="XAR443" s="1"/>
      <c r="XAS443" s="1"/>
      <c r="XAT443" s="1"/>
      <c r="XAU443" s="1"/>
      <c r="XAV443" s="1"/>
      <c r="XAW443" s="1"/>
      <c r="XAX443" s="1"/>
      <c r="XAY443" s="1"/>
      <c r="XAZ443" s="1"/>
      <c r="XBA443" s="1"/>
      <c r="XBB443" s="1"/>
      <c r="XBC443" s="1"/>
      <c r="XBD443" s="1"/>
      <c r="XBE443" s="1"/>
      <c r="XBF443" s="1"/>
      <c r="XBG443" s="1"/>
      <c r="XBH443" s="1"/>
      <c r="XBI443" s="1"/>
      <c r="XBJ443" s="1"/>
      <c r="XBK443" s="1"/>
      <c r="XBL443" s="1"/>
      <c r="XBM443" s="1"/>
      <c r="XBN443" s="1"/>
      <c r="XBO443" s="1"/>
      <c r="XBP443" s="1"/>
      <c r="XBQ443" s="1"/>
      <c r="XBR443" s="1"/>
      <c r="XBS443" s="1"/>
      <c r="XBT443" s="1"/>
      <c r="XBU443" s="1"/>
      <c r="XBV443" s="1"/>
      <c r="XBW443" s="1"/>
      <c r="XBX443" s="1"/>
      <c r="XBY443" s="1"/>
      <c r="XBZ443" s="1"/>
      <c r="XCA443" s="1"/>
      <c r="XCB443" s="1"/>
      <c r="XCC443" s="1"/>
      <c r="XCD443" s="1"/>
      <c r="XCE443" s="1"/>
      <c r="XCF443" s="1"/>
      <c r="XCG443" s="1"/>
      <c r="XCH443" s="1"/>
      <c r="XCI443" s="1"/>
      <c r="XCJ443" s="1"/>
      <c r="XCK443" s="1"/>
      <c r="XCL443" s="1"/>
      <c r="XCM443" s="1"/>
      <c r="XCN443" s="1"/>
      <c r="XCO443" s="1"/>
      <c r="XCP443" s="1"/>
      <c r="XCQ443" s="1"/>
      <c r="XCR443" s="1"/>
      <c r="XCS443" s="1"/>
      <c r="XCT443" s="1"/>
      <c r="XCU443" s="1"/>
      <c r="XCV443" s="1"/>
      <c r="XCW443" s="1"/>
      <c r="XCX443" s="1"/>
      <c r="XCY443" s="1"/>
      <c r="XCZ443" s="1"/>
      <c r="XDA443" s="1"/>
      <c r="XDB443" s="1"/>
      <c r="XDC443" s="1"/>
      <c r="XDD443" s="1"/>
      <c r="XDE443" s="1"/>
      <c r="XDF443" s="1"/>
      <c r="XDG443" s="1"/>
      <c r="XDH443" s="1"/>
      <c r="XDI443" s="1"/>
      <c r="XDJ443" s="1"/>
      <c r="XDK443" s="1"/>
      <c r="XDL443" s="1"/>
      <c r="XDM443" s="1"/>
      <c r="XDN443" s="1"/>
      <c r="XDO443" s="1"/>
      <c r="XDP443" s="1"/>
      <c r="XDQ443" s="1"/>
      <c r="XDR443" s="1"/>
      <c r="XDS443" s="1"/>
      <c r="XDT443" s="1"/>
      <c r="XDU443" s="1"/>
      <c r="XDV443" s="1"/>
      <c r="XDW443" s="1"/>
      <c r="XDX443" s="1"/>
      <c r="XDY443" s="1"/>
      <c r="XDZ443" s="1"/>
      <c r="XEA443" s="1"/>
      <c r="XEB443" s="1"/>
      <c r="XEC443" s="1"/>
      <c r="XED443" s="1"/>
      <c r="XEE443" s="1"/>
      <c r="XEF443" s="1"/>
      <c r="XEG443" s="1"/>
      <c r="XEH443" s="1"/>
      <c r="XEI443" s="1"/>
      <c r="XEJ443" s="1"/>
      <c r="XEK443" s="1"/>
      <c r="XEL443" s="1"/>
      <c r="XEM443" s="1"/>
      <c r="XEN443" s="1"/>
      <c r="XEO443" s="1"/>
      <c r="XEP443" s="1"/>
      <c r="XEQ443" s="1"/>
      <c r="XER443" s="1"/>
      <c r="XES443" s="1"/>
      <c r="XET443" s="1"/>
      <c r="XEU443" s="1"/>
      <c r="XEV443" s="1"/>
      <c r="XEW443" s="1"/>
      <c r="XEX443" s="1"/>
      <c r="XEY443" s="1"/>
      <c r="XEZ443" s="1"/>
      <c r="XFA443" s="1"/>
      <c r="XFB443" s="1"/>
      <c r="XFC443" s="1"/>
      <c r="XFD443" s="1"/>
    </row>
    <row r="444" spans="1:151 16227:16384" s="11" customFormat="1" ht="20.25" customHeight="1" x14ac:dyDescent="0.25">
      <c r="A444" s="141"/>
      <c r="B444" s="142"/>
      <c r="C444" s="100">
        <f t="shared" ref="C444:C445" si="82">C443+1</f>
        <v>3</v>
      </c>
      <c r="D444" s="100"/>
      <c r="E444" s="60" t="s">
        <v>211</v>
      </c>
      <c r="F444" s="117">
        <f>(43.01)*10.764</f>
        <v>462.95963999999992</v>
      </c>
      <c r="G444" s="119">
        <f>(43.01)*10.764</f>
        <v>462.95963999999992</v>
      </c>
      <c r="H444" s="60">
        <v>0</v>
      </c>
      <c r="I444" s="60">
        <f t="shared" si="81"/>
        <v>694.43945999999983</v>
      </c>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WZC444" s="1"/>
      <c r="WZD444" s="1"/>
      <c r="WZE444" s="1"/>
      <c r="WZF444" s="1"/>
      <c r="WZG444" s="1"/>
      <c r="WZH444" s="1"/>
      <c r="WZI444" s="1"/>
      <c r="WZJ444" s="1"/>
      <c r="WZK444" s="1"/>
      <c r="WZL444" s="1"/>
      <c r="WZM444" s="1"/>
      <c r="WZN444" s="1"/>
      <c r="WZO444" s="1"/>
      <c r="WZP444" s="1"/>
      <c r="WZQ444" s="1"/>
      <c r="WZR444" s="1"/>
      <c r="WZS444" s="1"/>
      <c r="WZT444" s="1"/>
      <c r="WZU444" s="1"/>
      <c r="WZV444" s="1"/>
      <c r="WZW444" s="1"/>
      <c r="WZX444" s="1"/>
      <c r="WZY444" s="1"/>
      <c r="WZZ444" s="1"/>
      <c r="XAA444" s="1"/>
      <c r="XAB444" s="1"/>
      <c r="XAC444" s="1"/>
      <c r="XAD444" s="1"/>
      <c r="XAE444" s="1"/>
      <c r="XAF444" s="1"/>
      <c r="XAG444" s="1"/>
      <c r="XAH444" s="1"/>
      <c r="XAI444" s="1"/>
      <c r="XAJ444" s="1"/>
      <c r="XAK444" s="1"/>
      <c r="XAL444" s="1"/>
      <c r="XAM444" s="1"/>
      <c r="XAN444" s="1"/>
      <c r="XAO444" s="1"/>
      <c r="XAP444" s="1"/>
      <c r="XAQ444" s="1"/>
      <c r="XAR444" s="1"/>
      <c r="XAS444" s="1"/>
      <c r="XAT444" s="1"/>
      <c r="XAU444" s="1"/>
      <c r="XAV444" s="1"/>
      <c r="XAW444" s="1"/>
      <c r="XAX444" s="1"/>
      <c r="XAY444" s="1"/>
      <c r="XAZ444" s="1"/>
      <c r="XBA444" s="1"/>
      <c r="XBB444" s="1"/>
      <c r="XBC444" s="1"/>
      <c r="XBD444" s="1"/>
      <c r="XBE444" s="1"/>
      <c r="XBF444" s="1"/>
      <c r="XBG444" s="1"/>
      <c r="XBH444" s="1"/>
      <c r="XBI444" s="1"/>
      <c r="XBJ444" s="1"/>
      <c r="XBK444" s="1"/>
      <c r="XBL444" s="1"/>
      <c r="XBM444" s="1"/>
      <c r="XBN444" s="1"/>
      <c r="XBO444" s="1"/>
      <c r="XBP444" s="1"/>
      <c r="XBQ444" s="1"/>
      <c r="XBR444" s="1"/>
      <c r="XBS444" s="1"/>
      <c r="XBT444" s="1"/>
      <c r="XBU444" s="1"/>
      <c r="XBV444" s="1"/>
      <c r="XBW444" s="1"/>
      <c r="XBX444" s="1"/>
      <c r="XBY444" s="1"/>
      <c r="XBZ444" s="1"/>
      <c r="XCA444" s="1"/>
      <c r="XCB444" s="1"/>
      <c r="XCC444" s="1"/>
      <c r="XCD444" s="1"/>
      <c r="XCE444" s="1"/>
      <c r="XCF444" s="1"/>
      <c r="XCG444" s="1"/>
      <c r="XCH444" s="1"/>
      <c r="XCI444" s="1"/>
      <c r="XCJ444" s="1"/>
      <c r="XCK444" s="1"/>
      <c r="XCL444" s="1"/>
      <c r="XCM444" s="1"/>
      <c r="XCN444" s="1"/>
      <c r="XCO444" s="1"/>
      <c r="XCP444" s="1"/>
      <c r="XCQ444" s="1"/>
      <c r="XCR444" s="1"/>
      <c r="XCS444" s="1"/>
      <c r="XCT444" s="1"/>
      <c r="XCU444" s="1"/>
      <c r="XCV444" s="1"/>
      <c r="XCW444" s="1"/>
      <c r="XCX444" s="1"/>
      <c r="XCY444" s="1"/>
      <c r="XCZ444" s="1"/>
      <c r="XDA444" s="1"/>
      <c r="XDB444" s="1"/>
      <c r="XDC444" s="1"/>
      <c r="XDD444" s="1"/>
      <c r="XDE444" s="1"/>
      <c r="XDF444" s="1"/>
      <c r="XDG444" s="1"/>
      <c r="XDH444" s="1"/>
      <c r="XDI444" s="1"/>
      <c r="XDJ444" s="1"/>
      <c r="XDK444" s="1"/>
      <c r="XDL444" s="1"/>
      <c r="XDM444" s="1"/>
      <c r="XDN444" s="1"/>
      <c r="XDO444" s="1"/>
      <c r="XDP444" s="1"/>
      <c r="XDQ444" s="1"/>
      <c r="XDR444" s="1"/>
      <c r="XDS444" s="1"/>
      <c r="XDT444" s="1"/>
      <c r="XDU444" s="1"/>
      <c r="XDV444" s="1"/>
      <c r="XDW444" s="1"/>
      <c r="XDX444" s="1"/>
      <c r="XDY444" s="1"/>
      <c r="XDZ444" s="1"/>
      <c r="XEA444" s="1"/>
      <c r="XEB444" s="1"/>
      <c r="XEC444" s="1"/>
      <c r="XED444" s="1"/>
      <c r="XEE444" s="1"/>
      <c r="XEF444" s="1"/>
      <c r="XEG444" s="1"/>
      <c r="XEH444" s="1"/>
      <c r="XEI444" s="1"/>
      <c r="XEJ444" s="1"/>
      <c r="XEK444" s="1"/>
      <c r="XEL444" s="1"/>
      <c r="XEM444" s="1"/>
      <c r="XEN444" s="1"/>
      <c r="XEO444" s="1"/>
      <c r="XEP444" s="1"/>
      <c r="XEQ444" s="1"/>
      <c r="XER444" s="1"/>
      <c r="XES444" s="1"/>
      <c r="XET444" s="1"/>
      <c r="XEU444" s="1"/>
      <c r="XEV444" s="1"/>
      <c r="XEW444" s="1"/>
      <c r="XEX444" s="1"/>
      <c r="XEY444" s="1"/>
      <c r="XEZ444" s="1"/>
      <c r="XFA444" s="1"/>
      <c r="XFB444" s="1"/>
      <c r="XFC444" s="1"/>
      <c r="XFD444" s="1"/>
    </row>
    <row r="445" spans="1:151 16227:16384" s="11" customFormat="1" ht="20.25" customHeight="1" x14ac:dyDescent="0.25">
      <c r="A445" s="61"/>
      <c r="B445" s="62"/>
      <c r="C445" s="100">
        <f t="shared" si="82"/>
        <v>4</v>
      </c>
      <c r="D445" s="100"/>
      <c r="E445" s="117" t="s">
        <v>215</v>
      </c>
      <c r="F445" s="118"/>
      <c r="G445" s="118"/>
      <c r="H445" s="118"/>
      <c r="I445" s="119"/>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WZC445" s="1"/>
      <c r="WZD445" s="1"/>
      <c r="WZE445" s="1"/>
      <c r="WZF445" s="1"/>
      <c r="WZG445" s="1"/>
      <c r="WZH445" s="1"/>
      <c r="WZI445" s="1"/>
      <c r="WZJ445" s="1"/>
      <c r="WZK445" s="1"/>
      <c r="WZL445" s="1"/>
      <c r="WZM445" s="1"/>
      <c r="WZN445" s="1"/>
      <c r="WZO445" s="1"/>
      <c r="WZP445" s="1"/>
      <c r="WZQ445" s="1"/>
      <c r="WZR445" s="1"/>
      <c r="WZS445" s="1"/>
      <c r="WZT445" s="1"/>
      <c r="WZU445" s="1"/>
      <c r="WZV445" s="1"/>
      <c r="WZW445" s="1"/>
      <c r="WZX445" s="1"/>
      <c r="WZY445" s="1"/>
      <c r="WZZ445" s="1"/>
      <c r="XAA445" s="1"/>
      <c r="XAB445" s="1"/>
      <c r="XAC445" s="1"/>
      <c r="XAD445" s="1"/>
      <c r="XAE445" s="1"/>
      <c r="XAF445" s="1"/>
      <c r="XAG445" s="1"/>
      <c r="XAH445" s="1"/>
      <c r="XAI445" s="1"/>
      <c r="XAJ445" s="1"/>
      <c r="XAK445" s="1"/>
      <c r="XAL445" s="1"/>
      <c r="XAM445" s="1"/>
      <c r="XAN445" s="1"/>
      <c r="XAO445" s="1"/>
      <c r="XAP445" s="1"/>
      <c r="XAQ445" s="1"/>
      <c r="XAR445" s="1"/>
      <c r="XAS445" s="1"/>
      <c r="XAT445" s="1"/>
      <c r="XAU445" s="1"/>
      <c r="XAV445" s="1"/>
      <c r="XAW445" s="1"/>
      <c r="XAX445" s="1"/>
      <c r="XAY445" s="1"/>
      <c r="XAZ445" s="1"/>
      <c r="XBA445" s="1"/>
      <c r="XBB445" s="1"/>
      <c r="XBC445" s="1"/>
      <c r="XBD445" s="1"/>
      <c r="XBE445" s="1"/>
      <c r="XBF445" s="1"/>
      <c r="XBG445" s="1"/>
      <c r="XBH445" s="1"/>
      <c r="XBI445" s="1"/>
      <c r="XBJ445" s="1"/>
      <c r="XBK445" s="1"/>
      <c r="XBL445" s="1"/>
      <c r="XBM445" s="1"/>
      <c r="XBN445" s="1"/>
      <c r="XBO445" s="1"/>
      <c r="XBP445" s="1"/>
      <c r="XBQ445" s="1"/>
      <c r="XBR445" s="1"/>
      <c r="XBS445" s="1"/>
      <c r="XBT445" s="1"/>
      <c r="XBU445" s="1"/>
      <c r="XBV445" s="1"/>
      <c r="XBW445" s="1"/>
      <c r="XBX445" s="1"/>
      <c r="XBY445" s="1"/>
      <c r="XBZ445" s="1"/>
      <c r="XCA445" s="1"/>
      <c r="XCB445" s="1"/>
      <c r="XCC445" s="1"/>
      <c r="XCD445" s="1"/>
      <c r="XCE445" s="1"/>
      <c r="XCF445" s="1"/>
      <c r="XCG445" s="1"/>
      <c r="XCH445" s="1"/>
      <c r="XCI445" s="1"/>
      <c r="XCJ445" s="1"/>
      <c r="XCK445" s="1"/>
      <c r="XCL445" s="1"/>
      <c r="XCM445" s="1"/>
      <c r="XCN445" s="1"/>
      <c r="XCO445" s="1"/>
      <c r="XCP445" s="1"/>
      <c r="XCQ445" s="1"/>
      <c r="XCR445" s="1"/>
      <c r="XCS445" s="1"/>
      <c r="XCT445" s="1"/>
      <c r="XCU445" s="1"/>
      <c r="XCV445" s="1"/>
      <c r="XCW445" s="1"/>
      <c r="XCX445" s="1"/>
      <c r="XCY445" s="1"/>
      <c r="XCZ445" s="1"/>
      <c r="XDA445" s="1"/>
      <c r="XDB445" s="1"/>
      <c r="XDC445" s="1"/>
      <c r="XDD445" s="1"/>
      <c r="XDE445" s="1"/>
      <c r="XDF445" s="1"/>
      <c r="XDG445" s="1"/>
      <c r="XDH445" s="1"/>
      <c r="XDI445" s="1"/>
      <c r="XDJ445" s="1"/>
      <c r="XDK445" s="1"/>
      <c r="XDL445" s="1"/>
      <c r="XDM445" s="1"/>
      <c r="XDN445" s="1"/>
      <c r="XDO445" s="1"/>
      <c r="XDP445" s="1"/>
      <c r="XDQ445" s="1"/>
      <c r="XDR445" s="1"/>
      <c r="XDS445" s="1"/>
      <c r="XDT445" s="1"/>
      <c r="XDU445" s="1"/>
      <c r="XDV445" s="1"/>
      <c r="XDW445" s="1"/>
      <c r="XDX445" s="1"/>
      <c r="XDY445" s="1"/>
      <c r="XDZ445" s="1"/>
      <c r="XEA445" s="1"/>
      <c r="XEB445" s="1"/>
      <c r="XEC445" s="1"/>
      <c r="XED445" s="1"/>
      <c r="XEE445" s="1"/>
      <c r="XEF445" s="1"/>
      <c r="XEG445" s="1"/>
      <c r="XEH445" s="1"/>
      <c r="XEI445" s="1"/>
      <c r="XEJ445" s="1"/>
      <c r="XEK445" s="1"/>
      <c r="XEL445" s="1"/>
      <c r="XEM445" s="1"/>
      <c r="XEN445" s="1"/>
      <c r="XEO445" s="1"/>
      <c r="XEP445" s="1"/>
      <c r="XEQ445" s="1"/>
      <c r="XER445" s="1"/>
      <c r="XES445" s="1"/>
      <c r="XET445" s="1"/>
      <c r="XEU445" s="1"/>
      <c r="XEV445" s="1"/>
      <c r="XEW445" s="1"/>
      <c r="XEX445" s="1"/>
      <c r="XEY445" s="1"/>
      <c r="XEZ445" s="1"/>
      <c r="XFA445" s="1"/>
      <c r="XFB445" s="1"/>
      <c r="XFC445" s="1"/>
      <c r="XFD445" s="1"/>
    </row>
    <row r="446" spans="1:151 16227:16384" s="11" customFormat="1" ht="20.25" x14ac:dyDescent="0.25">
      <c r="A446" s="120" t="s">
        <v>262</v>
      </c>
      <c r="B446" s="121"/>
      <c r="C446" s="121"/>
      <c r="D446" s="121"/>
      <c r="E446" s="121"/>
      <c r="F446" s="121"/>
      <c r="G446" s="121"/>
      <c r="H446" s="121"/>
      <c r="I446" s="122"/>
      <c r="J446" s="1">
        <v>1</v>
      </c>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WZC446" s="1"/>
      <c r="WZD446" s="1"/>
      <c r="WZE446" s="1"/>
      <c r="WZF446" s="1"/>
      <c r="WZG446" s="1"/>
      <c r="WZH446" s="1"/>
      <c r="WZI446" s="1"/>
      <c r="WZJ446" s="1"/>
      <c r="WZK446" s="1"/>
      <c r="WZL446" s="1"/>
      <c r="WZM446" s="1"/>
      <c r="WZN446" s="1"/>
      <c r="WZO446" s="1"/>
      <c r="WZP446" s="1"/>
      <c r="WZQ446" s="1"/>
      <c r="WZR446" s="1"/>
      <c r="WZS446" s="1"/>
      <c r="WZT446" s="1"/>
      <c r="WZU446" s="1"/>
      <c r="WZV446" s="1"/>
      <c r="WZW446" s="1"/>
      <c r="WZX446" s="1"/>
      <c r="WZY446" s="1"/>
      <c r="WZZ446" s="1"/>
      <c r="XAA446" s="1"/>
      <c r="XAB446" s="1"/>
      <c r="XAC446" s="1"/>
      <c r="XAD446" s="1"/>
      <c r="XAE446" s="1"/>
      <c r="XAF446" s="1"/>
      <c r="XAG446" s="1"/>
      <c r="XAH446" s="1"/>
      <c r="XAI446" s="1"/>
      <c r="XAJ446" s="1"/>
      <c r="XAK446" s="1"/>
      <c r="XAL446" s="1"/>
      <c r="XAM446" s="1"/>
      <c r="XAN446" s="1"/>
      <c r="XAO446" s="1"/>
      <c r="XAP446" s="1"/>
      <c r="XAQ446" s="1"/>
      <c r="XAR446" s="1"/>
      <c r="XAS446" s="1"/>
      <c r="XAT446" s="1"/>
      <c r="XAU446" s="1"/>
      <c r="XAV446" s="1"/>
      <c r="XAW446" s="1"/>
      <c r="XAX446" s="1"/>
      <c r="XAY446" s="1"/>
      <c r="XAZ446" s="1"/>
      <c r="XBA446" s="1"/>
      <c r="XBB446" s="1"/>
      <c r="XBC446" s="1"/>
      <c r="XBD446" s="1"/>
      <c r="XBE446" s="1"/>
      <c r="XBF446" s="1"/>
      <c r="XBG446" s="1"/>
      <c r="XBH446" s="1"/>
      <c r="XBI446" s="1"/>
      <c r="XBJ446" s="1"/>
      <c r="XBK446" s="1"/>
      <c r="XBL446" s="1"/>
      <c r="XBM446" s="1"/>
      <c r="XBN446" s="1"/>
      <c r="XBO446" s="1"/>
      <c r="XBP446" s="1"/>
      <c r="XBQ446" s="1"/>
      <c r="XBR446" s="1"/>
      <c r="XBS446" s="1"/>
      <c r="XBT446" s="1"/>
      <c r="XBU446" s="1"/>
      <c r="XBV446" s="1"/>
      <c r="XBW446" s="1"/>
      <c r="XBX446" s="1"/>
      <c r="XBY446" s="1"/>
      <c r="XBZ446" s="1"/>
      <c r="XCA446" s="1"/>
      <c r="XCB446" s="1"/>
      <c r="XCC446" s="1"/>
      <c r="XCD446" s="1"/>
      <c r="XCE446" s="1"/>
      <c r="XCF446" s="1"/>
      <c r="XCG446" s="1"/>
      <c r="XCH446" s="1"/>
      <c r="XCI446" s="1"/>
      <c r="XCJ446" s="1"/>
      <c r="XCK446" s="1"/>
      <c r="XCL446" s="1"/>
      <c r="XCM446" s="1"/>
      <c r="XCN446" s="1"/>
      <c r="XCO446" s="1"/>
      <c r="XCP446" s="1"/>
      <c r="XCQ446" s="1"/>
      <c r="XCR446" s="1"/>
      <c r="XCS446" s="1"/>
      <c r="XCT446" s="1"/>
      <c r="XCU446" s="1"/>
      <c r="XCV446" s="1"/>
      <c r="XCW446" s="1"/>
      <c r="XCX446" s="1"/>
      <c r="XCY446" s="1"/>
      <c r="XCZ446" s="1"/>
      <c r="XDA446" s="1"/>
      <c r="XDB446" s="1"/>
      <c r="XDC446" s="1"/>
      <c r="XDD446" s="1"/>
      <c r="XDE446" s="1"/>
      <c r="XDF446" s="1"/>
      <c r="XDG446" s="1"/>
      <c r="XDH446" s="1"/>
      <c r="XDI446" s="1"/>
      <c r="XDJ446" s="1"/>
      <c r="XDK446" s="1"/>
      <c r="XDL446" s="1"/>
      <c r="XDM446" s="1"/>
      <c r="XDN446" s="1"/>
      <c r="XDO446" s="1"/>
      <c r="XDP446" s="1"/>
      <c r="XDQ446" s="1"/>
      <c r="XDR446" s="1"/>
      <c r="XDS446" s="1"/>
      <c r="XDT446" s="1"/>
      <c r="XDU446" s="1"/>
      <c r="XDV446" s="1"/>
      <c r="XDW446" s="1"/>
      <c r="XDX446" s="1"/>
      <c r="XDY446" s="1"/>
      <c r="XDZ446" s="1"/>
      <c r="XEA446" s="1"/>
      <c r="XEB446" s="1"/>
      <c r="XEC446" s="1"/>
      <c r="XED446" s="1"/>
      <c r="XEE446" s="1"/>
      <c r="XEF446" s="1"/>
      <c r="XEG446" s="1"/>
      <c r="XEH446" s="1"/>
      <c r="XEI446" s="1"/>
      <c r="XEJ446" s="1"/>
      <c r="XEK446" s="1"/>
      <c r="XEL446" s="1"/>
      <c r="XEM446" s="1"/>
      <c r="XEN446" s="1"/>
      <c r="XEO446" s="1"/>
      <c r="XEP446" s="1"/>
      <c r="XEQ446" s="1"/>
      <c r="XER446" s="1"/>
      <c r="XES446" s="1"/>
      <c r="XET446" s="1"/>
      <c r="XEU446" s="1"/>
      <c r="XEV446" s="1"/>
      <c r="XEW446" s="1"/>
      <c r="XEX446" s="1"/>
      <c r="XEY446" s="1"/>
      <c r="XEZ446" s="1"/>
      <c r="XFA446" s="1"/>
      <c r="XFB446" s="1"/>
      <c r="XFC446" s="1"/>
      <c r="XFD446" s="1"/>
    </row>
    <row r="447" spans="1:151 16227:16384" s="11" customFormat="1" ht="20.25" customHeight="1" x14ac:dyDescent="0.25">
      <c r="A447" s="137" t="str">
        <f>A446</f>
        <v>40th Floor</v>
      </c>
      <c r="B447" s="138"/>
      <c r="C447" s="100">
        <v>1</v>
      </c>
      <c r="D447" s="100"/>
      <c r="E447" s="60" t="s">
        <v>208</v>
      </c>
      <c r="F447" s="117">
        <f>(55.75+1.69)*10.764</f>
        <v>618.28415999999993</v>
      </c>
      <c r="G447" s="119">
        <f>(55.75+1.69)*10.764</f>
        <v>618.28415999999993</v>
      </c>
      <c r="H447" s="60">
        <v>0</v>
      </c>
      <c r="I447" s="60">
        <f t="shared" ref="I447:I449" si="83">F447*(($I$191)+1)+H447</f>
        <v>927.42623999999989</v>
      </c>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WZC447" s="1"/>
      <c r="WZD447" s="1"/>
      <c r="WZE447" s="1"/>
      <c r="WZF447" s="1"/>
      <c r="WZG447" s="1"/>
      <c r="WZH447" s="1"/>
      <c r="WZI447" s="1"/>
      <c r="WZJ447" s="1"/>
      <c r="WZK447" s="1"/>
      <c r="WZL447" s="1"/>
      <c r="WZM447" s="1"/>
      <c r="WZN447" s="1"/>
      <c r="WZO447" s="1"/>
      <c r="WZP447" s="1"/>
      <c r="WZQ447" s="1"/>
      <c r="WZR447" s="1"/>
      <c r="WZS447" s="1"/>
      <c r="WZT447" s="1"/>
      <c r="WZU447" s="1"/>
      <c r="WZV447" s="1"/>
      <c r="WZW447" s="1"/>
      <c r="WZX447" s="1"/>
      <c r="WZY447" s="1"/>
      <c r="WZZ447" s="1"/>
      <c r="XAA447" s="1"/>
      <c r="XAB447" s="1"/>
      <c r="XAC447" s="1"/>
      <c r="XAD447" s="1"/>
      <c r="XAE447" s="1"/>
      <c r="XAF447" s="1"/>
      <c r="XAG447" s="1"/>
      <c r="XAH447" s="1"/>
      <c r="XAI447" s="1"/>
      <c r="XAJ447" s="1"/>
      <c r="XAK447" s="1"/>
      <c r="XAL447" s="1"/>
      <c r="XAM447" s="1"/>
      <c r="XAN447" s="1"/>
      <c r="XAO447" s="1"/>
      <c r="XAP447" s="1"/>
      <c r="XAQ447" s="1"/>
      <c r="XAR447" s="1"/>
      <c r="XAS447" s="1"/>
      <c r="XAT447" s="1"/>
      <c r="XAU447" s="1"/>
      <c r="XAV447" s="1"/>
      <c r="XAW447" s="1"/>
      <c r="XAX447" s="1"/>
      <c r="XAY447" s="1"/>
      <c r="XAZ447" s="1"/>
      <c r="XBA447" s="1"/>
      <c r="XBB447" s="1"/>
      <c r="XBC447" s="1"/>
      <c r="XBD447" s="1"/>
      <c r="XBE447" s="1"/>
      <c r="XBF447" s="1"/>
      <c r="XBG447" s="1"/>
      <c r="XBH447" s="1"/>
      <c r="XBI447" s="1"/>
      <c r="XBJ447" s="1"/>
      <c r="XBK447" s="1"/>
      <c r="XBL447" s="1"/>
      <c r="XBM447" s="1"/>
      <c r="XBN447" s="1"/>
      <c r="XBO447" s="1"/>
      <c r="XBP447" s="1"/>
      <c r="XBQ447" s="1"/>
      <c r="XBR447" s="1"/>
      <c r="XBS447" s="1"/>
      <c r="XBT447" s="1"/>
      <c r="XBU447" s="1"/>
      <c r="XBV447" s="1"/>
      <c r="XBW447" s="1"/>
      <c r="XBX447" s="1"/>
      <c r="XBY447" s="1"/>
      <c r="XBZ447" s="1"/>
      <c r="XCA447" s="1"/>
      <c r="XCB447" s="1"/>
      <c r="XCC447" s="1"/>
      <c r="XCD447" s="1"/>
      <c r="XCE447" s="1"/>
      <c r="XCF447" s="1"/>
      <c r="XCG447" s="1"/>
      <c r="XCH447" s="1"/>
      <c r="XCI447" s="1"/>
      <c r="XCJ447" s="1"/>
      <c r="XCK447" s="1"/>
      <c r="XCL447" s="1"/>
      <c r="XCM447" s="1"/>
      <c r="XCN447" s="1"/>
      <c r="XCO447" s="1"/>
      <c r="XCP447" s="1"/>
      <c r="XCQ447" s="1"/>
      <c r="XCR447" s="1"/>
      <c r="XCS447" s="1"/>
      <c r="XCT447" s="1"/>
      <c r="XCU447" s="1"/>
      <c r="XCV447" s="1"/>
      <c r="XCW447" s="1"/>
      <c r="XCX447" s="1"/>
      <c r="XCY447" s="1"/>
      <c r="XCZ447" s="1"/>
      <c r="XDA447" s="1"/>
      <c r="XDB447" s="1"/>
      <c r="XDC447" s="1"/>
      <c r="XDD447" s="1"/>
      <c r="XDE447" s="1"/>
      <c r="XDF447" s="1"/>
      <c r="XDG447" s="1"/>
      <c r="XDH447" s="1"/>
      <c r="XDI447" s="1"/>
      <c r="XDJ447" s="1"/>
      <c r="XDK447" s="1"/>
      <c r="XDL447" s="1"/>
      <c r="XDM447" s="1"/>
      <c r="XDN447" s="1"/>
      <c r="XDO447" s="1"/>
      <c r="XDP447" s="1"/>
      <c r="XDQ447" s="1"/>
      <c r="XDR447" s="1"/>
      <c r="XDS447" s="1"/>
      <c r="XDT447" s="1"/>
      <c r="XDU447" s="1"/>
      <c r="XDV447" s="1"/>
      <c r="XDW447" s="1"/>
      <c r="XDX447" s="1"/>
      <c r="XDY447" s="1"/>
      <c r="XDZ447" s="1"/>
      <c r="XEA447" s="1"/>
      <c r="XEB447" s="1"/>
      <c r="XEC447" s="1"/>
      <c r="XED447" s="1"/>
      <c r="XEE447" s="1"/>
      <c r="XEF447" s="1"/>
      <c r="XEG447" s="1"/>
      <c r="XEH447" s="1"/>
      <c r="XEI447" s="1"/>
      <c r="XEJ447" s="1"/>
      <c r="XEK447" s="1"/>
      <c r="XEL447" s="1"/>
      <c r="XEM447" s="1"/>
      <c r="XEN447" s="1"/>
      <c r="XEO447" s="1"/>
      <c r="XEP447" s="1"/>
      <c r="XEQ447" s="1"/>
      <c r="XER447" s="1"/>
      <c r="XES447" s="1"/>
      <c r="XET447" s="1"/>
      <c r="XEU447" s="1"/>
      <c r="XEV447" s="1"/>
      <c r="XEW447" s="1"/>
      <c r="XEX447" s="1"/>
      <c r="XEY447" s="1"/>
      <c r="XEZ447" s="1"/>
      <c r="XFA447" s="1"/>
      <c r="XFB447" s="1"/>
      <c r="XFC447" s="1"/>
      <c r="XFD447" s="1"/>
    </row>
    <row r="448" spans="1:151 16227:16384" s="11" customFormat="1" ht="20.25" customHeight="1" x14ac:dyDescent="0.25">
      <c r="A448" s="139"/>
      <c r="B448" s="140"/>
      <c r="C448" s="100">
        <f>C447+1</f>
        <v>2</v>
      </c>
      <c r="D448" s="100"/>
      <c r="E448" s="60" t="s">
        <v>211</v>
      </c>
      <c r="F448" s="117">
        <f>(42.49)*10.764</f>
        <v>457.36235999999997</v>
      </c>
      <c r="G448" s="119">
        <f>(42.49)*10.764</f>
        <v>457.36235999999997</v>
      </c>
      <c r="H448" s="60">
        <v>0</v>
      </c>
      <c r="I448" s="60">
        <f t="shared" si="83"/>
        <v>686.04353999999989</v>
      </c>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WZC448" s="1"/>
      <c r="WZD448" s="1"/>
      <c r="WZE448" s="1"/>
      <c r="WZF448" s="1"/>
      <c r="WZG448" s="1"/>
      <c r="WZH448" s="1"/>
      <c r="WZI448" s="1"/>
      <c r="WZJ448" s="1"/>
      <c r="WZK448" s="1"/>
      <c r="WZL448" s="1"/>
      <c r="WZM448" s="1"/>
      <c r="WZN448" s="1"/>
      <c r="WZO448" s="1"/>
      <c r="WZP448" s="1"/>
      <c r="WZQ448" s="1"/>
      <c r="WZR448" s="1"/>
      <c r="WZS448" s="1"/>
      <c r="WZT448" s="1"/>
      <c r="WZU448" s="1"/>
      <c r="WZV448" s="1"/>
      <c r="WZW448" s="1"/>
      <c r="WZX448" s="1"/>
      <c r="WZY448" s="1"/>
      <c r="WZZ448" s="1"/>
      <c r="XAA448" s="1"/>
      <c r="XAB448" s="1"/>
      <c r="XAC448" s="1"/>
      <c r="XAD448" s="1"/>
      <c r="XAE448" s="1"/>
      <c r="XAF448" s="1"/>
      <c r="XAG448" s="1"/>
      <c r="XAH448" s="1"/>
      <c r="XAI448" s="1"/>
      <c r="XAJ448" s="1"/>
      <c r="XAK448" s="1"/>
      <c r="XAL448" s="1"/>
      <c r="XAM448" s="1"/>
      <c r="XAN448" s="1"/>
      <c r="XAO448" s="1"/>
      <c r="XAP448" s="1"/>
      <c r="XAQ448" s="1"/>
      <c r="XAR448" s="1"/>
      <c r="XAS448" s="1"/>
      <c r="XAT448" s="1"/>
      <c r="XAU448" s="1"/>
      <c r="XAV448" s="1"/>
      <c r="XAW448" s="1"/>
      <c r="XAX448" s="1"/>
      <c r="XAY448" s="1"/>
      <c r="XAZ448" s="1"/>
      <c r="XBA448" s="1"/>
      <c r="XBB448" s="1"/>
      <c r="XBC448" s="1"/>
      <c r="XBD448" s="1"/>
      <c r="XBE448" s="1"/>
      <c r="XBF448" s="1"/>
      <c r="XBG448" s="1"/>
      <c r="XBH448" s="1"/>
      <c r="XBI448" s="1"/>
      <c r="XBJ448" s="1"/>
      <c r="XBK448" s="1"/>
      <c r="XBL448" s="1"/>
      <c r="XBM448" s="1"/>
      <c r="XBN448" s="1"/>
      <c r="XBO448" s="1"/>
      <c r="XBP448" s="1"/>
      <c r="XBQ448" s="1"/>
      <c r="XBR448" s="1"/>
      <c r="XBS448" s="1"/>
      <c r="XBT448" s="1"/>
      <c r="XBU448" s="1"/>
      <c r="XBV448" s="1"/>
      <c r="XBW448" s="1"/>
      <c r="XBX448" s="1"/>
      <c r="XBY448" s="1"/>
      <c r="XBZ448" s="1"/>
      <c r="XCA448" s="1"/>
      <c r="XCB448" s="1"/>
      <c r="XCC448" s="1"/>
      <c r="XCD448" s="1"/>
      <c r="XCE448" s="1"/>
      <c r="XCF448" s="1"/>
      <c r="XCG448" s="1"/>
      <c r="XCH448" s="1"/>
      <c r="XCI448" s="1"/>
      <c r="XCJ448" s="1"/>
      <c r="XCK448" s="1"/>
      <c r="XCL448" s="1"/>
      <c r="XCM448" s="1"/>
      <c r="XCN448" s="1"/>
      <c r="XCO448" s="1"/>
      <c r="XCP448" s="1"/>
      <c r="XCQ448" s="1"/>
      <c r="XCR448" s="1"/>
      <c r="XCS448" s="1"/>
      <c r="XCT448" s="1"/>
      <c r="XCU448" s="1"/>
      <c r="XCV448" s="1"/>
      <c r="XCW448" s="1"/>
      <c r="XCX448" s="1"/>
      <c r="XCY448" s="1"/>
      <c r="XCZ448" s="1"/>
      <c r="XDA448" s="1"/>
      <c r="XDB448" s="1"/>
      <c r="XDC448" s="1"/>
      <c r="XDD448" s="1"/>
      <c r="XDE448" s="1"/>
      <c r="XDF448" s="1"/>
      <c r="XDG448" s="1"/>
      <c r="XDH448" s="1"/>
      <c r="XDI448" s="1"/>
      <c r="XDJ448" s="1"/>
      <c r="XDK448" s="1"/>
      <c r="XDL448" s="1"/>
      <c r="XDM448" s="1"/>
      <c r="XDN448" s="1"/>
      <c r="XDO448" s="1"/>
      <c r="XDP448" s="1"/>
      <c r="XDQ448" s="1"/>
      <c r="XDR448" s="1"/>
      <c r="XDS448" s="1"/>
      <c r="XDT448" s="1"/>
      <c r="XDU448" s="1"/>
      <c r="XDV448" s="1"/>
      <c r="XDW448" s="1"/>
      <c r="XDX448" s="1"/>
      <c r="XDY448" s="1"/>
      <c r="XDZ448" s="1"/>
      <c r="XEA448" s="1"/>
      <c r="XEB448" s="1"/>
      <c r="XEC448" s="1"/>
      <c r="XED448" s="1"/>
      <c r="XEE448" s="1"/>
      <c r="XEF448" s="1"/>
      <c r="XEG448" s="1"/>
      <c r="XEH448" s="1"/>
      <c r="XEI448" s="1"/>
      <c r="XEJ448" s="1"/>
      <c r="XEK448" s="1"/>
      <c r="XEL448" s="1"/>
      <c r="XEM448" s="1"/>
      <c r="XEN448" s="1"/>
      <c r="XEO448" s="1"/>
      <c r="XEP448" s="1"/>
      <c r="XEQ448" s="1"/>
      <c r="XER448" s="1"/>
      <c r="XES448" s="1"/>
      <c r="XET448" s="1"/>
      <c r="XEU448" s="1"/>
      <c r="XEV448" s="1"/>
      <c r="XEW448" s="1"/>
      <c r="XEX448" s="1"/>
      <c r="XEY448" s="1"/>
      <c r="XEZ448" s="1"/>
      <c r="XFA448" s="1"/>
      <c r="XFB448" s="1"/>
      <c r="XFC448" s="1"/>
      <c r="XFD448" s="1"/>
    </row>
    <row r="449" spans="1:151 16227:16384" s="11" customFormat="1" ht="20.25" customHeight="1" x14ac:dyDescent="0.25">
      <c r="A449" s="141"/>
      <c r="B449" s="142"/>
      <c r="C449" s="100">
        <f t="shared" ref="C449:C450" si="84">C448+1</f>
        <v>3</v>
      </c>
      <c r="D449" s="100"/>
      <c r="E449" s="60" t="s">
        <v>211</v>
      </c>
      <c r="F449" s="117">
        <f>(43.01)*10.764</f>
        <v>462.95963999999992</v>
      </c>
      <c r="G449" s="119">
        <f>(43.01)*10.764</f>
        <v>462.95963999999992</v>
      </c>
      <c r="H449" s="60">
        <v>0</v>
      </c>
      <c r="I449" s="60">
        <f t="shared" si="83"/>
        <v>694.43945999999983</v>
      </c>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WZC449" s="1"/>
      <c r="WZD449" s="1"/>
      <c r="WZE449" s="1"/>
      <c r="WZF449" s="1"/>
      <c r="WZG449" s="1"/>
      <c r="WZH449" s="1"/>
      <c r="WZI449" s="1"/>
      <c r="WZJ449" s="1"/>
      <c r="WZK449" s="1"/>
      <c r="WZL449" s="1"/>
      <c r="WZM449" s="1"/>
      <c r="WZN449" s="1"/>
      <c r="WZO449" s="1"/>
      <c r="WZP449" s="1"/>
      <c r="WZQ449" s="1"/>
      <c r="WZR449" s="1"/>
      <c r="WZS449" s="1"/>
      <c r="WZT449" s="1"/>
      <c r="WZU449" s="1"/>
      <c r="WZV449" s="1"/>
      <c r="WZW449" s="1"/>
      <c r="WZX449" s="1"/>
      <c r="WZY449" s="1"/>
      <c r="WZZ449" s="1"/>
      <c r="XAA449" s="1"/>
      <c r="XAB449" s="1"/>
      <c r="XAC449" s="1"/>
      <c r="XAD449" s="1"/>
      <c r="XAE449" s="1"/>
      <c r="XAF449" s="1"/>
      <c r="XAG449" s="1"/>
      <c r="XAH449" s="1"/>
      <c r="XAI449" s="1"/>
      <c r="XAJ449" s="1"/>
      <c r="XAK449" s="1"/>
      <c r="XAL449" s="1"/>
      <c r="XAM449" s="1"/>
      <c r="XAN449" s="1"/>
      <c r="XAO449" s="1"/>
      <c r="XAP449" s="1"/>
      <c r="XAQ449" s="1"/>
      <c r="XAR449" s="1"/>
      <c r="XAS449" s="1"/>
      <c r="XAT449" s="1"/>
      <c r="XAU449" s="1"/>
      <c r="XAV449" s="1"/>
      <c r="XAW449" s="1"/>
      <c r="XAX449" s="1"/>
      <c r="XAY449" s="1"/>
      <c r="XAZ449" s="1"/>
      <c r="XBA449" s="1"/>
      <c r="XBB449" s="1"/>
      <c r="XBC449" s="1"/>
      <c r="XBD449" s="1"/>
      <c r="XBE449" s="1"/>
      <c r="XBF449" s="1"/>
      <c r="XBG449" s="1"/>
      <c r="XBH449" s="1"/>
      <c r="XBI449" s="1"/>
      <c r="XBJ449" s="1"/>
      <c r="XBK449" s="1"/>
      <c r="XBL449" s="1"/>
      <c r="XBM449" s="1"/>
      <c r="XBN449" s="1"/>
      <c r="XBO449" s="1"/>
      <c r="XBP449" s="1"/>
      <c r="XBQ449" s="1"/>
      <c r="XBR449" s="1"/>
      <c r="XBS449" s="1"/>
      <c r="XBT449" s="1"/>
      <c r="XBU449" s="1"/>
      <c r="XBV449" s="1"/>
      <c r="XBW449" s="1"/>
      <c r="XBX449" s="1"/>
      <c r="XBY449" s="1"/>
      <c r="XBZ449" s="1"/>
      <c r="XCA449" s="1"/>
      <c r="XCB449" s="1"/>
      <c r="XCC449" s="1"/>
      <c r="XCD449" s="1"/>
      <c r="XCE449" s="1"/>
      <c r="XCF449" s="1"/>
      <c r="XCG449" s="1"/>
      <c r="XCH449" s="1"/>
      <c r="XCI449" s="1"/>
      <c r="XCJ449" s="1"/>
      <c r="XCK449" s="1"/>
      <c r="XCL449" s="1"/>
      <c r="XCM449" s="1"/>
      <c r="XCN449" s="1"/>
      <c r="XCO449" s="1"/>
      <c r="XCP449" s="1"/>
      <c r="XCQ449" s="1"/>
      <c r="XCR449" s="1"/>
      <c r="XCS449" s="1"/>
      <c r="XCT449" s="1"/>
      <c r="XCU449" s="1"/>
      <c r="XCV449" s="1"/>
      <c r="XCW449" s="1"/>
      <c r="XCX449" s="1"/>
      <c r="XCY449" s="1"/>
      <c r="XCZ449" s="1"/>
      <c r="XDA449" s="1"/>
      <c r="XDB449" s="1"/>
      <c r="XDC449" s="1"/>
      <c r="XDD449" s="1"/>
      <c r="XDE449" s="1"/>
      <c r="XDF449" s="1"/>
      <c r="XDG449" s="1"/>
      <c r="XDH449" s="1"/>
      <c r="XDI449" s="1"/>
      <c r="XDJ449" s="1"/>
      <c r="XDK449" s="1"/>
      <c r="XDL449" s="1"/>
      <c r="XDM449" s="1"/>
      <c r="XDN449" s="1"/>
      <c r="XDO449" s="1"/>
      <c r="XDP449" s="1"/>
      <c r="XDQ449" s="1"/>
      <c r="XDR449" s="1"/>
      <c r="XDS449" s="1"/>
      <c r="XDT449" s="1"/>
      <c r="XDU449" s="1"/>
      <c r="XDV449" s="1"/>
      <c r="XDW449" s="1"/>
      <c r="XDX449" s="1"/>
      <c r="XDY449" s="1"/>
      <c r="XDZ449" s="1"/>
      <c r="XEA449" s="1"/>
      <c r="XEB449" s="1"/>
      <c r="XEC449" s="1"/>
      <c r="XED449" s="1"/>
      <c r="XEE449" s="1"/>
      <c r="XEF449" s="1"/>
      <c r="XEG449" s="1"/>
      <c r="XEH449" s="1"/>
      <c r="XEI449" s="1"/>
      <c r="XEJ449" s="1"/>
      <c r="XEK449" s="1"/>
      <c r="XEL449" s="1"/>
      <c r="XEM449" s="1"/>
      <c r="XEN449" s="1"/>
      <c r="XEO449" s="1"/>
      <c r="XEP449" s="1"/>
      <c r="XEQ449" s="1"/>
      <c r="XER449" s="1"/>
      <c r="XES449" s="1"/>
      <c r="XET449" s="1"/>
      <c r="XEU449" s="1"/>
      <c r="XEV449" s="1"/>
      <c r="XEW449" s="1"/>
      <c r="XEX449" s="1"/>
      <c r="XEY449" s="1"/>
      <c r="XEZ449" s="1"/>
      <c r="XFA449" s="1"/>
      <c r="XFB449" s="1"/>
      <c r="XFC449" s="1"/>
      <c r="XFD449" s="1"/>
    </row>
    <row r="450" spans="1:151 16227:16384" s="11" customFormat="1" ht="20.25" customHeight="1" x14ac:dyDescent="0.25">
      <c r="A450" s="61"/>
      <c r="B450" s="62"/>
      <c r="C450" s="100">
        <f t="shared" si="84"/>
        <v>4</v>
      </c>
      <c r="D450" s="100"/>
      <c r="E450" s="117" t="s">
        <v>266</v>
      </c>
      <c r="F450" s="118"/>
      <c r="G450" s="118"/>
      <c r="H450" s="118"/>
      <c r="I450" s="119"/>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WZC450" s="1"/>
      <c r="WZD450" s="1"/>
      <c r="WZE450" s="1"/>
      <c r="WZF450" s="1"/>
      <c r="WZG450" s="1"/>
      <c r="WZH450" s="1"/>
      <c r="WZI450" s="1"/>
      <c r="WZJ450" s="1"/>
      <c r="WZK450" s="1"/>
      <c r="WZL450" s="1"/>
      <c r="WZM450" s="1"/>
      <c r="WZN450" s="1"/>
      <c r="WZO450" s="1"/>
      <c r="WZP450" s="1"/>
      <c r="WZQ450" s="1"/>
      <c r="WZR450" s="1"/>
      <c r="WZS450" s="1"/>
      <c r="WZT450" s="1"/>
      <c r="WZU450" s="1"/>
      <c r="WZV450" s="1"/>
      <c r="WZW450" s="1"/>
      <c r="WZX450" s="1"/>
      <c r="WZY450" s="1"/>
      <c r="WZZ450" s="1"/>
      <c r="XAA450" s="1"/>
      <c r="XAB450" s="1"/>
      <c r="XAC450" s="1"/>
      <c r="XAD450" s="1"/>
      <c r="XAE450" s="1"/>
      <c r="XAF450" s="1"/>
      <c r="XAG450" s="1"/>
      <c r="XAH450" s="1"/>
      <c r="XAI450" s="1"/>
      <c r="XAJ450" s="1"/>
      <c r="XAK450" s="1"/>
      <c r="XAL450" s="1"/>
      <c r="XAM450" s="1"/>
      <c r="XAN450" s="1"/>
      <c r="XAO450" s="1"/>
      <c r="XAP450" s="1"/>
      <c r="XAQ450" s="1"/>
      <c r="XAR450" s="1"/>
      <c r="XAS450" s="1"/>
      <c r="XAT450" s="1"/>
      <c r="XAU450" s="1"/>
      <c r="XAV450" s="1"/>
      <c r="XAW450" s="1"/>
      <c r="XAX450" s="1"/>
      <c r="XAY450" s="1"/>
      <c r="XAZ450" s="1"/>
      <c r="XBA450" s="1"/>
      <c r="XBB450" s="1"/>
      <c r="XBC450" s="1"/>
      <c r="XBD450" s="1"/>
      <c r="XBE450" s="1"/>
      <c r="XBF450" s="1"/>
      <c r="XBG450" s="1"/>
      <c r="XBH450" s="1"/>
      <c r="XBI450" s="1"/>
      <c r="XBJ450" s="1"/>
      <c r="XBK450" s="1"/>
      <c r="XBL450" s="1"/>
      <c r="XBM450" s="1"/>
      <c r="XBN450" s="1"/>
      <c r="XBO450" s="1"/>
      <c r="XBP450" s="1"/>
      <c r="XBQ450" s="1"/>
      <c r="XBR450" s="1"/>
      <c r="XBS450" s="1"/>
      <c r="XBT450" s="1"/>
      <c r="XBU450" s="1"/>
      <c r="XBV450" s="1"/>
      <c r="XBW450" s="1"/>
      <c r="XBX450" s="1"/>
      <c r="XBY450" s="1"/>
      <c r="XBZ450" s="1"/>
      <c r="XCA450" s="1"/>
      <c r="XCB450" s="1"/>
      <c r="XCC450" s="1"/>
      <c r="XCD450" s="1"/>
      <c r="XCE450" s="1"/>
      <c r="XCF450" s="1"/>
      <c r="XCG450" s="1"/>
      <c r="XCH450" s="1"/>
      <c r="XCI450" s="1"/>
      <c r="XCJ450" s="1"/>
      <c r="XCK450" s="1"/>
      <c r="XCL450" s="1"/>
      <c r="XCM450" s="1"/>
      <c r="XCN450" s="1"/>
      <c r="XCO450" s="1"/>
      <c r="XCP450" s="1"/>
      <c r="XCQ450" s="1"/>
      <c r="XCR450" s="1"/>
      <c r="XCS450" s="1"/>
      <c r="XCT450" s="1"/>
      <c r="XCU450" s="1"/>
      <c r="XCV450" s="1"/>
      <c r="XCW450" s="1"/>
      <c r="XCX450" s="1"/>
      <c r="XCY450" s="1"/>
      <c r="XCZ450" s="1"/>
      <c r="XDA450" s="1"/>
      <c r="XDB450" s="1"/>
      <c r="XDC450" s="1"/>
      <c r="XDD450" s="1"/>
      <c r="XDE450" s="1"/>
      <c r="XDF450" s="1"/>
      <c r="XDG450" s="1"/>
      <c r="XDH450" s="1"/>
      <c r="XDI450" s="1"/>
      <c r="XDJ450" s="1"/>
      <c r="XDK450" s="1"/>
      <c r="XDL450" s="1"/>
      <c r="XDM450" s="1"/>
      <c r="XDN450" s="1"/>
      <c r="XDO450" s="1"/>
      <c r="XDP450" s="1"/>
      <c r="XDQ450" s="1"/>
      <c r="XDR450" s="1"/>
      <c r="XDS450" s="1"/>
      <c r="XDT450" s="1"/>
      <c r="XDU450" s="1"/>
      <c r="XDV450" s="1"/>
      <c r="XDW450" s="1"/>
      <c r="XDX450" s="1"/>
      <c r="XDY450" s="1"/>
      <c r="XDZ450" s="1"/>
      <c r="XEA450" s="1"/>
      <c r="XEB450" s="1"/>
      <c r="XEC450" s="1"/>
      <c r="XED450" s="1"/>
      <c r="XEE450" s="1"/>
      <c r="XEF450" s="1"/>
      <c r="XEG450" s="1"/>
      <c r="XEH450" s="1"/>
      <c r="XEI450" s="1"/>
      <c r="XEJ450" s="1"/>
      <c r="XEK450" s="1"/>
      <c r="XEL450" s="1"/>
      <c r="XEM450" s="1"/>
      <c r="XEN450" s="1"/>
      <c r="XEO450" s="1"/>
      <c r="XEP450" s="1"/>
      <c r="XEQ450" s="1"/>
      <c r="XER450" s="1"/>
      <c r="XES450" s="1"/>
      <c r="XET450" s="1"/>
      <c r="XEU450" s="1"/>
      <c r="XEV450" s="1"/>
      <c r="XEW450" s="1"/>
      <c r="XEX450" s="1"/>
      <c r="XEY450" s="1"/>
      <c r="XEZ450" s="1"/>
      <c r="XFA450" s="1"/>
      <c r="XFB450" s="1"/>
      <c r="XFC450" s="1"/>
      <c r="XFD450" s="1"/>
    </row>
    <row r="451" spans="1:151 16227:16384" s="11" customFormat="1" ht="20.25" x14ac:dyDescent="0.25">
      <c r="A451" s="120" t="s">
        <v>267</v>
      </c>
      <c r="B451" s="121"/>
      <c r="C451" s="121"/>
      <c r="D451" s="121"/>
      <c r="E451" s="121"/>
      <c r="F451" s="121"/>
      <c r="G451" s="121"/>
      <c r="H451" s="121"/>
      <c r="I451" s="122"/>
      <c r="J451" s="1">
        <v>2</v>
      </c>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WZC451" s="1"/>
      <c r="WZD451" s="1"/>
      <c r="WZE451" s="1"/>
      <c r="WZF451" s="1"/>
      <c r="WZG451" s="1"/>
      <c r="WZH451" s="1"/>
      <c r="WZI451" s="1"/>
      <c r="WZJ451" s="1"/>
      <c r="WZK451" s="1"/>
      <c r="WZL451" s="1"/>
      <c r="WZM451" s="1"/>
      <c r="WZN451" s="1"/>
      <c r="WZO451" s="1"/>
      <c r="WZP451" s="1"/>
      <c r="WZQ451" s="1"/>
      <c r="WZR451" s="1"/>
      <c r="WZS451" s="1"/>
      <c r="WZT451" s="1"/>
      <c r="WZU451" s="1"/>
      <c r="WZV451" s="1"/>
      <c r="WZW451" s="1"/>
      <c r="WZX451" s="1"/>
      <c r="WZY451" s="1"/>
      <c r="WZZ451" s="1"/>
      <c r="XAA451" s="1"/>
      <c r="XAB451" s="1"/>
      <c r="XAC451" s="1"/>
      <c r="XAD451" s="1"/>
      <c r="XAE451" s="1"/>
      <c r="XAF451" s="1"/>
      <c r="XAG451" s="1"/>
      <c r="XAH451" s="1"/>
      <c r="XAI451" s="1"/>
      <c r="XAJ451" s="1"/>
      <c r="XAK451" s="1"/>
      <c r="XAL451" s="1"/>
      <c r="XAM451" s="1"/>
      <c r="XAN451" s="1"/>
      <c r="XAO451" s="1"/>
      <c r="XAP451" s="1"/>
      <c r="XAQ451" s="1"/>
      <c r="XAR451" s="1"/>
      <c r="XAS451" s="1"/>
      <c r="XAT451" s="1"/>
      <c r="XAU451" s="1"/>
      <c r="XAV451" s="1"/>
      <c r="XAW451" s="1"/>
      <c r="XAX451" s="1"/>
      <c r="XAY451" s="1"/>
      <c r="XAZ451" s="1"/>
      <c r="XBA451" s="1"/>
      <c r="XBB451" s="1"/>
      <c r="XBC451" s="1"/>
      <c r="XBD451" s="1"/>
      <c r="XBE451" s="1"/>
      <c r="XBF451" s="1"/>
      <c r="XBG451" s="1"/>
      <c r="XBH451" s="1"/>
      <c r="XBI451" s="1"/>
      <c r="XBJ451" s="1"/>
      <c r="XBK451" s="1"/>
      <c r="XBL451" s="1"/>
      <c r="XBM451" s="1"/>
      <c r="XBN451" s="1"/>
      <c r="XBO451" s="1"/>
      <c r="XBP451" s="1"/>
      <c r="XBQ451" s="1"/>
      <c r="XBR451" s="1"/>
      <c r="XBS451" s="1"/>
      <c r="XBT451" s="1"/>
      <c r="XBU451" s="1"/>
      <c r="XBV451" s="1"/>
      <c r="XBW451" s="1"/>
      <c r="XBX451" s="1"/>
      <c r="XBY451" s="1"/>
      <c r="XBZ451" s="1"/>
      <c r="XCA451" s="1"/>
      <c r="XCB451" s="1"/>
      <c r="XCC451" s="1"/>
      <c r="XCD451" s="1"/>
      <c r="XCE451" s="1"/>
      <c r="XCF451" s="1"/>
      <c r="XCG451" s="1"/>
      <c r="XCH451" s="1"/>
      <c r="XCI451" s="1"/>
      <c r="XCJ451" s="1"/>
      <c r="XCK451" s="1"/>
      <c r="XCL451" s="1"/>
      <c r="XCM451" s="1"/>
      <c r="XCN451" s="1"/>
      <c r="XCO451" s="1"/>
      <c r="XCP451" s="1"/>
      <c r="XCQ451" s="1"/>
      <c r="XCR451" s="1"/>
      <c r="XCS451" s="1"/>
      <c r="XCT451" s="1"/>
      <c r="XCU451" s="1"/>
      <c r="XCV451" s="1"/>
      <c r="XCW451" s="1"/>
      <c r="XCX451" s="1"/>
      <c r="XCY451" s="1"/>
      <c r="XCZ451" s="1"/>
      <c r="XDA451" s="1"/>
      <c r="XDB451" s="1"/>
      <c r="XDC451" s="1"/>
      <c r="XDD451" s="1"/>
      <c r="XDE451" s="1"/>
      <c r="XDF451" s="1"/>
      <c r="XDG451" s="1"/>
      <c r="XDH451" s="1"/>
      <c r="XDI451" s="1"/>
      <c r="XDJ451" s="1"/>
      <c r="XDK451" s="1"/>
      <c r="XDL451" s="1"/>
      <c r="XDM451" s="1"/>
      <c r="XDN451" s="1"/>
      <c r="XDO451" s="1"/>
      <c r="XDP451" s="1"/>
      <c r="XDQ451" s="1"/>
      <c r="XDR451" s="1"/>
      <c r="XDS451" s="1"/>
      <c r="XDT451" s="1"/>
      <c r="XDU451" s="1"/>
      <c r="XDV451" s="1"/>
      <c r="XDW451" s="1"/>
      <c r="XDX451" s="1"/>
      <c r="XDY451" s="1"/>
      <c r="XDZ451" s="1"/>
      <c r="XEA451" s="1"/>
      <c r="XEB451" s="1"/>
      <c r="XEC451" s="1"/>
      <c r="XED451" s="1"/>
      <c r="XEE451" s="1"/>
      <c r="XEF451" s="1"/>
      <c r="XEG451" s="1"/>
      <c r="XEH451" s="1"/>
      <c r="XEI451" s="1"/>
      <c r="XEJ451" s="1"/>
      <c r="XEK451" s="1"/>
      <c r="XEL451" s="1"/>
      <c r="XEM451" s="1"/>
      <c r="XEN451" s="1"/>
      <c r="XEO451" s="1"/>
      <c r="XEP451" s="1"/>
      <c r="XEQ451" s="1"/>
      <c r="XER451" s="1"/>
      <c r="XES451" s="1"/>
      <c r="XET451" s="1"/>
      <c r="XEU451" s="1"/>
      <c r="XEV451" s="1"/>
      <c r="XEW451" s="1"/>
      <c r="XEX451" s="1"/>
      <c r="XEY451" s="1"/>
      <c r="XEZ451" s="1"/>
      <c r="XFA451" s="1"/>
      <c r="XFB451" s="1"/>
      <c r="XFC451" s="1"/>
      <c r="XFD451" s="1"/>
    </row>
    <row r="452" spans="1:151 16227:16384" s="11" customFormat="1" ht="20.25" customHeight="1" x14ac:dyDescent="0.25">
      <c r="A452" s="137" t="str">
        <f>A451</f>
        <v>41st &amp; 42nd Floor</v>
      </c>
      <c r="B452" s="138"/>
      <c r="C452" s="100">
        <v>1</v>
      </c>
      <c r="D452" s="100"/>
      <c r="E452" s="60" t="s">
        <v>208</v>
      </c>
      <c r="F452" s="117">
        <f>(55.75+6)*10.764</f>
        <v>664.67699999999991</v>
      </c>
      <c r="G452" s="119">
        <f>(55.75+6)*10.764</f>
        <v>664.67699999999991</v>
      </c>
      <c r="H452" s="60">
        <v>0</v>
      </c>
      <c r="I452" s="60">
        <f t="shared" ref="I452:I454" si="85">F452*(($I$191)+1)+H452</f>
        <v>997.01549999999986</v>
      </c>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WZC452" s="1"/>
      <c r="WZD452" s="1"/>
      <c r="WZE452" s="1"/>
      <c r="WZF452" s="1"/>
      <c r="WZG452" s="1"/>
      <c r="WZH452" s="1"/>
      <c r="WZI452" s="1"/>
      <c r="WZJ452" s="1"/>
      <c r="WZK452" s="1"/>
      <c r="WZL452" s="1"/>
      <c r="WZM452" s="1"/>
      <c r="WZN452" s="1"/>
      <c r="WZO452" s="1"/>
      <c r="WZP452" s="1"/>
      <c r="WZQ452" s="1"/>
      <c r="WZR452" s="1"/>
      <c r="WZS452" s="1"/>
      <c r="WZT452" s="1"/>
      <c r="WZU452" s="1"/>
      <c r="WZV452" s="1"/>
      <c r="WZW452" s="1"/>
      <c r="WZX452" s="1"/>
      <c r="WZY452" s="1"/>
      <c r="WZZ452" s="1"/>
      <c r="XAA452" s="1"/>
      <c r="XAB452" s="1"/>
      <c r="XAC452" s="1"/>
      <c r="XAD452" s="1"/>
      <c r="XAE452" s="1"/>
      <c r="XAF452" s="1"/>
      <c r="XAG452" s="1"/>
      <c r="XAH452" s="1"/>
      <c r="XAI452" s="1"/>
      <c r="XAJ452" s="1"/>
      <c r="XAK452" s="1"/>
      <c r="XAL452" s="1"/>
      <c r="XAM452" s="1"/>
      <c r="XAN452" s="1"/>
      <c r="XAO452" s="1"/>
      <c r="XAP452" s="1"/>
      <c r="XAQ452" s="1"/>
      <c r="XAR452" s="1"/>
      <c r="XAS452" s="1"/>
      <c r="XAT452" s="1"/>
      <c r="XAU452" s="1"/>
      <c r="XAV452" s="1"/>
      <c r="XAW452" s="1"/>
      <c r="XAX452" s="1"/>
      <c r="XAY452" s="1"/>
      <c r="XAZ452" s="1"/>
      <c r="XBA452" s="1"/>
      <c r="XBB452" s="1"/>
      <c r="XBC452" s="1"/>
      <c r="XBD452" s="1"/>
      <c r="XBE452" s="1"/>
      <c r="XBF452" s="1"/>
      <c r="XBG452" s="1"/>
      <c r="XBH452" s="1"/>
      <c r="XBI452" s="1"/>
      <c r="XBJ452" s="1"/>
      <c r="XBK452" s="1"/>
      <c r="XBL452" s="1"/>
      <c r="XBM452" s="1"/>
      <c r="XBN452" s="1"/>
      <c r="XBO452" s="1"/>
      <c r="XBP452" s="1"/>
      <c r="XBQ452" s="1"/>
      <c r="XBR452" s="1"/>
      <c r="XBS452" s="1"/>
      <c r="XBT452" s="1"/>
      <c r="XBU452" s="1"/>
      <c r="XBV452" s="1"/>
      <c r="XBW452" s="1"/>
      <c r="XBX452" s="1"/>
      <c r="XBY452" s="1"/>
      <c r="XBZ452" s="1"/>
      <c r="XCA452" s="1"/>
      <c r="XCB452" s="1"/>
      <c r="XCC452" s="1"/>
      <c r="XCD452" s="1"/>
      <c r="XCE452" s="1"/>
      <c r="XCF452" s="1"/>
      <c r="XCG452" s="1"/>
      <c r="XCH452" s="1"/>
      <c r="XCI452" s="1"/>
      <c r="XCJ452" s="1"/>
      <c r="XCK452" s="1"/>
      <c r="XCL452" s="1"/>
      <c r="XCM452" s="1"/>
      <c r="XCN452" s="1"/>
      <c r="XCO452" s="1"/>
      <c r="XCP452" s="1"/>
      <c r="XCQ452" s="1"/>
      <c r="XCR452" s="1"/>
      <c r="XCS452" s="1"/>
      <c r="XCT452" s="1"/>
      <c r="XCU452" s="1"/>
      <c r="XCV452" s="1"/>
      <c r="XCW452" s="1"/>
      <c r="XCX452" s="1"/>
      <c r="XCY452" s="1"/>
      <c r="XCZ452" s="1"/>
      <c r="XDA452" s="1"/>
      <c r="XDB452" s="1"/>
      <c r="XDC452" s="1"/>
      <c r="XDD452" s="1"/>
      <c r="XDE452" s="1"/>
      <c r="XDF452" s="1"/>
      <c r="XDG452" s="1"/>
      <c r="XDH452" s="1"/>
      <c r="XDI452" s="1"/>
      <c r="XDJ452" s="1"/>
      <c r="XDK452" s="1"/>
      <c r="XDL452" s="1"/>
      <c r="XDM452" s="1"/>
      <c r="XDN452" s="1"/>
      <c r="XDO452" s="1"/>
      <c r="XDP452" s="1"/>
      <c r="XDQ452" s="1"/>
      <c r="XDR452" s="1"/>
      <c r="XDS452" s="1"/>
      <c r="XDT452" s="1"/>
      <c r="XDU452" s="1"/>
      <c r="XDV452" s="1"/>
      <c r="XDW452" s="1"/>
      <c r="XDX452" s="1"/>
      <c r="XDY452" s="1"/>
      <c r="XDZ452" s="1"/>
      <c r="XEA452" s="1"/>
      <c r="XEB452" s="1"/>
      <c r="XEC452" s="1"/>
      <c r="XED452" s="1"/>
      <c r="XEE452" s="1"/>
      <c r="XEF452" s="1"/>
      <c r="XEG452" s="1"/>
      <c r="XEH452" s="1"/>
      <c r="XEI452" s="1"/>
      <c r="XEJ452" s="1"/>
      <c r="XEK452" s="1"/>
      <c r="XEL452" s="1"/>
      <c r="XEM452" s="1"/>
      <c r="XEN452" s="1"/>
      <c r="XEO452" s="1"/>
      <c r="XEP452" s="1"/>
      <c r="XEQ452" s="1"/>
      <c r="XER452" s="1"/>
      <c r="XES452" s="1"/>
      <c r="XET452" s="1"/>
      <c r="XEU452" s="1"/>
      <c r="XEV452" s="1"/>
      <c r="XEW452" s="1"/>
      <c r="XEX452" s="1"/>
      <c r="XEY452" s="1"/>
      <c r="XEZ452" s="1"/>
      <c r="XFA452" s="1"/>
      <c r="XFB452" s="1"/>
      <c r="XFC452" s="1"/>
      <c r="XFD452" s="1"/>
    </row>
    <row r="453" spans="1:151 16227:16384" s="11" customFormat="1" ht="20.25" customHeight="1" x14ac:dyDescent="0.25">
      <c r="A453" s="139"/>
      <c r="B453" s="140"/>
      <c r="C453" s="100">
        <f>C452+1</f>
        <v>2</v>
      </c>
      <c r="D453" s="100"/>
      <c r="E453" s="60" t="s">
        <v>211</v>
      </c>
      <c r="F453" s="117">
        <f>(42.49+4.32)*10.764</f>
        <v>503.86284000000001</v>
      </c>
      <c r="G453" s="119">
        <f>(42.49+4.32)*10.764</f>
        <v>503.86284000000001</v>
      </c>
      <c r="H453" s="60">
        <v>0</v>
      </c>
      <c r="I453" s="60">
        <f t="shared" si="85"/>
        <v>755.79426000000001</v>
      </c>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WZC453" s="1"/>
      <c r="WZD453" s="1"/>
      <c r="WZE453" s="1"/>
      <c r="WZF453" s="1"/>
      <c r="WZG453" s="1"/>
      <c r="WZH453" s="1"/>
      <c r="WZI453" s="1"/>
      <c r="WZJ453" s="1"/>
      <c r="WZK453" s="1"/>
      <c r="WZL453" s="1"/>
      <c r="WZM453" s="1"/>
      <c r="WZN453" s="1"/>
      <c r="WZO453" s="1"/>
      <c r="WZP453" s="1"/>
      <c r="WZQ453" s="1"/>
      <c r="WZR453" s="1"/>
      <c r="WZS453" s="1"/>
      <c r="WZT453" s="1"/>
      <c r="WZU453" s="1"/>
      <c r="WZV453" s="1"/>
      <c r="WZW453" s="1"/>
      <c r="WZX453" s="1"/>
      <c r="WZY453" s="1"/>
      <c r="WZZ453" s="1"/>
      <c r="XAA453" s="1"/>
      <c r="XAB453" s="1"/>
      <c r="XAC453" s="1"/>
      <c r="XAD453" s="1"/>
      <c r="XAE453" s="1"/>
      <c r="XAF453" s="1"/>
      <c r="XAG453" s="1"/>
      <c r="XAH453" s="1"/>
      <c r="XAI453" s="1"/>
      <c r="XAJ453" s="1"/>
      <c r="XAK453" s="1"/>
      <c r="XAL453" s="1"/>
      <c r="XAM453" s="1"/>
      <c r="XAN453" s="1"/>
      <c r="XAO453" s="1"/>
      <c r="XAP453" s="1"/>
      <c r="XAQ453" s="1"/>
      <c r="XAR453" s="1"/>
      <c r="XAS453" s="1"/>
      <c r="XAT453" s="1"/>
      <c r="XAU453" s="1"/>
      <c r="XAV453" s="1"/>
      <c r="XAW453" s="1"/>
      <c r="XAX453" s="1"/>
      <c r="XAY453" s="1"/>
      <c r="XAZ453" s="1"/>
      <c r="XBA453" s="1"/>
      <c r="XBB453" s="1"/>
      <c r="XBC453" s="1"/>
      <c r="XBD453" s="1"/>
      <c r="XBE453" s="1"/>
      <c r="XBF453" s="1"/>
      <c r="XBG453" s="1"/>
      <c r="XBH453" s="1"/>
      <c r="XBI453" s="1"/>
      <c r="XBJ453" s="1"/>
      <c r="XBK453" s="1"/>
      <c r="XBL453" s="1"/>
      <c r="XBM453" s="1"/>
      <c r="XBN453" s="1"/>
      <c r="XBO453" s="1"/>
      <c r="XBP453" s="1"/>
      <c r="XBQ453" s="1"/>
      <c r="XBR453" s="1"/>
      <c r="XBS453" s="1"/>
      <c r="XBT453" s="1"/>
      <c r="XBU453" s="1"/>
      <c r="XBV453" s="1"/>
      <c r="XBW453" s="1"/>
      <c r="XBX453" s="1"/>
      <c r="XBY453" s="1"/>
      <c r="XBZ453" s="1"/>
      <c r="XCA453" s="1"/>
      <c r="XCB453" s="1"/>
      <c r="XCC453" s="1"/>
      <c r="XCD453" s="1"/>
      <c r="XCE453" s="1"/>
      <c r="XCF453" s="1"/>
      <c r="XCG453" s="1"/>
      <c r="XCH453" s="1"/>
      <c r="XCI453" s="1"/>
      <c r="XCJ453" s="1"/>
      <c r="XCK453" s="1"/>
      <c r="XCL453" s="1"/>
      <c r="XCM453" s="1"/>
      <c r="XCN453" s="1"/>
      <c r="XCO453" s="1"/>
      <c r="XCP453" s="1"/>
      <c r="XCQ453" s="1"/>
      <c r="XCR453" s="1"/>
      <c r="XCS453" s="1"/>
      <c r="XCT453" s="1"/>
      <c r="XCU453" s="1"/>
      <c r="XCV453" s="1"/>
      <c r="XCW453" s="1"/>
      <c r="XCX453" s="1"/>
      <c r="XCY453" s="1"/>
      <c r="XCZ453" s="1"/>
      <c r="XDA453" s="1"/>
      <c r="XDB453" s="1"/>
      <c r="XDC453" s="1"/>
      <c r="XDD453" s="1"/>
      <c r="XDE453" s="1"/>
      <c r="XDF453" s="1"/>
      <c r="XDG453" s="1"/>
      <c r="XDH453" s="1"/>
      <c r="XDI453" s="1"/>
      <c r="XDJ453" s="1"/>
      <c r="XDK453" s="1"/>
      <c r="XDL453" s="1"/>
      <c r="XDM453" s="1"/>
      <c r="XDN453" s="1"/>
      <c r="XDO453" s="1"/>
      <c r="XDP453" s="1"/>
      <c r="XDQ453" s="1"/>
      <c r="XDR453" s="1"/>
      <c r="XDS453" s="1"/>
      <c r="XDT453" s="1"/>
      <c r="XDU453" s="1"/>
      <c r="XDV453" s="1"/>
      <c r="XDW453" s="1"/>
      <c r="XDX453" s="1"/>
      <c r="XDY453" s="1"/>
      <c r="XDZ453" s="1"/>
      <c r="XEA453" s="1"/>
      <c r="XEB453" s="1"/>
      <c r="XEC453" s="1"/>
      <c r="XED453" s="1"/>
      <c r="XEE453" s="1"/>
      <c r="XEF453" s="1"/>
      <c r="XEG453" s="1"/>
      <c r="XEH453" s="1"/>
      <c r="XEI453" s="1"/>
      <c r="XEJ453" s="1"/>
      <c r="XEK453" s="1"/>
      <c r="XEL453" s="1"/>
      <c r="XEM453" s="1"/>
      <c r="XEN453" s="1"/>
      <c r="XEO453" s="1"/>
      <c r="XEP453" s="1"/>
      <c r="XEQ453" s="1"/>
      <c r="XER453" s="1"/>
      <c r="XES453" s="1"/>
      <c r="XET453" s="1"/>
      <c r="XEU453" s="1"/>
      <c r="XEV453" s="1"/>
      <c r="XEW453" s="1"/>
      <c r="XEX453" s="1"/>
      <c r="XEY453" s="1"/>
      <c r="XEZ453" s="1"/>
      <c r="XFA453" s="1"/>
      <c r="XFB453" s="1"/>
      <c r="XFC453" s="1"/>
      <c r="XFD453" s="1"/>
    </row>
    <row r="454" spans="1:151 16227:16384" s="11" customFormat="1" ht="20.25" customHeight="1" x14ac:dyDescent="0.25">
      <c r="A454" s="141"/>
      <c r="B454" s="142"/>
      <c r="C454" s="100">
        <f t="shared" ref="C454:C455" si="86">C453+1</f>
        <v>3</v>
      </c>
      <c r="D454" s="100"/>
      <c r="E454" s="60" t="s">
        <v>211</v>
      </c>
      <c r="F454" s="117">
        <f>(43.01+4.32)*10.764</f>
        <v>509.46011999999996</v>
      </c>
      <c r="G454" s="119">
        <f>(43.01+4.32)*10.764</f>
        <v>509.46011999999996</v>
      </c>
      <c r="H454" s="60">
        <v>0</v>
      </c>
      <c r="I454" s="60">
        <f t="shared" si="85"/>
        <v>764.19017999999994</v>
      </c>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WZC454" s="1"/>
      <c r="WZD454" s="1"/>
      <c r="WZE454" s="1"/>
      <c r="WZF454" s="1"/>
      <c r="WZG454" s="1"/>
      <c r="WZH454" s="1"/>
      <c r="WZI454" s="1"/>
      <c r="WZJ454" s="1"/>
      <c r="WZK454" s="1"/>
      <c r="WZL454" s="1"/>
      <c r="WZM454" s="1"/>
      <c r="WZN454" s="1"/>
      <c r="WZO454" s="1"/>
      <c r="WZP454" s="1"/>
      <c r="WZQ454" s="1"/>
      <c r="WZR454" s="1"/>
      <c r="WZS454" s="1"/>
      <c r="WZT454" s="1"/>
      <c r="WZU454" s="1"/>
      <c r="WZV454" s="1"/>
      <c r="WZW454" s="1"/>
      <c r="WZX454" s="1"/>
      <c r="WZY454" s="1"/>
      <c r="WZZ454" s="1"/>
      <c r="XAA454" s="1"/>
      <c r="XAB454" s="1"/>
      <c r="XAC454" s="1"/>
      <c r="XAD454" s="1"/>
      <c r="XAE454" s="1"/>
      <c r="XAF454" s="1"/>
      <c r="XAG454" s="1"/>
      <c r="XAH454" s="1"/>
      <c r="XAI454" s="1"/>
      <c r="XAJ454" s="1"/>
      <c r="XAK454" s="1"/>
      <c r="XAL454" s="1"/>
      <c r="XAM454" s="1"/>
      <c r="XAN454" s="1"/>
      <c r="XAO454" s="1"/>
      <c r="XAP454" s="1"/>
      <c r="XAQ454" s="1"/>
      <c r="XAR454" s="1"/>
      <c r="XAS454" s="1"/>
      <c r="XAT454" s="1"/>
      <c r="XAU454" s="1"/>
      <c r="XAV454" s="1"/>
      <c r="XAW454" s="1"/>
      <c r="XAX454" s="1"/>
      <c r="XAY454" s="1"/>
      <c r="XAZ454" s="1"/>
      <c r="XBA454" s="1"/>
      <c r="XBB454" s="1"/>
      <c r="XBC454" s="1"/>
      <c r="XBD454" s="1"/>
      <c r="XBE454" s="1"/>
      <c r="XBF454" s="1"/>
      <c r="XBG454" s="1"/>
      <c r="XBH454" s="1"/>
      <c r="XBI454" s="1"/>
      <c r="XBJ454" s="1"/>
      <c r="XBK454" s="1"/>
      <c r="XBL454" s="1"/>
      <c r="XBM454" s="1"/>
      <c r="XBN454" s="1"/>
      <c r="XBO454" s="1"/>
      <c r="XBP454" s="1"/>
      <c r="XBQ454" s="1"/>
      <c r="XBR454" s="1"/>
      <c r="XBS454" s="1"/>
      <c r="XBT454" s="1"/>
      <c r="XBU454" s="1"/>
      <c r="XBV454" s="1"/>
      <c r="XBW454" s="1"/>
      <c r="XBX454" s="1"/>
      <c r="XBY454" s="1"/>
      <c r="XBZ454" s="1"/>
      <c r="XCA454" s="1"/>
      <c r="XCB454" s="1"/>
      <c r="XCC454" s="1"/>
      <c r="XCD454" s="1"/>
      <c r="XCE454" s="1"/>
      <c r="XCF454" s="1"/>
      <c r="XCG454" s="1"/>
      <c r="XCH454" s="1"/>
      <c r="XCI454" s="1"/>
      <c r="XCJ454" s="1"/>
      <c r="XCK454" s="1"/>
      <c r="XCL454" s="1"/>
      <c r="XCM454" s="1"/>
      <c r="XCN454" s="1"/>
      <c r="XCO454" s="1"/>
      <c r="XCP454" s="1"/>
      <c r="XCQ454" s="1"/>
      <c r="XCR454" s="1"/>
      <c r="XCS454" s="1"/>
      <c r="XCT454" s="1"/>
      <c r="XCU454" s="1"/>
      <c r="XCV454" s="1"/>
      <c r="XCW454" s="1"/>
      <c r="XCX454" s="1"/>
      <c r="XCY454" s="1"/>
      <c r="XCZ454" s="1"/>
      <c r="XDA454" s="1"/>
      <c r="XDB454" s="1"/>
      <c r="XDC454" s="1"/>
      <c r="XDD454" s="1"/>
      <c r="XDE454" s="1"/>
      <c r="XDF454" s="1"/>
      <c r="XDG454" s="1"/>
      <c r="XDH454" s="1"/>
      <c r="XDI454" s="1"/>
      <c r="XDJ454" s="1"/>
      <c r="XDK454" s="1"/>
      <c r="XDL454" s="1"/>
      <c r="XDM454" s="1"/>
      <c r="XDN454" s="1"/>
      <c r="XDO454" s="1"/>
      <c r="XDP454" s="1"/>
      <c r="XDQ454" s="1"/>
      <c r="XDR454" s="1"/>
      <c r="XDS454" s="1"/>
      <c r="XDT454" s="1"/>
      <c r="XDU454" s="1"/>
      <c r="XDV454" s="1"/>
      <c r="XDW454" s="1"/>
      <c r="XDX454" s="1"/>
      <c r="XDY454" s="1"/>
      <c r="XDZ454" s="1"/>
      <c r="XEA454" s="1"/>
      <c r="XEB454" s="1"/>
      <c r="XEC454" s="1"/>
      <c r="XED454" s="1"/>
      <c r="XEE454" s="1"/>
      <c r="XEF454" s="1"/>
      <c r="XEG454" s="1"/>
      <c r="XEH454" s="1"/>
      <c r="XEI454" s="1"/>
      <c r="XEJ454" s="1"/>
      <c r="XEK454" s="1"/>
      <c r="XEL454" s="1"/>
      <c r="XEM454" s="1"/>
      <c r="XEN454" s="1"/>
      <c r="XEO454" s="1"/>
      <c r="XEP454" s="1"/>
      <c r="XEQ454" s="1"/>
      <c r="XER454" s="1"/>
      <c r="XES454" s="1"/>
      <c r="XET454" s="1"/>
      <c r="XEU454" s="1"/>
      <c r="XEV454" s="1"/>
      <c r="XEW454" s="1"/>
      <c r="XEX454" s="1"/>
      <c r="XEY454" s="1"/>
      <c r="XEZ454" s="1"/>
      <c r="XFA454" s="1"/>
      <c r="XFB454" s="1"/>
      <c r="XFC454" s="1"/>
      <c r="XFD454" s="1"/>
    </row>
    <row r="455" spans="1:151 16227:16384" s="11" customFormat="1" ht="20.25" customHeight="1" x14ac:dyDescent="0.25">
      <c r="A455" s="61"/>
      <c r="B455" s="62"/>
      <c r="C455" s="100">
        <f t="shared" si="86"/>
        <v>4</v>
      </c>
      <c r="D455" s="100"/>
      <c r="E455" s="117" t="s">
        <v>269</v>
      </c>
      <c r="F455" s="118"/>
      <c r="G455" s="118"/>
      <c r="H455" s="118"/>
      <c r="I455" s="119"/>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WZC455" s="1"/>
      <c r="WZD455" s="1"/>
      <c r="WZE455" s="1"/>
      <c r="WZF455" s="1"/>
      <c r="WZG455" s="1"/>
      <c r="WZH455" s="1"/>
      <c r="WZI455" s="1"/>
      <c r="WZJ455" s="1"/>
      <c r="WZK455" s="1"/>
      <c r="WZL455" s="1"/>
      <c r="WZM455" s="1"/>
      <c r="WZN455" s="1"/>
      <c r="WZO455" s="1"/>
      <c r="WZP455" s="1"/>
      <c r="WZQ455" s="1"/>
      <c r="WZR455" s="1"/>
      <c r="WZS455" s="1"/>
      <c r="WZT455" s="1"/>
      <c r="WZU455" s="1"/>
      <c r="WZV455" s="1"/>
      <c r="WZW455" s="1"/>
      <c r="WZX455" s="1"/>
      <c r="WZY455" s="1"/>
      <c r="WZZ455" s="1"/>
      <c r="XAA455" s="1"/>
      <c r="XAB455" s="1"/>
      <c r="XAC455" s="1"/>
      <c r="XAD455" s="1"/>
      <c r="XAE455" s="1"/>
      <c r="XAF455" s="1"/>
      <c r="XAG455" s="1"/>
      <c r="XAH455" s="1"/>
      <c r="XAI455" s="1"/>
      <c r="XAJ455" s="1"/>
      <c r="XAK455" s="1"/>
      <c r="XAL455" s="1"/>
      <c r="XAM455" s="1"/>
      <c r="XAN455" s="1"/>
      <c r="XAO455" s="1"/>
      <c r="XAP455" s="1"/>
      <c r="XAQ455" s="1"/>
      <c r="XAR455" s="1"/>
      <c r="XAS455" s="1"/>
      <c r="XAT455" s="1"/>
      <c r="XAU455" s="1"/>
      <c r="XAV455" s="1"/>
      <c r="XAW455" s="1"/>
      <c r="XAX455" s="1"/>
      <c r="XAY455" s="1"/>
      <c r="XAZ455" s="1"/>
      <c r="XBA455" s="1"/>
      <c r="XBB455" s="1"/>
      <c r="XBC455" s="1"/>
      <c r="XBD455" s="1"/>
      <c r="XBE455" s="1"/>
      <c r="XBF455" s="1"/>
      <c r="XBG455" s="1"/>
      <c r="XBH455" s="1"/>
      <c r="XBI455" s="1"/>
      <c r="XBJ455" s="1"/>
      <c r="XBK455" s="1"/>
      <c r="XBL455" s="1"/>
      <c r="XBM455" s="1"/>
      <c r="XBN455" s="1"/>
      <c r="XBO455" s="1"/>
      <c r="XBP455" s="1"/>
      <c r="XBQ455" s="1"/>
      <c r="XBR455" s="1"/>
      <c r="XBS455" s="1"/>
      <c r="XBT455" s="1"/>
      <c r="XBU455" s="1"/>
      <c r="XBV455" s="1"/>
      <c r="XBW455" s="1"/>
      <c r="XBX455" s="1"/>
      <c r="XBY455" s="1"/>
      <c r="XBZ455" s="1"/>
      <c r="XCA455" s="1"/>
      <c r="XCB455" s="1"/>
      <c r="XCC455" s="1"/>
      <c r="XCD455" s="1"/>
      <c r="XCE455" s="1"/>
      <c r="XCF455" s="1"/>
      <c r="XCG455" s="1"/>
      <c r="XCH455" s="1"/>
      <c r="XCI455" s="1"/>
      <c r="XCJ455" s="1"/>
      <c r="XCK455" s="1"/>
      <c r="XCL455" s="1"/>
      <c r="XCM455" s="1"/>
      <c r="XCN455" s="1"/>
      <c r="XCO455" s="1"/>
      <c r="XCP455" s="1"/>
      <c r="XCQ455" s="1"/>
      <c r="XCR455" s="1"/>
      <c r="XCS455" s="1"/>
      <c r="XCT455" s="1"/>
      <c r="XCU455" s="1"/>
      <c r="XCV455" s="1"/>
      <c r="XCW455" s="1"/>
      <c r="XCX455" s="1"/>
      <c r="XCY455" s="1"/>
      <c r="XCZ455" s="1"/>
      <c r="XDA455" s="1"/>
      <c r="XDB455" s="1"/>
      <c r="XDC455" s="1"/>
      <c r="XDD455" s="1"/>
      <c r="XDE455" s="1"/>
      <c r="XDF455" s="1"/>
      <c r="XDG455" s="1"/>
      <c r="XDH455" s="1"/>
      <c r="XDI455" s="1"/>
      <c r="XDJ455" s="1"/>
      <c r="XDK455" s="1"/>
      <c r="XDL455" s="1"/>
      <c r="XDM455" s="1"/>
      <c r="XDN455" s="1"/>
      <c r="XDO455" s="1"/>
      <c r="XDP455" s="1"/>
      <c r="XDQ455" s="1"/>
      <c r="XDR455" s="1"/>
      <c r="XDS455" s="1"/>
      <c r="XDT455" s="1"/>
      <c r="XDU455" s="1"/>
      <c r="XDV455" s="1"/>
      <c r="XDW455" s="1"/>
      <c r="XDX455" s="1"/>
      <c r="XDY455" s="1"/>
      <c r="XDZ455" s="1"/>
      <c r="XEA455" s="1"/>
      <c r="XEB455" s="1"/>
      <c r="XEC455" s="1"/>
      <c r="XED455" s="1"/>
      <c r="XEE455" s="1"/>
      <c r="XEF455" s="1"/>
      <c r="XEG455" s="1"/>
      <c r="XEH455" s="1"/>
      <c r="XEI455" s="1"/>
      <c r="XEJ455" s="1"/>
      <c r="XEK455" s="1"/>
      <c r="XEL455" s="1"/>
      <c r="XEM455" s="1"/>
      <c r="XEN455" s="1"/>
      <c r="XEO455" s="1"/>
      <c r="XEP455" s="1"/>
      <c r="XEQ455" s="1"/>
      <c r="XER455" s="1"/>
      <c r="XES455" s="1"/>
      <c r="XET455" s="1"/>
      <c r="XEU455" s="1"/>
      <c r="XEV455" s="1"/>
      <c r="XEW455" s="1"/>
      <c r="XEX455" s="1"/>
      <c r="XEY455" s="1"/>
      <c r="XEZ455" s="1"/>
      <c r="XFA455" s="1"/>
      <c r="XFB455" s="1"/>
      <c r="XFC455" s="1"/>
      <c r="XFD455" s="1"/>
    </row>
    <row r="456" spans="1:151 16227:16384" s="11" customFormat="1" ht="20.25" x14ac:dyDescent="0.25">
      <c r="A456" s="120" t="s">
        <v>268</v>
      </c>
      <c r="B456" s="121"/>
      <c r="C456" s="121"/>
      <c r="D456" s="121"/>
      <c r="E456" s="121"/>
      <c r="F456" s="121"/>
      <c r="G456" s="121"/>
      <c r="H456" s="121"/>
      <c r="I456" s="122"/>
      <c r="J456" s="1">
        <v>1</v>
      </c>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WZC456" s="1"/>
      <c r="WZD456" s="1"/>
      <c r="WZE456" s="1"/>
      <c r="WZF456" s="1"/>
      <c r="WZG456" s="1"/>
      <c r="WZH456" s="1"/>
      <c r="WZI456" s="1"/>
      <c r="WZJ456" s="1"/>
      <c r="WZK456" s="1"/>
      <c r="WZL456" s="1"/>
      <c r="WZM456" s="1"/>
      <c r="WZN456" s="1"/>
      <c r="WZO456" s="1"/>
      <c r="WZP456" s="1"/>
      <c r="WZQ456" s="1"/>
      <c r="WZR456" s="1"/>
      <c r="WZS456" s="1"/>
      <c r="WZT456" s="1"/>
      <c r="WZU456" s="1"/>
      <c r="WZV456" s="1"/>
      <c r="WZW456" s="1"/>
      <c r="WZX456" s="1"/>
      <c r="WZY456" s="1"/>
      <c r="WZZ456" s="1"/>
      <c r="XAA456" s="1"/>
      <c r="XAB456" s="1"/>
      <c r="XAC456" s="1"/>
      <c r="XAD456" s="1"/>
      <c r="XAE456" s="1"/>
      <c r="XAF456" s="1"/>
      <c r="XAG456" s="1"/>
      <c r="XAH456" s="1"/>
      <c r="XAI456" s="1"/>
      <c r="XAJ456" s="1"/>
      <c r="XAK456" s="1"/>
      <c r="XAL456" s="1"/>
      <c r="XAM456" s="1"/>
      <c r="XAN456" s="1"/>
      <c r="XAO456" s="1"/>
      <c r="XAP456" s="1"/>
      <c r="XAQ456" s="1"/>
      <c r="XAR456" s="1"/>
      <c r="XAS456" s="1"/>
      <c r="XAT456" s="1"/>
      <c r="XAU456" s="1"/>
      <c r="XAV456" s="1"/>
      <c r="XAW456" s="1"/>
      <c r="XAX456" s="1"/>
      <c r="XAY456" s="1"/>
      <c r="XAZ456" s="1"/>
      <c r="XBA456" s="1"/>
      <c r="XBB456" s="1"/>
      <c r="XBC456" s="1"/>
      <c r="XBD456" s="1"/>
      <c r="XBE456" s="1"/>
      <c r="XBF456" s="1"/>
      <c r="XBG456" s="1"/>
      <c r="XBH456" s="1"/>
      <c r="XBI456" s="1"/>
      <c r="XBJ456" s="1"/>
      <c r="XBK456" s="1"/>
      <c r="XBL456" s="1"/>
      <c r="XBM456" s="1"/>
      <c r="XBN456" s="1"/>
      <c r="XBO456" s="1"/>
      <c r="XBP456" s="1"/>
      <c r="XBQ456" s="1"/>
      <c r="XBR456" s="1"/>
      <c r="XBS456" s="1"/>
      <c r="XBT456" s="1"/>
      <c r="XBU456" s="1"/>
      <c r="XBV456" s="1"/>
      <c r="XBW456" s="1"/>
      <c r="XBX456" s="1"/>
      <c r="XBY456" s="1"/>
      <c r="XBZ456" s="1"/>
      <c r="XCA456" s="1"/>
      <c r="XCB456" s="1"/>
      <c r="XCC456" s="1"/>
      <c r="XCD456" s="1"/>
      <c r="XCE456" s="1"/>
      <c r="XCF456" s="1"/>
      <c r="XCG456" s="1"/>
      <c r="XCH456" s="1"/>
      <c r="XCI456" s="1"/>
      <c r="XCJ456" s="1"/>
      <c r="XCK456" s="1"/>
      <c r="XCL456" s="1"/>
      <c r="XCM456" s="1"/>
      <c r="XCN456" s="1"/>
      <c r="XCO456" s="1"/>
      <c r="XCP456" s="1"/>
      <c r="XCQ456" s="1"/>
      <c r="XCR456" s="1"/>
      <c r="XCS456" s="1"/>
      <c r="XCT456" s="1"/>
      <c r="XCU456" s="1"/>
      <c r="XCV456" s="1"/>
      <c r="XCW456" s="1"/>
      <c r="XCX456" s="1"/>
      <c r="XCY456" s="1"/>
      <c r="XCZ456" s="1"/>
      <c r="XDA456" s="1"/>
      <c r="XDB456" s="1"/>
      <c r="XDC456" s="1"/>
      <c r="XDD456" s="1"/>
      <c r="XDE456" s="1"/>
      <c r="XDF456" s="1"/>
      <c r="XDG456" s="1"/>
      <c r="XDH456" s="1"/>
      <c r="XDI456" s="1"/>
      <c r="XDJ456" s="1"/>
      <c r="XDK456" s="1"/>
      <c r="XDL456" s="1"/>
      <c r="XDM456" s="1"/>
      <c r="XDN456" s="1"/>
      <c r="XDO456" s="1"/>
      <c r="XDP456" s="1"/>
      <c r="XDQ456" s="1"/>
      <c r="XDR456" s="1"/>
      <c r="XDS456" s="1"/>
      <c r="XDT456" s="1"/>
      <c r="XDU456" s="1"/>
      <c r="XDV456" s="1"/>
      <c r="XDW456" s="1"/>
      <c r="XDX456" s="1"/>
      <c r="XDY456" s="1"/>
      <c r="XDZ456" s="1"/>
      <c r="XEA456" s="1"/>
      <c r="XEB456" s="1"/>
      <c r="XEC456" s="1"/>
      <c r="XED456" s="1"/>
      <c r="XEE456" s="1"/>
      <c r="XEF456" s="1"/>
      <c r="XEG456" s="1"/>
      <c r="XEH456" s="1"/>
      <c r="XEI456" s="1"/>
      <c r="XEJ456" s="1"/>
      <c r="XEK456" s="1"/>
      <c r="XEL456" s="1"/>
      <c r="XEM456" s="1"/>
      <c r="XEN456" s="1"/>
      <c r="XEO456" s="1"/>
      <c r="XEP456" s="1"/>
      <c r="XEQ456" s="1"/>
      <c r="XER456" s="1"/>
      <c r="XES456" s="1"/>
      <c r="XET456" s="1"/>
      <c r="XEU456" s="1"/>
      <c r="XEV456" s="1"/>
      <c r="XEW456" s="1"/>
      <c r="XEX456" s="1"/>
      <c r="XEY456" s="1"/>
      <c r="XEZ456" s="1"/>
      <c r="XFA456" s="1"/>
      <c r="XFB456" s="1"/>
      <c r="XFC456" s="1"/>
      <c r="XFD456" s="1"/>
    </row>
    <row r="457" spans="1:151 16227:16384" s="11" customFormat="1" ht="20.25" customHeight="1" x14ac:dyDescent="0.25">
      <c r="A457" s="137" t="str">
        <f>A456</f>
        <v>43rd Floor (Part Refuge Area)</v>
      </c>
      <c r="B457" s="138"/>
      <c r="C457" s="100">
        <v>1</v>
      </c>
      <c r="D457" s="100"/>
      <c r="E457" s="117" t="s">
        <v>214</v>
      </c>
      <c r="F457" s="118"/>
      <c r="G457" s="118"/>
      <c r="H457" s="118"/>
      <c r="I457" s="119"/>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WZC457" s="1"/>
      <c r="WZD457" s="1"/>
      <c r="WZE457" s="1"/>
      <c r="WZF457" s="1"/>
      <c r="WZG457" s="1"/>
      <c r="WZH457" s="1"/>
      <c r="WZI457" s="1"/>
      <c r="WZJ457" s="1"/>
      <c r="WZK457" s="1"/>
      <c r="WZL457" s="1"/>
      <c r="WZM457" s="1"/>
      <c r="WZN457" s="1"/>
      <c r="WZO457" s="1"/>
      <c r="WZP457" s="1"/>
      <c r="WZQ457" s="1"/>
      <c r="WZR457" s="1"/>
      <c r="WZS457" s="1"/>
      <c r="WZT457" s="1"/>
      <c r="WZU457" s="1"/>
      <c r="WZV457" s="1"/>
      <c r="WZW457" s="1"/>
      <c r="WZX457" s="1"/>
      <c r="WZY457" s="1"/>
      <c r="WZZ457" s="1"/>
      <c r="XAA457" s="1"/>
      <c r="XAB457" s="1"/>
      <c r="XAC457" s="1"/>
      <c r="XAD457" s="1"/>
      <c r="XAE457" s="1"/>
      <c r="XAF457" s="1"/>
      <c r="XAG457" s="1"/>
      <c r="XAH457" s="1"/>
      <c r="XAI457" s="1"/>
      <c r="XAJ457" s="1"/>
      <c r="XAK457" s="1"/>
      <c r="XAL457" s="1"/>
      <c r="XAM457" s="1"/>
      <c r="XAN457" s="1"/>
      <c r="XAO457" s="1"/>
      <c r="XAP457" s="1"/>
      <c r="XAQ457" s="1"/>
      <c r="XAR457" s="1"/>
      <c r="XAS457" s="1"/>
      <c r="XAT457" s="1"/>
      <c r="XAU457" s="1"/>
      <c r="XAV457" s="1"/>
      <c r="XAW457" s="1"/>
      <c r="XAX457" s="1"/>
      <c r="XAY457" s="1"/>
      <c r="XAZ457" s="1"/>
      <c r="XBA457" s="1"/>
      <c r="XBB457" s="1"/>
      <c r="XBC457" s="1"/>
      <c r="XBD457" s="1"/>
      <c r="XBE457" s="1"/>
      <c r="XBF457" s="1"/>
      <c r="XBG457" s="1"/>
      <c r="XBH457" s="1"/>
      <c r="XBI457" s="1"/>
      <c r="XBJ457" s="1"/>
      <c r="XBK457" s="1"/>
      <c r="XBL457" s="1"/>
      <c r="XBM457" s="1"/>
      <c r="XBN457" s="1"/>
      <c r="XBO457" s="1"/>
      <c r="XBP457" s="1"/>
      <c r="XBQ457" s="1"/>
      <c r="XBR457" s="1"/>
      <c r="XBS457" s="1"/>
      <c r="XBT457" s="1"/>
      <c r="XBU457" s="1"/>
      <c r="XBV457" s="1"/>
      <c r="XBW457" s="1"/>
      <c r="XBX457" s="1"/>
      <c r="XBY457" s="1"/>
      <c r="XBZ457" s="1"/>
      <c r="XCA457" s="1"/>
      <c r="XCB457" s="1"/>
      <c r="XCC457" s="1"/>
      <c r="XCD457" s="1"/>
      <c r="XCE457" s="1"/>
      <c r="XCF457" s="1"/>
      <c r="XCG457" s="1"/>
      <c r="XCH457" s="1"/>
      <c r="XCI457" s="1"/>
      <c r="XCJ457" s="1"/>
      <c r="XCK457" s="1"/>
      <c r="XCL457" s="1"/>
      <c r="XCM457" s="1"/>
      <c r="XCN457" s="1"/>
      <c r="XCO457" s="1"/>
      <c r="XCP457" s="1"/>
      <c r="XCQ457" s="1"/>
      <c r="XCR457" s="1"/>
      <c r="XCS457" s="1"/>
      <c r="XCT457" s="1"/>
      <c r="XCU457" s="1"/>
      <c r="XCV457" s="1"/>
      <c r="XCW457" s="1"/>
      <c r="XCX457" s="1"/>
      <c r="XCY457" s="1"/>
      <c r="XCZ457" s="1"/>
      <c r="XDA457" s="1"/>
      <c r="XDB457" s="1"/>
      <c r="XDC457" s="1"/>
      <c r="XDD457" s="1"/>
      <c r="XDE457" s="1"/>
      <c r="XDF457" s="1"/>
      <c r="XDG457" s="1"/>
      <c r="XDH457" s="1"/>
      <c r="XDI457" s="1"/>
      <c r="XDJ457" s="1"/>
      <c r="XDK457" s="1"/>
      <c r="XDL457" s="1"/>
      <c r="XDM457" s="1"/>
      <c r="XDN457" s="1"/>
      <c r="XDO457" s="1"/>
      <c r="XDP457" s="1"/>
      <c r="XDQ457" s="1"/>
      <c r="XDR457" s="1"/>
      <c r="XDS457" s="1"/>
      <c r="XDT457" s="1"/>
      <c r="XDU457" s="1"/>
      <c r="XDV457" s="1"/>
      <c r="XDW457" s="1"/>
      <c r="XDX457" s="1"/>
      <c r="XDY457" s="1"/>
      <c r="XDZ457" s="1"/>
      <c r="XEA457" s="1"/>
      <c r="XEB457" s="1"/>
      <c r="XEC457" s="1"/>
      <c r="XED457" s="1"/>
      <c r="XEE457" s="1"/>
      <c r="XEF457" s="1"/>
      <c r="XEG457" s="1"/>
      <c r="XEH457" s="1"/>
      <c r="XEI457" s="1"/>
      <c r="XEJ457" s="1"/>
      <c r="XEK457" s="1"/>
      <c r="XEL457" s="1"/>
      <c r="XEM457" s="1"/>
      <c r="XEN457" s="1"/>
      <c r="XEO457" s="1"/>
      <c r="XEP457" s="1"/>
      <c r="XEQ457" s="1"/>
      <c r="XER457" s="1"/>
      <c r="XES457" s="1"/>
      <c r="XET457" s="1"/>
      <c r="XEU457" s="1"/>
      <c r="XEV457" s="1"/>
      <c r="XEW457" s="1"/>
      <c r="XEX457" s="1"/>
      <c r="XEY457" s="1"/>
      <c r="XEZ457" s="1"/>
      <c r="XFA457" s="1"/>
      <c r="XFB457" s="1"/>
      <c r="XFC457" s="1"/>
      <c r="XFD457" s="1"/>
    </row>
    <row r="458" spans="1:151 16227:16384" s="11" customFormat="1" ht="20.25" customHeight="1" x14ac:dyDescent="0.25">
      <c r="A458" s="139"/>
      <c r="B458" s="140"/>
      <c r="C458" s="100">
        <f>C457+1</f>
        <v>2</v>
      </c>
      <c r="D458" s="100"/>
      <c r="E458" s="60" t="s">
        <v>211</v>
      </c>
      <c r="F458" s="117">
        <f>(42.49+4.32)*10.764</f>
        <v>503.86284000000001</v>
      </c>
      <c r="G458" s="119">
        <f>(42.49+4.32)*10.764</f>
        <v>503.86284000000001</v>
      </c>
      <c r="H458" s="60">
        <v>0</v>
      </c>
      <c r="I458" s="60">
        <f t="shared" ref="I458:I460" si="87">F458*(($I$191)+1)+H458</f>
        <v>755.79426000000001</v>
      </c>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WZC458" s="1"/>
      <c r="WZD458" s="1"/>
      <c r="WZE458" s="1"/>
      <c r="WZF458" s="1"/>
      <c r="WZG458" s="1"/>
      <c r="WZH458" s="1"/>
      <c r="WZI458" s="1"/>
      <c r="WZJ458" s="1"/>
      <c r="WZK458" s="1"/>
      <c r="WZL458" s="1"/>
      <c r="WZM458" s="1"/>
      <c r="WZN458" s="1"/>
      <c r="WZO458" s="1"/>
      <c r="WZP458" s="1"/>
      <c r="WZQ458" s="1"/>
      <c r="WZR458" s="1"/>
      <c r="WZS458" s="1"/>
      <c r="WZT458" s="1"/>
      <c r="WZU458" s="1"/>
      <c r="WZV458" s="1"/>
      <c r="WZW458" s="1"/>
      <c r="WZX458" s="1"/>
      <c r="WZY458" s="1"/>
      <c r="WZZ458" s="1"/>
      <c r="XAA458" s="1"/>
      <c r="XAB458" s="1"/>
      <c r="XAC458" s="1"/>
      <c r="XAD458" s="1"/>
      <c r="XAE458" s="1"/>
      <c r="XAF458" s="1"/>
      <c r="XAG458" s="1"/>
      <c r="XAH458" s="1"/>
      <c r="XAI458" s="1"/>
      <c r="XAJ458" s="1"/>
      <c r="XAK458" s="1"/>
      <c r="XAL458" s="1"/>
      <c r="XAM458" s="1"/>
      <c r="XAN458" s="1"/>
      <c r="XAO458" s="1"/>
      <c r="XAP458" s="1"/>
      <c r="XAQ458" s="1"/>
      <c r="XAR458" s="1"/>
      <c r="XAS458" s="1"/>
      <c r="XAT458" s="1"/>
      <c r="XAU458" s="1"/>
      <c r="XAV458" s="1"/>
      <c r="XAW458" s="1"/>
      <c r="XAX458" s="1"/>
      <c r="XAY458" s="1"/>
      <c r="XAZ458" s="1"/>
      <c r="XBA458" s="1"/>
      <c r="XBB458" s="1"/>
      <c r="XBC458" s="1"/>
      <c r="XBD458" s="1"/>
      <c r="XBE458" s="1"/>
      <c r="XBF458" s="1"/>
      <c r="XBG458" s="1"/>
      <c r="XBH458" s="1"/>
      <c r="XBI458" s="1"/>
      <c r="XBJ458" s="1"/>
      <c r="XBK458" s="1"/>
      <c r="XBL458" s="1"/>
      <c r="XBM458" s="1"/>
      <c r="XBN458" s="1"/>
      <c r="XBO458" s="1"/>
      <c r="XBP458" s="1"/>
      <c r="XBQ458" s="1"/>
      <c r="XBR458" s="1"/>
      <c r="XBS458" s="1"/>
      <c r="XBT458" s="1"/>
      <c r="XBU458" s="1"/>
      <c r="XBV458" s="1"/>
      <c r="XBW458" s="1"/>
      <c r="XBX458" s="1"/>
      <c r="XBY458" s="1"/>
      <c r="XBZ458" s="1"/>
      <c r="XCA458" s="1"/>
      <c r="XCB458" s="1"/>
      <c r="XCC458" s="1"/>
      <c r="XCD458" s="1"/>
      <c r="XCE458" s="1"/>
      <c r="XCF458" s="1"/>
      <c r="XCG458" s="1"/>
      <c r="XCH458" s="1"/>
      <c r="XCI458" s="1"/>
      <c r="XCJ458" s="1"/>
      <c r="XCK458" s="1"/>
      <c r="XCL458" s="1"/>
      <c r="XCM458" s="1"/>
      <c r="XCN458" s="1"/>
      <c r="XCO458" s="1"/>
      <c r="XCP458" s="1"/>
      <c r="XCQ458" s="1"/>
      <c r="XCR458" s="1"/>
      <c r="XCS458" s="1"/>
      <c r="XCT458" s="1"/>
      <c r="XCU458" s="1"/>
      <c r="XCV458" s="1"/>
      <c r="XCW458" s="1"/>
      <c r="XCX458" s="1"/>
      <c r="XCY458" s="1"/>
      <c r="XCZ458" s="1"/>
      <c r="XDA458" s="1"/>
      <c r="XDB458" s="1"/>
      <c r="XDC458" s="1"/>
      <c r="XDD458" s="1"/>
      <c r="XDE458" s="1"/>
      <c r="XDF458" s="1"/>
      <c r="XDG458" s="1"/>
      <c r="XDH458" s="1"/>
      <c r="XDI458" s="1"/>
      <c r="XDJ458" s="1"/>
      <c r="XDK458" s="1"/>
      <c r="XDL458" s="1"/>
      <c r="XDM458" s="1"/>
      <c r="XDN458" s="1"/>
      <c r="XDO458" s="1"/>
      <c r="XDP458" s="1"/>
      <c r="XDQ458" s="1"/>
      <c r="XDR458" s="1"/>
      <c r="XDS458" s="1"/>
      <c r="XDT458" s="1"/>
      <c r="XDU458" s="1"/>
      <c r="XDV458" s="1"/>
      <c r="XDW458" s="1"/>
      <c r="XDX458" s="1"/>
      <c r="XDY458" s="1"/>
      <c r="XDZ458" s="1"/>
      <c r="XEA458" s="1"/>
      <c r="XEB458" s="1"/>
      <c r="XEC458" s="1"/>
      <c r="XED458" s="1"/>
      <c r="XEE458" s="1"/>
      <c r="XEF458" s="1"/>
      <c r="XEG458" s="1"/>
      <c r="XEH458" s="1"/>
      <c r="XEI458" s="1"/>
      <c r="XEJ458" s="1"/>
      <c r="XEK458" s="1"/>
      <c r="XEL458" s="1"/>
      <c r="XEM458" s="1"/>
      <c r="XEN458" s="1"/>
      <c r="XEO458" s="1"/>
      <c r="XEP458" s="1"/>
      <c r="XEQ458" s="1"/>
      <c r="XER458" s="1"/>
      <c r="XES458" s="1"/>
      <c r="XET458" s="1"/>
      <c r="XEU458" s="1"/>
      <c r="XEV458" s="1"/>
      <c r="XEW458" s="1"/>
      <c r="XEX458" s="1"/>
      <c r="XEY458" s="1"/>
      <c r="XEZ458" s="1"/>
      <c r="XFA458" s="1"/>
      <c r="XFB458" s="1"/>
      <c r="XFC458" s="1"/>
      <c r="XFD458" s="1"/>
    </row>
    <row r="459" spans="1:151 16227:16384" s="11" customFormat="1" ht="20.25" customHeight="1" x14ac:dyDescent="0.25">
      <c r="A459" s="141"/>
      <c r="B459" s="142"/>
      <c r="C459" s="100">
        <f t="shared" ref="C459:C460" si="88">C458+1</f>
        <v>3</v>
      </c>
      <c r="D459" s="100"/>
      <c r="E459" s="60" t="s">
        <v>211</v>
      </c>
      <c r="F459" s="117">
        <f>(43.01+4.32)*10.764</f>
        <v>509.46011999999996</v>
      </c>
      <c r="G459" s="119">
        <f>(43.01+4.32)*10.764</f>
        <v>509.46011999999996</v>
      </c>
      <c r="H459" s="60">
        <v>0</v>
      </c>
      <c r="I459" s="60">
        <f t="shared" si="87"/>
        <v>764.19017999999994</v>
      </c>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WZC459" s="1"/>
      <c r="WZD459" s="1"/>
      <c r="WZE459" s="1"/>
      <c r="WZF459" s="1"/>
      <c r="WZG459" s="1"/>
      <c r="WZH459" s="1"/>
      <c r="WZI459" s="1"/>
      <c r="WZJ459" s="1"/>
      <c r="WZK459" s="1"/>
      <c r="WZL459" s="1"/>
      <c r="WZM459" s="1"/>
      <c r="WZN459" s="1"/>
      <c r="WZO459" s="1"/>
      <c r="WZP459" s="1"/>
      <c r="WZQ459" s="1"/>
      <c r="WZR459" s="1"/>
      <c r="WZS459" s="1"/>
      <c r="WZT459" s="1"/>
      <c r="WZU459" s="1"/>
      <c r="WZV459" s="1"/>
      <c r="WZW459" s="1"/>
      <c r="WZX459" s="1"/>
      <c r="WZY459" s="1"/>
      <c r="WZZ459" s="1"/>
      <c r="XAA459" s="1"/>
      <c r="XAB459" s="1"/>
      <c r="XAC459" s="1"/>
      <c r="XAD459" s="1"/>
      <c r="XAE459" s="1"/>
      <c r="XAF459" s="1"/>
      <c r="XAG459" s="1"/>
      <c r="XAH459" s="1"/>
      <c r="XAI459" s="1"/>
      <c r="XAJ459" s="1"/>
      <c r="XAK459" s="1"/>
      <c r="XAL459" s="1"/>
      <c r="XAM459" s="1"/>
      <c r="XAN459" s="1"/>
      <c r="XAO459" s="1"/>
      <c r="XAP459" s="1"/>
      <c r="XAQ459" s="1"/>
      <c r="XAR459" s="1"/>
      <c r="XAS459" s="1"/>
      <c r="XAT459" s="1"/>
      <c r="XAU459" s="1"/>
      <c r="XAV459" s="1"/>
      <c r="XAW459" s="1"/>
      <c r="XAX459" s="1"/>
      <c r="XAY459" s="1"/>
      <c r="XAZ459" s="1"/>
      <c r="XBA459" s="1"/>
      <c r="XBB459" s="1"/>
      <c r="XBC459" s="1"/>
      <c r="XBD459" s="1"/>
      <c r="XBE459" s="1"/>
      <c r="XBF459" s="1"/>
      <c r="XBG459" s="1"/>
      <c r="XBH459" s="1"/>
      <c r="XBI459" s="1"/>
      <c r="XBJ459" s="1"/>
      <c r="XBK459" s="1"/>
      <c r="XBL459" s="1"/>
      <c r="XBM459" s="1"/>
      <c r="XBN459" s="1"/>
      <c r="XBO459" s="1"/>
      <c r="XBP459" s="1"/>
      <c r="XBQ459" s="1"/>
      <c r="XBR459" s="1"/>
      <c r="XBS459" s="1"/>
      <c r="XBT459" s="1"/>
      <c r="XBU459" s="1"/>
      <c r="XBV459" s="1"/>
      <c r="XBW459" s="1"/>
      <c r="XBX459" s="1"/>
      <c r="XBY459" s="1"/>
      <c r="XBZ459" s="1"/>
      <c r="XCA459" s="1"/>
      <c r="XCB459" s="1"/>
      <c r="XCC459" s="1"/>
      <c r="XCD459" s="1"/>
      <c r="XCE459" s="1"/>
      <c r="XCF459" s="1"/>
      <c r="XCG459" s="1"/>
      <c r="XCH459" s="1"/>
      <c r="XCI459" s="1"/>
      <c r="XCJ459" s="1"/>
      <c r="XCK459" s="1"/>
      <c r="XCL459" s="1"/>
      <c r="XCM459" s="1"/>
      <c r="XCN459" s="1"/>
      <c r="XCO459" s="1"/>
      <c r="XCP459" s="1"/>
      <c r="XCQ459" s="1"/>
      <c r="XCR459" s="1"/>
      <c r="XCS459" s="1"/>
      <c r="XCT459" s="1"/>
      <c r="XCU459" s="1"/>
      <c r="XCV459" s="1"/>
      <c r="XCW459" s="1"/>
      <c r="XCX459" s="1"/>
      <c r="XCY459" s="1"/>
      <c r="XCZ459" s="1"/>
      <c r="XDA459" s="1"/>
      <c r="XDB459" s="1"/>
      <c r="XDC459" s="1"/>
      <c r="XDD459" s="1"/>
      <c r="XDE459" s="1"/>
      <c r="XDF459" s="1"/>
      <c r="XDG459" s="1"/>
      <c r="XDH459" s="1"/>
      <c r="XDI459" s="1"/>
      <c r="XDJ459" s="1"/>
      <c r="XDK459" s="1"/>
      <c r="XDL459" s="1"/>
      <c r="XDM459" s="1"/>
      <c r="XDN459" s="1"/>
      <c r="XDO459" s="1"/>
      <c r="XDP459" s="1"/>
      <c r="XDQ459" s="1"/>
      <c r="XDR459" s="1"/>
      <c r="XDS459" s="1"/>
      <c r="XDT459" s="1"/>
      <c r="XDU459" s="1"/>
      <c r="XDV459" s="1"/>
      <c r="XDW459" s="1"/>
      <c r="XDX459" s="1"/>
      <c r="XDY459" s="1"/>
      <c r="XDZ459" s="1"/>
      <c r="XEA459" s="1"/>
      <c r="XEB459" s="1"/>
      <c r="XEC459" s="1"/>
      <c r="XED459" s="1"/>
      <c r="XEE459" s="1"/>
      <c r="XEF459" s="1"/>
      <c r="XEG459" s="1"/>
      <c r="XEH459" s="1"/>
      <c r="XEI459" s="1"/>
      <c r="XEJ459" s="1"/>
      <c r="XEK459" s="1"/>
      <c r="XEL459" s="1"/>
      <c r="XEM459" s="1"/>
      <c r="XEN459" s="1"/>
      <c r="XEO459" s="1"/>
      <c r="XEP459" s="1"/>
      <c r="XEQ459" s="1"/>
      <c r="XER459" s="1"/>
      <c r="XES459" s="1"/>
      <c r="XET459" s="1"/>
      <c r="XEU459" s="1"/>
      <c r="XEV459" s="1"/>
      <c r="XEW459" s="1"/>
      <c r="XEX459" s="1"/>
      <c r="XEY459" s="1"/>
      <c r="XEZ459" s="1"/>
      <c r="XFA459" s="1"/>
      <c r="XFB459" s="1"/>
      <c r="XFC459" s="1"/>
      <c r="XFD459" s="1"/>
    </row>
    <row r="460" spans="1:151 16227:16384" s="11" customFormat="1" ht="20.25" customHeight="1" x14ac:dyDescent="0.25">
      <c r="A460" s="61"/>
      <c r="B460" s="62"/>
      <c r="C460" s="100">
        <f t="shared" si="88"/>
        <v>4</v>
      </c>
      <c r="D460" s="100"/>
      <c r="E460" s="60" t="s">
        <v>208</v>
      </c>
      <c r="F460" s="117">
        <f>(63.57+2.58)*10.764</f>
        <v>712.03859999999997</v>
      </c>
      <c r="G460" s="119">
        <f>(63.57+2.58)*10.764</f>
        <v>712.03859999999997</v>
      </c>
      <c r="H460" s="60">
        <v>0</v>
      </c>
      <c r="I460" s="60">
        <f t="shared" si="87"/>
        <v>1068.0579</v>
      </c>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WZC460" s="1"/>
      <c r="WZD460" s="1"/>
      <c r="WZE460" s="1"/>
      <c r="WZF460" s="1"/>
      <c r="WZG460" s="1"/>
      <c r="WZH460" s="1"/>
      <c r="WZI460" s="1"/>
      <c r="WZJ460" s="1"/>
      <c r="WZK460" s="1"/>
      <c r="WZL460" s="1"/>
      <c r="WZM460" s="1"/>
      <c r="WZN460" s="1"/>
      <c r="WZO460" s="1"/>
      <c r="WZP460" s="1"/>
      <c r="WZQ460" s="1"/>
      <c r="WZR460" s="1"/>
      <c r="WZS460" s="1"/>
      <c r="WZT460" s="1"/>
      <c r="WZU460" s="1"/>
      <c r="WZV460" s="1"/>
      <c r="WZW460" s="1"/>
      <c r="WZX460" s="1"/>
      <c r="WZY460" s="1"/>
      <c r="WZZ460" s="1"/>
      <c r="XAA460" s="1"/>
      <c r="XAB460" s="1"/>
      <c r="XAC460" s="1"/>
      <c r="XAD460" s="1"/>
      <c r="XAE460" s="1"/>
      <c r="XAF460" s="1"/>
      <c r="XAG460" s="1"/>
      <c r="XAH460" s="1"/>
      <c r="XAI460" s="1"/>
      <c r="XAJ460" s="1"/>
      <c r="XAK460" s="1"/>
      <c r="XAL460" s="1"/>
      <c r="XAM460" s="1"/>
      <c r="XAN460" s="1"/>
      <c r="XAO460" s="1"/>
      <c r="XAP460" s="1"/>
      <c r="XAQ460" s="1"/>
      <c r="XAR460" s="1"/>
      <c r="XAS460" s="1"/>
      <c r="XAT460" s="1"/>
      <c r="XAU460" s="1"/>
      <c r="XAV460" s="1"/>
      <c r="XAW460" s="1"/>
      <c r="XAX460" s="1"/>
      <c r="XAY460" s="1"/>
      <c r="XAZ460" s="1"/>
      <c r="XBA460" s="1"/>
      <c r="XBB460" s="1"/>
      <c r="XBC460" s="1"/>
      <c r="XBD460" s="1"/>
      <c r="XBE460" s="1"/>
      <c r="XBF460" s="1"/>
      <c r="XBG460" s="1"/>
      <c r="XBH460" s="1"/>
      <c r="XBI460" s="1"/>
      <c r="XBJ460" s="1"/>
      <c r="XBK460" s="1"/>
      <c r="XBL460" s="1"/>
      <c r="XBM460" s="1"/>
      <c r="XBN460" s="1"/>
      <c r="XBO460" s="1"/>
      <c r="XBP460" s="1"/>
      <c r="XBQ460" s="1"/>
      <c r="XBR460" s="1"/>
      <c r="XBS460" s="1"/>
      <c r="XBT460" s="1"/>
      <c r="XBU460" s="1"/>
      <c r="XBV460" s="1"/>
      <c r="XBW460" s="1"/>
      <c r="XBX460" s="1"/>
      <c r="XBY460" s="1"/>
      <c r="XBZ460" s="1"/>
      <c r="XCA460" s="1"/>
      <c r="XCB460" s="1"/>
      <c r="XCC460" s="1"/>
      <c r="XCD460" s="1"/>
      <c r="XCE460" s="1"/>
      <c r="XCF460" s="1"/>
      <c r="XCG460" s="1"/>
      <c r="XCH460" s="1"/>
      <c r="XCI460" s="1"/>
      <c r="XCJ460" s="1"/>
      <c r="XCK460" s="1"/>
      <c r="XCL460" s="1"/>
      <c r="XCM460" s="1"/>
      <c r="XCN460" s="1"/>
      <c r="XCO460" s="1"/>
      <c r="XCP460" s="1"/>
      <c r="XCQ460" s="1"/>
      <c r="XCR460" s="1"/>
      <c r="XCS460" s="1"/>
      <c r="XCT460" s="1"/>
      <c r="XCU460" s="1"/>
      <c r="XCV460" s="1"/>
      <c r="XCW460" s="1"/>
      <c r="XCX460" s="1"/>
      <c r="XCY460" s="1"/>
      <c r="XCZ460" s="1"/>
      <c r="XDA460" s="1"/>
      <c r="XDB460" s="1"/>
      <c r="XDC460" s="1"/>
      <c r="XDD460" s="1"/>
      <c r="XDE460" s="1"/>
      <c r="XDF460" s="1"/>
      <c r="XDG460" s="1"/>
      <c r="XDH460" s="1"/>
      <c r="XDI460" s="1"/>
      <c r="XDJ460" s="1"/>
      <c r="XDK460" s="1"/>
      <c r="XDL460" s="1"/>
      <c r="XDM460" s="1"/>
      <c r="XDN460" s="1"/>
      <c r="XDO460" s="1"/>
      <c r="XDP460" s="1"/>
      <c r="XDQ460" s="1"/>
      <c r="XDR460" s="1"/>
      <c r="XDS460" s="1"/>
      <c r="XDT460" s="1"/>
      <c r="XDU460" s="1"/>
      <c r="XDV460" s="1"/>
      <c r="XDW460" s="1"/>
      <c r="XDX460" s="1"/>
      <c r="XDY460" s="1"/>
      <c r="XDZ460" s="1"/>
      <c r="XEA460" s="1"/>
      <c r="XEB460" s="1"/>
      <c r="XEC460" s="1"/>
      <c r="XED460" s="1"/>
      <c r="XEE460" s="1"/>
      <c r="XEF460" s="1"/>
      <c r="XEG460" s="1"/>
      <c r="XEH460" s="1"/>
      <c r="XEI460" s="1"/>
      <c r="XEJ460" s="1"/>
      <c r="XEK460" s="1"/>
      <c r="XEL460" s="1"/>
      <c r="XEM460" s="1"/>
      <c r="XEN460" s="1"/>
      <c r="XEO460" s="1"/>
      <c r="XEP460" s="1"/>
      <c r="XEQ460" s="1"/>
      <c r="XER460" s="1"/>
      <c r="XES460" s="1"/>
      <c r="XET460" s="1"/>
      <c r="XEU460" s="1"/>
      <c r="XEV460" s="1"/>
      <c r="XEW460" s="1"/>
      <c r="XEX460" s="1"/>
      <c r="XEY460" s="1"/>
      <c r="XEZ460" s="1"/>
      <c r="XFA460" s="1"/>
      <c r="XFB460" s="1"/>
      <c r="XFC460" s="1"/>
      <c r="XFD460" s="1"/>
    </row>
    <row r="461" spans="1:151 16227:16384" s="11" customFormat="1" ht="20.25" x14ac:dyDescent="0.25">
      <c r="A461" s="120" t="s">
        <v>298</v>
      </c>
      <c r="B461" s="121"/>
      <c r="C461" s="121"/>
      <c r="D461" s="121"/>
      <c r="E461" s="121"/>
      <c r="F461" s="121"/>
      <c r="G461" s="121"/>
      <c r="H461" s="121"/>
      <c r="I461" s="122"/>
      <c r="J461" s="1">
        <v>2</v>
      </c>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WZC461" s="1"/>
      <c r="WZD461" s="1"/>
      <c r="WZE461" s="1"/>
      <c r="WZF461" s="1"/>
      <c r="WZG461" s="1"/>
      <c r="WZH461" s="1"/>
      <c r="WZI461" s="1"/>
      <c r="WZJ461" s="1"/>
      <c r="WZK461" s="1"/>
      <c r="WZL461" s="1"/>
      <c r="WZM461" s="1"/>
      <c r="WZN461" s="1"/>
      <c r="WZO461" s="1"/>
      <c r="WZP461" s="1"/>
      <c r="WZQ461" s="1"/>
      <c r="WZR461" s="1"/>
      <c r="WZS461" s="1"/>
      <c r="WZT461" s="1"/>
      <c r="WZU461" s="1"/>
      <c r="WZV461" s="1"/>
      <c r="WZW461" s="1"/>
      <c r="WZX461" s="1"/>
      <c r="WZY461" s="1"/>
      <c r="WZZ461" s="1"/>
      <c r="XAA461" s="1"/>
      <c r="XAB461" s="1"/>
      <c r="XAC461" s="1"/>
      <c r="XAD461" s="1"/>
      <c r="XAE461" s="1"/>
      <c r="XAF461" s="1"/>
      <c r="XAG461" s="1"/>
      <c r="XAH461" s="1"/>
      <c r="XAI461" s="1"/>
      <c r="XAJ461" s="1"/>
      <c r="XAK461" s="1"/>
      <c r="XAL461" s="1"/>
      <c r="XAM461" s="1"/>
      <c r="XAN461" s="1"/>
      <c r="XAO461" s="1"/>
      <c r="XAP461" s="1"/>
      <c r="XAQ461" s="1"/>
      <c r="XAR461" s="1"/>
      <c r="XAS461" s="1"/>
      <c r="XAT461" s="1"/>
      <c r="XAU461" s="1"/>
      <c r="XAV461" s="1"/>
      <c r="XAW461" s="1"/>
      <c r="XAX461" s="1"/>
      <c r="XAY461" s="1"/>
      <c r="XAZ461" s="1"/>
      <c r="XBA461" s="1"/>
      <c r="XBB461" s="1"/>
      <c r="XBC461" s="1"/>
      <c r="XBD461" s="1"/>
      <c r="XBE461" s="1"/>
      <c r="XBF461" s="1"/>
      <c r="XBG461" s="1"/>
      <c r="XBH461" s="1"/>
      <c r="XBI461" s="1"/>
      <c r="XBJ461" s="1"/>
      <c r="XBK461" s="1"/>
      <c r="XBL461" s="1"/>
      <c r="XBM461" s="1"/>
      <c r="XBN461" s="1"/>
      <c r="XBO461" s="1"/>
      <c r="XBP461" s="1"/>
      <c r="XBQ461" s="1"/>
      <c r="XBR461" s="1"/>
      <c r="XBS461" s="1"/>
      <c r="XBT461" s="1"/>
      <c r="XBU461" s="1"/>
      <c r="XBV461" s="1"/>
      <c r="XBW461" s="1"/>
      <c r="XBX461" s="1"/>
      <c r="XBY461" s="1"/>
      <c r="XBZ461" s="1"/>
      <c r="XCA461" s="1"/>
      <c r="XCB461" s="1"/>
      <c r="XCC461" s="1"/>
      <c r="XCD461" s="1"/>
      <c r="XCE461" s="1"/>
      <c r="XCF461" s="1"/>
      <c r="XCG461" s="1"/>
      <c r="XCH461" s="1"/>
      <c r="XCI461" s="1"/>
      <c r="XCJ461" s="1"/>
      <c r="XCK461" s="1"/>
      <c r="XCL461" s="1"/>
      <c r="XCM461" s="1"/>
      <c r="XCN461" s="1"/>
      <c r="XCO461" s="1"/>
      <c r="XCP461" s="1"/>
      <c r="XCQ461" s="1"/>
      <c r="XCR461" s="1"/>
      <c r="XCS461" s="1"/>
      <c r="XCT461" s="1"/>
      <c r="XCU461" s="1"/>
      <c r="XCV461" s="1"/>
      <c r="XCW461" s="1"/>
      <c r="XCX461" s="1"/>
      <c r="XCY461" s="1"/>
      <c r="XCZ461" s="1"/>
      <c r="XDA461" s="1"/>
      <c r="XDB461" s="1"/>
      <c r="XDC461" s="1"/>
      <c r="XDD461" s="1"/>
      <c r="XDE461" s="1"/>
      <c r="XDF461" s="1"/>
      <c r="XDG461" s="1"/>
      <c r="XDH461" s="1"/>
      <c r="XDI461" s="1"/>
      <c r="XDJ461" s="1"/>
      <c r="XDK461" s="1"/>
      <c r="XDL461" s="1"/>
      <c r="XDM461" s="1"/>
      <c r="XDN461" s="1"/>
      <c r="XDO461" s="1"/>
      <c r="XDP461" s="1"/>
      <c r="XDQ461" s="1"/>
      <c r="XDR461" s="1"/>
      <c r="XDS461" s="1"/>
      <c r="XDT461" s="1"/>
      <c r="XDU461" s="1"/>
      <c r="XDV461" s="1"/>
      <c r="XDW461" s="1"/>
      <c r="XDX461" s="1"/>
      <c r="XDY461" s="1"/>
      <c r="XDZ461" s="1"/>
      <c r="XEA461" s="1"/>
      <c r="XEB461" s="1"/>
      <c r="XEC461" s="1"/>
      <c r="XED461" s="1"/>
      <c r="XEE461" s="1"/>
      <c r="XEF461" s="1"/>
      <c r="XEG461" s="1"/>
      <c r="XEH461" s="1"/>
      <c r="XEI461" s="1"/>
      <c r="XEJ461" s="1"/>
      <c r="XEK461" s="1"/>
      <c r="XEL461" s="1"/>
      <c r="XEM461" s="1"/>
      <c r="XEN461" s="1"/>
      <c r="XEO461" s="1"/>
      <c r="XEP461" s="1"/>
      <c r="XEQ461" s="1"/>
      <c r="XER461" s="1"/>
      <c r="XES461" s="1"/>
      <c r="XET461" s="1"/>
      <c r="XEU461" s="1"/>
      <c r="XEV461" s="1"/>
      <c r="XEW461" s="1"/>
      <c r="XEX461" s="1"/>
      <c r="XEY461" s="1"/>
      <c r="XEZ461" s="1"/>
      <c r="XFA461" s="1"/>
      <c r="XFB461" s="1"/>
      <c r="XFC461" s="1"/>
      <c r="XFD461" s="1"/>
    </row>
    <row r="462" spans="1:151 16227:16384" s="11" customFormat="1" ht="20.25" customHeight="1" x14ac:dyDescent="0.25">
      <c r="A462" s="137" t="str">
        <f>A461</f>
        <v>44th &amp; 45th Floor</v>
      </c>
      <c r="B462" s="138"/>
      <c r="C462" s="100">
        <v>1</v>
      </c>
      <c r="D462" s="100"/>
      <c r="E462" s="80" t="s">
        <v>208</v>
      </c>
      <c r="F462" s="117">
        <f>(55.75+6)*10.764</f>
        <v>664.67699999999991</v>
      </c>
      <c r="G462" s="119">
        <f>(55.75+6)*10.764</f>
        <v>664.67699999999991</v>
      </c>
      <c r="H462" s="80">
        <v>0</v>
      </c>
      <c r="I462" s="80">
        <f t="shared" ref="I462:I465" si="89">F462*(($I$191)+1)+H462</f>
        <v>997.01549999999986</v>
      </c>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WZC462" s="1"/>
      <c r="WZD462" s="1"/>
      <c r="WZE462" s="1"/>
      <c r="WZF462" s="1"/>
      <c r="WZG462" s="1"/>
      <c r="WZH462" s="1"/>
      <c r="WZI462" s="1"/>
      <c r="WZJ462" s="1"/>
      <c r="WZK462" s="1"/>
      <c r="WZL462" s="1"/>
      <c r="WZM462" s="1"/>
      <c r="WZN462" s="1"/>
      <c r="WZO462" s="1"/>
      <c r="WZP462" s="1"/>
      <c r="WZQ462" s="1"/>
      <c r="WZR462" s="1"/>
      <c r="WZS462" s="1"/>
      <c r="WZT462" s="1"/>
      <c r="WZU462" s="1"/>
      <c r="WZV462" s="1"/>
      <c r="WZW462" s="1"/>
      <c r="WZX462" s="1"/>
      <c r="WZY462" s="1"/>
      <c r="WZZ462" s="1"/>
      <c r="XAA462" s="1"/>
      <c r="XAB462" s="1"/>
      <c r="XAC462" s="1"/>
      <c r="XAD462" s="1"/>
      <c r="XAE462" s="1"/>
      <c r="XAF462" s="1"/>
      <c r="XAG462" s="1"/>
      <c r="XAH462" s="1"/>
      <c r="XAI462" s="1"/>
      <c r="XAJ462" s="1"/>
      <c r="XAK462" s="1"/>
      <c r="XAL462" s="1"/>
      <c r="XAM462" s="1"/>
      <c r="XAN462" s="1"/>
      <c r="XAO462" s="1"/>
      <c r="XAP462" s="1"/>
      <c r="XAQ462" s="1"/>
      <c r="XAR462" s="1"/>
      <c r="XAS462" s="1"/>
      <c r="XAT462" s="1"/>
      <c r="XAU462" s="1"/>
      <c r="XAV462" s="1"/>
      <c r="XAW462" s="1"/>
      <c r="XAX462" s="1"/>
      <c r="XAY462" s="1"/>
      <c r="XAZ462" s="1"/>
      <c r="XBA462" s="1"/>
      <c r="XBB462" s="1"/>
      <c r="XBC462" s="1"/>
      <c r="XBD462" s="1"/>
      <c r="XBE462" s="1"/>
      <c r="XBF462" s="1"/>
      <c r="XBG462" s="1"/>
      <c r="XBH462" s="1"/>
      <c r="XBI462" s="1"/>
      <c r="XBJ462" s="1"/>
      <c r="XBK462" s="1"/>
      <c r="XBL462" s="1"/>
      <c r="XBM462" s="1"/>
      <c r="XBN462" s="1"/>
      <c r="XBO462" s="1"/>
      <c r="XBP462" s="1"/>
      <c r="XBQ462" s="1"/>
      <c r="XBR462" s="1"/>
      <c r="XBS462" s="1"/>
      <c r="XBT462" s="1"/>
      <c r="XBU462" s="1"/>
      <c r="XBV462" s="1"/>
      <c r="XBW462" s="1"/>
      <c r="XBX462" s="1"/>
      <c r="XBY462" s="1"/>
      <c r="XBZ462" s="1"/>
      <c r="XCA462" s="1"/>
      <c r="XCB462" s="1"/>
      <c r="XCC462" s="1"/>
      <c r="XCD462" s="1"/>
      <c r="XCE462" s="1"/>
      <c r="XCF462" s="1"/>
      <c r="XCG462" s="1"/>
      <c r="XCH462" s="1"/>
      <c r="XCI462" s="1"/>
      <c r="XCJ462" s="1"/>
      <c r="XCK462" s="1"/>
      <c r="XCL462" s="1"/>
      <c r="XCM462" s="1"/>
      <c r="XCN462" s="1"/>
      <c r="XCO462" s="1"/>
      <c r="XCP462" s="1"/>
      <c r="XCQ462" s="1"/>
      <c r="XCR462" s="1"/>
      <c r="XCS462" s="1"/>
      <c r="XCT462" s="1"/>
      <c r="XCU462" s="1"/>
      <c r="XCV462" s="1"/>
      <c r="XCW462" s="1"/>
      <c r="XCX462" s="1"/>
      <c r="XCY462" s="1"/>
      <c r="XCZ462" s="1"/>
      <c r="XDA462" s="1"/>
      <c r="XDB462" s="1"/>
      <c r="XDC462" s="1"/>
      <c r="XDD462" s="1"/>
      <c r="XDE462" s="1"/>
      <c r="XDF462" s="1"/>
      <c r="XDG462" s="1"/>
      <c r="XDH462" s="1"/>
      <c r="XDI462" s="1"/>
      <c r="XDJ462" s="1"/>
      <c r="XDK462" s="1"/>
      <c r="XDL462" s="1"/>
      <c r="XDM462" s="1"/>
      <c r="XDN462" s="1"/>
      <c r="XDO462" s="1"/>
      <c r="XDP462" s="1"/>
      <c r="XDQ462" s="1"/>
      <c r="XDR462" s="1"/>
      <c r="XDS462" s="1"/>
      <c r="XDT462" s="1"/>
      <c r="XDU462" s="1"/>
      <c r="XDV462" s="1"/>
      <c r="XDW462" s="1"/>
      <c r="XDX462" s="1"/>
      <c r="XDY462" s="1"/>
      <c r="XDZ462" s="1"/>
      <c r="XEA462" s="1"/>
      <c r="XEB462" s="1"/>
      <c r="XEC462" s="1"/>
      <c r="XED462" s="1"/>
      <c r="XEE462" s="1"/>
      <c r="XEF462" s="1"/>
      <c r="XEG462" s="1"/>
      <c r="XEH462" s="1"/>
      <c r="XEI462" s="1"/>
      <c r="XEJ462" s="1"/>
      <c r="XEK462" s="1"/>
      <c r="XEL462" s="1"/>
      <c r="XEM462" s="1"/>
      <c r="XEN462" s="1"/>
      <c r="XEO462" s="1"/>
      <c r="XEP462" s="1"/>
      <c r="XEQ462" s="1"/>
      <c r="XER462" s="1"/>
      <c r="XES462" s="1"/>
      <c r="XET462" s="1"/>
      <c r="XEU462" s="1"/>
      <c r="XEV462" s="1"/>
      <c r="XEW462" s="1"/>
      <c r="XEX462" s="1"/>
      <c r="XEY462" s="1"/>
      <c r="XEZ462" s="1"/>
      <c r="XFA462" s="1"/>
      <c r="XFB462" s="1"/>
      <c r="XFC462" s="1"/>
      <c r="XFD462" s="1"/>
    </row>
    <row r="463" spans="1:151 16227:16384" s="11" customFormat="1" ht="20.25" customHeight="1" x14ac:dyDescent="0.25">
      <c r="A463" s="139"/>
      <c r="B463" s="140"/>
      <c r="C463" s="100">
        <f>C462+1</f>
        <v>2</v>
      </c>
      <c r="D463" s="100"/>
      <c r="E463" s="80" t="s">
        <v>211</v>
      </c>
      <c r="F463" s="117">
        <f>(42.49+4.32)*10.764</f>
        <v>503.86284000000001</v>
      </c>
      <c r="G463" s="119">
        <f>(42.49+4.32)*10.764</f>
        <v>503.86284000000001</v>
      </c>
      <c r="H463" s="80">
        <v>0</v>
      </c>
      <c r="I463" s="80">
        <f t="shared" si="89"/>
        <v>755.79426000000001</v>
      </c>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WZC463" s="1"/>
      <c r="WZD463" s="1"/>
      <c r="WZE463" s="1"/>
      <c r="WZF463" s="1"/>
      <c r="WZG463" s="1"/>
      <c r="WZH463" s="1"/>
      <c r="WZI463" s="1"/>
      <c r="WZJ463" s="1"/>
      <c r="WZK463" s="1"/>
      <c r="WZL463" s="1"/>
      <c r="WZM463" s="1"/>
      <c r="WZN463" s="1"/>
      <c r="WZO463" s="1"/>
      <c r="WZP463" s="1"/>
      <c r="WZQ463" s="1"/>
      <c r="WZR463" s="1"/>
      <c r="WZS463" s="1"/>
      <c r="WZT463" s="1"/>
      <c r="WZU463" s="1"/>
      <c r="WZV463" s="1"/>
      <c r="WZW463" s="1"/>
      <c r="WZX463" s="1"/>
      <c r="WZY463" s="1"/>
      <c r="WZZ463" s="1"/>
      <c r="XAA463" s="1"/>
      <c r="XAB463" s="1"/>
      <c r="XAC463" s="1"/>
      <c r="XAD463" s="1"/>
      <c r="XAE463" s="1"/>
      <c r="XAF463" s="1"/>
      <c r="XAG463" s="1"/>
      <c r="XAH463" s="1"/>
      <c r="XAI463" s="1"/>
      <c r="XAJ463" s="1"/>
      <c r="XAK463" s="1"/>
      <c r="XAL463" s="1"/>
      <c r="XAM463" s="1"/>
      <c r="XAN463" s="1"/>
      <c r="XAO463" s="1"/>
      <c r="XAP463" s="1"/>
      <c r="XAQ463" s="1"/>
      <c r="XAR463" s="1"/>
      <c r="XAS463" s="1"/>
      <c r="XAT463" s="1"/>
      <c r="XAU463" s="1"/>
      <c r="XAV463" s="1"/>
      <c r="XAW463" s="1"/>
      <c r="XAX463" s="1"/>
      <c r="XAY463" s="1"/>
      <c r="XAZ463" s="1"/>
      <c r="XBA463" s="1"/>
      <c r="XBB463" s="1"/>
      <c r="XBC463" s="1"/>
      <c r="XBD463" s="1"/>
      <c r="XBE463" s="1"/>
      <c r="XBF463" s="1"/>
      <c r="XBG463" s="1"/>
      <c r="XBH463" s="1"/>
      <c r="XBI463" s="1"/>
      <c r="XBJ463" s="1"/>
      <c r="XBK463" s="1"/>
      <c r="XBL463" s="1"/>
      <c r="XBM463" s="1"/>
      <c r="XBN463" s="1"/>
      <c r="XBO463" s="1"/>
      <c r="XBP463" s="1"/>
      <c r="XBQ463" s="1"/>
      <c r="XBR463" s="1"/>
      <c r="XBS463" s="1"/>
      <c r="XBT463" s="1"/>
      <c r="XBU463" s="1"/>
      <c r="XBV463" s="1"/>
      <c r="XBW463" s="1"/>
      <c r="XBX463" s="1"/>
      <c r="XBY463" s="1"/>
      <c r="XBZ463" s="1"/>
      <c r="XCA463" s="1"/>
      <c r="XCB463" s="1"/>
      <c r="XCC463" s="1"/>
      <c r="XCD463" s="1"/>
      <c r="XCE463" s="1"/>
      <c r="XCF463" s="1"/>
      <c r="XCG463" s="1"/>
      <c r="XCH463" s="1"/>
      <c r="XCI463" s="1"/>
      <c r="XCJ463" s="1"/>
      <c r="XCK463" s="1"/>
      <c r="XCL463" s="1"/>
      <c r="XCM463" s="1"/>
      <c r="XCN463" s="1"/>
      <c r="XCO463" s="1"/>
      <c r="XCP463" s="1"/>
      <c r="XCQ463" s="1"/>
      <c r="XCR463" s="1"/>
      <c r="XCS463" s="1"/>
      <c r="XCT463" s="1"/>
      <c r="XCU463" s="1"/>
      <c r="XCV463" s="1"/>
      <c r="XCW463" s="1"/>
      <c r="XCX463" s="1"/>
      <c r="XCY463" s="1"/>
      <c r="XCZ463" s="1"/>
      <c r="XDA463" s="1"/>
      <c r="XDB463" s="1"/>
      <c r="XDC463" s="1"/>
      <c r="XDD463" s="1"/>
      <c r="XDE463" s="1"/>
      <c r="XDF463" s="1"/>
      <c r="XDG463" s="1"/>
      <c r="XDH463" s="1"/>
      <c r="XDI463" s="1"/>
      <c r="XDJ463" s="1"/>
      <c r="XDK463" s="1"/>
      <c r="XDL463" s="1"/>
      <c r="XDM463" s="1"/>
      <c r="XDN463" s="1"/>
      <c r="XDO463" s="1"/>
      <c r="XDP463" s="1"/>
      <c r="XDQ463" s="1"/>
      <c r="XDR463" s="1"/>
      <c r="XDS463" s="1"/>
      <c r="XDT463" s="1"/>
      <c r="XDU463" s="1"/>
      <c r="XDV463" s="1"/>
      <c r="XDW463" s="1"/>
      <c r="XDX463" s="1"/>
      <c r="XDY463" s="1"/>
      <c r="XDZ463" s="1"/>
      <c r="XEA463" s="1"/>
      <c r="XEB463" s="1"/>
      <c r="XEC463" s="1"/>
      <c r="XED463" s="1"/>
      <c r="XEE463" s="1"/>
      <c r="XEF463" s="1"/>
      <c r="XEG463" s="1"/>
      <c r="XEH463" s="1"/>
      <c r="XEI463" s="1"/>
      <c r="XEJ463" s="1"/>
      <c r="XEK463" s="1"/>
      <c r="XEL463" s="1"/>
      <c r="XEM463" s="1"/>
      <c r="XEN463" s="1"/>
      <c r="XEO463" s="1"/>
      <c r="XEP463" s="1"/>
      <c r="XEQ463" s="1"/>
      <c r="XER463" s="1"/>
      <c r="XES463" s="1"/>
      <c r="XET463" s="1"/>
      <c r="XEU463" s="1"/>
      <c r="XEV463" s="1"/>
      <c r="XEW463" s="1"/>
      <c r="XEX463" s="1"/>
      <c r="XEY463" s="1"/>
      <c r="XEZ463" s="1"/>
      <c r="XFA463" s="1"/>
      <c r="XFB463" s="1"/>
      <c r="XFC463" s="1"/>
      <c r="XFD463" s="1"/>
    </row>
    <row r="464" spans="1:151 16227:16384" s="11" customFormat="1" ht="20.25" customHeight="1" x14ac:dyDescent="0.25">
      <c r="A464" s="139"/>
      <c r="B464" s="140"/>
      <c r="C464" s="100">
        <f t="shared" ref="C464:C465" si="90">C463+1</f>
        <v>3</v>
      </c>
      <c r="D464" s="100"/>
      <c r="E464" s="80" t="s">
        <v>211</v>
      </c>
      <c r="F464" s="117">
        <f>(43.01+4.32)*10.764</f>
        <v>509.46011999999996</v>
      </c>
      <c r="G464" s="119">
        <f>(43.01+4.32)*10.764</f>
        <v>509.46011999999996</v>
      </c>
      <c r="H464" s="80">
        <v>0</v>
      </c>
      <c r="I464" s="80">
        <f t="shared" si="89"/>
        <v>764.19017999999994</v>
      </c>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WZC464" s="1"/>
      <c r="WZD464" s="1"/>
      <c r="WZE464" s="1"/>
      <c r="WZF464" s="1"/>
      <c r="WZG464" s="1"/>
      <c r="WZH464" s="1"/>
      <c r="WZI464" s="1"/>
      <c r="WZJ464" s="1"/>
      <c r="WZK464" s="1"/>
      <c r="WZL464" s="1"/>
      <c r="WZM464" s="1"/>
      <c r="WZN464" s="1"/>
      <c r="WZO464" s="1"/>
      <c r="WZP464" s="1"/>
      <c r="WZQ464" s="1"/>
      <c r="WZR464" s="1"/>
      <c r="WZS464" s="1"/>
      <c r="WZT464" s="1"/>
      <c r="WZU464" s="1"/>
      <c r="WZV464" s="1"/>
      <c r="WZW464" s="1"/>
      <c r="WZX464" s="1"/>
      <c r="WZY464" s="1"/>
      <c r="WZZ464" s="1"/>
      <c r="XAA464" s="1"/>
      <c r="XAB464" s="1"/>
      <c r="XAC464" s="1"/>
      <c r="XAD464" s="1"/>
      <c r="XAE464" s="1"/>
      <c r="XAF464" s="1"/>
      <c r="XAG464" s="1"/>
      <c r="XAH464" s="1"/>
      <c r="XAI464" s="1"/>
      <c r="XAJ464" s="1"/>
      <c r="XAK464" s="1"/>
      <c r="XAL464" s="1"/>
      <c r="XAM464" s="1"/>
      <c r="XAN464" s="1"/>
      <c r="XAO464" s="1"/>
      <c r="XAP464" s="1"/>
      <c r="XAQ464" s="1"/>
      <c r="XAR464" s="1"/>
      <c r="XAS464" s="1"/>
      <c r="XAT464" s="1"/>
      <c r="XAU464" s="1"/>
      <c r="XAV464" s="1"/>
      <c r="XAW464" s="1"/>
      <c r="XAX464" s="1"/>
      <c r="XAY464" s="1"/>
      <c r="XAZ464" s="1"/>
      <c r="XBA464" s="1"/>
      <c r="XBB464" s="1"/>
      <c r="XBC464" s="1"/>
      <c r="XBD464" s="1"/>
      <c r="XBE464" s="1"/>
      <c r="XBF464" s="1"/>
      <c r="XBG464" s="1"/>
      <c r="XBH464" s="1"/>
      <c r="XBI464" s="1"/>
      <c r="XBJ464" s="1"/>
      <c r="XBK464" s="1"/>
      <c r="XBL464" s="1"/>
      <c r="XBM464" s="1"/>
      <c r="XBN464" s="1"/>
      <c r="XBO464" s="1"/>
      <c r="XBP464" s="1"/>
      <c r="XBQ464" s="1"/>
      <c r="XBR464" s="1"/>
      <c r="XBS464" s="1"/>
      <c r="XBT464" s="1"/>
      <c r="XBU464" s="1"/>
      <c r="XBV464" s="1"/>
      <c r="XBW464" s="1"/>
      <c r="XBX464" s="1"/>
      <c r="XBY464" s="1"/>
      <c r="XBZ464" s="1"/>
      <c r="XCA464" s="1"/>
      <c r="XCB464" s="1"/>
      <c r="XCC464" s="1"/>
      <c r="XCD464" s="1"/>
      <c r="XCE464" s="1"/>
      <c r="XCF464" s="1"/>
      <c r="XCG464" s="1"/>
      <c r="XCH464" s="1"/>
      <c r="XCI464" s="1"/>
      <c r="XCJ464" s="1"/>
      <c r="XCK464" s="1"/>
      <c r="XCL464" s="1"/>
      <c r="XCM464" s="1"/>
      <c r="XCN464" s="1"/>
      <c r="XCO464" s="1"/>
      <c r="XCP464" s="1"/>
      <c r="XCQ464" s="1"/>
      <c r="XCR464" s="1"/>
      <c r="XCS464" s="1"/>
      <c r="XCT464" s="1"/>
      <c r="XCU464" s="1"/>
      <c r="XCV464" s="1"/>
      <c r="XCW464" s="1"/>
      <c r="XCX464" s="1"/>
      <c r="XCY464" s="1"/>
      <c r="XCZ464" s="1"/>
      <c r="XDA464" s="1"/>
      <c r="XDB464" s="1"/>
      <c r="XDC464" s="1"/>
      <c r="XDD464" s="1"/>
      <c r="XDE464" s="1"/>
      <c r="XDF464" s="1"/>
      <c r="XDG464" s="1"/>
      <c r="XDH464" s="1"/>
      <c r="XDI464" s="1"/>
      <c r="XDJ464" s="1"/>
      <c r="XDK464" s="1"/>
      <c r="XDL464" s="1"/>
      <c r="XDM464" s="1"/>
      <c r="XDN464" s="1"/>
      <c r="XDO464" s="1"/>
      <c r="XDP464" s="1"/>
      <c r="XDQ464" s="1"/>
      <c r="XDR464" s="1"/>
      <c r="XDS464" s="1"/>
      <c r="XDT464" s="1"/>
      <c r="XDU464" s="1"/>
      <c r="XDV464" s="1"/>
      <c r="XDW464" s="1"/>
      <c r="XDX464" s="1"/>
      <c r="XDY464" s="1"/>
      <c r="XDZ464" s="1"/>
      <c r="XEA464" s="1"/>
      <c r="XEB464" s="1"/>
      <c r="XEC464" s="1"/>
      <c r="XED464" s="1"/>
      <c r="XEE464" s="1"/>
      <c r="XEF464" s="1"/>
      <c r="XEG464" s="1"/>
      <c r="XEH464" s="1"/>
      <c r="XEI464" s="1"/>
      <c r="XEJ464" s="1"/>
      <c r="XEK464" s="1"/>
      <c r="XEL464" s="1"/>
      <c r="XEM464" s="1"/>
      <c r="XEN464" s="1"/>
      <c r="XEO464" s="1"/>
      <c r="XEP464" s="1"/>
      <c r="XEQ464" s="1"/>
      <c r="XER464" s="1"/>
      <c r="XES464" s="1"/>
      <c r="XET464" s="1"/>
      <c r="XEU464" s="1"/>
      <c r="XEV464" s="1"/>
      <c r="XEW464" s="1"/>
      <c r="XEX464" s="1"/>
      <c r="XEY464" s="1"/>
      <c r="XEZ464" s="1"/>
      <c r="XFA464" s="1"/>
      <c r="XFB464" s="1"/>
      <c r="XFC464" s="1"/>
      <c r="XFD464" s="1"/>
    </row>
    <row r="465" spans="1:151 16227:16384" s="11" customFormat="1" ht="20.25" customHeight="1" x14ac:dyDescent="0.25">
      <c r="A465" s="141"/>
      <c r="B465" s="142"/>
      <c r="C465" s="100">
        <f t="shared" si="90"/>
        <v>4</v>
      </c>
      <c r="D465" s="100"/>
      <c r="E465" s="80" t="s">
        <v>208</v>
      </c>
      <c r="F465" s="117">
        <f>(63.57+2.58)*10.764</f>
        <v>712.03859999999997</v>
      </c>
      <c r="G465" s="119">
        <f>(63.57+2.58)*10.764</f>
        <v>712.03859999999997</v>
      </c>
      <c r="H465" s="80">
        <v>0</v>
      </c>
      <c r="I465" s="80">
        <f t="shared" si="89"/>
        <v>1068.0579</v>
      </c>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WZC465" s="1"/>
      <c r="WZD465" s="1"/>
      <c r="WZE465" s="1"/>
      <c r="WZF465" s="1"/>
      <c r="WZG465" s="1"/>
      <c r="WZH465" s="1"/>
      <c r="WZI465" s="1"/>
      <c r="WZJ465" s="1"/>
      <c r="WZK465" s="1"/>
      <c r="WZL465" s="1"/>
      <c r="WZM465" s="1"/>
      <c r="WZN465" s="1"/>
      <c r="WZO465" s="1"/>
      <c r="WZP465" s="1"/>
      <c r="WZQ465" s="1"/>
      <c r="WZR465" s="1"/>
      <c r="WZS465" s="1"/>
      <c r="WZT465" s="1"/>
      <c r="WZU465" s="1"/>
      <c r="WZV465" s="1"/>
      <c r="WZW465" s="1"/>
      <c r="WZX465" s="1"/>
      <c r="WZY465" s="1"/>
      <c r="WZZ465" s="1"/>
      <c r="XAA465" s="1"/>
      <c r="XAB465" s="1"/>
      <c r="XAC465" s="1"/>
      <c r="XAD465" s="1"/>
      <c r="XAE465" s="1"/>
      <c r="XAF465" s="1"/>
      <c r="XAG465" s="1"/>
      <c r="XAH465" s="1"/>
      <c r="XAI465" s="1"/>
      <c r="XAJ465" s="1"/>
      <c r="XAK465" s="1"/>
      <c r="XAL465" s="1"/>
      <c r="XAM465" s="1"/>
      <c r="XAN465" s="1"/>
      <c r="XAO465" s="1"/>
      <c r="XAP465" s="1"/>
      <c r="XAQ465" s="1"/>
      <c r="XAR465" s="1"/>
      <c r="XAS465" s="1"/>
      <c r="XAT465" s="1"/>
      <c r="XAU465" s="1"/>
      <c r="XAV465" s="1"/>
      <c r="XAW465" s="1"/>
      <c r="XAX465" s="1"/>
      <c r="XAY465" s="1"/>
      <c r="XAZ465" s="1"/>
      <c r="XBA465" s="1"/>
      <c r="XBB465" s="1"/>
      <c r="XBC465" s="1"/>
      <c r="XBD465" s="1"/>
      <c r="XBE465" s="1"/>
      <c r="XBF465" s="1"/>
      <c r="XBG465" s="1"/>
      <c r="XBH465" s="1"/>
      <c r="XBI465" s="1"/>
      <c r="XBJ465" s="1"/>
      <c r="XBK465" s="1"/>
      <c r="XBL465" s="1"/>
      <c r="XBM465" s="1"/>
      <c r="XBN465" s="1"/>
      <c r="XBO465" s="1"/>
      <c r="XBP465" s="1"/>
      <c r="XBQ465" s="1"/>
      <c r="XBR465" s="1"/>
      <c r="XBS465" s="1"/>
      <c r="XBT465" s="1"/>
      <c r="XBU465" s="1"/>
      <c r="XBV465" s="1"/>
      <c r="XBW465" s="1"/>
      <c r="XBX465" s="1"/>
      <c r="XBY465" s="1"/>
      <c r="XBZ465" s="1"/>
      <c r="XCA465" s="1"/>
      <c r="XCB465" s="1"/>
      <c r="XCC465" s="1"/>
      <c r="XCD465" s="1"/>
      <c r="XCE465" s="1"/>
      <c r="XCF465" s="1"/>
      <c r="XCG465" s="1"/>
      <c r="XCH465" s="1"/>
      <c r="XCI465" s="1"/>
      <c r="XCJ465" s="1"/>
      <c r="XCK465" s="1"/>
      <c r="XCL465" s="1"/>
      <c r="XCM465" s="1"/>
      <c r="XCN465" s="1"/>
      <c r="XCO465" s="1"/>
      <c r="XCP465" s="1"/>
      <c r="XCQ465" s="1"/>
      <c r="XCR465" s="1"/>
      <c r="XCS465" s="1"/>
      <c r="XCT465" s="1"/>
      <c r="XCU465" s="1"/>
      <c r="XCV465" s="1"/>
      <c r="XCW465" s="1"/>
      <c r="XCX465" s="1"/>
      <c r="XCY465" s="1"/>
      <c r="XCZ465" s="1"/>
      <c r="XDA465" s="1"/>
      <c r="XDB465" s="1"/>
      <c r="XDC465" s="1"/>
      <c r="XDD465" s="1"/>
      <c r="XDE465" s="1"/>
      <c r="XDF465" s="1"/>
      <c r="XDG465" s="1"/>
      <c r="XDH465" s="1"/>
      <c r="XDI465" s="1"/>
      <c r="XDJ465" s="1"/>
      <c r="XDK465" s="1"/>
      <c r="XDL465" s="1"/>
      <c r="XDM465" s="1"/>
      <c r="XDN465" s="1"/>
      <c r="XDO465" s="1"/>
      <c r="XDP465" s="1"/>
      <c r="XDQ465" s="1"/>
      <c r="XDR465" s="1"/>
      <c r="XDS465" s="1"/>
      <c r="XDT465" s="1"/>
      <c r="XDU465" s="1"/>
      <c r="XDV465" s="1"/>
      <c r="XDW465" s="1"/>
      <c r="XDX465" s="1"/>
      <c r="XDY465" s="1"/>
      <c r="XDZ465" s="1"/>
      <c r="XEA465" s="1"/>
      <c r="XEB465" s="1"/>
      <c r="XEC465" s="1"/>
      <c r="XED465" s="1"/>
      <c r="XEE465" s="1"/>
      <c r="XEF465" s="1"/>
      <c r="XEG465" s="1"/>
      <c r="XEH465" s="1"/>
      <c r="XEI465" s="1"/>
      <c r="XEJ465" s="1"/>
      <c r="XEK465" s="1"/>
      <c r="XEL465" s="1"/>
      <c r="XEM465" s="1"/>
      <c r="XEN465" s="1"/>
      <c r="XEO465" s="1"/>
      <c r="XEP465" s="1"/>
      <c r="XEQ465" s="1"/>
      <c r="XER465" s="1"/>
      <c r="XES465" s="1"/>
      <c r="XET465" s="1"/>
      <c r="XEU465" s="1"/>
      <c r="XEV465" s="1"/>
      <c r="XEW465" s="1"/>
      <c r="XEX465" s="1"/>
      <c r="XEY465" s="1"/>
      <c r="XEZ465" s="1"/>
      <c r="XFA465" s="1"/>
      <c r="XFB465" s="1"/>
      <c r="XFC465" s="1"/>
      <c r="XFD465" s="1"/>
    </row>
    <row r="466" spans="1:151 16227:16384" s="11" customFormat="1" ht="20.25" x14ac:dyDescent="0.25">
      <c r="A466" s="120" t="s">
        <v>299</v>
      </c>
      <c r="B466" s="121"/>
      <c r="C466" s="121"/>
      <c r="D466" s="121"/>
      <c r="E466" s="121"/>
      <c r="F466" s="121"/>
      <c r="G466" s="121"/>
      <c r="H466" s="121"/>
      <c r="I466" s="122"/>
      <c r="J466" s="1">
        <v>1</v>
      </c>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WZC466" s="1"/>
      <c r="WZD466" s="1"/>
      <c r="WZE466" s="1"/>
      <c r="WZF466" s="1"/>
      <c r="WZG466" s="1"/>
      <c r="WZH466" s="1"/>
      <c r="WZI466" s="1"/>
      <c r="WZJ466" s="1"/>
      <c r="WZK466" s="1"/>
      <c r="WZL466" s="1"/>
      <c r="WZM466" s="1"/>
      <c r="WZN466" s="1"/>
      <c r="WZO466" s="1"/>
      <c r="WZP466" s="1"/>
      <c r="WZQ466" s="1"/>
      <c r="WZR466" s="1"/>
      <c r="WZS466" s="1"/>
      <c r="WZT466" s="1"/>
      <c r="WZU466" s="1"/>
      <c r="WZV466" s="1"/>
      <c r="WZW466" s="1"/>
      <c r="WZX466" s="1"/>
      <c r="WZY466" s="1"/>
      <c r="WZZ466" s="1"/>
      <c r="XAA466" s="1"/>
      <c r="XAB466" s="1"/>
      <c r="XAC466" s="1"/>
      <c r="XAD466" s="1"/>
      <c r="XAE466" s="1"/>
      <c r="XAF466" s="1"/>
      <c r="XAG466" s="1"/>
      <c r="XAH466" s="1"/>
      <c r="XAI466" s="1"/>
      <c r="XAJ466" s="1"/>
      <c r="XAK466" s="1"/>
      <c r="XAL466" s="1"/>
      <c r="XAM466" s="1"/>
      <c r="XAN466" s="1"/>
      <c r="XAO466" s="1"/>
      <c r="XAP466" s="1"/>
      <c r="XAQ466" s="1"/>
      <c r="XAR466" s="1"/>
      <c r="XAS466" s="1"/>
      <c r="XAT466" s="1"/>
      <c r="XAU466" s="1"/>
      <c r="XAV466" s="1"/>
      <c r="XAW466" s="1"/>
      <c r="XAX466" s="1"/>
      <c r="XAY466" s="1"/>
      <c r="XAZ466" s="1"/>
      <c r="XBA466" s="1"/>
      <c r="XBB466" s="1"/>
      <c r="XBC466" s="1"/>
      <c r="XBD466" s="1"/>
      <c r="XBE466" s="1"/>
      <c r="XBF466" s="1"/>
      <c r="XBG466" s="1"/>
      <c r="XBH466" s="1"/>
      <c r="XBI466" s="1"/>
      <c r="XBJ466" s="1"/>
      <c r="XBK466" s="1"/>
      <c r="XBL466" s="1"/>
      <c r="XBM466" s="1"/>
      <c r="XBN466" s="1"/>
      <c r="XBO466" s="1"/>
      <c r="XBP466" s="1"/>
      <c r="XBQ466" s="1"/>
      <c r="XBR466" s="1"/>
      <c r="XBS466" s="1"/>
      <c r="XBT466" s="1"/>
      <c r="XBU466" s="1"/>
      <c r="XBV466" s="1"/>
      <c r="XBW466" s="1"/>
      <c r="XBX466" s="1"/>
      <c r="XBY466" s="1"/>
      <c r="XBZ466" s="1"/>
      <c r="XCA466" s="1"/>
      <c r="XCB466" s="1"/>
      <c r="XCC466" s="1"/>
      <c r="XCD466" s="1"/>
      <c r="XCE466" s="1"/>
      <c r="XCF466" s="1"/>
      <c r="XCG466" s="1"/>
      <c r="XCH466" s="1"/>
      <c r="XCI466" s="1"/>
      <c r="XCJ466" s="1"/>
      <c r="XCK466" s="1"/>
      <c r="XCL466" s="1"/>
      <c r="XCM466" s="1"/>
      <c r="XCN466" s="1"/>
      <c r="XCO466" s="1"/>
      <c r="XCP466" s="1"/>
      <c r="XCQ466" s="1"/>
      <c r="XCR466" s="1"/>
      <c r="XCS466" s="1"/>
      <c r="XCT466" s="1"/>
      <c r="XCU466" s="1"/>
      <c r="XCV466" s="1"/>
      <c r="XCW466" s="1"/>
      <c r="XCX466" s="1"/>
      <c r="XCY466" s="1"/>
      <c r="XCZ466" s="1"/>
      <c r="XDA466" s="1"/>
      <c r="XDB466" s="1"/>
      <c r="XDC466" s="1"/>
      <c r="XDD466" s="1"/>
      <c r="XDE466" s="1"/>
      <c r="XDF466" s="1"/>
      <c r="XDG466" s="1"/>
      <c r="XDH466" s="1"/>
      <c r="XDI466" s="1"/>
      <c r="XDJ466" s="1"/>
      <c r="XDK466" s="1"/>
      <c r="XDL466" s="1"/>
      <c r="XDM466" s="1"/>
      <c r="XDN466" s="1"/>
      <c r="XDO466" s="1"/>
      <c r="XDP466" s="1"/>
      <c r="XDQ466" s="1"/>
      <c r="XDR466" s="1"/>
      <c r="XDS466" s="1"/>
      <c r="XDT466" s="1"/>
      <c r="XDU466" s="1"/>
      <c r="XDV466" s="1"/>
      <c r="XDW466" s="1"/>
      <c r="XDX466" s="1"/>
      <c r="XDY466" s="1"/>
      <c r="XDZ466" s="1"/>
      <c r="XEA466" s="1"/>
      <c r="XEB466" s="1"/>
      <c r="XEC466" s="1"/>
      <c r="XED466" s="1"/>
      <c r="XEE466" s="1"/>
      <c r="XEF466" s="1"/>
      <c r="XEG466" s="1"/>
      <c r="XEH466" s="1"/>
      <c r="XEI466" s="1"/>
      <c r="XEJ466" s="1"/>
      <c r="XEK466" s="1"/>
      <c r="XEL466" s="1"/>
      <c r="XEM466" s="1"/>
      <c r="XEN466" s="1"/>
      <c r="XEO466" s="1"/>
      <c r="XEP466" s="1"/>
      <c r="XEQ466" s="1"/>
      <c r="XER466" s="1"/>
      <c r="XES466" s="1"/>
      <c r="XET466" s="1"/>
      <c r="XEU466" s="1"/>
      <c r="XEV466" s="1"/>
      <c r="XEW466" s="1"/>
      <c r="XEX466" s="1"/>
      <c r="XEY466" s="1"/>
      <c r="XEZ466" s="1"/>
      <c r="XFA466" s="1"/>
      <c r="XFB466" s="1"/>
      <c r="XFC466" s="1"/>
      <c r="XFD466" s="1"/>
    </row>
    <row r="467" spans="1:151 16227:16384" s="11" customFormat="1" ht="20.25" customHeight="1" x14ac:dyDescent="0.25">
      <c r="A467" s="137" t="str">
        <f>A466</f>
        <v>46th Floor</v>
      </c>
      <c r="B467" s="138"/>
      <c r="C467" s="100">
        <v>1</v>
      </c>
      <c r="D467" s="100"/>
      <c r="E467" s="80" t="s">
        <v>208</v>
      </c>
      <c r="F467" s="117">
        <f>(55.75+6)*10.764</f>
        <v>664.67699999999991</v>
      </c>
      <c r="G467" s="119">
        <f>(55.75+6)*10.764</f>
        <v>664.67699999999991</v>
      </c>
      <c r="H467" s="80">
        <v>0</v>
      </c>
      <c r="I467" s="80">
        <f t="shared" ref="I467:I470" si="91">F467*(($I$191)+1)+H467</f>
        <v>997.01549999999986</v>
      </c>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WZC467" s="1"/>
      <c r="WZD467" s="1"/>
      <c r="WZE467" s="1"/>
      <c r="WZF467" s="1"/>
      <c r="WZG467" s="1"/>
      <c r="WZH467" s="1"/>
      <c r="WZI467" s="1"/>
      <c r="WZJ467" s="1"/>
      <c r="WZK467" s="1"/>
      <c r="WZL467" s="1"/>
      <c r="WZM467" s="1"/>
      <c r="WZN467" s="1"/>
      <c r="WZO467" s="1"/>
      <c r="WZP467" s="1"/>
      <c r="WZQ467" s="1"/>
      <c r="WZR467" s="1"/>
      <c r="WZS467" s="1"/>
      <c r="WZT467" s="1"/>
      <c r="WZU467" s="1"/>
      <c r="WZV467" s="1"/>
      <c r="WZW467" s="1"/>
      <c r="WZX467" s="1"/>
      <c r="WZY467" s="1"/>
      <c r="WZZ467" s="1"/>
      <c r="XAA467" s="1"/>
      <c r="XAB467" s="1"/>
      <c r="XAC467" s="1"/>
      <c r="XAD467" s="1"/>
      <c r="XAE467" s="1"/>
      <c r="XAF467" s="1"/>
      <c r="XAG467" s="1"/>
      <c r="XAH467" s="1"/>
      <c r="XAI467" s="1"/>
      <c r="XAJ467" s="1"/>
      <c r="XAK467" s="1"/>
      <c r="XAL467" s="1"/>
      <c r="XAM467" s="1"/>
      <c r="XAN467" s="1"/>
      <c r="XAO467" s="1"/>
      <c r="XAP467" s="1"/>
      <c r="XAQ467" s="1"/>
      <c r="XAR467" s="1"/>
      <c r="XAS467" s="1"/>
      <c r="XAT467" s="1"/>
      <c r="XAU467" s="1"/>
      <c r="XAV467" s="1"/>
      <c r="XAW467" s="1"/>
      <c r="XAX467" s="1"/>
      <c r="XAY467" s="1"/>
      <c r="XAZ467" s="1"/>
      <c r="XBA467" s="1"/>
      <c r="XBB467" s="1"/>
      <c r="XBC467" s="1"/>
      <c r="XBD467" s="1"/>
      <c r="XBE467" s="1"/>
      <c r="XBF467" s="1"/>
      <c r="XBG467" s="1"/>
      <c r="XBH467" s="1"/>
      <c r="XBI467" s="1"/>
      <c r="XBJ467" s="1"/>
      <c r="XBK467" s="1"/>
      <c r="XBL467" s="1"/>
      <c r="XBM467" s="1"/>
      <c r="XBN467" s="1"/>
      <c r="XBO467" s="1"/>
      <c r="XBP467" s="1"/>
      <c r="XBQ467" s="1"/>
      <c r="XBR467" s="1"/>
      <c r="XBS467" s="1"/>
      <c r="XBT467" s="1"/>
      <c r="XBU467" s="1"/>
      <c r="XBV467" s="1"/>
      <c r="XBW467" s="1"/>
      <c r="XBX467" s="1"/>
      <c r="XBY467" s="1"/>
      <c r="XBZ467" s="1"/>
      <c r="XCA467" s="1"/>
      <c r="XCB467" s="1"/>
      <c r="XCC467" s="1"/>
      <c r="XCD467" s="1"/>
      <c r="XCE467" s="1"/>
      <c r="XCF467" s="1"/>
      <c r="XCG467" s="1"/>
      <c r="XCH467" s="1"/>
      <c r="XCI467" s="1"/>
      <c r="XCJ467" s="1"/>
      <c r="XCK467" s="1"/>
      <c r="XCL467" s="1"/>
      <c r="XCM467" s="1"/>
      <c r="XCN467" s="1"/>
      <c r="XCO467" s="1"/>
      <c r="XCP467" s="1"/>
      <c r="XCQ467" s="1"/>
      <c r="XCR467" s="1"/>
      <c r="XCS467" s="1"/>
      <c r="XCT467" s="1"/>
      <c r="XCU467" s="1"/>
      <c r="XCV467" s="1"/>
      <c r="XCW467" s="1"/>
      <c r="XCX467" s="1"/>
      <c r="XCY467" s="1"/>
      <c r="XCZ467" s="1"/>
      <c r="XDA467" s="1"/>
      <c r="XDB467" s="1"/>
      <c r="XDC467" s="1"/>
      <c r="XDD467" s="1"/>
      <c r="XDE467" s="1"/>
      <c r="XDF467" s="1"/>
      <c r="XDG467" s="1"/>
      <c r="XDH467" s="1"/>
      <c r="XDI467" s="1"/>
      <c r="XDJ467" s="1"/>
      <c r="XDK467" s="1"/>
      <c r="XDL467" s="1"/>
      <c r="XDM467" s="1"/>
      <c r="XDN467" s="1"/>
      <c r="XDO467" s="1"/>
      <c r="XDP467" s="1"/>
      <c r="XDQ467" s="1"/>
      <c r="XDR467" s="1"/>
      <c r="XDS467" s="1"/>
      <c r="XDT467" s="1"/>
      <c r="XDU467" s="1"/>
      <c r="XDV467" s="1"/>
      <c r="XDW467" s="1"/>
      <c r="XDX467" s="1"/>
      <c r="XDY467" s="1"/>
      <c r="XDZ467" s="1"/>
      <c r="XEA467" s="1"/>
      <c r="XEB467" s="1"/>
      <c r="XEC467" s="1"/>
      <c r="XED467" s="1"/>
      <c r="XEE467" s="1"/>
      <c r="XEF467" s="1"/>
      <c r="XEG467" s="1"/>
      <c r="XEH467" s="1"/>
      <c r="XEI467" s="1"/>
      <c r="XEJ467" s="1"/>
      <c r="XEK467" s="1"/>
      <c r="XEL467" s="1"/>
      <c r="XEM467" s="1"/>
      <c r="XEN467" s="1"/>
      <c r="XEO467" s="1"/>
      <c r="XEP467" s="1"/>
      <c r="XEQ467" s="1"/>
      <c r="XER467" s="1"/>
      <c r="XES467" s="1"/>
      <c r="XET467" s="1"/>
      <c r="XEU467" s="1"/>
      <c r="XEV467" s="1"/>
      <c r="XEW467" s="1"/>
      <c r="XEX467" s="1"/>
      <c r="XEY467" s="1"/>
      <c r="XEZ467" s="1"/>
      <c r="XFA467" s="1"/>
      <c r="XFB467" s="1"/>
      <c r="XFC467" s="1"/>
      <c r="XFD467" s="1"/>
    </row>
    <row r="468" spans="1:151 16227:16384" s="11" customFormat="1" ht="20.25" customHeight="1" x14ac:dyDescent="0.25">
      <c r="A468" s="139"/>
      <c r="B468" s="140"/>
      <c r="C468" s="100">
        <f>C467+1</f>
        <v>2</v>
      </c>
      <c r="D468" s="100"/>
      <c r="E468" s="80" t="s">
        <v>211</v>
      </c>
      <c r="F468" s="117">
        <f>(42.49+4.32)*10.764</f>
        <v>503.86284000000001</v>
      </c>
      <c r="G468" s="119">
        <f>(42.49+4.32)*10.764</f>
        <v>503.86284000000001</v>
      </c>
      <c r="H468" s="80">
        <v>0</v>
      </c>
      <c r="I468" s="80">
        <f t="shared" si="91"/>
        <v>755.79426000000001</v>
      </c>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WZC468" s="1"/>
      <c r="WZD468" s="1"/>
      <c r="WZE468" s="1"/>
      <c r="WZF468" s="1"/>
      <c r="WZG468" s="1"/>
      <c r="WZH468" s="1"/>
      <c r="WZI468" s="1"/>
      <c r="WZJ468" s="1"/>
      <c r="WZK468" s="1"/>
      <c r="WZL468" s="1"/>
      <c r="WZM468" s="1"/>
      <c r="WZN468" s="1"/>
      <c r="WZO468" s="1"/>
      <c r="WZP468" s="1"/>
      <c r="WZQ468" s="1"/>
      <c r="WZR468" s="1"/>
      <c r="WZS468" s="1"/>
      <c r="WZT468" s="1"/>
      <c r="WZU468" s="1"/>
      <c r="WZV468" s="1"/>
      <c r="WZW468" s="1"/>
      <c r="WZX468" s="1"/>
      <c r="WZY468" s="1"/>
      <c r="WZZ468" s="1"/>
      <c r="XAA468" s="1"/>
      <c r="XAB468" s="1"/>
      <c r="XAC468" s="1"/>
      <c r="XAD468" s="1"/>
      <c r="XAE468" s="1"/>
      <c r="XAF468" s="1"/>
      <c r="XAG468" s="1"/>
      <c r="XAH468" s="1"/>
      <c r="XAI468" s="1"/>
      <c r="XAJ468" s="1"/>
      <c r="XAK468" s="1"/>
      <c r="XAL468" s="1"/>
      <c r="XAM468" s="1"/>
      <c r="XAN468" s="1"/>
      <c r="XAO468" s="1"/>
      <c r="XAP468" s="1"/>
      <c r="XAQ468" s="1"/>
      <c r="XAR468" s="1"/>
      <c r="XAS468" s="1"/>
      <c r="XAT468" s="1"/>
      <c r="XAU468" s="1"/>
      <c r="XAV468" s="1"/>
      <c r="XAW468" s="1"/>
      <c r="XAX468" s="1"/>
      <c r="XAY468" s="1"/>
      <c r="XAZ468" s="1"/>
      <c r="XBA468" s="1"/>
      <c r="XBB468" s="1"/>
      <c r="XBC468" s="1"/>
      <c r="XBD468" s="1"/>
      <c r="XBE468" s="1"/>
      <c r="XBF468" s="1"/>
      <c r="XBG468" s="1"/>
      <c r="XBH468" s="1"/>
      <c r="XBI468" s="1"/>
      <c r="XBJ468" s="1"/>
      <c r="XBK468" s="1"/>
      <c r="XBL468" s="1"/>
      <c r="XBM468" s="1"/>
      <c r="XBN468" s="1"/>
      <c r="XBO468" s="1"/>
      <c r="XBP468" s="1"/>
      <c r="XBQ468" s="1"/>
      <c r="XBR468" s="1"/>
      <c r="XBS468" s="1"/>
      <c r="XBT468" s="1"/>
      <c r="XBU468" s="1"/>
      <c r="XBV468" s="1"/>
      <c r="XBW468" s="1"/>
      <c r="XBX468" s="1"/>
      <c r="XBY468" s="1"/>
      <c r="XBZ468" s="1"/>
      <c r="XCA468" s="1"/>
      <c r="XCB468" s="1"/>
      <c r="XCC468" s="1"/>
      <c r="XCD468" s="1"/>
      <c r="XCE468" s="1"/>
      <c r="XCF468" s="1"/>
      <c r="XCG468" s="1"/>
      <c r="XCH468" s="1"/>
      <c r="XCI468" s="1"/>
      <c r="XCJ468" s="1"/>
      <c r="XCK468" s="1"/>
      <c r="XCL468" s="1"/>
      <c r="XCM468" s="1"/>
      <c r="XCN468" s="1"/>
      <c r="XCO468" s="1"/>
      <c r="XCP468" s="1"/>
      <c r="XCQ468" s="1"/>
      <c r="XCR468" s="1"/>
      <c r="XCS468" s="1"/>
      <c r="XCT468" s="1"/>
      <c r="XCU468" s="1"/>
      <c r="XCV468" s="1"/>
      <c r="XCW468" s="1"/>
      <c r="XCX468" s="1"/>
      <c r="XCY468" s="1"/>
      <c r="XCZ468" s="1"/>
      <c r="XDA468" s="1"/>
      <c r="XDB468" s="1"/>
      <c r="XDC468" s="1"/>
      <c r="XDD468" s="1"/>
      <c r="XDE468" s="1"/>
      <c r="XDF468" s="1"/>
      <c r="XDG468" s="1"/>
      <c r="XDH468" s="1"/>
      <c r="XDI468" s="1"/>
      <c r="XDJ468" s="1"/>
      <c r="XDK468" s="1"/>
      <c r="XDL468" s="1"/>
      <c r="XDM468" s="1"/>
      <c r="XDN468" s="1"/>
      <c r="XDO468" s="1"/>
      <c r="XDP468" s="1"/>
      <c r="XDQ468" s="1"/>
      <c r="XDR468" s="1"/>
      <c r="XDS468" s="1"/>
      <c r="XDT468" s="1"/>
      <c r="XDU468" s="1"/>
      <c r="XDV468" s="1"/>
      <c r="XDW468" s="1"/>
      <c r="XDX468" s="1"/>
      <c r="XDY468" s="1"/>
      <c r="XDZ468" s="1"/>
      <c r="XEA468" s="1"/>
      <c r="XEB468" s="1"/>
      <c r="XEC468" s="1"/>
      <c r="XED468" s="1"/>
      <c r="XEE468" s="1"/>
      <c r="XEF468" s="1"/>
      <c r="XEG468" s="1"/>
      <c r="XEH468" s="1"/>
      <c r="XEI468" s="1"/>
      <c r="XEJ468" s="1"/>
      <c r="XEK468" s="1"/>
      <c r="XEL468" s="1"/>
      <c r="XEM468" s="1"/>
      <c r="XEN468" s="1"/>
      <c r="XEO468" s="1"/>
      <c r="XEP468" s="1"/>
      <c r="XEQ468" s="1"/>
      <c r="XER468" s="1"/>
      <c r="XES468" s="1"/>
      <c r="XET468" s="1"/>
      <c r="XEU468" s="1"/>
      <c r="XEV468" s="1"/>
      <c r="XEW468" s="1"/>
      <c r="XEX468" s="1"/>
      <c r="XEY468" s="1"/>
      <c r="XEZ468" s="1"/>
      <c r="XFA468" s="1"/>
      <c r="XFB468" s="1"/>
      <c r="XFC468" s="1"/>
      <c r="XFD468" s="1"/>
    </row>
    <row r="469" spans="1:151 16227:16384" s="11" customFormat="1" ht="20.25" customHeight="1" x14ac:dyDescent="0.25">
      <c r="A469" s="139"/>
      <c r="B469" s="140"/>
      <c r="C469" s="100">
        <f t="shared" ref="C469:C470" si="92">C468+1</f>
        <v>3</v>
      </c>
      <c r="D469" s="100"/>
      <c r="E469" s="80" t="s">
        <v>211</v>
      </c>
      <c r="F469" s="117">
        <f>(43.01+4.32)*10.764</f>
        <v>509.46011999999996</v>
      </c>
      <c r="G469" s="119">
        <f>(43.01+4.32)*10.764</f>
        <v>509.46011999999996</v>
      </c>
      <c r="H469" s="80">
        <v>0</v>
      </c>
      <c r="I469" s="80">
        <f t="shared" si="91"/>
        <v>764.19017999999994</v>
      </c>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WZC469" s="1"/>
      <c r="WZD469" s="1"/>
      <c r="WZE469" s="1"/>
      <c r="WZF469" s="1"/>
      <c r="WZG469" s="1"/>
      <c r="WZH469" s="1"/>
      <c r="WZI469" s="1"/>
      <c r="WZJ469" s="1"/>
      <c r="WZK469" s="1"/>
      <c r="WZL469" s="1"/>
      <c r="WZM469" s="1"/>
      <c r="WZN469" s="1"/>
      <c r="WZO469" s="1"/>
      <c r="WZP469" s="1"/>
      <c r="WZQ469" s="1"/>
      <c r="WZR469" s="1"/>
      <c r="WZS469" s="1"/>
      <c r="WZT469" s="1"/>
      <c r="WZU469" s="1"/>
      <c r="WZV469" s="1"/>
      <c r="WZW469" s="1"/>
      <c r="WZX469" s="1"/>
      <c r="WZY469" s="1"/>
      <c r="WZZ469" s="1"/>
      <c r="XAA469" s="1"/>
      <c r="XAB469" s="1"/>
      <c r="XAC469" s="1"/>
      <c r="XAD469" s="1"/>
      <c r="XAE469" s="1"/>
      <c r="XAF469" s="1"/>
      <c r="XAG469" s="1"/>
      <c r="XAH469" s="1"/>
      <c r="XAI469" s="1"/>
      <c r="XAJ469" s="1"/>
      <c r="XAK469" s="1"/>
      <c r="XAL469" s="1"/>
      <c r="XAM469" s="1"/>
      <c r="XAN469" s="1"/>
      <c r="XAO469" s="1"/>
      <c r="XAP469" s="1"/>
      <c r="XAQ469" s="1"/>
      <c r="XAR469" s="1"/>
      <c r="XAS469" s="1"/>
      <c r="XAT469" s="1"/>
      <c r="XAU469" s="1"/>
      <c r="XAV469" s="1"/>
      <c r="XAW469" s="1"/>
      <c r="XAX469" s="1"/>
      <c r="XAY469" s="1"/>
      <c r="XAZ469" s="1"/>
      <c r="XBA469" s="1"/>
      <c r="XBB469" s="1"/>
      <c r="XBC469" s="1"/>
      <c r="XBD469" s="1"/>
      <c r="XBE469" s="1"/>
      <c r="XBF469" s="1"/>
      <c r="XBG469" s="1"/>
      <c r="XBH469" s="1"/>
      <c r="XBI469" s="1"/>
      <c r="XBJ469" s="1"/>
      <c r="XBK469" s="1"/>
      <c r="XBL469" s="1"/>
      <c r="XBM469" s="1"/>
      <c r="XBN469" s="1"/>
      <c r="XBO469" s="1"/>
      <c r="XBP469" s="1"/>
      <c r="XBQ469" s="1"/>
      <c r="XBR469" s="1"/>
      <c r="XBS469" s="1"/>
      <c r="XBT469" s="1"/>
      <c r="XBU469" s="1"/>
      <c r="XBV469" s="1"/>
      <c r="XBW469" s="1"/>
      <c r="XBX469" s="1"/>
      <c r="XBY469" s="1"/>
      <c r="XBZ469" s="1"/>
      <c r="XCA469" s="1"/>
      <c r="XCB469" s="1"/>
      <c r="XCC469" s="1"/>
      <c r="XCD469" s="1"/>
      <c r="XCE469" s="1"/>
      <c r="XCF469" s="1"/>
      <c r="XCG469" s="1"/>
      <c r="XCH469" s="1"/>
      <c r="XCI469" s="1"/>
      <c r="XCJ469" s="1"/>
      <c r="XCK469" s="1"/>
      <c r="XCL469" s="1"/>
      <c r="XCM469" s="1"/>
      <c r="XCN469" s="1"/>
      <c r="XCO469" s="1"/>
      <c r="XCP469" s="1"/>
      <c r="XCQ469" s="1"/>
      <c r="XCR469" s="1"/>
      <c r="XCS469" s="1"/>
      <c r="XCT469" s="1"/>
      <c r="XCU469" s="1"/>
      <c r="XCV469" s="1"/>
      <c r="XCW469" s="1"/>
      <c r="XCX469" s="1"/>
      <c r="XCY469" s="1"/>
      <c r="XCZ469" s="1"/>
      <c r="XDA469" s="1"/>
      <c r="XDB469" s="1"/>
      <c r="XDC469" s="1"/>
      <c r="XDD469" s="1"/>
      <c r="XDE469" s="1"/>
      <c r="XDF469" s="1"/>
      <c r="XDG469" s="1"/>
      <c r="XDH469" s="1"/>
      <c r="XDI469" s="1"/>
      <c r="XDJ469" s="1"/>
      <c r="XDK469" s="1"/>
      <c r="XDL469" s="1"/>
      <c r="XDM469" s="1"/>
      <c r="XDN469" s="1"/>
      <c r="XDO469" s="1"/>
      <c r="XDP469" s="1"/>
      <c r="XDQ469" s="1"/>
      <c r="XDR469" s="1"/>
      <c r="XDS469" s="1"/>
      <c r="XDT469" s="1"/>
      <c r="XDU469" s="1"/>
      <c r="XDV469" s="1"/>
      <c r="XDW469" s="1"/>
      <c r="XDX469" s="1"/>
      <c r="XDY469" s="1"/>
      <c r="XDZ469" s="1"/>
      <c r="XEA469" s="1"/>
      <c r="XEB469" s="1"/>
      <c r="XEC469" s="1"/>
      <c r="XED469" s="1"/>
      <c r="XEE469" s="1"/>
      <c r="XEF469" s="1"/>
      <c r="XEG469" s="1"/>
      <c r="XEH469" s="1"/>
      <c r="XEI469" s="1"/>
      <c r="XEJ469" s="1"/>
      <c r="XEK469" s="1"/>
      <c r="XEL469" s="1"/>
      <c r="XEM469" s="1"/>
      <c r="XEN469" s="1"/>
      <c r="XEO469" s="1"/>
      <c r="XEP469" s="1"/>
      <c r="XEQ469" s="1"/>
      <c r="XER469" s="1"/>
      <c r="XES469" s="1"/>
      <c r="XET469" s="1"/>
      <c r="XEU469" s="1"/>
      <c r="XEV469" s="1"/>
      <c r="XEW469" s="1"/>
      <c r="XEX469" s="1"/>
      <c r="XEY469" s="1"/>
      <c r="XEZ469" s="1"/>
      <c r="XFA469" s="1"/>
      <c r="XFB469" s="1"/>
      <c r="XFC469" s="1"/>
      <c r="XFD469" s="1"/>
    </row>
    <row r="470" spans="1:151 16227:16384" s="11" customFormat="1" ht="20.25" customHeight="1" x14ac:dyDescent="0.25">
      <c r="A470" s="141"/>
      <c r="B470" s="142"/>
      <c r="C470" s="100">
        <f t="shared" si="92"/>
        <v>4</v>
      </c>
      <c r="D470" s="100"/>
      <c r="E470" s="80" t="s">
        <v>208</v>
      </c>
      <c r="F470" s="117">
        <f>(63.57+2.58)*10.764</f>
        <v>712.03859999999997</v>
      </c>
      <c r="G470" s="119">
        <f>(63.57+2.58)*10.764</f>
        <v>712.03859999999997</v>
      </c>
      <c r="H470" s="80">
        <v>0</v>
      </c>
      <c r="I470" s="80">
        <f t="shared" si="91"/>
        <v>1068.0579</v>
      </c>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WZC470" s="1"/>
      <c r="WZD470" s="1"/>
      <c r="WZE470" s="1"/>
      <c r="WZF470" s="1"/>
      <c r="WZG470" s="1"/>
      <c r="WZH470" s="1"/>
      <c r="WZI470" s="1"/>
      <c r="WZJ470" s="1"/>
      <c r="WZK470" s="1"/>
      <c r="WZL470" s="1"/>
      <c r="WZM470" s="1"/>
      <c r="WZN470" s="1"/>
      <c r="WZO470" s="1"/>
      <c r="WZP470" s="1"/>
      <c r="WZQ470" s="1"/>
      <c r="WZR470" s="1"/>
      <c r="WZS470" s="1"/>
      <c r="WZT470" s="1"/>
      <c r="WZU470" s="1"/>
      <c r="WZV470" s="1"/>
      <c r="WZW470" s="1"/>
      <c r="WZX470" s="1"/>
      <c r="WZY470" s="1"/>
      <c r="WZZ470" s="1"/>
      <c r="XAA470" s="1"/>
      <c r="XAB470" s="1"/>
      <c r="XAC470" s="1"/>
      <c r="XAD470" s="1"/>
      <c r="XAE470" s="1"/>
      <c r="XAF470" s="1"/>
      <c r="XAG470" s="1"/>
      <c r="XAH470" s="1"/>
      <c r="XAI470" s="1"/>
      <c r="XAJ470" s="1"/>
      <c r="XAK470" s="1"/>
      <c r="XAL470" s="1"/>
      <c r="XAM470" s="1"/>
      <c r="XAN470" s="1"/>
      <c r="XAO470" s="1"/>
      <c r="XAP470" s="1"/>
      <c r="XAQ470" s="1"/>
      <c r="XAR470" s="1"/>
      <c r="XAS470" s="1"/>
      <c r="XAT470" s="1"/>
      <c r="XAU470" s="1"/>
      <c r="XAV470" s="1"/>
      <c r="XAW470" s="1"/>
      <c r="XAX470" s="1"/>
      <c r="XAY470" s="1"/>
      <c r="XAZ470" s="1"/>
      <c r="XBA470" s="1"/>
      <c r="XBB470" s="1"/>
      <c r="XBC470" s="1"/>
      <c r="XBD470" s="1"/>
      <c r="XBE470" s="1"/>
      <c r="XBF470" s="1"/>
      <c r="XBG470" s="1"/>
      <c r="XBH470" s="1"/>
      <c r="XBI470" s="1"/>
      <c r="XBJ470" s="1"/>
      <c r="XBK470" s="1"/>
      <c r="XBL470" s="1"/>
      <c r="XBM470" s="1"/>
      <c r="XBN470" s="1"/>
      <c r="XBO470" s="1"/>
      <c r="XBP470" s="1"/>
      <c r="XBQ470" s="1"/>
      <c r="XBR470" s="1"/>
      <c r="XBS470" s="1"/>
      <c r="XBT470" s="1"/>
      <c r="XBU470" s="1"/>
      <c r="XBV470" s="1"/>
      <c r="XBW470" s="1"/>
      <c r="XBX470" s="1"/>
      <c r="XBY470" s="1"/>
      <c r="XBZ470" s="1"/>
      <c r="XCA470" s="1"/>
      <c r="XCB470" s="1"/>
      <c r="XCC470" s="1"/>
      <c r="XCD470" s="1"/>
      <c r="XCE470" s="1"/>
      <c r="XCF470" s="1"/>
      <c r="XCG470" s="1"/>
      <c r="XCH470" s="1"/>
      <c r="XCI470" s="1"/>
      <c r="XCJ470" s="1"/>
      <c r="XCK470" s="1"/>
      <c r="XCL470" s="1"/>
      <c r="XCM470" s="1"/>
      <c r="XCN470" s="1"/>
      <c r="XCO470" s="1"/>
      <c r="XCP470" s="1"/>
      <c r="XCQ470" s="1"/>
      <c r="XCR470" s="1"/>
      <c r="XCS470" s="1"/>
      <c r="XCT470" s="1"/>
      <c r="XCU470" s="1"/>
      <c r="XCV470" s="1"/>
      <c r="XCW470" s="1"/>
      <c r="XCX470" s="1"/>
      <c r="XCY470" s="1"/>
      <c r="XCZ470" s="1"/>
      <c r="XDA470" s="1"/>
      <c r="XDB470" s="1"/>
      <c r="XDC470" s="1"/>
      <c r="XDD470" s="1"/>
      <c r="XDE470" s="1"/>
      <c r="XDF470" s="1"/>
      <c r="XDG470" s="1"/>
      <c r="XDH470" s="1"/>
      <c r="XDI470" s="1"/>
      <c r="XDJ470" s="1"/>
      <c r="XDK470" s="1"/>
      <c r="XDL470" s="1"/>
      <c r="XDM470" s="1"/>
      <c r="XDN470" s="1"/>
      <c r="XDO470" s="1"/>
      <c r="XDP470" s="1"/>
      <c r="XDQ470" s="1"/>
      <c r="XDR470" s="1"/>
      <c r="XDS470" s="1"/>
      <c r="XDT470" s="1"/>
      <c r="XDU470" s="1"/>
      <c r="XDV470" s="1"/>
      <c r="XDW470" s="1"/>
      <c r="XDX470" s="1"/>
      <c r="XDY470" s="1"/>
      <c r="XDZ470" s="1"/>
      <c r="XEA470" s="1"/>
      <c r="XEB470" s="1"/>
      <c r="XEC470" s="1"/>
      <c r="XED470" s="1"/>
      <c r="XEE470" s="1"/>
      <c r="XEF470" s="1"/>
      <c r="XEG470" s="1"/>
      <c r="XEH470" s="1"/>
      <c r="XEI470" s="1"/>
      <c r="XEJ470" s="1"/>
      <c r="XEK470" s="1"/>
      <c r="XEL470" s="1"/>
      <c r="XEM470" s="1"/>
      <c r="XEN470" s="1"/>
      <c r="XEO470" s="1"/>
      <c r="XEP470" s="1"/>
      <c r="XEQ470" s="1"/>
      <c r="XER470" s="1"/>
      <c r="XES470" s="1"/>
      <c r="XET470" s="1"/>
      <c r="XEU470" s="1"/>
      <c r="XEV470" s="1"/>
      <c r="XEW470" s="1"/>
      <c r="XEX470" s="1"/>
      <c r="XEY470" s="1"/>
      <c r="XEZ470" s="1"/>
      <c r="XFA470" s="1"/>
      <c r="XFB470" s="1"/>
      <c r="XFC470" s="1"/>
      <c r="XFD470" s="1"/>
    </row>
    <row r="471" spans="1:151 16227:16384" s="11" customFormat="1" ht="20.25" x14ac:dyDescent="0.25">
      <c r="A471" s="120" t="s">
        <v>304</v>
      </c>
      <c r="B471" s="121"/>
      <c r="C471" s="121"/>
      <c r="D471" s="121"/>
      <c r="E471" s="121"/>
      <c r="F471" s="121"/>
      <c r="G471" s="121"/>
      <c r="H471" s="121"/>
      <c r="I471" s="122"/>
      <c r="J471" s="1">
        <v>3</v>
      </c>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WZC471" s="1"/>
      <c r="WZD471" s="1"/>
      <c r="WZE471" s="1"/>
      <c r="WZF471" s="1"/>
      <c r="WZG471" s="1"/>
      <c r="WZH471" s="1"/>
      <c r="WZI471" s="1"/>
      <c r="WZJ471" s="1"/>
      <c r="WZK471" s="1"/>
      <c r="WZL471" s="1"/>
      <c r="WZM471" s="1"/>
      <c r="WZN471" s="1"/>
      <c r="WZO471" s="1"/>
      <c r="WZP471" s="1"/>
      <c r="WZQ471" s="1"/>
      <c r="WZR471" s="1"/>
      <c r="WZS471" s="1"/>
      <c r="WZT471" s="1"/>
      <c r="WZU471" s="1"/>
      <c r="WZV471" s="1"/>
      <c r="WZW471" s="1"/>
      <c r="WZX471" s="1"/>
      <c r="WZY471" s="1"/>
      <c r="WZZ471" s="1"/>
      <c r="XAA471" s="1"/>
      <c r="XAB471" s="1"/>
      <c r="XAC471" s="1"/>
      <c r="XAD471" s="1"/>
      <c r="XAE471" s="1"/>
      <c r="XAF471" s="1"/>
      <c r="XAG471" s="1"/>
      <c r="XAH471" s="1"/>
      <c r="XAI471" s="1"/>
      <c r="XAJ471" s="1"/>
      <c r="XAK471" s="1"/>
      <c r="XAL471" s="1"/>
      <c r="XAM471" s="1"/>
      <c r="XAN471" s="1"/>
      <c r="XAO471" s="1"/>
      <c r="XAP471" s="1"/>
      <c r="XAQ471" s="1"/>
      <c r="XAR471" s="1"/>
      <c r="XAS471" s="1"/>
      <c r="XAT471" s="1"/>
      <c r="XAU471" s="1"/>
      <c r="XAV471" s="1"/>
      <c r="XAW471" s="1"/>
      <c r="XAX471" s="1"/>
      <c r="XAY471" s="1"/>
      <c r="XAZ471" s="1"/>
      <c r="XBA471" s="1"/>
      <c r="XBB471" s="1"/>
      <c r="XBC471" s="1"/>
      <c r="XBD471" s="1"/>
      <c r="XBE471" s="1"/>
      <c r="XBF471" s="1"/>
      <c r="XBG471" s="1"/>
      <c r="XBH471" s="1"/>
      <c r="XBI471" s="1"/>
      <c r="XBJ471" s="1"/>
      <c r="XBK471" s="1"/>
      <c r="XBL471" s="1"/>
      <c r="XBM471" s="1"/>
      <c r="XBN471" s="1"/>
      <c r="XBO471" s="1"/>
      <c r="XBP471" s="1"/>
      <c r="XBQ471" s="1"/>
      <c r="XBR471" s="1"/>
      <c r="XBS471" s="1"/>
      <c r="XBT471" s="1"/>
      <c r="XBU471" s="1"/>
      <c r="XBV471" s="1"/>
      <c r="XBW471" s="1"/>
      <c r="XBX471" s="1"/>
      <c r="XBY471" s="1"/>
      <c r="XBZ471" s="1"/>
      <c r="XCA471" s="1"/>
      <c r="XCB471" s="1"/>
      <c r="XCC471" s="1"/>
      <c r="XCD471" s="1"/>
      <c r="XCE471" s="1"/>
      <c r="XCF471" s="1"/>
      <c r="XCG471" s="1"/>
      <c r="XCH471" s="1"/>
      <c r="XCI471" s="1"/>
      <c r="XCJ471" s="1"/>
      <c r="XCK471" s="1"/>
      <c r="XCL471" s="1"/>
      <c r="XCM471" s="1"/>
      <c r="XCN471" s="1"/>
      <c r="XCO471" s="1"/>
      <c r="XCP471" s="1"/>
      <c r="XCQ471" s="1"/>
      <c r="XCR471" s="1"/>
      <c r="XCS471" s="1"/>
      <c r="XCT471" s="1"/>
      <c r="XCU471" s="1"/>
      <c r="XCV471" s="1"/>
      <c r="XCW471" s="1"/>
      <c r="XCX471" s="1"/>
      <c r="XCY471" s="1"/>
      <c r="XCZ471" s="1"/>
      <c r="XDA471" s="1"/>
      <c r="XDB471" s="1"/>
      <c r="XDC471" s="1"/>
      <c r="XDD471" s="1"/>
      <c r="XDE471" s="1"/>
      <c r="XDF471" s="1"/>
      <c r="XDG471" s="1"/>
      <c r="XDH471" s="1"/>
      <c r="XDI471" s="1"/>
      <c r="XDJ471" s="1"/>
      <c r="XDK471" s="1"/>
      <c r="XDL471" s="1"/>
      <c r="XDM471" s="1"/>
      <c r="XDN471" s="1"/>
      <c r="XDO471" s="1"/>
      <c r="XDP471" s="1"/>
      <c r="XDQ471" s="1"/>
      <c r="XDR471" s="1"/>
      <c r="XDS471" s="1"/>
      <c r="XDT471" s="1"/>
      <c r="XDU471" s="1"/>
      <c r="XDV471" s="1"/>
      <c r="XDW471" s="1"/>
      <c r="XDX471" s="1"/>
      <c r="XDY471" s="1"/>
      <c r="XDZ471" s="1"/>
      <c r="XEA471" s="1"/>
      <c r="XEB471" s="1"/>
      <c r="XEC471" s="1"/>
      <c r="XED471" s="1"/>
      <c r="XEE471" s="1"/>
      <c r="XEF471" s="1"/>
      <c r="XEG471" s="1"/>
      <c r="XEH471" s="1"/>
      <c r="XEI471" s="1"/>
      <c r="XEJ471" s="1"/>
      <c r="XEK471" s="1"/>
      <c r="XEL471" s="1"/>
      <c r="XEM471" s="1"/>
      <c r="XEN471" s="1"/>
      <c r="XEO471" s="1"/>
      <c r="XEP471" s="1"/>
      <c r="XEQ471" s="1"/>
      <c r="XER471" s="1"/>
      <c r="XES471" s="1"/>
      <c r="XET471" s="1"/>
      <c r="XEU471" s="1"/>
      <c r="XEV471" s="1"/>
      <c r="XEW471" s="1"/>
      <c r="XEX471" s="1"/>
      <c r="XEY471" s="1"/>
      <c r="XEZ471" s="1"/>
      <c r="XFA471" s="1"/>
      <c r="XFB471" s="1"/>
      <c r="XFC471" s="1"/>
      <c r="XFD471" s="1"/>
    </row>
    <row r="472" spans="1:151 16227:16384" s="11" customFormat="1" ht="20.25" customHeight="1" x14ac:dyDescent="0.25">
      <c r="A472" s="137" t="str">
        <f>A471</f>
        <v>47th to 49th Floor</v>
      </c>
      <c r="B472" s="138"/>
      <c r="C472" s="100">
        <v>1</v>
      </c>
      <c r="D472" s="100"/>
      <c r="E472" s="80" t="s">
        <v>208</v>
      </c>
      <c r="F472" s="117">
        <f>(55.75+6)*10.764</f>
        <v>664.67699999999991</v>
      </c>
      <c r="G472" s="119">
        <f>(55.75+6)*10.764</f>
        <v>664.67699999999991</v>
      </c>
      <c r="H472" s="80">
        <v>0</v>
      </c>
      <c r="I472" s="80">
        <f t="shared" ref="I472:I475" si="93">F472*(($I$191)+1)+H472</f>
        <v>997.01549999999986</v>
      </c>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WZC472" s="1"/>
      <c r="WZD472" s="1"/>
      <c r="WZE472" s="1"/>
      <c r="WZF472" s="1"/>
      <c r="WZG472" s="1"/>
      <c r="WZH472" s="1"/>
      <c r="WZI472" s="1"/>
      <c r="WZJ472" s="1"/>
      <c r="WZK472" s="1"/>
      <c r="WZL472" s="1"/>
      <c r="WZM472" s="1"/>
      <c r="WZN472" s="1"/>
      <c r="WZO472" s="1"/>
      <c r="WZP472" s="1"/>
      <c r="WZQ472" s="1"/>
      <c r="WZR472" s="1"/>
      <c r="WZS472" s="1"/>
      <c r="WZT472" s="1"/>
      <c r="WZU472" s="1"/>
      <c r="WZV472" s="1"/>
      <c r="WZW472" s="1"/>
      <c r="WZX472" s="1"/>
      <c r="WZY472" s="1"/>
      <c r="WZZ472" s="1"/>
      <c r="XAA472" s="1"/>
      <c r="XAB472" s="1"/>
      <c r="XAC472" s="1"/>
      <c r="XAD472" s="1"/>
      <c r="XAE472" s="1"/>
      <c r="XAF472" s="1"/>
      <c r="XAG472" s="1"/>
      <c r="XAH472" s="1"/>
      <c r="XAI472" s="1"/>
      <c r="XAJ472" s="1"/>
      <c r="XAK472" s="1"/>
      <c r="XAL472" s="1"/>
      <c r="XAM472" s="1"/>
      <c r="XAN472" s="1"/>
      <c r="XAO472" s="1"/>
      <c r="XAP472" s="1"/>
      <c r="XAQ472" s="1"/>
      <c r="XAR472" s="1"/>
      <c r="XAS472" s="1"/>
      <c r="XAT472" s="1"/>
      <c r="XAU472" s="1"/>
      <c r="XAV472" s="1"/>
      <c r="XAW472" s="1"/>
      <c r="XAX472" s="1"/>
      <c r="XAY472" s="1"/>
      <c r="XAZ472" s="1"/>
      <c r="XBA472" s="1"/>
      <c r="XBB472" s="1"/>
      <c r="XBC472" s="1"/>
      <c r="XBD472" s="1"/>
      <c r="XBE472" s="1"/>
      <c r="XBF472" s="1"/>
      <c r="XBG472" s="1"/>
      <c r="XBH472" s="1"/>
      <c r="XBI472" s="1"/>
      <c r="XBJ472" s="1"/>
      <c r="XBK472" s="1"/>
      <c r="XBL472" s="1"/>
      <c r="XBM472" s="1"/>
      <c r="XBN472" s="1"/>
      <c r="XBO472" s="1"/>
      <c r="XBP472" s="1"/>
      <c r="XBQ472" s="1"/>
      <c r="XBR472" s="1"/>
      <c r="XBS472" s="1"/>
      <c r="XBT472" s="1"/>
      <c r="XBU472" s="1"/>
      <c r="XBV472" s="1"/>
      <c r="XBW472" s="1"/>
      <c r="XBX472" s="1"/>
      <c r="XBY472" s="1"/>
      <c r="XBZ472" s="1"/>
      <c r="XCA472" s="1"/>
      <c r="XCB472" s="1"/>
      <c r="XCC472" s="1"/>
      <c r="XCD472" s="1"/>
      <c r="XCE472" s="1"/>
      <c r="XCF472" s="1"/>
      <c r="XCG472" s="1"/>
      <c r="XCH472" s="1"/>
      <c r="XCI472" s="1"/>
      <c r="XCJ472" s="1"/>
      <c r="XCK472" s="1"/>
      <c r="XCL472" s="1"/>
      <c r="XCM472" s="1"/>
      <c r="XCN472" s="1"/>
      <c r="XCO472" s="1"/>
      <c r="XCP472" s="1"/>
      <c r="XCQ472" s="1"/>
      <c r="XCR472" s="1"/>
      <c r="XCS472" s="1"/>
      <c r="XCT472" s="1"/>
      <c r="XCU472" s="1"/>
      <c r="XCV472" s="1"/>
      <c r="XCW472" s="1"/>
      <c r="XCX472" s="1"/>
      <c r="XCY472" s="1"/>
      <c r="XCZ472" s="1"/>
      <c r="XDA472" s="1"/>
      <c r="XDB472" s="1"/>
      <c r="XDC472" s="1"/>
      <c r="XDD472" s="1"/>
      <c r="XDE472" s="1"/>
      <c r="XDF472" s="1"/>
      <c r="XDG472" s="1"/>
      <c r="XDH472" s="1"/>
      <c r="XDI472" s="1"/>
      <c r="XDJ472" s="1"/>
      <c r="XDK472" s="1"/>
      <c r="XDL472" s="1"/>
      <c r="XDM472" s="1"/>
      <c r="XDN472" s="1"/>
      <c r="XDO472" s="1"/>
      <c r="XDP472" s="1"/>
      <c r="XDQ472" s="1"/>
      <c r="XDR472" s="1"/>
      <c r="XDS472" s="1"/>
      <c r="XDT472" s="1"/>
      <c r="XDU472" s="1"/>
      <c r="XDV472" s="1"/>
      <c r="XDW472" s="1"/>
      <c r="XDX472" s="1"/>
      <c r="XDY472" s="1"/>
      <c r="XDZ472" s="1"/>
      <c r="XEA472" s="1"/>
      <c r="XEB472" s="1"/>
      <c r="XEC472" s="1"/>
      <c r="XED472" s="1"/>
      <c r="XEE472" s="1"/>
      <c r="XEF472" s="1"/>
      <c r="XEG472" s="1"/>
      <c r="XEH472" s="1"/>
      <c r="XEI472" s="1"/>
      <c r="XEJ472" s="1"/>
      <c r="XEK472" s="1"/>
      <c r="XEL472" s="1"/>
      <c r="XEM472" s="1"/>
      <c r="XEN472" s="1"/>
      <c r="XEO472" s="1"/>
      <c r="XEP472" s="1"/>
      <c r="XEQ472" s="1"/>
      <c r="XER472" s="1"/>
      <c r="XES472" s="1"/>
      <c r="XET472" s="1"/>
      <c r="XEU472" s="1"/>
      <c r="XEV472" s="1"/>
      <c r="XEW472" s="1"/>
      <c r="XEX472" s="1"/>
      <c r="XEY472" s="1"/>
      <c r="XEZ472" s="1"/>
      <c r="XFA472" s="1"/>
      <c r="XFB472" s="1"/>
      <c r="XFC472" s="1"/>
      <c r="XFD472" s="1"/>
    </row>
    <row r="473" spans="1:151 16227:16384" s="11" customFormat="1" ht="20.25" customHeight="1" x14ac:dyDescent="0.25">
      <c r="A473" s="139"/>
      <c r="B473" s="140"/>
      <c r="C473" s="100">
        <f>C472+1</f>
        <v>2</v>
      </c>
      <c r="D473" s="100"/>
      <c r="E473" s="80" t="s">
        <v>211</v>
      </c>
      <c r="F473" s="117">
        <f>(42.49+4.32)*10.764</f>
        <v>503.86284000000001</v>
      </c>
      <c r="G473" s="119">
        <f>(42.49+4.32)*10.764</f>
        <v>503.86284000000001</v>
      </c>
      <c r="H473" s="80">
        <v>0</v>
      </c>
      <c r="I473" s="80">
        <f t="shared" si="93"/>
        <v>755.79426000000001</v>
      </c>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WZC473" s="1"/>
      <c r="WZD473" s="1"/>
      <c r="WZE473" s="1"/>
      <c r="WZF473" s="1"/>
      <c r="WZG473" s="1"/>
      <c r="WZH473" s="1"/>
      <c r="WZI473" s="1"/>
      <c r="WZJ473" s="1"/>
      <c r="WZK473" s="1"/>
      <c r="WZL473" s="1"/>
      <c r="WZM473" s="1"/>
      <c r="WZN473" s="1"/>
      <c r="WZO473" s="1"/>
      <c r="WZP473" s="1"/>
      <c r="WZQ473" s="1"/>
      <c r="WZR473" s="1"/>
      <c r="WZS473" s="1"/>
      <c r="WZT473" s="1"/>
      <c r="WZU473" s="1"/>
      <c r="WZV473" s="1"/>
      <c r="WZW473" s="1"/>
      <c r="WZX473" s="1"/>
      <c r="WZY473" s="1"/>
      <c r="WZZ473" s="1"/>
      <c r="XAA473" s="1"/>
      <c r="XAB473" s="1"/>
      <c r="XAC473" s="1"/>
      <c r="XAD473" s="1"/>
      <c r="XAE473" s="1"/>
      <c r="XAF473" s="1"/>
      <c r="XAG473" s="1"/>
      <c r="XAH473" s="1"/>
      <c r="XAI473" s="1"/>
      <c r="XAJ473" s="1"/>
      <c r="XAK473" s="1"/>
      <c r="XAL473" s="1"/>
      <c r="XAM473" s="1"/>
      <c r="XAN473" s="1"/>
      <c r="XAO473" s="1"/>
      <c r="XAP473" s="1"/>
      <c r="XAQ473" s="1"/>
      <c r="XAR473" s="1"/>
      <c r="XAS473" s="1"/>
      <c r="XAT473" s="1"/>
      <c r="XAU473" s="1"/>
      <c r="XAV473" s="1"/>
      <c r="XAW473" s="1"/>
      <c r="XAX473" s="1"/>
      <c r="XAY473" s="1"/>
      <c r="XAZ473" s="1"/>
      <c r="XBA473" s="1"/>
      <c r="XBB473" s="1"/>
      <c r="XBC473" s="1"/>
      <c r="XBD473" s="1"/>
      <c r="XBE473" s="1"/>
      <c r="XBF473" s="1"/>
      <c r="XBG473" s="1"/>
      <c r="XBH473" s="1"/>
      <c r="XBI473" s="1"/>
      <c r="XBJ473" s="1"/>
      <c r="XBK473" s="1"/>
      <c r="XBL473" s="1"/>
      <c r="XBM473" s="1"/>
      <c r="XBN473" s="1"/>
      <c r="XBO473" s="1"/>
      <c r="XBP473" s="1"/>
      <c r="XBQ473" s="1"/>
      <c r="XBR473" s="1"/>
      <c r="XBS473" s="1"/>
      <c r="XBT473" s="1"/>
      <c r="XBU473" s="1"/>
      <c r="XBV473" s="1"/>
      <c r="XBW473" s="1"/>
      <c r="XBX473" s="1"/>
      <c r="XBY473" s="1"/>
      <c r="XBZ473" s="1"/>
      <c r="XCA473" s="1"/>
      <c r="XCB473" s="1"/>
      <c r="XCC473" s="1"/>
      <c r="XCD473" s="1"/>
      <c r="XCE473" s="1"/>
      <c r="XCF473" s="1"/>
      <c r="XCG473" s="1"/>
      <c r="XCH473" s="1"/>
      <c r="XCI473" s="1"/>
      <c r="XCJ473" s="1"/>
      <c r="XCK473" s="1"/>
      <c r="XCL473" s="1"/>
      <c r="XCM473" s="1"/>
      <c r="XCN473" s="1"/>
      <c r="XCO473" s="1"/>
      <c r="XCP473" s="1"/>
      <c r="XCQ473" s="1"/>
      <c r="XCR473" s="1"/>
      <c r="XCS473" s="1"/>
      <c r="XCT473" s="1"/>
      <c r="XCU473" s="1"/>
      <c r="XCV473" s="1"/>
      <c r="XCW473" s="1"/>
      <c r="XCX473" s="1"/>
      <c r="XCY473" s="1"/>
      <c r="XCZ473" s="1"/>
      <c r="XDA473" s="1"/>
      <c r="XDB473" s="1"/>
      <c r="XDC473" s="1"/>
      <c r="XDD473" s="1"/>
      <c r="XDE473" s="1"/>
      <c r="XDF473" s="1"/>
      <c r="XDG473" s="1"/>
      <c r="XDH473" s="1"/>
      <c r="XDI473" s="1"/>
      <c r="XDJ473" s="1"/>
      <c r="XDK473" s="1"/>
      <c r="XDL473" s="1"/>
      <c r="XDM473" s="1"/>
      <c r="XDN473" s="1"/>
      <c r="XDO473" s="1"/>
      <c r="XDP473" s="1"/>
      <c r="XDQ473" s="1"/>
      <c r="XDR473" s="1"/>
      <c r="XDS473" s="1"/>
      <c r="XDT473" s="1"/>
      <c r="XDU473" s="1"/>
      <c r="XDV473" s="1"/>
      <c r="XDW473" s="1"/>
      <c r="XDX473" s="1"/>
      <c r="XDY473" s="1"/>
      <c r="XDZ473" s="1"/>
      <c r="XEA473" s="1"/>
      <c r="XEB473" s="1"/>
      <c r="XEC473" s="1"/>
      <c r="XED473" s="1"/>
      <c r="XEE473" s="1"/>
      <c r="XEF473" s="1"/>
      <c r="XEG473" s="1"/>
      <c r="XEH473" s="1"/>
      <c r="XEI473" s="1"/>
      <c r="XEJ473" s="1"/>
      <c r="XEK473" s="1"/>
      <c r="XEL473" s="1"/>
      <c r="XEM473" s="1"/>
      <c r="XEN473" s="1"/>
      <c r="XEO473" s="1"/>
      <c r="XEP473" s="1"/>
      <c r="XEQ473" s="1"/>
      <c r="XER473" s="1"/>
      <c r="XES473" s="1"/>
      <c r="XET473" s="1"/>
      <c r="XEU473" s="1"/>
      <c r="XEV473" s="1"/>
      <c r="XEW473" s="1"/>
      <c r="XEX473" s="1"/>
      <c r="XEY473" s="1"/>
      <c r="XEZ473" s="1"/>
      <c r="XFA473" s="1"/>
      <c r="XFB473" s="1"/>
      <c r="XFC473" s="1"/>
      <c r="XFD473" s="1"/>
    </row>
    <row r="474" spans="1:151 16227:16384" s="11" customFormat="1" ht="20.25" customHeight="1" x14ac:dyDescent="0.25">
      <c r="A474" s="139"/>
      <c r="B474" s="140"/>
      <c r="C474" s="100">
        <f t="shared" ref="C474:C475" si="94">C473+1</f>
        <v>3</v>
      </c>
      <c r="D474" s="100"/>
      <c r="E474" s="80" t="s">
        <v>211</v>
      </c>
      <c r="F474" s="117">
        <f>(43.01+4.32)*10.764</f>
        <v>509.46011999999996</v>
      </c>
      <c r="G474" s="119">
        <f>(43.01+4.32)*10.764</f>
        <v>509.46011999999996</v>
      </c>
      <c r="H474" s="80">
        <v>0</v>
      </c>
      <c r="I474" s="80">
        <f t="shared" si="93"/>
        <v>764.19017999999994</v>
      </c>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WZC474" s="1"/>
      <c r="WZD474" s="1"/>
      <c r="WZE474" s="1"/>
      <c r="WZF474" s="1"/>
      <c r="WZG474" s="1"/>
      <c r="WZH474" s="1"/>
      <c r="WZI474" s="1"/>
      <c r="WZJ474" s="1"/>
      <c r="WZK474" s="1"/>
      <c r="WZL474" s="1"/>
      <c r="WZM474" s="1"/>
      <c r="WZN474" s="1"/>
      <c r="WZO474" s="1"/>
      <c r="WZP474" s="1"/>
      <c r="WZQ474" s="1"/>
      <c r="WZR474" s="1"/>
      <c r="WZS474" s="1"/>
      <c r="WZT474" s="1"/>
      <c r="WZU474" s="1"/>
      <c r="WZV474" s="1"/>
      <c r="WZW474" s="1"/>
      <c r="WZX474" s="1"/>
      <c r="WZY474" s="1"/>
      <c r="WZZ474" s="1"/>
      <c r="XAA474" s="1"/>
      <c r="XAB474" s="1"/>
      <c r="XAC474" s="1"/>
      <c r="XAD474" s="1"/>
      <c r="XAE474" s="1"/>
      <c r="XAF474" s="1"/>
      <c r="XAG474" s="1"/>
      <c r="XAH474" s="1"/>
      <c r="XAI474" s="1"/>
      <c r="XAJ474" s="1"/>
      <c r="XAK474" s="1"/>
      <c r="XAL474" s="1"/>
      <c r="XAM474" s="1"/>
      <c r="XAN474" s="1"/>
      <c r="XAO474" s="1"/>
      <c r="XAP474" s="1"/>
      <c r="XAQ474" s="1"/>
      <c r="XAR474" s="1"/>
      <c r="XAS474" s="1"/>
      <c r="XAT474" s="1"/>
      <c r="XAU474" s="1"/>
      <c r="XAV474" s="1"/>
      <c r="XAW474" s="1"/>
      <c r="XAX474" s="1"/>
      <c r="XAY474" s="1"/>
      <c r="XAZ474" s="1"/>
      <c r="XBA474" s="1"/>
      <c r="XBB474" s="1"/>
      <c r="XBC474" s="1"/>
      <c r="XBD474" s="1"/>
      <c r="XBE474" s="1"/>
      <c r="XBF474" s="1"/>
      <c r="XBG474" s="1"/>
      <c r="XBH474" s="1"/>
      <c r="XBI474" s="1"/>
      <c r="XBJ474" s="1"/>
      <c r="XBK474" s="1"/>
      <c r="XBL474" s="1"/>
      <c r="XBM474" s="1"/>
      <c r="XBN474" s="1"/>
      <c r="XBO474" s="1"/>
      <c r="XBP474" s="1"/>
      <c r="XBQ474" s="1"/>
      <c r="XBR474" s="1"/>
      <c r="XBS474" s="1"/>
      <c r="XBT474" s="1"/>
      <c r="XBU474" s="1"/>
      <c r="XBV474" s="1"/>
      <c r="XBW474" s="1"/>
      <c r="XBX474" s="1"/>
      <c r="XBY474" s="1"/>
      <c r="XBZ474" s="1"/>
      <c r="XCA474" s="1"/>
      <c r="XCB474" s="1"/>
      <c r="XCC474" s="1"/>
      <c r="XCD474" s="1"/>
      <c r="XCE474" s="1"/>
      <c r="XCF474" s="1"/>
      <c r="XCG474" s="1"/>
      <c r="XCH474" s="1"/>
      <c r="XCI474" s="1"/>
      <c r="XCJ474" s="1"/>
      <c r="XCK474" s="1"/>
      <c r="XCL474" s="1"/>
      <c r="XCM474" s="1"/>
      <c r="XCN474" s="1"/>
      <c r="XCO474" s="1"/>
      <c r="XCP474" s="1"/>
      <c r="XCQ474" s="1"/>
      <c r="XCR474" s="1"/>
      <c r="XCS474" s="1"/>
      <c r="XCT474" s="1"/>
      <c r="XCU474" s="1"/>
      <c r="XCV474" s="1"/>
      <c r="XCW474" s="1"/>
      <c r="XCX474" s="1"/>
      <c r="XCY474" s="1"/>
      <c r="XCZ474" s="1"/>
      <c r="XDA474" s="1"/>
      <c r="XDB474" s="1"/>
      <c r="XDC474" s="1"/>
      <c r="XDD474" s="1"/>
      <c r="XDE474" s="1"/>
      <c r="XDF474" s="1"/>
      <c r="XDG474" s="1"/>
      <c r="XDH474" s="1"/>
      <c r="XDI474" s="1"/>
      <c r="XDJ474" s="1"/>
      <c r="XDK474" s="1"/>
      <c r="XDL474" s="1"/>
      <c r="XDM474" s="1"/>
      <c r="XDN474" s="1"/>
      <c r="XDO474" s="1"/>
      <c r="XDP474" s="1"/>
      <c r="XDQ474" s="1"/>
      <c r="XDR474" s="1"/>
      <c r="XDS474" s="1"/>
      <c r="XDT474" s="1"/>
      <c r="XDU474" s="1"/>
      <c r="XDV474" s="1"/>
      <c r="XDW474" s="1"/>
      <c r="XDX474" s="1"/>
      <c r="XDY474" s="1"/>
      <c r="XDZ474" s="1"/>
      <c r="XEA474" s="1"/>
      <c r="XEB474" s="1"/>
      <c r="XEC474" s="1"/>
      <c r="XED474" s="1"/>
      <c r="XEE474" s="1"/>
      <c r="XEF474" s="1"/>
      <c r="XEG474" s="1"/>
      <c r="XEH474" s="1"/>
      <c r="XEI474" s="1"/>
      <c r="XEJ474" s="1"/>
      <c r="XEK474" s="1"/>
      <c r="XEL474" s="1"/>
      <c r="XEM474" s="1"/>
      <c r="XEN474" s="1"/>
      <c r="XEO474" s="1"/>
      <c r="XEP474" s="1"/>
      <c r="XEQ474" s="1"/>
      <c r="XER474" s="1"/>
      <c r="XES474" s="1"/>
      <c r="XET474" s="1"/>
      <c r="XEU474" s="1"/>
      <c r="XEV474" s="1"/>
      <c r="XEW474" s="1"/>
      <c r="XEX474" s="1"/>
      <c r="XEY474" s="1"/>
      <c r="XEZ474" s="1"/>
      <c r="XFA474" s="1"/>
      <c r="XFB474" s="1"/>
      <c r="XFC474" s="1"/>
      <c r="XFD474" s="1"/>
    </row>
    <row r="475" spans="1:151 16227:16384" s="11" customFormat="1" ht="20.25" customHeight="1" x14ac:dyDescent="0.25">
      <c r="A475" s="141"/>
      <c r="B475" s="142"/>
      <c r="C475" s="100">
        <f t="shared" si="94"/>
        <v>4</v>
      </c>
      <c r="D475" s="100"/>
      <c r="E475" s="80" t="s">
        <v>208</v>
      </c>
      <c r="F475" s="117">
        <f>(63.57+2.58)*10.764</f>
        <v>712.03859999999997</v>
      </c>
      <c r="G475" s="119">
        <f>(63.57+2.58)*10.764</f>
        <v>712.03859999999997</v>
      </c>
      <c r="H475" s="80">
        <v>0</v>
      </c>
      <c r="I475" s="80">
        <f t="shared" si="93"/>
        <v>1068.0579</v>
      </c>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WZC475" s="1"/>
      <c r="WZD475" s="1"/>
      <c r="WZE475" s="1"/>
      <c r="WZF475" s="1"/>
      <c r="WZG475" s="1"/>
      <c r="WZH475" s="1"/>
      <c r="WZI475" s="1"/>
      <c r="WZJ475" s="1"/>
      <c r="WZK475" s="1"/>
      <c r="WZL475" s="1"/>
      <c r="WZM475" s="1"/>
      <c r="WZN475" s="1"/>
      <c r="WZO475" s="1"/>
      <c r="WZP475" s="1"/>
      <c r="WZQ475" s="1"/>
      <c r="WZR475" s="1"/>
      <c r="WZS475" s="1"/>
      <c r="WZT475" s="1"/>
      <c r="WZU475" s="1"/>
      <c r="WZV475" s="1"/>
      <c r="WZW475" s="1"/>
      <c r="WZX475" s="1"/>
      <c r="WZY475" s="1"/>
      <c r="WZZ475" s="1"/>
      <c r="XAA475" s="1"/>
      <c r="XAB475" s="1"/>
      <c r="XAC475" s="1"/>
      <c r="XAD475" s="1"/>
      <c r="XAE475" s="1"/>
      <c r="XAF475" s="1"/>
      <c r="XAG475" s="1"/>
      <c r="XAH475" s="1"/>
      <c r="XAI475" s="1"/>
      <c r="XAJ475" s="1"/>
      <c r="XAK475" s="1"/>
      <c r="XAL475" s="1"/>
      <c r="XAM475" s="1"/>
      <c r="XAN475" s="1"/>
      <c r="XAO475" s="1"/>
      <c r="XAP475" s="1"/>
      <c r="XAQ475" s="1"/>
      <c r="XAR475" s="1"/>
      <c r="XAS475" s="1"/>
      <c r="XAT475" s="1"/>
      <c r="XAU475" s="1"/>
      <c r="XAV475" s="1"/>
      <c r="XAW475" s="1"/>
      <c r="XAX475" s="1"/>
      <c r="XAY475" s="1"/>
      <c r="XAZ475" s="1"/>
      <c r="XBA475" s="1"/>
      <c r="XBB475" s="1"/>
      <c r="XBC475" s="1"/>
      <c r="XBD475" s="1"/>
      <c r="XBE475" s="1"/>
      <c r="XBF475" s="1"/>
      <c r="XBG475" s="1"/>
      <c r="XBH475" s="1"/>
      <c r="XBI475" s="1"/>
      <c r="XBJ475" s="1"/>
      <c r="XBK475" s="1"/>
      <c r="XBL475" s="1"/>
      <c r="XBM475" s="1"/>
      <c r="XBN475" s="1"/>
      <c r="XBO475" s="1"/>
      <c r="XBP475" s="1"/>
      <c r="XBQ475" s="1"/>
      <c r="XBR475" s="1"/>
      <c r="XBS475" s="1"/>
      <c r="XBT475" s="1"/>
      <c r="XBU475" s="1"/>
      <c r="XBV475" s="1"/>
      <c r="XBW475" s="1"/>
      <c r="XBX475" s="1"/>
      <c r="XBY475" s="1"/>
      <c r="XBZ475" s="1"/>
      <c r="XCA475" s="1"/>
      <c r="XCB475" s="1"/>
      <c r="XCC475" s="1"/>
      <c r="XCD475" s="1"/>
      <c r="XCE475" s="1"/>
      <c r="XCF475" s="1"/>
      <c r="XCG475" s="1"/>
      <c r="XCH475" s="1"/>
      <c r="XCI475" s="1"/>
      <c r="XCJ475" s="1"/>
      <c r="XCK475" s="1"/>
      <c r="XCL475" s="1"/>
      <c r="XCM475" s="1"/>
      <c r="XCN475" s="1"/>
      <c r="XCO475" s="1"/>
      <c r="XCP475" s="1"/>
      <c r="XCQ475" s="1"/>
      <c r="XCR475" s="1"/>
      <c r="XCS475" s="1"/>
      <c r="XCT475" s="1"/>
      <c r="XCU475" s="1"/>
      <c r="XCV475" s="1"/>
      <c r="XCW475" s="1"/>
      <c r="XCX475" s="1"/>
      <c r="XCY475" s="1"/>
      <c r="XCZ475" s="1"/>
      <c r="XDA475" s="1"/>
      <c r="XDB475" s="1"/>
      <c r="XDC475" s="1"/>
      <c r="XDD475" s="1"/>
      <c r="XDE475" s="1"/>
      <c r="XDF475" s="1"/>
      <c r="XDG475" s="1"/>
      <c r="XDH475" s="1"/>
      <c r="XDI475" s="1"/>
      <c r="XDJ475" s="1"/>
      <c r="XDK475" s="1"/>
      <c r="XDL475" s="1"/>
      <c r="XDM475" s="1"/>
      <c r="XDN475" s="1"/>
      <c r="XDO475" s="1"/>
      <c r="XDP475" s="1"/>
      <c r="XDQ475" s="1"/>
      <c r="XDR475" s="1"/>
      <c r="XDS475" s="1"/>
      <c r="XDT475" s="1"/>
      <c r="XDU475" s="1"/>
      <c r="XDV475" s="1"/>
      <c r="XDW475" s="1"/>
      <c r="XDX475" s="1"/>
      <c r="XDY475" s="1"/>
      <c r="XDZ475" s="1"/>
      <c r="XEA475" s="1"/>
      <c r="XEB475" s="1"/>
      <c r="XEC475" s="1"/>
      <c r="XED475" s="1"/>
      <c r="XEE475" s="1"/>
      <c r="XEF475" s="1"/>
      <c r="XEG475" s="1"/>
      <c r="XEH475" s="1"/>
      <c r="XEI475" s="1"/>
      <c r="XEJ475" s="1"/>
      <c r="XEK475" s="1"/>
      <c r="XEL475" s="1"/>
      <c r="XEM475" s="1"/>
      <c r="XEN475" s="1"/>
      <c r="XEO475" s="1"/>
      <c r="XEP475" s="1"/>
      <c r="XEQ475" s="1"/>
      <c r="XER475" s="1"/>
      <c r="XES475" s="1"/>
      <c r="XET475" s="1"/>
      <c r="XEU475" s="1"/>
      <c r="XEV475" s="1"/>
      <c r="XEW475" s="1"/>
      <c r="XEX475" s="1"/>
      <c r="XEY475" s="1"/>
      <c r="XEZ475" s="1"/>
      <c r="XFA475" s="1"/>
      <c r="XFB475" s="1"/>
      <c r="XFC475" s="1"/>
      <c r="XFD475" s="1"/>
    </row>
    <row r="476" spans="1:151 16227:16384" s="11" customFormat="1" ht="20.25" x14ac:dyDescent="0.25">
      <c r="A476" s="120" t="s">
        <v>305</v>
      </c>
      <c r="B476" s="121"/>
      <c r="C476" s="121"/>
      <c r="D476" s="121"/>
      <c r="E476" s="121"/>
      <c r="F476" s="121"/>
      <c r="G476" s="121"/>
      <c r="H476" s="121"/>
      <c r="I476" s="122"/>
      <c r="J476" s="1">
        <v>1</v>
      </c>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WZC476" s="1"/>
      <c r="WZD476" s="1"/>
      <c r="WZE476" s="1"/>
      <c r="WZF476" s="1"/>
      <c r="WZG476" s="1"/>
      <c r="WZH476" s="1"/>
      <c r="WZI476" s="1"/>
      <c r="WZJ476" s="1"/>
      <c r="WZK476" s="1"/>
      <c r="WZL476" s="1"/>
      <c r="WZM476" s="1"/>
      <c r="WZN476" s="1"/>
      <c r="WZO476" s="1"/>
      <c r="WZP476" s="1"/>
      <c r="WZQ476" s="1"/>
      <c r="WZR476" s="1"/>
      <c r="WZS476" s="1"/>
      <c r="WZT476" s="1"/>
      <c r="WZU476" s="1"/>
      <c r="WZV476" s="1"/>
      <c r="WZW476" s="1"/>
      <c r="WZX476" s="1"/>
      <c r="WZY476" s="1"/>
      <c r="WZZ476" s="1"/>
      <c r="XAA476" s="1"/>
      <c r="XAB476" s="1"/>
      <c r="XAC476" s="1"/>
      <c r="XAD476" s="1"/>
      <c r="XAE476" s="1"/>
      <c r="XAF476" s="1"/>
      <c r="XAG476" s="1"/>
      <c r="XAH476" s="1"/>
      <c r="XAI476" s="1"/>
      <c r="XAJ476" s="1"/>
      <c r="XAK476" s="1"/>
      <c r="XAL476" s="1"/>
      <c r="XAM476" s="1"/>
      <c r="XAN476" s="1"/>
      <c r="XAO476" s="1"/>
      <c r="XAP476" s="1"/>
      <c r="XAQ476" s="1"/>
      <c r="XAR476" s="1"/>
      <c r="XAS476" s="1"/>
      <c r="XAT476" s="1"/>
      <c r="XAU476" s="1"/>
      <c r="XAV476" s="1"/>
      <c r="XAW476" s="1"/>
      <c r="XAX476" s="1"/>
      <c r="XAY476" s="1"/>
      <c r="XAZ476" s="1"/>
      <c r="XBA476" s="1"/>
      <c r="XBB476" s="1"/>
      <c r="XBC476" s="1"/>
      <c r="XBD476" s="1"/>
      <c r="XBE476" s="1"/>
      <c r="XBF476" s="1"/>
      <c r="XBG476" s="1"/>
      <c r="XBH476" s="1"/>
      <c r="XBI476" s="1"/>
      <c r="XBJ476" s="1"/>
      <c r="XBK476" s="1"/>
      <c r="XBL476" s="1"/>
      <c r="XBM476" s="1"/>
      <c r="XBN476" s="1"/>
      <c r="XBO476" s="1"/>
      <c r="XBP476" s="1"/>
      <c r="XBQ476" s="1"/>
      <c r="XBR476" s="1"/>
      <c r="XBS476" s="1"/>
      <c r="XBT476" s="1"/>
      <c r="XBU476" s="1"/>
      <c r="XBV476" s="1"/>
      <c r="XBW476" s="1"/>
      <c r="XBX476" s="1"/>
      <c r="XBY476" s="1"/>
      <c r="XBZ476" s="1"/>
      <c r="XCA476" s="1"/>
      <c r="XCB476" s="1"/>
      <c r="XCC476" s="1"/>
      <c r="XCD476" s="1"/>
      <c r="XCE476" s="1"/>
      <c r="XCF476" s="1"/>
      <c r="XCG476" s="1"/>
      <c r="XCH476" s="1"/>
      <c r="XCI476" s="1"/>
      <c r="XCJ476" s="1"/>
      <c r="XCK476" s="1"/>
      <c r="XCL476" s="1"/>
      <c r="XCM476" s="1"/>
      <c r="XCN476" s="1"/>
      <c r="XCO476" s="1"/>
      <c r="XCP476" s="1"/>
      <c r="XCQ476" s="1"/>
      <c r="XCR476" s="1"/>
      <c r="XCS476" s="1"/>
      <c r="XCT476" s="1"/>
      <c r="XCU476" s="1"/>
      <c r="XCV476" s="1"/>
      <c r="XCW476" s="1"/>
      <c r="XCX476" s="1"/>
      <c r="XCY476" s="1"/>
      <c r="XCZ476" s="1"/>
      <c r="XDA476" s="1"/>
      <c r="XDB476" s="1"/>
      <c r="XDC476" s="1"/>
      <c r="XDD476" s="1"/>
      <c r="XDE476" s="1"/>
      <c r="XDF476" s="1"/>
      <c r="XDG476" s="1"/>
      <c r="XDH476" s="1"/>
      <c r="XDI476" s="1"/>
      <c r="XDJ476" s="1"/>
      <c r="XDK476" s="1"/>
      <c r="XDL476" s="1"/>
      <c r="XDM476" s="1"/>
      <c r="XDN476" s="1"/>
      <c r="XDO476" s="1"/>
      <c r="XDP476" s="1"/>
      <c r="XDQ476" s="1"/>
      <c r="XDR476" s="1"/>
      <c r="XDS476" s="1"/>
      <c r="XDT476" s="1"/>
      <c r="XDU476" s="1"/>
      <c r="XDV476" s="1"/>
      <c r="XDW476" s="1"/>
      <c r="XDX476" s="1"/>
      <c r="XDY476" s="1"/>
      <c r="XDZ476" s="1"/>
      <c r="XEA476" s="1"/>
      <c r="XEB476" s="1"/>
      <c r="XEC476" s="1"/>
      <c r="XED476" s="1"/>
      <c r="XEE476" s="1"/>
      <c r="XEF476" s="1"/>
      <c r="XEG476" s="1"/>
      <c r="XEH476" s="1"/>
      <c r="XEI476" s="1"/>
      <c r="XEJ476" s="1"/>
      <c r="XEK476" s="1"/>
      <c r="XEL476" s="1"/>
      <c r="XEM476" s="1"/>
      <c r="XEN476" s="1"/>
      <c r="XEO476" s="1"/>
      <c r="XEP476" s="1"/>
      <c r="XEQ476" s="1"/>
      <c r="XER476" s="1"/>
      <c r="XES476" s="1"/>
      <c r="XET476" s="1"/>
      <c r="XEU476" s="1"/>
      <c r="XEV476" s="1"/>
      <c r="XEW476" s="1"/>
      <c r="XEX476" s="1"/>
      <c r="XEY476" s="1"/>
      <c r="XEZ476" s="1"/>
      <c r="XFA476" s="1"/>
      <c r="XFB476" s="1"/>
      <c r="XFC476" s="1"/>
      <c r="XFD476" s="1"/>
    </row>
    <row r="477" spans="1:151 16227:16384" s="11" customFormat="1" ht="20.25" customHeight="1" x14ac:dyDescent="0.25">
      <c r="A477" s="137" t="str">
        <f>A476</f>
        <v>50th Floor (Part Regfuge &amp; Terrace Area)</v>
      </c>
      <c r="B477" s="138"/>
      <c r="C477" s="100">
        <v>1</v>
      </c>
      <c r="D477" s="100"/>
      <c r="E477" s="117" t="s">
        <v>214</v>
      </c>
      <c r="F477" s="118"/>
      <c r="G477" s="118"/>
      <c r="H477" s="118"/>
      <c r="I477" s="119"/>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WZC477" s="1"/>
      <c r="WZD477" s="1"/>
      <c r="WZE477" s="1"/>
      <c r="WZF477" s="1"/>
      <c r="WZG477" s="1"/>
      <c r="WZH477" s="1"/>
      <c r="WZI477" s="1"/>
      <c r="WZJ477" s="1"/>
      <c r="WZK477" s="1"/>
      <c r="WZL477" s="1"/>
      <c r="WZM477" s="1"/>
      <c r="WZN477" s="1"/>
      <c r="WZO477" s="1"/>
      <c r="WZP477" s="1"/>
      <c r="WZQ477" s="1"/>
      <c r="WZR477" s="1"/>
      <c r="WZS477" s="1"/>
      <c r="WZT477" s="1"/>
      <c r="WZU477" s="1"/>
      <c r="WZV477" s="1"/>
      <c r="WZW477" s="1"/>
      <c r="WZX477" s="1"/>
      <c r="WZY477" s="1"/>
      <c r="WZZ477" s="1"/>
      <c r="XAA477" s="1"/>
      <c r="XAB477" s="1"/>
      <c r="XAC477" s="1"/>
      <c r="XAD477" s="1"/>
      <c r="XAE477" s="1"/>
      <c r="XAF477" s="1"/>
      <c r="XAG477" s="1"/>
      <c r="XAH477" s="1"/>
      <c r="XAI477" s="1"/>
      <c r="XAJ477" s="1"/>
      <c r="XAK477" s="1"/>
      <c r="XAL477" s="1"/>
      <c r="XAM477" s="1"/>
      <c r="XAN477" s="1"/>
      <c r="XAO477" s="1"/>
      <c r="XAP477" s="1"/>
      <c r="XAQ477" s="1"/>
      <c r="XAR477" s="1"/>
      <c r="XAS477" s="1"/>
      <c r="XAT477" s="1"/>
      <c r="XAU477" s="1"/>
      <c r="XAV477" s="1"/>
      <c r="XAW477" s="1"/>
      <c r="XAX477" s="1"/>
      <c r="XAY477" s="1"/>
      <c r="XAZ477" s="1"/>
      <c r="XBA477" s="1"/>
      <c r="XBB477" s="1"/>
      <c r="XBC477" s="1"/>
      <c r="XBD477" s="1"/>
      <c r="XBE477" s="1"/>
      <c r="XBF477" s="1"/>
      <c r="XBG477" s="1"/>
      <c r="XBH477" s="1"/>
      <c r="XBI477" s="1"/>
      <c r="XBJ477" s="1"/>
      <c r="XBK477" s="1"/>
      <c r="XBL477" s="1"/>
      <c r="XBM477" s="1"/>
      <c r="XBN477" s="1"/>
      <c r="XBO477" s="1"/>
      <c r="XBP477" s="1"/>
      <c r="XBQ477" s="1"/>
      <c r="XBR477" s="1"/>
      <c r="XBS477" s="1"/>
      <c r="XBT477" s="1"/>
      <c r="XBU477" s="1"/>
      <c r="XBV477" s="1"/>
      <c r="XBW477" s="1"/>
      <c r="XBX477" s="1"/>
      <c r="XBY477" s="1"/>
      <c r="XBZ477" s="1"/>
      <c r="XCA477" s="1"/>
      <c r="XCB477" s="1"/>
      <c r="XCC477" s="1"/>
      <c r="XCD477" s="1"/>
      <c r="XCE477" s="1"/>
      <c r="XCF477" s="1"/>
      <c r="XCG477" s="1"/>
      <c r="XCH477" s="1"/>
      <c r="XCI477" s="1"/>
      <c r="XCJ477" s="1"/>
      <c r="XCK477" s="1"/>
      <c r="XCL477" s="1"/>
      <c r="XCM477" s="1"/>
      <c r="XCN477" s="1"/>
      <c r="XCO477" s="1"/>
      <c r="XCP477" s="1"/>
      <c r="XCQ477" s="1"/>
      <c r="XCR477" s="1"/>
      <c r="XCS477" s="1"/>
      <c r="XCT477" s="1"/>
      <c r="XCU477" s="1"/>
      <c r="XCV477" s="1"/>
      <c r="XCW477" s="1"/>
      <c r="XCX477" s="1"/>
      <c r="XCY477" s="1"/>
      <c r="XCZ477" s="1"/>
      <c r="XDA477" s="1"/>
      <c r="XDB477" s="1"/>
      <c r="XDC477" s="1"/>
      <c r="XDD477" s="1"/>
      <c r="XDE477" s="1"/>
      <c r="XDF477" s="1"/>
      <c r="XDG477" s="1"/>
      <c r="XDH477" s="1"/>
      <c r="XDI477" s="1"/>
      <c r="XDJ477" s="1"/>
      <c r="XDK477" s="1"/>
      <c r="XDL477" s="1"/>
      <c r="XDM477" s="1"/>
      <c r="XDN477" s="1"/>
      <c r="XDO477" s="1"/>
      <c r="XDP477" s="1"/>
      <c r="XDQ477" s="1"/>
      <c r="XDR477" s="1"/>
      <c r="XDS477" s="1"/>
      <c r="XDT477" s="1"/>
      <c r="XDU477" s="1"/>
      <c r="XDV477" s="1"/>
      <c r="XDW477" s="1"/>
      <c r="XDX477" s="1"/>
      <c r="XDY477" s="1"/>
      <c r="XDZ477" s="1"/>
      <c r="XEA477" s="1"/>
      <c r="XEB477" s="1"/>
      <c r="XEC477" s="1"/>
      <c r="XED477" s="1"/>
      <c r="XEE477" s="1"/>
      <c r="XEF477" s="1"/>
      <c r="XEG477" s="1"/>
      <c r="XEH477" s="1"/>
      <c r="XEI477" s="1"/>
      <c r="XEJ477" s="1"/>
      <c r="XEK477" s="1"/>
      <c r="XEL477" s="1"/>
      <c r="XEM477" s="1"/>
      <c r="XEN477" s="1"/>
      <c r="XEO477" s="1"/>
      <c r="XEP477" s="1"/>
      <c r="XEQ477" s="1"/>
      <c r="XER477" s="1"/>
      <c r="XES477" s="1"/>
      <c r="XET477" s="1"/>
      <c r="XEU477" s="1"/>
      <c r="XEV477" s="1"/>
      <c r="XEW477" s="1"/>
      <c r="XEX477" s="1"/>
      <c r="XEY477" s="1"/>
      <c r="XEZ477" s="1"/>
      <c r="XFA477" s="1"/>
      <c r="XFB477" s="1"/>
      <c r="XFC477" s="1"/>
      <c r="XFD477" s="1"/>
    </row>
    <row r="478" spans="1:151 16227:16384" s="11" customFormat="1" ht="20.25" customHeight="1" x14ac:dyDescent="0.25">
      <c r="A478" s="139"/>
      <c r="B478" s="140"/>
      <c r="C478" s="100">
        <f>C477+1</f>
        <v>2</v>
      </c>
      <c r="D478" s="100"/>
      <c r="E478" s="80" t="s">
        <v>211</v>
      </c>
      <c r="F478" s="117">
        <f>(42.49+4.32)*10.764</f>
        <v>503.86284000000001</v>
      </c>
      <c r="G478" s="119">
        <f>(42.49+4.32)*10.764</f>
        <v>503.86284000000001</v>
      </c>
      <c r="H478" s="80">
        <v>0</v>
      </c>
      <c r="I478" s="80">
        <f t="shared" ref="I478:I479" si="95">F478*(($I$191)+1)+H478</f>
        <v>755.79426000000001</v>
      </c>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WZC478" s="1"/>
      <c r="WZD478" s="1"/>
      <c r="WZE478" s="1"/>
      <c r="WZF478" s="1"/>
      <c r="WZG478" s="1"/>
      <c r="WZH478" s="1"/>
      <c r="WZI478" s="1"/>
      <c r="WZJ478" s="1"/>
      <c r="WZK478" s="1"/>
      <c r="WZL478" s="1"/>
      <c r="WZM478" s="1"/>
      <c r="WZN478" s="1"/>
      <c r="WZO478" s="1"/>
      <c r="WZP478" s="1"/>
      <c r="WZQ478" s="1"/>
      <c r="WZR478" s="1"/>
      <c r="WZS478" s="1"/>
      <c r="WZT478" s="1"/>
      <c r="WZU478" s="1"/>
      <c r="WZV478" s="1"/>
      <c r="WZW478" s="1"/>
      <c r="WZX478" s="1"/>
      <c r="WZY478" s="1"/>
      <c r="WZZ478" s="1"/>
      <c r="XAA478" s="1"/>
      <c r="XAB478" s="1"/>
      <c r="XAC478" s="1"/>
      <c r="XAD478" s="1"/>
      <c r="XAE478" s="1"/>
      <c r="XAF478" s="1"/>
      <c r="XAG478" s="1"/>
      <c r="XAH478" s="1"/>
      <c r="XAI478" s="1"/>
      <c r="XAJ478" s="1"/>
      <c r="XAK478" s="1"/>
      <c r="XAL478" s="1"/>
      <c r="XAM478" s="1"/>
      <c r="XAN478" s="1"/>
      <c r="XAO478" s="1"/>
      <c r="XAP478" s="1"/>
      <c r="XAQ478" s="1"/>
      <c r="XAR478" s="1"/>
      <c r="XAS478" s="1"/>
      <c r="XAT478" s="1"/>
      <c r="XAU478" s="1"/>
      <c r="XAV478" s="1"/>
      <c r="XAW478" s="1"/>
      <c r="XAX478" s="1"/>
      <c r="XAY478" s="1"/>
      <c r="XAZ478" s="1"/>
      <c r="XBA478" s="1"/>
      <c r="XBB478" s="1"/>
      <c r="XBC478" s="1"/>
      <c r="XBD478" s="1"/>
      <c r="XBE478" s="1"/>
      <c r="XBF478" s="1"/>
      <c r="XBG478" s="1"/>
      <c r="XBH478" s="1"/>
      <c r="XBI478" s="1"/>
      <c r="XBJ478" s="1"/>
      <c r="XBK478" s="1"/>
      <c r="XBL478" s="1"/>
      <c r="XBM478" s="1"/>
      <c r="XBN478" s="1"/>
      <c r="XBO478" s="1"/>
      <c r="XBP478" s="1"/>
      <c r="XBQ478" s="1"/>
      <c r="XBR478" s="1"/>
      <c r="XBS478" s="1"/>
      <c r="XBT478" s="1"/>
      <c r="XBU478" s="1"/>
      <c r="XBV478" s="1"/>
      <c r="XBW478" s="1"/>
      <c r="XBX478" s="1"/>
      <c r="XBY478" s="1"/>
      <c r="XBZ478" s="1"/>
      <c r="XCA478" s="1"/>
      <c r="XCB478" s="1"/>
      <c r="XCC478" s="1"/>
      <c r="XCD478" s="1"/>
      <c r="XCE478" s="1"/>
      <c r="XCF478" s="1"/>
      <c r="XCG478" s="1"/>
      <c r="XCH478" s="1"/>
      <c r="XCI478" s="1"/>
      <c r="XCJ478" s="1"/>
      <c r="XCK478" s="1"/>
      <c r="XCL478" s="1"/>
      <c r="XCM478" s="1"/>
      <c r="XCN478" s="1"/>
      <c r="XCO478" s="1"/>
      <c r="XCP478" s="1"/>
      <c r="XCQ478" s="1"/>
      <c r="XCR478" s="1"/>
      <c r="XCS478" s="1"/>
      <c r="XCT478" s="1"/>
      <c r="XCU478" s="1"/>
      <c r="XCV478" s="1"/>
      <c r="XCW478" s="1"/>
      <c r="XCX478" s="1"/>
      <c r="XCY478" s="1"/>
      <c r="XCZ478" s="1"/>
      <c r="XDA478" s="1"/>
      <c r="XDB478" s="1"/>
      <c r="XDC478" s="1"/>
      <c r="XDD478" s="1"/>
      <c r="XDE478" s="1"/>
      <c r="XDF478" s="1"/>
      <c r="XDG478" s="1"/>
      <c r="XDH478" s="1"/>
      <c r="XDI478" s="1"/>
      <c r="XDJ478" s="1"/>
      <c r="XDK478" s="1"/>
      <c r="XDL478" s="1"/>
      <c r="XDM478" s="1"/>
      <c r="XDN478" s="1"/>
      <c r="XDO478" s="1"/>
      <c r="XDP478" s="1"/>
      <c r="XDQ478" s="1"/>
      <c r="XDR478" s="1"/>
      <c r="XDS478" s="1"/>
      <c r="XDT478" s="1"/>
      <c r="XDU478" s="1"/>
      <c r="XDV478" s="1"/>
      <c r="XDW478" s="1"/>
      <c r="XDX478" s="1"/>
      <c r="XDY478" s="1"/>
      <c r="XDZ478" s="1"/>
      <c r="XEA478" s="1"/>
      <c r="XEB478" s="1"/>
      <c r="XEC478" s="1"/>
      <c r="XED478" s="1"/>
      <c r="XEE478" s="1"/>
      <c r="XEF478" s="1"/>
      <c r="XEG478" s="1"/>
      <c r="XEH478" s="1"/>
      <c r="XEI478" s="1"/>
      <c r="XEJ478" s="1"/>
      <c r="XEK478" s="1"/>
      <c r="XEL478" s="1"/>
      <c r="XEM478" s="1"/>
      <c r="XEN478" s="1"/>
      <c r="XEO478" s="1"/>
      <c r="XEP478" s="1"/>
      <c r="XEQ478" s="1"/>
      <c r="XER478" s="1"/>
      <c r="XES478" s="1"/>
      <c r="XET478" s="1"/>
      <c r="XEU478" s="1"/>
      <c r="XEV478" s="1"/>
      <c r="XEW478" s="1"/>
      <c r="XEX478" s="1"/>
      <c r="XEY478" s="1"/>
      <c r="XEZ478" s="1"/>
      <c r="XFA478" s="1"/>
      <c r="XFB478" s="1"/>
      <c r="XFC478" s="1"/>
      <c r="XFD478" s="1"/>
    </row>
    <row r="479" spans="1:151 16227:16384" s="11" customFormat="1" ht="20.25" customHeight="1" x14ac:dyDescent="0.25">
      <c r="A479" s="139"/>
      <c r="B479" s="140"/>
      <c r="C479" s="100">
        <f t="shared" ref="C479:C480" si="96">C478+1</f>
        <v>3</v>
      </c>
      <c r="D479" s="100"/>
      <c r="E479" s="80" t="s">
        <v>211</v>
      </c>
      <c r="F479" s="117">
        <f>(43.01+4.32)*10.764</f>
        <v>509.46011999999996</v>
      </c>
      <c r="G479" s="119">
        <f>(43.01+4.32)*10.764</f>
        <v>509.46011999999996</v>
      </c>
      <c r="H479" s="80">
        <v>0</v>
      </c>
      <c r="I479" s="80">
        <f t="shared" si="95"/>
        <v>764.19017999999994</v>
      </c>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WZC479" s="1"/>
      <c r="WZD479" s="1"/>
      <c r="WZE479" s="1"/>
      <c r="WZF479" s="1"/>
      <c r="WZG479" s="1"/>
      <c r="WZH479" s="1"/>
      <c r="WZI479" s="1"/>
      <c r="WZJ479" s="1"/>
      <c r="WZK479" s="1"/>
      <c r="WZL479" s="1"/>
      <c r="WZM479" s="1"/>
      <c r="WZN479" s="1"/>
      <c r="WZO479" s="1"/>
      <c r="WZP479" s="1"/>
      <c r="WZQ479" s="1"/>
      <c r="WZR479" s="1"/>
      <c r="WZS479" s="1"/>
      <c r="WZT479" s="1"/>
      <c r="WZU479" s="1"/>
      <c r="WZV479" s="1"/>
      <c r="WZW479" s="1"/>
      <c r="WZX479" s="1"/>
      <c r="WZY479" s="1"/>
      <c r="WZZ479" s="1"/>
      <c r="XAA479" s="1"/>
      <c r="XAB479" s="1"/>
      <c r="XAC479" s="1"/>
      <c r="XAD479" s="1"/>
      <c r="XAE479" s="1"/>
      <c r="XAF479" s="1"/>
      <c r="XAG479" s="1"/>
      <c r="XAH479" s="1"/>
      <c r="XAI479" s="1"/>
      <c r="XAJ479" s="1"/>
      <c r="XAK479" s="1"/>
      <c r="XAL479" s="1"/>
      <c r="XAM479" s="1"/>
      <c r="XAN479" s="1"/>
      <c r="XAO479" s="1"/>
      <c r="XAP479" s="1"/>
      <c r="XAQ479" s="1"/>
      <c r="XAR479" s="1"/>
      <c r="XAS479" s="1"/>
      <c r="XAT479" s="1"/>
      <c r="XAU479" s="1"/>
      <c r="XAV479" s="1"/>
      <c r="XAW479" s="1"/>
      <c r="XAX479" s="1"/>
      <c r="XAY479" s="1"/>
      <c r="XAZ479" s="1"/>
      <c r="XBA479" s="1"/>
      <c r="XBB479" s="1"/>
      <c r="XBC479" s="1"/>
      <c r="XBD479" s="1"/>
      <c r="XBE479" s="1"/>
      <c r="XBF479" s="1"/>
      <c r="XBG479" s="1"/>
      <c r="XBH479" s="1"/>
      <c r="XBI479" s="1"/>
      <c r="XBJ479" s="1"/>
      <c r="XBK479" s="1"/>
      <c r="XBL479" s="1"/>
      <c r="XBM479" s="1"/>
      <c r="XBN479" s="1"/>
      <c r="XBO479" s="1"/>
      <c r="XBP479" s="1"/>
      <c r="XBQ479" s="1"/>
      <c r="XBR479" s="1"/>
      <c r="XBS479" s="1"/>
      <c r="XBT479" s="1"/>
      <c r="XBU479" s="1"/>
      <c r="XBV479" s="1"/>
      <c r="XBW479" s="1"/>
      <c r="XBX479" s="1"/>
      <c r="XBY479" s="1"/>
      <c r="XBZ479" s="1"/>
      <c r="XCA479" s="1"/>
      <c r="XCB479" s="1"/>
      <c r="XCC479" s="1"/>
      <c r="XCD479" s="1"/>
      <c r="XCE479" s="1"/>
      <c r="XCF479" s="1"/>
      <c r="XCG479" s="1"/>
      <c r="XCH479" s="1"/>
      <c r="XCI479" s="1"/>
      <c r="XCJ479" s="1"/>
      <c r="XCK479" s="1"/>
      <c r="XCL479" s="1"/>
      <c r="XCM479" s="1"/>
      <c r="XCN479" s="1"/>
      <c r="XCO479" s="1"/>
      <c r="XCP479" s="1"/>
      <c r="XCQ479" s="1"/>
      <c r="XCR479" s="1"/>
      <c r="XCS479" s="1"/>
      <c r="XCT479" s="1"/>
      <c r="XCU479" s="1"/>
      <c r="XCV479" s="1"/>
      <c r="XCW479" s="1"/>
      <c r="XCX479" s="1"/>
      <c r="XCY479" s="1"/>
      <c r="XCZ479" s="1"/>
      <c r="XDA479" s="1"/>
      <c r="XDB479" s="1"/>
      <c r="XDC479" s="1"/>
      <c r="XDD479" s="1"/>
      <c r="XDE479" s="1"/>
      <c r="XDF479" s="1"/>
      <c r="XDG479" s="1"/>
      <c r="XDH479" s="1"/>
      <c r="XDI479" s="1"/>
      <c r="XDJ479" s="1"/>
      <c r="XDK479" s="1"/>
      <c r="XDL479" s="1"/>
      <c r="XDM479" s="1"/>
      <c r="XDN479" s="1"/>
      <c r="XDO479" s="1"/>
      <c r="XDP479" s="1"/>
      <c r="XDQ479" s="1"/>
      <c r="XDR479" s="1"/>
      <c r="XDS479" s="1"/>
      <c r="XDT479" s="1"/>
      <c r="XDU479" s="1"/>
      <c r="XDV479" s="1"/>
      <c r="XDW479" s="1"/>
      <c r="XDX479" s="1"/>
      <c r="XDY479" s="1"/>
      <c r="XDZ479" s="1"/>
      <c r="XEA479" s="1"/>
      <c r="XEB479" s="1"/>
      <c r="XEC479" s="1"/>
      <c r="XED479" s="1"/>
      <c r="XEE479" s="1"/>
      <c r="XEF479" s="1"/>
      <c r="XEG479" s="1"/>
      <c r="XEH479" s="1"/>
      <c r="XEI479" s="1"/>
      <c r="XEJ479" s="1"/>
      <c r="XEK479" s="1"/>
      <c r="XEL479" s="1"/>
      <c r="XEM479" s="1"/>
      <c r="XEN479" s="1"/>
      <c r="XEO479" s="1"/>
      <c r="XEP479" s="1"/>
      <c r="XEQ479" s="1"/>
      <c r="XER479" s="1"/>
      <c r="XES479" s="1"/>
      <c r="XET479" s="1"/>
      <c r="XEU479" s="1"/>
      <c r="XEV479" s="1"/>
      <c r="XEW479" s="1"/>
      <c r="XEX479" s="1"/>
      <c r="XEY479" s="1"/>
      <c r="XEZ479" s="1"/>
      <c r="XFA479" s="1"/>
      <c r="XFB479" s="1"/>
      <c r="XFC479" s="1"/>
      <c r="XFD479" s="1"/>
    </row>
    <row r="480" spans="1:151 16227:16384" s="11" customFormat="1" ht="20.25" customHeight="1" x14ac:dyDescent="0.25">
      <c r="A480" s="141"/>
      <c r="B480" s="142"/>
      <c r="C480" s="100">
        <f t="shared" si="96"/>
        <v>4</v>
      </c>
      <c r="D480" s="100"/>
      <c r="E480" s="117" t="s">
        <v>215</v>
      </c>
      <c r="F480" s="118"/>
      <c r="G480" s="118"/>
      <c r="H480" s="118"/>
      <c r="I480" s="119"/>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WZC480" s="1"/>
      <c r="WZD480" s="1"/>
      <c r="WZE480" s="1"/>
      <c r="WZF480" s="1"/>
      <c r="WZG480" s="1"/>
      <c r="WZH480" s="1"/>
      <c r="WZI480" s="1"/>
      <c r="WZJ480" s="1"/>
      <c r="WZK480" s="1"/>
      <c r="WZL480" s="1"/>
      <c r="WZM480" s="1"/>
      <c r="WZN480" s="1"/>
      <c r="WZO480" s="1"/>
      <c r="WZP480" s="1"/>
      <c r="WZQ480" s="1"/>
      <c r="WZR480" s="1"/>
      <c r="WZS480" s="1"/>
      <c r="WZT480" s="1"/>
      <c r="WZU480" s="1"/>
      <c r="WZV480" s="1"/>
      <c r="WZW480" s="1"/>
      <c r="WZX480" s="1"/>
      <c r="WZY480" s="1"/>
      <c r="WZZ480" s="1"/>
      <c r="XAA480" s="1"/>
      <c r="XAB480" s="1"/>
      <c r="XAC480" s="1"/>
      <c r="XAD480" s="1"/>
      <c r="XAE480" s="1"/>
      <c r="XAF480" s="1"/>
      <c r="XAG480" s="1"/>
      <c r="XAH480" s="1"/>
      <c r="XAI480" s="1"/>
      <c r="XAJ480" s="1"/>
      <c r="XAK480" s="1"/>
      <c r="XAL480" s="1"/>
      <c r="XAM480" s="1"/>
      <c r="XAN480" s="1"/>
      <c r="XAO480" s="1"/>
      <c r="XAP480" s="1"/>
      <c r="XAQ480" s="1"/>
      <c r="XAR480" s="1"/>
      <c r="XAS480" s="1"/>
      <c r="XAT480" s="1"/>
      <c r="XAU480" s="1"/>
      <c r="XAV480" s="1"/>
      <c r="XAW480" s="1"/>
      <c r="XAX480" s="1"/>
      <c r="XAY480" s="1"/>
      <c r="XAZ480" s="1"/>
      <c r="XBA480" s="1"/>
      <c r="XBB480" s="1"/>
      <c r="XBC480" s="1"/>
      <c r="XBD480" s="1"/>
      <c r="XBE480" s="1"/>
      <c r="XBF480" s="1"/>
      <c r="XBG480" s="1"/>
      <c r="XBH480" s="1"/>
      <c r="XBI480" s="1"/>
      <c r="XBJ480" s="1"/>
      <c r="XBK480" s="1"/>
      <c r="XBL480" s="1"/>
      <c r="XBM480" s="1"/>
      <c r="XBN480" s="1"/>
      <c r="XBO480" s="1"/>
      <c r="XBP480" s="1"/>
      <c r="XBQ480" s="1"/>
      <c r="XBR480" s="1"/>
      <c r="XBS480" s="1"/>
      <c r="XBT480" s="1"/>
      <c r="XBU480" s="1"/>
      <c r="XBV480" s="1"/>
      <c r="XBW480" s="1"/>
      <c r="XBX480" s="1"/>
      <c r="XBY480" s="1"/>
      <c r="XBZ480" s="1"/>
      <c r="XCA480" s="1"/>
      <c r="XCB480" s="1"/>
      <c r="XCC480" s="1"/>
      <c r="XCD480" s="1"/>
      <c r="XCE480" s="1"/>
      <c r="XCF480" s="1"/>
      <c r="XCG480" s="1"/>
      <c r="XCH480" s="1"/>
      <c r="XCI480" s="1"/>
      <c r="XCJ480" s="1"/>
      <c r="XCK480" s="1"/>
      <c r="XCL480" s="1"/>
      <c r="XCM480" s="1"/>
      <c r="XCN480" s="1"/>
      <c r="XCO480" s="1"/>
      <c r="XCP480" s="1"/>
      <c r="XCQ480" s="1"/>
      <c r="XCR480" s="1"/>
      <c r="XCS480" s="1"/>
      <c r="XCT480" s="1"/>
      <c r="XCU480" s="1"/>
      <c r="XCV480" s="1"/>
      <c r="XCW480" s="1"/>
      <c r="XCX480" s="1"/>
      <c r="XCY480" s="1"/>
      <c r="XCZ480" s="1"/>
      <c r="XDA480" s="1"/>
      <c r="XDB480" s="1"/>
      <c r="XDC480" s="1"/>
      <c r="XDD480" s="1"/>
      <c r="XDE480" s="1"/>
      <c r="XDF480" s="1"/>
      <c r="XDG480" s="1"/>
      <c r="XDH480" s="1"/>
      <c r="XDI480" s="1"/>
      <c r="XDJ480" s="1"/>
      <c r="XDK480" s="1"/>
      <c r="XDL480" s="1"/>
      <c r="XDM480" s="1"/>
      <c r="XDN480" s="1"/>
      <c r="XDO480" s="1"/>
      <c r="XDP480" s="1"/>
      <c r="XDQ480" s="1"/>
      <c r="XDR480" s="1"/>
      <c r="XDS480" s="1"/>
      <c r="XDT480" s="1"/>
      <c r="XDU480" s="1"/>
      <c r="XDV480" s="1"/>
      <c r="XDW480" s="1"/>
      <c r="XDX480" s="1"/>
      <c r="XDY480" s="1"/>
      <c r="XDZ480" s="1"/>
      <c r="XEA480" s="1"/>
      <c r="XEB480" s="1"/>
      <c r="XEC480" s="1"/>
      <c r="XED480" s="1"/>
      <c r="XEE480" s="1"/>
      <c r="XEF480" s="1"/>
      <c r="XEG480" s="1"/>
      <c r="XEH480" s="1"/>
      <c r="XEI480" s="1"/>
      <c r="XEJ480" s="1"/>
      <c r="XEK480" s="1"/>
      <c r="XEL480" s="1"/>
      <c r="XEM480" s="1"/>
      <c r="XEN480" s="1"/>
      <c r="XEO480" s="1"/>
      <c r="XEP480" s="1"/>
      <c r="XEQ480" s="1"/>
      <c r="XER480" s="1"/>
      <c r="XES480" s="1"/>
      <c r="XET480" s="1"/>
      <c r="XEU480" s="1"/>
      <c r="XEV480" s="1"/>
      <c r="XEW480" s="1"/>
      <c r="XEX480" s="1"/>
      <c r="XEY480" s="1"/>
      <c r="XEZ480" s="1"/>
      <c r="XFA480" s="1"/>
      <c r="XFB480" s="1"/>
      <c r="XFC480" s="1"/>
      <c r="XFD480" s="1"/>
    </row>
    <row r="481" spans="1:151 16227:16384" s="11" customFormat="1" ht="20.25" x14ac:dyDescent="0.25">
      <c r="A481" s="120" t="s">
        <v>306</v>
      </c>
      <c r="B481" s="121"/>
      <c r="C481" s="121"/>
      <c r="D481" s="121"/>
      <c r="E481" s="121"/>
      <c r="F481" s="121"/>
      <c r="G481" s="121"/>
      <c r="H481" s="121"/>
      <c r="I481" s="122"/>
      <c r="J481" s="1">
        <v>2</v>
      </c>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WZC481" s="1"/>
      <c r="WZD481" s="1"/>
      <c r="WZE481" s="1"/>
      <c r="WZF481" s="1"/>
      <c r="WZG481" s="1"/>
      <c r="WZH481" s="1"/>
      <c r="WZI481" s="1"/>
      <c r="WZJ481" s="1"/>
      <c r="WZK481" s="1"/>
      <c r="WZL481" s="1"/>
      <c r="WZM481" s="1"/>
      <c r="WZN481" s="1"/>
      <c r="WZO481" s="1"/>
      <c r="WZP481" s="1"/>
      <c r="WZQ481" s="1"/>
      <c r="WZR481" s="1"/>
      <c r="WZS481" s="1"/>
      <c r="WZT481" s="1"/>
      <c r="WZU481" s="1"/>
      <c r="WZV481" s="1"/>
      <c r="WZW481" s="1"/>
      <c r="WZX481" s="1"/>
      <c r="WZY481" s="1"/>
      <c r="WZZ481" s="1"/>
      <c r="XAA481" s="1"/>
      <c r="XAB481" s="1"/>
      <c r="XAC481" s="1"/>
      <c r="XAD481" s="1"/>
      <c r="XAE481" s="1"/>
      <c r="XAF481" s="1"/>
      <c r="XAG481" s="1"/>
      <c r="XAH481" s="1"/>
      <c r="XAI481" s="1"/>
      <c r="XAJ481" s="1"/>
      <c r="XAK481" s="1"/>
      <c r="XAL481" s="1"/>
      <c r="XAM481" s="1"/>
      <c r="XAN481" s="1"/>
      <c r="XAO481" s="1"/>
      <c r="XAP481" s="1"/>
      <c r="XAQ481" s="1"/>
      <c r="XAR481" s="1"/>
      <c r="XAS481" s="1"/>
      <c r="XAT481" s="1"/>
      <c r="XAU481" s="1"/>
      <c r="XAV481" s="1"/>
      <c r="XAW481" s="1"/>
      <c r="XAX481" s="1"/>
      <c r="XAY481" s="1"/>
      <c r="XAZ481" s="1"/>
      <c r="XBA481" s="1"/>
      <c r="XBB481" s="1"/>
      <c r="XBC481" s="1"/>
      <c r="XBD481" s="1"/>
      <c r="XBE481" s="1"/>
      <c r="XBF481" s="1"/>
      <c r="XBG481" s="1"/>
      <c r="XBH481" s="1"/>
      <c r="XBI481" s="1"/>
      <c r="XBJ481" s="1"/>
      <c r="XBK481" s="1"/>
      <c r="XBL481" s="1"/>
      <c r="XBM481" s="1"/>
      <c r="XBN481" s="1"/>
      <c r="XBO481" s="1"/>
      <c r="XBP481" s="1"/>
      <c r="XBQ481" s="1"/>
      <c r="XBR481" s="1"/>
      <c r="XBS481" s="1"/>
      <c r="XBT481" s="1"/>
      <c r="XBU481" s="1"/>
      <c r="XBV481" s="1"/>
      <c r="XBW481" s="1"/>
      <c r="XBX481" s="1"/>
      <c r="XBY481" s="1"/>
      <c r="XBZ481" s="1"/>
      <c r="XCA481" s="1"/>
      <c r="XCB481" s="1"/>
      <c r="XCC481" s="1"/>
      <c r="XCD481" s="1"/>
      <c r="XCE481" s="1"/>
      <c r="XCF481" s="1"/>
      <c r="XCG481" s="1"/>
      <c r="XCH481" s="1"/>
      <c r="XCI481" s="1"/>
      <c r="XCJ481" s="1"/>
      <c r="XCK481" s="1"/>
      <c r="XCL481" s="1"/>
      <c r="XCM481" s="1"/>
      <c r="XCN481" s="1"/>
      <c r="XCO481" s="1"/>
      <c r="XCP481" s="1"/>
      <c r="XCQ481" s="1"/>
      <c r="XCR481" s="1"/>
      <c r="XCS481" s="1"/>
      <c r="XCT481" s="1"/>
      <c r="XCU481" s="1"/>
      <c r="XCV481" s="1"/>
      <c r="XCW481" s="1"/>
      <c r="XCX481" s="1"/>
      <c r="XCY481" s="1"/>
      <c r="XCZ481" s="1"/>
      <c r="XDA481" s="1"/>
      <c r="XDB481" s="1"/>
      <c r="XDC481" s="1"/>
      <c r="XDD481" s="1"/>
      <c r="XDE481" s="1"/>
      <c r="XDF481" s="1"/>
      <c r="XDG481" s="1"/>
      <c r="XDH481" s="1"/>
      <c r="XDI481" s="1"/>
      <c r="XDJ481" s="1"/>
      <c r="XDK481" s="1"/>
      <c r="XDL481" s="1"/>
      <c r="XDM481" s="1"/>
      <c r="XDN481" s="1"/>
      <c r="XDO481" s="1"/>
      <c r="XDP481" s="1"/>
      <c r="XDQ481" s="1"/>
      <c r="XDR481" s="1"/>
      <c r="XDS481" s="1"/>
      <c r="XDT481" s="1"/>
      <c r="XDU481" s="1"/>
      <c r="XDV481" s="1"/>
      <c r="XDW481" s="1"/>
      <c r="XDX481" s="1"/>
      <c r="XDY481" s="1"/>
      <c r="XDZ481" s="1"/>
      <c r="XEA481" s="1"/>
      <c r="XEB481" s="1"/>
      <c r="XEC481" s="1"/>
      <c r="XED481" s="1"/>
      <c r="XEE481" s="1"/>
      <c r="XEF481" s="1"/>
      <c r="XEG481" s="1"/>
      <c r="XEH481" s="1"/>
      <c r="XEI481" s="1"/>
      <c r="XEJ481" s="1"/>
      <c r="XEK481" s="1"/>
      <c r="XEL481" s="1"/>
      <c r="XEM481" s="1"/>
      <c r="XEN481" s="1"/>
      <c r="XEO481" s="1"/>
      <c r="XEP481" s="1"/>
      <c r="XEQ481" s="1"/>
      <c r="XER481" s="1"/>
      <c r="XES481" s="1"/>
      <c r="XET481" s="1"/>
      <c r="XEU481" s="1"/>
      <c r="XEV481" s="1"/>
      <c r="XEW481" s="1"/>
      <c r="XEX481" s="1"/>
      <c r="XEY481" s="1"/>
      <c r="XEZ481" s="1"/>
      <c r="XFA481" s="1"/>
      <c r="XFB481" s="1"/>
      <c r="XFC481" s="1"/>
      <c r="XFD481" s="1"/>
    </row>
    <row r="482" spans="1:151 16227:16384" s="11" customFormat="1" ht="20.25" customHeight="1" x14ac:dyDescent="0.25">
      <c r="A482" s="137" t="str">
        <f>A481</f>
        <v>51st &amp; 52nd Floor</v>
      </c>
      <c r="B482" s="138"/>
      <c r="C482" s="100">
        <v>1</v>
      </c>
      <c r="D482" s="100"/>
      <c r="E482" s="60" t="s">
        <v>208</v>
      </c>
      <c r="F482" s="117">
        <f>(55.75+6)*10.764</f>
        <v>664.67699999999991</v>
      </c>
      <c r="G482" s="119">
        <f>(55.75+6)*10.764</f>
        <v>664.67699999999991</v>
      </c>
      <c r="H482" s="60">
        <v>0</v>
      </c>
      <c r="I482" s="60">
        <f t="shared" ref="I482:I484" si="97">F482*(($I$191)+1)+H482</f>
        <v>997.01549999999986</v>
      </c>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WZC482" s="1"/>
      <c r="WZD482" s="1"/>
      <c r="WZE482" s="1"/>
      <c r="WZF482" s="1"/>
      <c r="WZG482" s="1"/>
      <c r="WZH482" s="1"/>
      <c r="WZI482" s="1"/>
      <c r="WZJ482" s="1"/>
      <c r="WZK482" s="1"/>
      <c r="WZL482" s="1"/>
      <c r="WZM482" s="1"/>
      <c r="WZN482" s="1"/>
      <c r="WZO482" s="1"/>
      <c r="WZP482" s="1"/>
      <c r="WZQ482" s="1"/>
      <c r="WZR482" s="1"/>
      <c r="WZS482" s="1"/>
      <c r="WZT482" s="1"/>
      <c r="WZU482" s="1"/>
      <c r="WZV482" s="1"/>
      <c r="WZW482" s="1"/>
      <c r="WZX482" s="1"/>
      <c r="WZY482" s="1"/>
      <c r="WZZ482" s="1"/>
      <c r="XAA482" s="1"/>
      <c r="XAB482" s="1"/>
      <c r="XAC482" s="1"/>
      <c r="XAD482" s="1"/>
      <c r="XAE482" s="1"/>
      <c r="XAF482" s="1"/>
      <c r="XAG482" s="1"/>
      <c r="XAH482" s="1"/>
      <c r="XAI482" s="1"/>
      <c r="XAJ482" s="1"/>
      <c r="XAK482" s="1"/>
      <c r="XAL482" s="1"/>
      <c r="XAM482" s="1"/>
      <c r="XAN482" s="1"/>
      <c r="XAO482" s="1"/>
      <c r="XAP482" s="1"/>
      <c r="XAQ482" s="1"/>
      <c r="XAR482" s="1"/>
      <c r="XAS482" s="1"/>
      <c r="XAT482" s="1"/>
      <c r="XAU482" s="1"/>
      <c r="XAV482" s="1"/>
      <c r="XAW482" s="1"/>
      <c r="XAX482" s="1"/>
      <c r="XAY482" s="1"/>
      <c r="XAZ482" s="1"/>
      <c r="XBA482" s="1"/>
      <c r="XBB482" s="1"/>
      <c r="XBC482" s="1"/>
      <c r="XBD482" s="1"/>
      <c r="XBE482" s="1"/>
      <c r="XBF482" s="1"/>
      <c r="XBG482" s="1"/>
      <c r="XBH482" s="1"/>
      <c r="XBI482" s="1"/>
      <c r="XBJ482" s="1"/>
      <c r="XBK482" s="1"/>
      <c r="XBL482" s="1"/>
      <c r="XBM482" s="1"/>
      <c r="XBN482" s="1"/>
      <c r="XBO482" s="1"/>
      <c r="XBP482" s="1"/>
      <c r="XBQ482" s="1"/>
      <c r="XBR482" s="1"/>
      <c r="XBS482" s="1"/>
      <c r="XBT482" s="1"/>
      <c r="XBU482" s="1"/>
      <c r="XBV482" s="1"/>
      <c r="XBW482" s="1"/>
      <c r="XBX482" s="1"/>
      <c r="XBY482" s="1"/>
      <c r="XBZ482" s="1"/>
      <c r="XCA482" s="1"/>
      <c r="XCB482" s="1"/>
      <c r="XCC482" s="1"/>
      <c r="XCD482" s="1"/>
      <c r="XCE482" s="1"/>
      <c r="XCF482" s="1"/>
      <c r="XCG482" s="1"/>
      <c r="XCH482" s="1"/>
      <c r="XCI482" s="1"/>
      <c r="XCJ482" s="1"/>
      <c r="XCK482" s="1"/>
      <c r="XCL482" s="1"/>
      <c r="XCM482" s="1"/>
      <c r="XCN482" s="1"/>
      <c r="XCO482" s="1"/>
      <c r="XCP482" s="1"/>
      <c r="XCQ482" s="1"/>
      <c r="XCR482" s="1"/>
      <c r="XCS482" s="1"/>
      <c r="XCT482" s="1"/>
      <c r="XCU482" s="1"/>
      <c r="XCV482" s="1"/>
      <c r="XCW482" s="1"/>
      <c r="XCX482" s="1"/>
      <c r="XCY482" s="1"/>
      <c r="XCZ482" s="1"/>
      <c r="XDA482" s="1"/>
      <c r="XDB482" s="1"/>
      <c r="XDC482" s="1"/>
      <c r="XDD482" s="1"/>
      <c r="XDE482" s="1"/>
      <c r="XDF482" s="1"/>
      <c r="XDG482" s="1"/>
      <c r="XDH482" s="1"/>
      <c r="XDI482" s="1"/>
      <c r="XDJ482" s="1"/>
      <c r="XDK482" s="1"/>
      <c r="XDL482" s="1"/>
      <c r="XDM482" s="1"/>
      <c r="XDN482" s="1"/>
      <c r="XDO482" s="1"/>
      <c r="XDP482" s="1"/>
      <c r="XDQ482" s="1"/>
      <c r="XDR482" s="1"/>
      <c r="XDS482" s="1"/>
      <c r="XDT482" s="1"/>
      <c r="XDU482" s="1"/>
      <c r="XDV482" s="1"/>
      <c r="XDW482" s="1"/>
      <c r="XDX482" s="1"/>
      <c r="XDY482" s="1"/>
      <c r="XDZ482" s="1"/>
      <c r="XEA482" s="1"/>
      <c r="XEB482" s="1"/>
      <c r="XEC482" s="1"/>
      <c r="XED482" s="1"/>
      <c r="XEE482" s="1"/>
      <c r="XEF482" s="1"/>
      <c r="XEG482" s="1"/>
      <c r="XEH482" s="1"/>
      <c r="XEI482" s="1"/>
      <c r="XEJ482" s="1"/>
      <c r="XEK482" s="1"/>
      <c r="XEL482" s="1"/>
      <c r="XEM482" s="1"/>
      <c r="XEN482" s="1"/>
      <c r="XEO482" s="1"/>
      <c r="XEP482" s="1"/>
      <c r="XEQ482" s="1"/>
      <c r="XER482" s="1"/>
      <c r="XES482" s="1"/>
      <c r="XET482" s="1"/>
      <c r="XEU482" s="1"/>
      <c r="XEV482" s="1"/>
      <c r="XEW482" s="1"/>
      <c r="XEX482" s="1"/>
      <c r="XEY482" s="1"/>
      <c r="XEZ482" s="1"/>
      <c r="XFA482" s="1"/>
      <c r="XFB482" s="1"/>
      <c r="XFC482" s="1"/>
      <c r="XFD482" s="1"/>
    </row>
    <row r="483" spans="1:151 16227:16384" s="11" customFormat="1" ht="20.25" customHeight="1" x14ac:dyDescent="0.25">
      <c r="A483" s="139"/>
      <c r="B483" s="140"/>
      <c r="C483" s="100">
        <f>C482+1</f>
        <v>2</v>
      </c>
      <c r="D483" s="100"/>
      <c r="E483" s="60" t="s">
        <v>211</v>
      </c>
      <c r="F483" s="117">
        <f>(42.49+4.32)*10.764</f>
        <v>503.86284000000001</v>
      </c>
      <c r="G483" s="119">
        <f>(42.49+4.32)*10.764</f>
        <v>503.86284000000001</v>
      </c>
      <c r="H483" s="60">
        <v>0</v>
      </c>
      <c r="I483" s="60">
        <f t="shared" si="97"/>
        <v>755.79426000000001</v>
      </c>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WZC483" s="1"/>
      <c r="WZD483" s="1"/>
      <c r="WZE483" s="1"/>
      <c r="WZF483" s="1"/>
      <c r="WZG483" s="1"/>
      <c r="WZH483" s="1"/>
      <c r="WZI483" s="1"/>
      <c r="WZJ483" s="1"/>
      <c r="WZK483" s="1"/>
      <c r="WZL483" s="1"/>
      <c r="WZM483" s="1"/>
      <c r="WZN483" s="1"/>
      <c r="WZO483" s="1"/>
      <c r="WZP483" s="1"/>
      <c r="WZQ483" s="1"/>
      <c r="WZR483" s="1"/>
      <c r="WZS483" s="1"/>
      <c r="WZT483" s="1"/>
      <c r="WZU483" s="1"/>
      <c r="WZV483" s="1"/>
      <c r="WZW483" s="1"/>
      <c r="WZX483" s="1"/>
      <c r="WZY483" s="1"/>
      <c r="WZZ483" s="1"/>
      <c r="XAA483" s="1"/>
      <c r="XAB483" s="1"/>
      <c r="XAC483" s="1"/>
      <c r="XAD483" s="1"/>
      <c r="XAE483" s="1"/>
      <c r="XAF483" s="1"/>
      <c r="XAG483" s="1"/>
      <c r="XAH483" s="1"/>
      <c r="XAI483" s="1"/>
      <c r="XAJ483" s="1"/>
      <c r="XAK483" s="1"/>
      <c r="XAL483" s="1"/>
      <c r="XAM483" s="1"/>
      <c r="XAN483" s="1"/>
      <c r="XAO483" s="1"/>
      <c r="XAP483" s="1"/>
      <c r="XAQ483" s="1"/>
      <c r="XAR483" s="1"/>
      <c r="XAS483" s="1"/>
      <c r="XAT483" s="1"/>
      <c r="XAU483" s="1"/>
      <c r="XAV483" s="1"/>
      <c r="XAW483" s="1"/>
      <c r="XAX483" s="1"/>
      <c r="XAY483" s="1"/>
      <c r="XAZ483" s="1"/>
      <c r="XBA483" s="1"/>
      <c r="XBB483" s="1"/>
      <c r="XBC483" s="1"/>
      <c r="XBD483" s="1"/>
      <c r="XBE483" s="1"/>
      <c r="XBF483" s="1"/>
      <c r="XBG483" s="1"/>
      <c r="XBH483" s="1"/>
      <c r="XBI483" s="1"/>
      <c r="XBJ483" s="1"/>
      <c r="XBK483" s="1"/>
      <c r="XBL483" s="1"/>
      <c r="XBM483" s="1"/>
      <c r="XBN483" s="1"/>
      <c r="XBO483" s="1"/>
      <c r="XBP483" s="1"/>
      <c r="XBQ483" s="1"/>
      <c r="XBR483" s="1"/>
      <c r="XBS483" s="1"/>
      <c r="XBT483" s="1"/>
      <c r="XBU483" s="1"/>
      <c r="XBV483" s="1"/>
      <c r="XBW483" s="1"/>
      <c r="XBX483" s="1"/>
      <c r="XBY483" s="1"/>
      <c r="XBZ483" s="1"/>
      <c r="XCA483" s="1"/>
      <c r="XCB483" s="1"/>
      <c r="XCC483" s="1"/>
      <c r="XCD483" s="1"/>
      <c r="XCE483" s="1"/>
      <c r="XCF483" s="1"/>
      <c r="XCG483" s="1"/>
      <c r="XCH483" s="1"/>
      <c r="XCI483" s="1"/>
      <c r="XCJ483" s="1"/>
      <c r="XCK483" s="1"/>
      <c r="XCL483" s="1"/>
      <c r="XCM483" s="1"/>
      <c r="XCN483" s="1"/>
      <c r="XCO483" s="1"/>
      <c r="XCP483" s="1"/>
      <c r="XCQ483" s="1"/>
      <c r="XCR483" s="1"/>
      <c r="XCS483" s="1"/>
      <c r="XCT483" s="1"/>
      <c r="XCU483" s="1"/>
      <c r="XCV483" s="1"/>
      <c r="XCW483" s="1"/>
      <c r="XCX483" s="1"/>
      <c r="XCY483" s="1"/>
      <c r="XCZ483" s="1"/>
      <c r="XDA483" s="1"/>
      <c r="XDB483" s="1"/>
      <c r="XDC483" s="1"/>
      <c r="XDD483" s="1"/>
      <c r="XDE483" s="1"/>
      <c r="XDF483" s="1"/>
      <c r="XDG483" s="1"/>
      <c r="XDH483" s="1"/>
      <c r="XDI483" s="1"/>
      <c r="XDJ483" s="1"/>
      <c r="XDK483" s="1"/>
      <c r="XDL483" s="1"/>
      <c r="XDM483" s="1"/>
      <c r="XDN483" s="1"/>
      <c r="XDO483" s="1"/>
      <c r="XDP483" s="1"/>
      <c r="XDQ483" s="1"/>
      <c r="XDR483" s="1"/>
      <c r="XDS483" s="1"/>
      <c r="XDT483" s="1"/>
      <c r="XDU483" s="1"/>
      <c r="XDV483" s="1"/>
      <c r="XDW483" s="1"/>
      <c r="XDX483" s="1"/>
      <c r="XDY483" s="1"/>
      <c r="XDZ483" s="1"/>
      <c r="XEA483" s="1"/>
      <c r="XEB483" s="1"/>
      <c r="XEC483" s="1"/>
      <c r="XED483" s="1"/>
      <c r="XEE483" s="1"/>
      <c r="XEF483" s="1"/>
      <c r="XEG483" s="1"/>
      <c r="XEH483" s="1"/>
      <c r="XEI483" s="1"/>
      <c r="XEJ483" s="1"/>
      <c r="XEK483" s="1"/>
      <c r="XEL483" s="1"/>
      <c r="XEM483" s="1"/>
      <c r="XEN483" s="1"/>
      <c r="XEO483" s="1"/>
      <c r="XEP483" s="1"/>
      <c r="XEQ483" s="1"/>
      <c r="XER483" s="1"/>
      <c r="XES483" s="1"/>
      <c r="XET483" s="1"/>
      <c r="XEU483" s="1"/>
      <c r="XEV483" s="1"/>
      <c r="XEW483" s="1"/>
      <c r="XEX483" s="1"/>
      <c r="XEY483" s="1"/>
      <c r="XEZ483" s="1"/>
      <c r="XFA483" s="1"/>
      <c r="XFB483" s="1"/>
      <c r="XFC483" s="1"/>
      <c r="XFD483" s="1"/>
    </row>
    <row r="484" spans="1:151 16227:16384" s="11" customFormat="1" ht="20.25" customHeight="1" x14ac:dyDescent="0.25">
      <c r="A484" s="139"/>
      <c r="B484" s="140"/>
      <c r="C484" s="100">
        <f t="shared" ref="C484:C485" si="98">C483+1</f>
        <v>3</v>
      </c>
      <c r="D484" s="100"/>
      <c r="E484" s="60" t="s">
        <v>211</v>
      </c>
      <c r="F484" s="117">
        <f>(43.01+4.32)*10.764</f>
        <v>509.46011999999996</v>
      </c>
      <c r="G484" s="119">
        <f>(43.01+4.32)*10.764</f>
        <v>509.46011999999996</v>
      </c>
      <c r="H484" s="60">
        <v>0</v>
      </c>
      <c r="I484" s="60">
        <f t="shared" si="97"/>
        <v>764.19017999999994</v>
      </c>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WZC484" s="1"/>
      <c r="WZD484" s="1"/>
      <c r="WZE484" s="1"/>
      <c r="WZF484" s="1"/>
      <c r="WZG484" s="1"/>
      <c r="WZH484" s="1"/>
      <c r="WZI484" s="1"/>
      <c r="WZJ484" s="1"/>
      <c r="WZK484" s="1"/>
      <c r="WZL484" s="1"/>
      <c r="WZM484" s="1"/>
      <c r="WZN484" s="1"/>
      <c r="WZO484" s="1"/>
      <c r="WZP484" s="1"/>
      <c r="WZQ484" s="1"/>
      <c r="WZR484" s="1"/>
      <c r="WZS484" s="1"/>
      <c r="WZT484" s="1"/>
      <c r="WZU484" s="1"/>
      <c r="WZV484" s="1"/>
      <c r="WZW484" s="1"/>
      <c r="WZX484" s="1"/>
      <c r="WZY484" s="1"/>
      <c r="WZZ484" s="1"/>
      <c r="XAA484" s="1"/>
      <c r="XAB484" s="1"/>
      <c r="XAC484" s="1"/>
      <c r="XAD484" s="1"/>
      <c r="XAE484" s="1"/>
      <c r="XAF484" s="1"/>
      <c r="XAG484" s="1"/>
      <c r="XAH484" s="1"/>
      <c r="XAI484" s="1"/>
      <c r="XAJ484" s="1"/>
      <c r="XAK484" s="1"/>
      <c r="XAL484" s="1"/>
      <c r="XAM484" s="1"/>
      <c r="XAN484" s="1"/>
      <c r="XAO484" s="1"/>
      <c r="XAP484" s="1"/>
      <c r="XAQ484" s="1"/>
      <c r="XAR484" s="1"/>
      <c r="XAS484" s="1"/>
      <c r="XAT484" s="1"/>
      <c r="XAU484" s="1"/>
      <c r="XAV484" s="1"/>
      <c r="XAW484" s="1"/>
      <c r="XAX484" s="1"/>
      <c r="XAY484" s="1"/>
      <c r="XAZ484" s="1"/>
      <c r="XBA484" s="1"/>
      <c r="XBB484" s="1"/>
      <c r="XBC484" s="1"/>
      <c r="XBD484" s="1"/>
      <c r="XBE484" s="1"/>
      <c r="XBF484" s="1"/>
      <c r="XBG484" s="1"/>
      <c r="XBH484" s="1"/>
      <c r="XBI484" s="1"/>
      <c r="XBJ484" s="1"/>
      <c r="XBK484" s="1"/>
      <c r="XBL484" s="1"/>
      <c r="XBM484" s="1"/>
      <c r="XBN484" s="1"/>
      <c r="XBO484" s="1"/>
      <c r="XBP484" s="1"/>
      <c r="XBQ484" s="1"/>
      <c r="XBR484" s="1"/>
      <c r="XBS484" s="1"/>
      <c r="XBT484" s="1"/>
      <c r="XBU484" s="1"/>
      <c r="XBV484" s="1"/>
      <c r="XBW484" s="1"/>
      <c r="XBX484" s="1"/>
      <c r="XBY484" s="1"/>
      <c r="XBZ484" s="1"/>
      <c r="XCA484" s="1"/>
      <c r="XCB484" s="1"/>
      <c r="XCC484" s="1"/>
      <c r="XCD484" s="1"/>
      <c r="XCE484" s="1"/>
      <c r="XCF484" s="1"/>
      <c r="XCG484" s="1"/>
      <c r="XCH484" s="1"/>
      <c r="XCI484" s="1"/>
      <c r="XCJ484" s="1"/>
      <c r="XCK484" s="1"/>
      <c r="XCL484" s="1"/>
      <c r="XCM484" s="1"/>
      <c r="XCN484" s="1"/>
      <c r="XCO484" s="1"/>
      <c r="XCP484" s="1"/>
      <c r="XCQ484" s="1"/>
      <c r="XCR484" s="1"/>
      <c r="XCS484" s="1"/>
      <c r="XCT484" s="1"/>
      <c r="XCU484" s="1"/>
      <c r="XCV484" s="1"/>
      <c r="XCW484" s="1"/>
      <c r="XCX484" s="1"/>
      <c r="XCY484" s="1"/>
      <c r="XCZ484" s="1"/>
      <c r="XDA484" s="1"/>
      <c r="XDB484" s="1"/>
      <c r="XDC484" s="1"/>
      <c r="XDD484" s="1"/>
      <c r="XDE484" s="1"/>
      <c r="XDF484" s="1"/>
      <c r="XDG484" s="1"/>
      <c r="XDH484" s="1"/>
      <c r="XDI484" s="1"/>
      <c r="XDJ484" s="1"/>
      <c r="XDK484" s="1"/>
      <c r="XDL484" s="1"/>
      <c r="XDM484" s="1"/>
      <c r="XDN484" s="1"/>
      <c r="XDO484" s="1"/>
      <c r="XDP484" s="1"/>
      <c r="XDQ484" s="1"/>
      <c r="XDR484" s="1"/>
      <c r="XDS484" s="1"/>
      <c r="XDT484" s="1"/>
      <c r="XDU484" s="1"/>
      <c r="XDV484" s="1"/>
      <c r="XDW484" s="1"/>
      <c r="XDX484" s="1"/>
      <c r="XDY484" s="1"/>
      <c r="XDZ484" s="1"/>
      <c r="XEA484" s="1"/>
      <c r="XEB484" s="1"/>
      <c r="XEC484" s="1"/>
      <c r="XED484" s="1"/>
      <c r="XEE484" s="1"/>
      <c r="XEF484" s="1"/>
      <c r="XEG484" s="1"/>
      <c r="XEH484" s="1"/>
      <c r="XEI484" s="1"/>
      <c r="XEJ484" s="1"/>
      <c r="XEK484" s="1"/>
      <c r="XEL484" s="1"/>
      <c r="XEM484" s="1"/>
      <c r="XEN484" s="1"/>
      <c r="XEO484" s="1"/>
      <c r="XEP484" s="1"/>
      <c r="XEQ484" s="1"/>
      <c r="XER484" s="1"/>
      <c r="XES484" s="1"/>
      <c r="XET484" s="1"/>
      <c r="XEU484" s="1"/>
      <c r="XEV484" s="1"/>
      <c r="XEW484" s="1"/>
      <c r="XEX484" s="1"/>
      <c r="XEY484" s="1"/>
      <c r="XEZ484" s="1"/>
      <c r="XFA484" s="1"/>
      <c r="XFB484" s="1"/>
      <c r="XFC484" s="1"/>
      <c r="XFD484" s="1"/>
    </row>
    <row r="485" spans="1:151 16227:16384" s="11" customFormat="1" ht="20.25" customHeight="1" x14ac:dyDescent="0.25">
      <c r="A485" s="141"/>
      <c r="B485" s="142"/>
      <c r="C485" s="100">
        <f t="shared" si="98"/>
        <v>4</v>
      </c>
      <c r="D485" s="100"/>
      <c r="E485" s="117" t="s">
        <v>307</v>
      </c>
      <c r="F485" s="118"/>
      <c r="G485" s="118"/>
      <c r="H485" s="118"/>
      <c r="I485" s="119"/>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WZC485" s="1"/>
      <c r="WZD485" s="1"/>
      <c r="WZE485" s="1"/>
      <c r="WZF485" s="1"/>
      <c r="WZG485" s="1"/>
      <c r="WZH485" s="1"/>
      <c r="WZI485" s="1"/>
      <c r="WZJ485" s="1"/>
      <c r="WZK485" s="1"/>
      <c r="WZL485" s="1"/>
      <c r="WZM485" s="1"/>
      <c r="WZN485" s="1"/>
      <c r="WZO485" s="1"/>
      <c r="WZP485" s="1"/>
      <c r="WZQ485" s="1"/>
      <c r="WZR485" s="1"/>
      <c r="WZS485" s="1"/>
      <c r="WZT485" s="1"/>
      <c r="WZU485" s="1"/>
      <c r="WZV485" s="1"/>
      <c r="WZW485" s="1"/>
      <c r="WZX485" s="1"/>
      <c r="WZY485" s="1"/>
      <c r="WZZ485" s="1"/>
      <c r="XAA485" s="1"/>
      <c r="XAB485" s="1"/>
      <c r="XAC485" s="1"/>
      <c r="XAD485" s="1"/>
      <c r="XAE485" s="1"/>
      <c r="XAF485" s="1"/>
      <c r="XAG485" s="1"/>
      <c r="XAH485" s="1"/>
      <c r="XAI485" s="1"/>
      <c r="XAJ485" s="1"/>
      <c r="XAK485" s="1"/>
      <c r="XAL485" s="1"/>
      <c r="XAM485" s="1"/>
      <c r="XAN485" s="1"/>
      <c r="XAO485" s="1"/>
      <c r="XAP485" s="1"/>
      <c r="XAQ485" s="1"/>
      <c r="XAR485" s="1"/>
      <c r="XAS485" s="1"/>
      <c r="XAT485" s="1"/>
      <c r="XAU485" s="1"/>
      <c r="XAV485" s="1"/>
      <c r="XAW485" s="1"/>
      <c r="XAX485" s="1"/>
      <c r="XAY485" s="1"/>
      <c r="XAZ485" s="1"/>
      <c r="XBA485" s="1"/>
      <c r="XBB485" s="1"/>
      <c r="XBC485" s="1"/>
      <c r="XBD485" s="1"/>
      <c r="XBE485" s="1"/>
      <c r="XBF485" s="1"/>
      <c r="XBG485" s="1"/>
      <c r="XBH485" s="1"/>
      <c r="XBI485" s="1"/>
      <c r="XBJ485" s="1"/>
      <c r="XBK485" s="1"/>
      <c r="XBL485" s="1"/>
      <c r="XBM485" s="1"/>
      <c r="XBN485" s="1"/>
      <c r="XBO485" s="1"/>
      <c r="XBP485" s="1"/>
      <c r="XBQ485" s="1"/>
      <c r="XBR485" s="1"/>
      <c r="XBS485" s="1"/>
      <c r="XBT485" s="1"/>
      <c r="XBU485" s="1"/>
      <c r="XBV485" s="1"/>
      <c r="XBW485" s="1"/>
      <c r="XBX485" s="1"/>
      <c r="XBY485" s="1"/>
      <c r="XBZ485" s="1"/>
      <c r="XCA485" s="1"/>
      <c r="XCB485" s="1"/>
      <c r="XCC485" s="1"/>
      <c r="XCD485" s="1"/>
      <c r="XCE485" s="1"/>
      <c r="XCF485" s="1"/>
      <c r="XCG485" s="1"/>
      <c r="XCH485" s="1"/>
      <c r="XCI485" s="1"/>
      <c r="XCJ485" s="1"/>
      <c r="XCK485" s="1"/>
      <c r="XCL485" s="1"/>
      <c r="XCM485" s="1"/>
      <c r="XCN485" s="1"/>
      <c r="XCO485" s="1"/>
      <c r="XCP485" s="1"/>
      <c r="XCQ485" s="1"/>
      <c r="XCR485" s="1"/>
      <c r="XCS485" s="1"/>
      <c r="XCT485" s="1"/>
      <c r="XCU485" s="1"/>
      <c r="XCV485" s="1"/>
      <c r="XCW485" s="1"/>
      <c r="XCX485" s="1"/>
      <c r="XCY485" s="1"/>
      <c r="XCZ485" s="1"/>
      <c r="XDA485" s="1"/>
      <c r="XDB485" s="1"/>
      <c r="XDC485" s="1"/>
      <c r="XDD485" s="1"/>
      <c r="XDE485" s="1"/>
      <c r="XDF485" s="1"/>
      <c r="XDG485" s="1"/>
      <c r="XDH485" s="1"/>
      <c r="XDI485" s="1"/>
      <c r="XDJ485" s="1"/>
      <c r="XDK485" s="1"/>
      <c r="XDL485" s="1"/>
      <c r="XDM485" s="1"/>
      <c r="XDN485" s="1"/>
      <c r="XDO485" s="1"/>
      <c r="XDP485" s="1"/>
      <c r="XDQ485" s="1"/>
      <c r="XDR485" s="1"/>
      <c r="XDS485" s="1"/>
      <c r="XDT485" s="1"/>
      <c r="XDU485" s="1"/>
      <c r="XDV485" s="1"/>
      <c r="XDW485" s="1"/>
      <c r="XDX485" s="1"/>
      <c r="XDY485" s="1"/>
      <c r="XDZ485" s="1"/>
      <c r="XEA485" s="1"/>
      <c r="XEB485" s="1"/>
      <c r="XEC485" s="1"/>
      <c r="XED485" s="1"/>
      <c r="XEE485" s="1"/>
      <c r="XEF485" s="1"/>
      <c r="XEG485" s="1"/>
      <c r="XEH485" s="1"/>
      <c r="XEI485" s="1"/>
      <c r="XEJ485" s="1"/>
      <c r="XEK485" s="1"/>
      <c r="XEL485" s="1"/>
      <c r="XEM485" s="1"/>
      <c r="XEN485" s="1"/>
      <c r="XEO485" s="1"/>
      <c r="XEP485" s="1"/>
      <c r="XEQ485" s="1"/>
      <c r="XER485" s="1"/>
      <c r="XES485" s="1"/>
      <c r="XET485" s="1"/>
      <c r="XEU485" s="1"/>
      <c r="XEV485" s="1"/>
      <c r="XEW485" s="1"/>
      <c r="XEX485" s="1"/>
      <c r="XEY485" s="1"/>
      <c r="XEZ485" s="1"/>
      <c r="XFA485" s="1"/>
      <c r="XFB485" s="1"/>
      <c r="XFC485" s="1"/>
      <c r="XFD485" s="1"/>
    </row>
    <row r="486" spans="1:151 16227:16384" s="11" customFormat="1" ht="22.5" x14ac:dyDescent="0.25">
      <c r="A486" s="166" t="s">
        <v>202</v>
      </c>
      <c r="B486" s="167"/>
      <c r="C486" s="167"/>
      <c r="D486" s="167"/>
      <c r="E486" s="167"/>
      <c r="F486" s="167"/>
      <c r="G486" s="167"/>
      <c r="H486" s="167"/>
      <c r="I486" s="168"/>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WZC486" s="1"/>
      <c r="WZD486" s="1"/>
      <c r="WZE486" s="1"/>
      <c r="WZF486" s="1"/>
      <c r="WZG486" s="1"/>
      <c r="WZH486" s="1"/>
      <c r="WZI486" s="1"/>
      <c r="WZJ486" s="1"/>
      <c r="WZK486" s="1"/>
      <c r="WZL486" s="1"/>
      <c r="WZM486" s="1"/>
      <c r="WZN486" s="1"/>
      <c r="WZO486" s="1"/>
      <c r="WZP486" s="1"/>
      <c r="WZQ486" s="1"/>
      <c r="WZR486" s="1"/>
      <c r="WZS486" s="1"/>
      <c r="WZT486" s="1"/>
      <c r="WZU486" s="1"/>
      <c r="WZV486" s="1"/>
      <c r="WZW486" s="1"/>
      <c r="WZX486" s="1"/>
      <c r="WZY486" s="1"/>
      <c r="WZZ486" s="1"/>
      <c r="XAA486" s="1"/>
      <c r="XAB486" s="1"/>
      <c r="XAC486" s="1"/>
      <c r="XAD486" s="1"/>
      <c r="XAE486" s="1"/>
      <c r="XAF486" s="1"/>
      <c r="XAG486" s="1"/>
      <c r="XAH486" s="1"/>
      <c r="XAI486" s="1"/>
      <c r="XAJ486" s="1"/>
      <c r="XAK486" s="1"/>
      <c r="XAL486" s="1"/>
      <c r="XAM486" s="1"/>
      <c r="XAN486" s="1"/>
      <c r="XAO486" s="1"/>
      <c r="XAP486" s="1"/>
      <c r="XAQ486" s="1"/>
      <c r="XAR486" s="1"/>
      <c r="XAS486" s="1"/>
      <c r="XAT486" s="1"/>
      <c r="XAU486" s="1"/>
      <c r="XAV486" s="1"/>
      <c r="XAW486" s="1"/>
      <c r="XAX486" s="1"/>
      <c r="XAY486" s="1"/>
      <c r="XAZ486" s="1"/>
      <c r="XBA486" s="1"/>
      <c r="XBB486" s="1"/>
      <c r="XBC486" s="1"/>
      <c r="XBD486" s="1"/>
      <c r="XBE486" s="1"/>
      <c r="XBF486" s="1"/>
      <c r="XBG486" s="1"/>
      <c r="XBH486" s="1"/>
      <c r="XBI486" s="1"/>
      <c r="XBJ486" s="1"/>
      <c r="XBK486" s="1"/>
      <c r="XBL486" s="1"/>
      <c r="XBM486" s="1"/>
      <c r="XBN486" s="1"/>
      <c r="XBO486" s="1"/>
      <c r="XBP486" s="1"/>
      <c r="XBQ486" s="1"/>
      <c r="XBR486" s="1"/>
      <c r="XBS486" s="1"/>
      <c r="XBT486" s="1"/>
      <c r="XBU486" s="1"/>
      <c r="XBV486" s="1"/>
      <c r="XBW486" s="1"/>
      <c r="XBX486" s="1"/>
      <c r="XBY486" s="1"/>
      <c r="XBZ486" s="1"/>
      <c r="XCA486" s="1"/>
      <c r="XCB486" s="1"/>
      <c r="XCC486" s="1"/>
      <c r="XCD486" s="1"/>
      <c r="XCE486" s="1"/>
      <c r="XCF486" s="1"/>
      <c r="XCG486" s="1"/>
      <c r="XCH486" s="1"/>
      <c r="XCI486" s="1"/>
      <c r="XCJ486" s="1"/>
      <c r="XCK486" s="1"/>
      <c r="XCL486" s="1"/>
      <c r="XCM486" s="1"/>
      <c r="XCN486" s="1"/>
      <c r="XCO486" s="1"/>
      <c r="XCP486" s="1"/>
      <c r="XCQ486" s="1"/>
      <c r="XCR486" s="1"/>
      <c r="XCS486" s="1"/>
      <c r="XCT486" s="1"/>
      <c r="XCU486" s="1"/>
      <c r="XCV486" s="1"/>
      <c r="XCW486" s="1"/>
      <c r="XCX486" s="1"/>
      <c r="XCY486" s="1"/>
      <c r="XCZ486" s="1"/>
      <c r="XDA486" s="1"/>
      <c r="XDB486" s="1"/>
      <c r="XDC486" s="1"/>
      <c r="XDD486" s="1"/>
      <c r="XDE486" s="1"/>
      <c r="XDF486" s="1"/>
      <c r="XDG486" s="1"/>
      <c r="XDH486" s="1"/>
      <c r="XDI486" s="1"/>
      <c r="XDJ486" s="1"/>
      <c r="XDK486" s="1"/>
      <c r="XDL486" s="1"/>
      <c r="XDM486" s="1"/>
      <c r="XDN486" s="1"/>
      <c r="XDO486" s="1"/>
      <c r="XDP486" s="1"/>
      <c r="XDQ486" s="1"/>
      <c r="XDR486" s="1"/>
      <c r="XDS486" s="1"/>
      <c r="XDT486" s="1"/>
      <c r="XDU486" s="1"/>
      <c r="XDV486" s="1"/>
      <c r="XDW486" s="1"/>
      <c r="XDX486" s="1"/>
      <c r="XDY486" s="1"/>
      <c r="XDZ486" s="1"/>
      <c r="XEA486" s="1"/>
      <c r="XEB486" s="1"/>
      <c r="XEC486" s="1"/>
      <c r="XED486" s="1"/>
      <c r="XEE486" s="1"/>
      <c r="XEF486" s="1"/>
      <c r="XEG486" s="1"/>
      <c r="XEH486" s="1"/>
      <c r="XEI486" s="1"/>
      <c r="XEJ486" s="1"/>
      <c r="XEK486" s="1"/>
      <c r="XEL486" s="1"/>
      <c r="XEM486" s="1"/>
      <c r="XEN486" s="1"/>
      <c r="XEO486" s="1"/>
      <c r="XEP486" s="1"/>
      <c r="XEQ486" s="1"/>
      <c r="XER486" s="1"/>
      <c r="XES486" s="1"/>
      <c r="XET486" s="1"/>
      <c r="XEU486" s="1"/>
      <c r="XEV486" s="1"/>
      <c r="XEW486" s="1"/>
      <c r="XEX486" s="1"/>
      <c r="XEY486" s="1"/>
      <c r="XEZ486" s="1"/>
      <c r="XFA486" s="1"/>
      <c r="XFB486" s="1"/>
      <c r="XFC486" s="1"/>
      <c r="XFD486" s="1"/>
    </row>
    <row r="487" spans="1:151 16227:16384" s="11" customFormat="1" ht="20.25" x14ac:dyDescent="0.25">
      <c r="A487" s="120" t="s">
        <v>240</v>
      </c>
      <c r="B487" s="121"/>
      <c r="C487" s="121"/>
      <c r="D487" s="121"/>
      <c r="E487" s="121"/>
      <c r="F487" s="121"/>
      <c r="G487" s="121"/>
      <c r="H487" s="121"/>
      <c r="I487" s="122"/>
      <c r="J487" s="1">
        <v>1</v>
      </c>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WZC487" s="1"/>
      <c r="WZD487" s="1"/>
      <c r="WZE487" s="1"/>
      <c r="WZF487" s="1"/>
      <c r="WZG487" s="1"/>
      <c r="WZH487" s="1"/>
      <c r="WZI487" s="1"/>
      <c r="WZJ487" s="1"/>
      <c r="WZK487" s="1"/>
      <c r="WZL487" s="1"/>
      <c r="WZM487" s="1"/>
      <c r="WZN487" s="1"/>
      <c r="WZO487" s="1"/>
      <c r="WZP487" s="1"/>
      <c r="WZQ487" s="1"/>
      <c r="WZR487" s="1"/>
      <c r="WZS487" s="1"/>
      <c r="WZT487" s="1"/>
      <c r="WZU487" s="1"/>
      <c r="WZV487" s="1"/>
      <c r="WZW487" s="1"/>
      <c r="WZX487" s="1"/>
      <c r="WZY487" s="1"/>
      <c r="WZZ487" s="1"/>
      <c r="XAA487" s="1"/>
      <c r="XAB487" s="1"/>
      <c r="XAC487" s="1"/>
      <c r="XAD487" s="1"/>
      <c r="XAE487" s="1"/>
      <c r="XAF487" s="1"/>
      <c r="XAG487" s="1"/>
      <c r="XAH487" s="1"/>
      <c r="XAI487" s="1"/>
      <c r="XAJ487" s="1"/>
      <c r="XAK487" s="1"/>
      <c r="XAL487" s="1"/>
      <c r="XAM487" s="1"/>
      <c r="XAN487" s="1"/>
      <c r="XAO487" s="1"/>
      <c r="XAP487" s="1"/>
      <c r="XAQ487" s="1"/>
      <c r="XAR487" s="1"/>
      <c r="XAS487" s="1"/>
      <c r="XAT487" s="1"/>
      <c r="XAU487" s="1"/>
      <c r="XAV487" s="1"/>
      <c r="XAW487" s="1"/>
      <c r="XAX487" s="1"/>
      <c r="XAY487" s="1"/>
      <c r="XAZ487" s="1"/>
      <c r="XBA487" s="1"/>
      <c r="XBB487" s="1"/>
      <c r="XBC487" s="1"/>
      <c r="XBD487" s="1"/>
      <c r="XBE487" s="1"/>
      <c r="XBF487" s="1"/>
      <c r="XBG487" s="1"/>
      <c r="XBH487" s="1"/>
      <c r="XBI487" s="1"/>
      <c r="XBJ487" s="1"/>
      <c r="XBK487" s="1"/>
      <c r="XBL487" s="1"/>
      <c r="XBM487" s="1"/>
      <c r="XBN487" s="1"/>
      <c r="XBO487" s="1"/>
      <c r="XBP487" s="1"/>
      <c r="XBQ487" s="1"/>
      <c r="XBR487" s="1"/>
      <c r="XBS487" s="1"/>
      <c r="XBT487" s="1"/>
      <c r="XBU487" s="1"/>
      <c r="XBV487" s="1"/>
      <c r="XBW487" s="1"/>
      <c r="XBX487" s="1"/>
      <c r="XBY487" s="1"/>
      <c r="XBZ487" s="1"/>
      <c r="XCA487" s="1"/>
      <c r="XCB487" s="1"/>
      <c r="XCC487" s="1"/>
      <c r="XCD487" s="1"/>
      <c r="XCE487" s="1"/>
      <c r="XCF487" s="1"/>
      <c r="XCG487" s="1"/>
      <c r="XCH487" s="1"/>
      <c r="XCI487" s="1"/>
      <c r="XCJ487" s="1"/>
      <c r="XCK487" s="1"/>
      <c r="XCL487" s="1"/>
      <c r="XCM487" s="1"/>
      <c r="XCN487" s="1"/>
      <c r="XCO487" s="1"/>
      <c r="XCP487" s="1"/>
      <c r="XCQ487" s="1"/>
      <c r="XCR487" s="1"/>
      <c r="XCS487" s="1"/>
      <c r="XCT487" s="1"/>
      <c r="XCU487" s="1"/>
      <c r="XCV487" s="1"/>
      <c r="XCW487" s="1"/>
      <c r="XCX487" s="1"/>
      <c r="XCY487" s="1"/>
      <c r="XCZ487" s="1"/>
      <c r="XDA487" s="1"/>
      <c r="XDB487" s="1"/>
      <c r="XDC487" s="1"/>
      <c r="XDD487" s="1"/>
      <c r="XDE487" s="1"/>
      <c r="XDF487" s="1"/>
      <c r="XDG487" s="1"/>
      <c r="XDH487" s="1"/>
      <c r="XDI487" s="1"/>
      <c r="XDJ487" s="1"/>
      <c r="XDK487" s="1"/>
      <c r="XDL487" s="1"/>
      <c r="XDM487" s="1"/>
      <c r="XDN487" s="1"/>
      <c r="XDO487" s="1"/>
      <c r="XDP487" s="1"/>
      <c r="XDQ487" s="1"/>
      <c r="XDR487" s="1"/>
      <c r="XDS487" s="1"/>
      <c r="XDT487" s="1"/>
      <c r="XDU487" s="1"/>
      <c r="XDV487" s="1"/>
      <c r="XDW487" s="1"/>
      <c r="XDX487" s="1"/>
      <c r="XDY487" s="1"/>
      <c r="XDZ487" s="1"/>
      <c r="XEA487" s="1"/>
      <c r="XEB487" s="1"/>
      <c r="XEC487" s="1"/>
      <c r="XED487" s="1"/>
      <c r="XEE487" s="1"/>
      <c r="XEF487" s="1"/>
      <c r="XEG487" s="1"/>
      <c r="XEH487" s="1"/>
      <c r="XEI487" s="1"/>
      <c r="XEJ487" s="1"/>
      <c r="XEK487" s="1"/>
      <c r="XEL487" s="1"/>
      <c r="XEM487" s="1"/>
      <c r="XEN487" s="1"/>
      <c r="XEO487" s="1"/>
      <c r="XEP487" s="1"/>
      <c r="XEQ487" s="1"/>
      <c r="XER487" s="1"/>
      <c r="XES487" s="1"/>
      <c r="XET487" s="1"/>
      <c r="XEU487" s="1"/>
      <c r="XEV487" s="1"/>
      <c r="XEW487" s="1"/>
      <c r="XEX487" s="1"/>
      <c r="XEY487" s="1"/>
      <c r="XEZ487" s="1"/>
      <c r="XFA487" s="1"/>
      <c r="XFB487" s="1"/>
      <c r="XFC487" s="1"/>
      <c r="XFD487" s="1"/>
    </row>
    <row r="488" spans="1:151 16227:16384" s="11" customFormat="1" ht="20.25" customHeight="1" x14ac:dyDescent="0.25">
      <c r="A488" s="137" t="str">
        <f>A487</f>
        <v>1st Floor for Residential (Part Refuge Area)</v>
      </c>
      <c r="B488" s="138"/>
      <c r="C488" s="100">
        <v>1</v>
      </c>
      <c r="D488" s="100"/>
      <c r="E488" s="117" t="s">
        <v>107</v>
      </c>
      <c r="F488" s="118"/>
      <c r="G488" s="118"/>
      <c r="H488" s="118"/>
      <c r="I488" s="119"/>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WZC488" s="1"/>
      <c r="WZD488" s="1"/>
      <c r="WZE488" s="1"/>
      <c r="WZF488" s="1"/>
      <c r="WZG488" s="1"/>
      <c r="WZH488" s="1"/>
      <c r="WZI488" s="1"/>
      <c r="WZJ488" s="1"/>
      <c r="WZK488" s="1"/>
      <c r="WZL488" s="1"/>
      <c r="WZM488" s="1"/>
      <c r="WZN488" s="1"/>
      <c r="WZO488" s="1"/>
      <c r="WZP488" s="1"/>
      <c r="WZQ488" s="1"/>
      <c r="WZR488" s="1"/>
      <c r="WZS488" s="1"/>
      <c r="WZT488" s="1"/>
      <c r="WZU488" s="1"/>
      <c r="WZV488" s="1"/>
      <c r="WZW488" s="1"/>
      <c r="WZX488" s="1"/>
      <c r="WZY488" s="1"/>
      <c r="WZZ488" s="1"/>
      <c r="XAA488" s="1"/>
      <c r="XAB488" s="1"/>
      <c r="XAC488" s="1"/>
      <c r="XAD488" s="1"/>
      <c r="XAE488" s="1"/>
      <c r="XAF488" s="1"/>
      <c r="XAG488" s="1"/>
      <c r="XAH488" s="1"/>
      <c r="XAI488" s="1"/>
      <c r="XAJ488" s="1"/>
      <c r="XAK488" s="1"/>
      <c r="XAL488" s="1"/>
      <c r="XAM488" s="1"/>
      <c r="XAN488" s="1"/>
      <c r="XAO488" s="1"/>
      <c r="XAP488" s="1"/>
      <c r="XAQ488" s="1"/>
      <c r="XAR488" s="1"/>
      <c r="XAS488" s="1"/>
      <c r="XAT488" s="1"/>
      <c r="XAU488" s="1"/>
      <c r="XAV488" s="1"/>
      <c r="XAW488" s="1"/>
      <c r="XAX488" s="1"/>
      <c r="XAY488" s="1"/>
      <c r="XAZ488" s="1"/>
      <c r="XBA488" s="1"/>
      <c r="XBB488" s="1"/>
      <c r="XBC488" s="1"/>
      <c r="XBD488" s="1"/>
      <c r="XBE488" s="1"/>
      <c r="XBF488" s="1"/>
      <c r="XBG488" s="1"/>
      <c r="XBH488" s="1"/>
      <c r="XBI488" s="1"/>
      <c r="XBJ488" s="1"/>
      <c r="XBK488" s="1"/>
      <c r="XBL488" s="1"/>
      <c r="XBM488" s="1"/>
      <c r="XBN488" s="1"/>
      <c r="XBO488" s="1"/>
      <c r="XBP488" s="1"/>
      <c r="XBQ488" s="1"/>
      <c r="XBR488" s="1"/>
      <c r="XBS488" s="1"/>
      <c r="XBT488" s="1"/>
      <c r="XBU488" s="1"/>
      <c r="XBV488" s="1"/>
      <c r="XBW488" s="1"/>
      <c r="XBX488" s="1"/>
      <c r="XBY488" s="1"/>
      <c r="XBZ488" s="1"/>
      <c r="XCA488" s="1"/>
      <c r="XCB488" s="1"/>
      <c r="XCC488" s="1"/>
      <c r="XCD488" s="1"/>
      <c r="XCE488" s="1"/>
      <c r="XCF488" s="1"/>
      <c r="XCG488" s="1"/>
      <c r="XCH488" s="1"/>
      <c r="XCI488" s="1"/>
      <c r="XCJ488" s="1"/>
      <c r="XCK488" s="1"/>
      <c r="XCL488" s="1"/>
      <c r="XCM488" s="1"/>
      <c r="XCN488" s="1"/>
      <c r="XCO488" s="1"/>
      <c r="XCP488" s="1"/>
      <c r="XCQ488" s="1"/>
      <c r="XCR488" s="1"/>
      <c r="XCS488" s="1"/>
      <c r="XCT488" s="1"/>
      <c r="XCU488" s="1"/>
      <c r="XCV488" s="1"/>
      <c r="XCW488" s="1"/>
      <c r="XCX488" s="1"/>
      <c r="XCY488" s="1"/>
      <c r="XCZ488" s="1"/>
      <c r="XDA488" s="1"/>
      <c r="XDB488" s="1"/>
      <c r="XDC488" s="1"/>
      <c r="XDD488" s="1"/>
      <c r="XDE488" s="1"/>
      <c r="XDF488" s="1"/>
      <c r="XDG488" s="1"/>
      <c r="XDH488" s="1"/>
      <c r="XDI488" s="1"/>
      <c r="XDJ488" s="1"/>
      <c r="XDK488" s="1"/>
      <c r="XDL488" s="1"/>
      <c r="XDM488" s="1"/>
      <c r="XDN488" s="1"/>
      <c r="XDO488" s="1"/>
      <c r="XDP488" s="1"/>
      <c r="XDQ488" s="1"/>
      <c r="XDR488" s="1"/>
      <c r="XDS488" s="1"/>
      <c r="XDT488" s="1"/>
      <c r="XDU488" s="1"/>
      <c r="XDV488" s="1"/>
      <c r="XDW488" s="1"/>
      <c r="XDX488" s="1"/>
      <c r="XDY488" s="1"/>
      <c r="XDZ488" s="1"/>
      <c r="XEA488" s="1"/>
      <c r="XEB488" s="1"/>
      <c r="XEC488" s="1"/>
      <c r="XED488" s="1"/>
      <c r="XEE488" s="1"/>
      <c r="XEF488" s="1"/>
      <c r="XEG488" s="1"/>
      <c r="XEH488" s="1"/>
      <c r="XEI488" s="1"/>
      <c r="XEJ488" s="1"/>
      <c r="XEK488" s="1"/>
      <c r="XEL488" s="1"/>
      <c r="XEM488" s="1"/>
      <c r="XEN488" s="1"/>
      <c r="XEO488" s="1"/>
      <c r="XEP488" s="1"/>
      <c r="XEQ488" s="1"/>
      <c r="XER488" s="1"/>
      <c r="XES488" s="1"/>
      <c r="XET488" s="1"/>
      <c r="XEU488" s="1"/>
      <c r="XEV488" s="1"/>
      <c r="XEW488" s="1"/>
      <c r="XEX488" s="1"/>
      <c r="XEY488" s="1"/>
      <c r="XEZ488" s="1"/>
      <c r="XFA488" s="1"/>
      <c r="XFB488" s="1"/>
      <c r="XFC488" s="1"/>
      <c r="XFD488" s="1"/>
    </row>
    <row r="489" spans="1:151 16227:16384" s="11" customFormat="1" ht="20.25" customHeight="1" x14ac:dyDescent="0.25">
      <c r="A489" s="139"/>
      <c r="B489" s="140"/>
      <c r="C489" s="100">
        <f>C488+1</f>
        <v>2</v>
      </c>
      <c r="D489" s="100"/>
      <c r="E489" s="21" t="s">
        <v>207</v>
      </c>
      <c r="F489" s="117">
        <f>(88.13+5.83)*10.764</f>
        <v>1011.3854399999999</v>
      </c>
      <c r="G489" s="119">
        <f>(88.13+5.83)*10.764</f>
        <v>1011.3854399999999</v>
      </c>
      <c r="H489" s="21">
        <v>0</v>
      </c>
      <c r="I489" s="21">
        <f t="shared" ref="I489" si="99">F489*(($I$191)+1)+H489</f>
        <v>1517.0781599999998</v>
      </c>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WZC489" s="1"/>
      <c r="WZD489" s="1"/>
      <c r="WZE489" s="1"/>
      <c r="WZF489" s="1"/>
      <c r="WZG489" s="1"/>
      <c r="WZH489" s="1"/>
      <c r="WZI489" s="1"/>
      <c r="WZJ489" s="1"/>
      <c r="WZK489" s="1"/>
      <c r="WZL489" s="1"/>
      <c r="WZM489" s="1"/>
      <c r="WZN489" s="1"/>
      <c r="WZO489" s="1"/>
      <c r="WZP489" s="1"/>
      <c r="WZQ489" s="1"/>
      <c r="WZR489" s="1"/>
      <c r="WZS489" s="1"/>
      <c r="WZT489" s="1"/>
      <c r="WZU489" s="1"/>
      <c r="WZV489" s="1"/>
      <c r="WZW489" s="1"/>
      <c r="WZX489" s="1"/>
      <c r="WZY489" s="1"/>
      <c r="WZZ489" s="1"/>
      <c r="XAA489" s="1"/>
      <c r="XAB489" s="1"/>
      <c r="XAC489" s="1"/>
      <c r="XAD489" s="1"/>
      <c r="XAE489" s="1"/>
      <c r="XAF489" s="1"/>
      <c r="XAG489" s="1"/>
      <c r="XAH489" s="1"/>
      <c r="XAI489" s="1"/>
      <c r="XAJ489" s="1"/>
      <c r="XAK489" s="1"/>
      <c r="XAL489" s="1"/>
      <c r="XAM489" s="1"/>
      <c r="XAN489" s="1"/>
      <c r="XAO489" s="1"/>
      <c r="XAP489" s="1"/>
      <c r="XAQ489" s="1"/>
      <c r="XAR489" s="1"/>
      <c r="XAS489" s="1"/>
      <c r="XAT489" s="1"/>
      <c r="XAU489" s="1"/>
      <c r="XAV489" s="1"/>
      <c r="XAW489" s="1"/>
      <c r="XAX489" s="1"/>
      <c r="XAY489" s="1"/>
      <c r="XAZ489" s="1"/>
      <c r="XBA489" s="1"/>
      <c r="XBB489" s="1"/>
      <c r="XBC489" s="1"/>
      <c r="XBD489" s="1"/>
      <c r="XBE489" s="1"/>
      <c r="XBF489" s="1"/>
      <c r="XBG489" s="1"/>
      <c r="XBH489" s="1"/>
      <c r="XBI489" s="1"/>
      <c r="XBJ489" s="1"/>
      <c r="XBK489" s="1"/>
      <c r="XBL489" s="1"/>
      <c r="XBM489" s="1"/>
      <c r="XBN489" s="1"/>
      <c r="XBO489" s="1"/>
      <c r="XBP489" s="1"/>
      <c r="XBQ489" s="1"/>
      <c r="XBR489" s="1"/>
      <c r="XBS489" s="1"/>
      <c r="XBT489" s="1"/>
      <c r="XBU489" s="1"/>
      <c r="XBV489" s="1"/>
      <c r="XBW489" s="1"/>
      <c r="XBX489" s="1"/>
      <c r="XBY489" s="1"/>
      <c r="XBZ489" s="1"/>
      <c r="XCA489" s="1"/>
      <c r="XCB489" s="1"/>
      <c r="XCC489" s="1"/>
      <c r="XCD489" s="1"/>
      <c r="XCE489" s="1"/>
      <c r="XCF489" s="1"/>
      <c r="XCG489" s="1"/>
      <c r="XCH489" s="1"/>
      <c r="XCI489" s="1"/>
      <c r="XCJ489" s="1"/>
      <c r="XCK489" s="1"/>
      <c r="XCL489" s="1"/>
      <c r="XCM489" s="1"/>
      <c r="XCN489" s="1"/>
      <c r="XCO489" s="1"/>
      <c r="XCP489" s="1"/>
      <c r="XCQ489" s="1"/>
      <c r="XCR489" s="1"/>
      <c r="XCS489" s="1"/>
      <c r="XCT489" s="1"/>
      <c r="XCU489" s="1"/>
      <c r="XCV489" s="1"/>
      <c r="XCW489" s="1"/>
      <c r="XCX489" s="1"/>
      <c r="XCY489" s="1"/>
      <c r="XCZ489" s="1"/>
      <c r="XDA489" s="1"/>
      <c r="XDB489" s="1"/>
      <c r="XDC489" s="1"/>
      <c r="XDD489" s="1"/>
      <c r="XDE489" s="1"/>
      <c r="XDF489" s="1"/>
      <c r="XDG489" s="1"/>
      <c r="XDH489" s="1"/>
      <c r="XDI489" s="1"/>
      <c r="XDJ489" s="1"/>
      <c r="XDK489" s="1"/>
      <c r="XDL489" s="1"/>
      <c r="XDM489" s="1"/>
      <c r="XDN489" s="1"/>
      <c r="XDO489" s="1"/>
      <c r="XDP489" s="1"/>
      <c r="XDQ489" s="1"/>
      <c r="XDR489" s="1"/>
      <c r="XDS489" s="1"/>
      <c r="XDT489" s="1"/>
      <c r="XDU489" s="1"/>
      <c r="XDV489" s="1"/>
      <c r="XDW489" s="1"/>
      <c r="XDX489" s="1"/>
      <c r="XDY489" s="1"/>
      <c r="XDZ489" s="1"/>
      <c r="XEA489" s="1"/>
      <c r="XEB489" s="1"/>
      <c r="XEC489" s="1"/>
      <c r="XED489" s="1"/>
      <c r="XEE489" s="1"/>
      <c r="XEF489" s="1"/>
      <c r="XEG489" s="1"/>
      <c r="XEH489" s="1"/>
      <c r="XEI489" s="1"/>
      <c r="XEJ489" s="1"/>
      <c r="XEK489" s="1"/>
      <c r="XEL489" s="1"/>
      <c r="XEM489" s="1"/>
      <c r="XEN489" s="1"/>
      <c r="XEO489" s="1"/>
      <c r="XEP489" s="1"/>
      <c r="XEQ489" s="1"/>
      <c r="XER489" s="1"/>
      <c r="XES489" s="1"/>
      <c r="XET489" s="1"/>
      <c r="XEU489" s="1"/>
      <c r="XEV489" s="1"/>
      <c r="XEW489" s="1"/>
      <c r="XEX489" s="1"/>
      <c r="XEY489" s="1"/>
      <c r="XEZ489" s="1"/>
      <c r="XFA489" s="1"/>
      <c r="XFB489" s="1"/>
      <c r="XFC489" s="1"/>
      <c r="XFD489" s="1"/>
    </row>
    <row r="490" spans="1:151 16227:16384" s="11" customFormat="1" ht="20.25" customHeight="1" x14ac:dyDescent="0.25">
      <c r="A490" s="139"/>
      <c r="B490" s="140"/>
      <c r="C490" s="100">
        <f t="shared" ref="C490:C491" si="100">C489+1</f>
        <v>3</v>
      </c>
      <c r="D490" s="100"/>
      <c r="E490" s="60" t="s">
        <v>211</v>
      </c>
      <c r="F490" s="117">
        <f>(46.65)*10.764</f>
        <v>502.14059999999995</v>
      </c>
      <c r="G490" s="119">
        <f>(46.65)*10.764</f>
        <v>502.14059999999995</v>
      </c>
      <c r="H490" s="60">
        <v>0</v>
      </c>
      <c r="I490" s="60">
        <f>F490*(($I$191)+1)+H490</f>
        <v>753.21089999999992</v>
      </c>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WZC490" s="1"/>
      <c r="WZD490" s="1"/>
      <c r="WZE490" s="1"/>
      <c r="WZF490" s="1"/>
      <c r="WZG490" s="1"/>
      <c r="WZH490" s="1"/>
      <c r="WZI490" s="1"/>
      <c r="WZJ490" s="1"/>
      <c r="WZK490" s="1"/>
      <c r="WZL490" s="1"/>
      <c r="WZM490" s="1"/>
      <c r="WZN490" s="1"/>
      <c r="WZO490" s="1"/>
      <c r="WZP490" s="1"/>
      <c r="WZQ490" s="1"/>
      <c r="WZR490" s="1"/>
      <c r="WZS490" s="1"/>
      <c r="WZT490" s="1"/>
      <c r="WZU490" s="1"/>
      <c r="WZV490" s="1"/>
      <c r="WZW490" s="1"/>
      <c r="WZX490" s="1"/>
      <c r="WZY490" s="1"/>
      <c r="WZZ490" s="1"/>
      <c r="XAA490" s="1"/>
      <c r="XAB490" s="1"/>
      <c r="XAC490" s="1"/>
      <c r="XAD490" s="1"/>
      <c r="XAE490" s="1"/>
      <c r="XAF490" s="1"/>
      <c r="XAG490" s="1"/>
      <c r="XAH490" s="1"/>
      <c r="XAI490" s="1"/>
      <c r="XAJ490" s="1"/>
      <c r="XAK490" s="1"/>
      <c r="XAL490" s="1"/>
      <c r="XAM490" s="1"/>
      <c r="XAN490" s="1"/>
      <c r="XAO490" s="1"/>
      <c r="XAP490" s="1"/>
      <c r="XAQ490" s="1"/>
      <c r="XAR490" s="1"/>
      <c r="XAS490" s="1"/>
      <c r="XAT490" s="1"/>
      <c r="XAU490" s="1"/>
      <c r="XAV490" s="1"/>
      <c r="XAW490" s="1"/>
      <c r="XAX490" s="1"/>
      <c r="XAY490" s="1"/>
      <c r="XAZ490" s="1"/>
      <c r="XBA490" s="1"/>
      <c r="XBB490" s="1"/>
      <c r="XBC490" s="1"/>
      <c r="XBD490" s="1"/>
      <c r="XBE490" s="1"/>
      <c r="XBF490" s="1"/>
      <c r="XBG490" s="1"/>
      <c r="XBH490" s="1"/>
      <c r="XBI490" s="1"/>
      <c r="XBJ490" s="1"/>
      <c r="XBK490" s="1"/>
      <c r="XBL490" s="1"/>
      <c r="XBM490" s="1"/>
      <c r="XBN490" s="1"/>
      <c r="XBO490" s="1"/>
      <c r="XBP490" s="1"/>
      <c r="XBQ490" s="1"/>
      <c r="XBR490" s="1"/>
      <c r="XBS490" s="1"/>
      <c r="XBT490" s="1"/>
      <c r="XBU490" s="1"/>
      <c r="XBV490" s="1"/>
      <c r="XBW490" s="1"/>
      <c r="XBX490" s="1"/>
      <c r="XBY490" s="1"/>
      <c r="XBZ490" s="1"/>
      <c r="XCA490" s="1"/>
      <c r="XCB490" s="1"/>
      <c r="XCC490" s="1"/>
      <c r="XCD490" s="1"/>
      <c r="XCE490" s="1"/>
      <c r="XCF490" s="1"/>
      <c r="XCG490" s="1"/>
      <c r="XCH490" s="1"/>
      <c r="XCI490" s="1"/>
      <c r="XCJ490" s="1"/>
      <c r="XCK490" s="1"/>
      <c r="XCL490" s="1"/>
      <c r="XCM490" s="1"/>
      <c r="XCN490" s="1"/>
      <c r="XCO490" s="1"/>
      <c r="XCP490" s="1"/>
      <c r="XCQ490" s="1"/>
      <c r="XCR490" s="1"/>
      <c r="XCS490" s="1"/>
      <c r="XCT490" s="1"/>
      <c r="XCU490" s="1"/>
      <c r="XCV490" s="1"/>
      <c r="XCW490" s="1"/>
      <c r="XCX490" s="1"/>
      <c r="XCY490" s="1"/>
      <c r="XCZ490" s="1"/>
      <c r="XDA490" s="1"/>
      <c r="XDB490" s="1"/>
      <c r="XDC490" s="1"/>
      <c r="XDD490" s="1"/>
      <c r="XDE490" s="1"/>
      <c r="XDF490" s="1"/>
      <c r="XDG490" s="1"/>
      <c r="XDH490" s="1"/>
      <c r="XDI490" s="1"/>
      <c r="XDJ490" s="1"/>
      <c r="XDK490" s="1"/>
      <c r="XDL490" s="1"/>
      <c r="XDM490" s="1"/>
      <c r="XDN490" s="1"/>
      <c r="XDO490" s="1"/>
      <c r="XDP490" s="1"/>
      <c r="XDQ490" s="1"/>
      <c r="XDR490" s="1"/>
      <c r="XDS490" s="1"/>
      <c r="XDT490" s="1"/>
      <c r="XDU490" s="1"/>
      <c r="XDV490" s="1"/>
      <c r="XDW490" s="1"/>
      <c r="XDX490" s="1"/>
      <c r="XDY490" s="1"/>
      <c r="XDZ490" s="1"/>
      <c r="XEA490" s="1"/>
      <c r="XEB490" s="1"/>
      <c r="XEC490" s="1"/>
      <c r="XED490" s="1"/>
      <c r="XEE490" s="1"/>
      <c r="XEF490" s="1"/>
      <c r="XEG490" s="1"/>
      <c r="XEH490" s="1"/>
      <c r="XEI490" s="1"/>
      <c r="XEJ490" s="1"/>
      <c r="XEK490" s="1"/>
      <c r="XEL490" s="1"/>
      <c r="XEM490" s="1"/>
      <c r="XEN490" s="1"/>
      <c r="XEO490" s="1"/>
      <c r="XEP490" s="1"/>
      <c r="XEQ490" s="1"/>
      <c r="XER490" s="1"/>
      <c r="XES490" s="1"/>
      <c r="XET490" s="1"/>
      <c r="XEU490" s="1"/>
      <c r="XEV490" s="1"/>
      <c r="XEW490" s="1"/>
      <c r="XEX490" s="1"/>
      <c r="XEY490" s="1"/>
      <c r="XEZ490" s="1"/>
      <c r="XFA490" s="1"/>
      <c r="XFB490" s="1"/>
      <c r="XFC490" s="1"/>
      <c r="XFD490" s="1"/>
    </row>
    <row r="491" spans="1:151 16227:16384" s="11" customFormat="1" ht="20.25" customHeight="1" x14ac:dyDescent="0.25">
      <c r="A491" s="141"/>
      <c r="B491" s="142"/>
      <c r="C491" s="100">
        <f t="shared" si="100"/>
        <v>4</v>
      </c>
      <c r="D491" s="100"/>
      <c r="E491" s="117" t="s">
        <v>214</v>
      </c>
      <c r="F491" s="118"/>
      <c r="G491" s="118"/>
      <c r="H491" s="118"/>
      <c r="I491" s="119"/>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WZC491" s="1"/>
      <c r="WZD491" s="1"/>
      <c r="WZE491" s="1"/>
      <c r="WZF491" s="1"/>
      <c r="WZG491" s="1"/>
      <c r="WZH491" s="1"/>
      <c r="WZI491" s="1"/>
      <c r="WZJ491" s="1"/>
      <c r="WZK491" s="1"/>
      <c r="WZL491" s="1"/>
      <c r="WZM491" s="1"/>
      <c r="WZN491" s="1"/>
      <c r="WZO491" s="1"/>
      <c r="WZP491" s="1"/>
      <c r="WZQ491" s="1"/>
      <c r="WZR491" s="1"/>
      <c r="WZS491" s="1"/>
      <c r="WZT491" s="1"/>
      <c r="WZU491" s="1"/>
      <c r="WZV491" s="1"/>
      <c r="WZW491" s="1"/>
      <c r="WZX491" s="1"/>
      <c r="WZY491" s="1"/>
      <c r="WZZ491" s="1"/>
      <c r="XAA491" s="1"/>
      <c r="XAB491" s="1"/>
      <c r="XAC491" s="1"/>
      <c r="XAD491" s="1"/>
      <c r="XAE491" s="1"/>
      <c r="XAF491" s="1"/>
      <c r="XAG491" s="1"/>
      <c r="XAH491" s="1"/>
      <c r="XAI491" s="1"/>
      <c r="XAJ491" s="1"/>
      <c r="XAK491" s="1"/>
      <c r="XAL491" s="1"/>
      <c r="XAM491" s="1"/>
      <c r="XAN491" s="1"/>
      <c r="XAO491" s="1"/>
      <c r="XAP491" s="1"/>
      <c r="XAQ491" s="1"/>
      <c r="XAR491" s="1"/>
      <c r="XAS491" s="1"/>
      <c r="XAT491" s="1"/>
      <c r="XAU491" s="1"/>
      <c r="XAV491" s="1"/>
      <c r="XAW491" s="1"/>
      <c r="XAX491" s="1"/>
      <c r="XAY491" s="1"/>
      <c r="XAZ491" s="1"/>
      <c r="XBA491" s="1"/>
      <c r="XBB491" s="1"/>
      <c r="XBC491" s="1"/>
      <c r="XBD491" s="1"/>
      <c r="XBE491" s="1"/>
      <c r="XBF491" s="1"/>
      <c r="XBG491" s="1"/>
      <c r="XBH491" s="1"/>
      <c r="XBI491" s="1"/>
      <c r="XBJ491" s="1"/>
      <c r="XBK491" s="1"/>
      <c r="XBL491" s="1"/>
      <c r="XBM491" s="1"/>
      <c r="XBN491" s="1"/>
      <c r="XBO491" s="1"/>
      <c r="XBP491" s="1"/>
      <c r="XBQ491" s="1"/>
      <c r="XBR491" s="1"/>
      <c r="XBS491" s="1"/>
      <c r="XBT491" s="1"/>
      <c r="XBU491" s="1"/>
      <c r="XBV491" s="1"/>
      <c r="XBW491" s="1"/>
      <c r="XBX491" s="1"/>
      <c r="XBY491" s="1"/>
      <c r="XBZ491" s="1"/>
      <c r="XCA491" s="1"/>
      <c r="XCB491" s="1"/>
      <c r="XCC491" s="1"/>
      <c r="XCD491" s="1"/>
      <c r="XCE491" s="1"/>
      <c r="XCF491" s="1"/>
      <c r="XCG491" s="1"/>
      <c r="XCH491" s="1"/>
      <c r="XCI491" s="1"/>
      <c r="XCJ491" s="1"/>
      <c r="XCK491" s="1"/>
      <c r="XCL491" s="1"/>
      <c r="XCM491" s="1"/>
      <c r="XCN491" s="1"/>
      <c r="XCO491" s="1"/>
      <c r="XCP491" s="1"/>
      <c r="XCQ491" s="1"/>
      <c r="XCR491" s="1"/>
      <c r="XCS491" s="1"/>
      <c r="XCT491" s="1"/>
      <c r="XCU491" s="1"/>
      <c r="XCV491" s="1"/>
      <c r="XCW491" s="1"/>
      <c r="XCX491" s="1"/>
      <c r="XCY491" s="1"/>
      <c r="XCZ491" s="1"/>
      <c r="XDA491" s="1"/>
      <c r="XDB491" s="1"/>
      <c r="XDC491" s="1"/>
      <c r="XDD491" s="1"/>
      <c r="XDE491" s="1"/>
      <c r="XDF491" s="1"/>
      <c r="XDG491" s="1"/>
      <c r="XDH491" s="1"/>
      <c r="XDI491" s="1"/>
      <c r="XDJ491" s="1"/>
      <c r="XDK491" s="1"/>
      <c r="XDL491" s="1"/>
      <c r="XDM491" s="1"/>
      <c r="XDN491" s="1"/>
      <c r="XDO491" s="1"/>
      <c r="XDP491" s="1"/>
      <c r="XDQ491" s="1"/>
      <c r="XDR491" s="1"/>
      <c r="XDS491" s="1"/>
      <c r="XDT491" s="1"/>
      <c r="XDU491" s="1"/>
      <c r="XDV491" s="1"/>
      <c r="XDW491" s="1"/>
      <c r="XDX491" s="1"/>
      <c r="XDY491" s="1"/>
      <c r="XDZ491" s="1"/>
      <c r="XEA491" s="1"/>
      <c r="XEB491" s="1"/>
      <c r="XEC491" s="1"/>
      <c r="XED491" s="1"/>
      <c r="XEE491" s="1"/>
      <c r="XEF491" s="1"/>
      <c r="XEG491" s="1"/>
      <c r="XEH491" s="1"/>
      <c r="XEI491" s="1"/>
      <c r="XEJ491" s="1"/>
      <c r="XEK491" s="1"/>
      <c r="XEL491" s="1"/>
      <c r="XEM491" s="1"/>
      <c r="XEN491" s="1"/>
      <c r="XEO491" s="1"/>
      <c r="XEP491" s="1"/>
      <c r="XEQ491" s="1"/>
      <c r="XER491" s="1"/>
      <c r="XES491" s="1"/>
      <c r="XET491" s="1"/>
      <c r="XEU491" s="1"/>
      <c r="XEV491" s="1"/>
      <c r="XEW491" s="1"/>
      <c r="XEX491" s="1"/>
      <c r="XEY491" s="1"/>
      <c r="XEZ491" s="1"/>
      <c r="XFA491" s="1"/>
      <c r="XFB491" s="1"/>
      <c r="XFC491" s="1"/>
      <c r="XFD491" s="1"/>
    </row>
    <row r="492" spans="1:151 16227:16384" s="11" customFormat="1" ht="20.25" x14ac:dyDescent="0.25">
      <c r="A492" s="120" t="s">
        <v>209</v>
      </c>
      <c r="B492" s="121"/>
      <c r="C492" s="121"/>
      <c r="D492" s="121"/>
      <c r="E492" s="121"/>
      <c r="F492" s="121"/>
      <c r="G492" s="121"/>
      <c r="H492" s="121"/>
      <c r="I492" s="122"/>
      <c r="J492" s="1">
        <v>3</v>
      </c>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WZC492" s="1"/>
      <c r="WZD492" s="1"/>
      <c r="WZE492" s="1"/>
      <c r="WZF492" s="1"/>
      <c r="WZG492" s="1"/>
      <c r="WZH492" s="1"/>
      <c r="WZI492" s="1"/>
      <c r="WZJ492" s="1"/>
      <c r="WZK492" s="1"/>
      <c r="WZL492" s="1"/>
      <c r="WZM492" s="1"/>
      <c r="WZN492" s="1"/>
      <c r="WZO492" s="1"/>
      <c r="WZP492" s="1"/>
      <c r="WZQ492" s="1"/>
      <c r="WZR492" s="1"/>
      <c r="WZS492" s="1"/>
      <c r="WZT492" s="1"/>
      <c r="WZU492" s="1"/>
      <c r="WZV492" s="1"/>
      <c r="WZW492" s="1"/>
      <c r="WZX492" s="1"/>
      <c r="WZY492" s="1"/>
      <c r="WZZ492" s="1"/>
      <c r="XAA492" s="1"/>
      <c r="XAB492" s="1"/>
      <c r="XAC492" s="1"/>
      <c r="XAD492" s="1"/>
      <c r="XAE492" s="1"/>
      <c r="XAF492" s="1"/>
      <c r="XAG492" s="1"/>
      <c r="XAH492" s="1"/>
      <c r="XAI492" s="1"/>
      <c r="XAJ492" s="1"/>
      <c r="XAK492" s="1"/>
      <c r="XAL492" s="1"/>
      <c r="XAM492" s="1"/>
      <c r="XAN492" s="1"/>
      <c r="XAO492" s="1"/>
      <c r="XAP492" s="1"/>
      <c r="XAQ492" s="1"/>
      <c r="XAR492" s="1"/>
      <c r="XAS492" s="1"/>
      <c r="XAT492" s="1"/>
      <c r="XAU492" s="1"/>
      <c r="XAV492" s="1"/>
      <c r="XAW492" s="1"/>
      <c r="XAX492" s="1"/>
      <c r="XAY492" s="1"/>
      <c r="XAZ492" s="1"/>
      <c r="XBA492" s="1"/>
      <c r="XBB492" s="1"/>
      <c r="XBC492" s="1"/>
      <c r="XBD492" s="1"/>
      <c r="XBE492" s="1"/>
      <c r="XBF492" s="1"/>
      <c r="XBG492" s="1"/>
      <c r="XBH492" s="1"/>
      <c r="XBI492" s="1"/>
      <c r="XBJ492" s="1"/>
      <c r="XBK492" s="1"/>
      <c r="XBL492" s="1"/>
      <c r="XBM492" s="1"/>
      <c r="XBN492" s="1"/>
      <c r="XBO492" s="1"/>
      <c r="XBP492" s="1"/>
      <c r="XBQ492" s="1"/>
      <c r="XBR492" s="1"/>
      <c r="XBS492" s="1"/>
      <c r="XBT492" s="1"/>
      <c r="XBU492" s="1"/>
      <c r="XBV492" s="1"/>
      <c r="XBW492" s="1"/>
      <c r="XBX492" s="1"/>
      <c r="XBY492" s="1"/>
      <c r="XBZ492" s="1"/>
      <c r="XCA492" s="1"/>
      <c r="XCB492" s="1"/>
      <c r="XCC492" s="1"/>
      <c r="XCD492" s="1"/>
      <c r="XCE492" s="1"/>
      <c r="XCF492" s="1"/>
      <c r="XCG492" s="1"/>
      <c r="XCH492" s="1"/>
      <c r="XCI492" s="1"/>
      <c r="XCJ492" s="1"/>
      <c r="XCK492" s="1"/>
      <c r="XCL492" s="1"/>
      <c r="XCM492" s="1"/>
      <c r="XCN492" s="1"/>
      <c r="XCO492" s="1"/>
      <c r="XCP492" s="1"/>
      <c r="XCQ492" s="1"/>
      <c r="XCR492" s="1"/>
      <c r="XCS492" s="1"/>
      <c r="XCT492" s="1"/>
      <c r="XCU492" s="1"/>
      <c r="XCV492" s="1"/>
      <c r="XCW492" s="1"/>
      <c r="XCX492" s="1"/>
      <c r="XCY492" s="1"/>
      <c r="XCZ492" s="1"/>
      <c r="XDA492" s="1"/>
      <c r="XDB492" s="1"/>
      <c r="XDC492" s="1"/>
      <c r="XDD492" s="1"/>
      <c r="XDE492" s="1"/>
      <c r="XDF492" s="1"/>
      <c r="XDG492" s="1"/>
      <c r="XDH492" s="1"/>
      <c r="XDI492" s="1"/>
      <c r="XDJ492" s="1"/>
      <c r="XDK492" s="1"/>
      <c r="XDL492" s="1"/>
      <c r="XDM492" s="1"/>
      <c r="XDN492" s="1"/>
      <c r="XDO492" s="1"/>
      <c r="XDP492" s="1"/>
      <c r="XDQ492" s="1"/>
      <c r="XDR492" s="1"/>
      <c r="XDS492" s="1"/>
      <c r="XDT492" s="1"/>
      <c r="XDU492" s="1"/>
      <c r="XDV492" s="1"/>
      <c r="XDW492" s="1"/>
      <c r="XDX492" s="1"/>
      <c r="XDY492" s="1"/>
      <c r="XDZ492" s="1"/>
      <c r="XEA492" s="1"/>
      <c r="XEB492" s="1"/>
      <c r="XEC492" s="1"/>
      <c r="XED492" s="1"/>
      <c r="XEE492" s="1"/>
      <c r="XEF492" s="1"/>
      <c r="XEG492" s="1"/>
      <c r="XEH492" s="1"/>
      <c r="XEI492" s="1"/>
      <c r="XEJ492" s="1"/>
      <c r="XEK492" s="1"/>
      <c r="XEL492" s="1"/>
      <c r="XEM492" s="1"/>
      <c r="XEN492" s="1"/>
      <c r="XEO492" s="1"/>
      <c r="XEP492" s="1"/>
      <c r="XEQ492" s="1"/>
      <c r="XER492" s="1"/>
      <c r="XES492" s="1"/>
      <c r="XET492" s="1"/>
      <c r="XEU492" s="1"/>
      <c r="XEV492" s="1"/>
      <c r="XEW492" s="1"/>
      <c r="XEX492" s="1"/>
      <c r="XEY492" s="1"/>
      <c r="XEZ492" s="1"/>
      <c r="XFA492" s="1"/>
      <c r="XFB492" s="1"/>
      <c r="XFC492" s="1"/>
      <c r="XFD492" s="1"/>
    </row>
    <row r="493" spans="1:151 16227:16384" s="11" customFormat="1" ht="20.25" customHeight="1" x14ac:dyDescent="0.25">
      <c r="A493" s="137" t="str">
        <f>A492</f>
        <v>2nd to 4th Floor</v>
      </c>
      <c r="B493" s="138"/>
      <c r="C493" s="100">
        <v>1</v>
      </c>
      <c r="D493" s="100"/>
      <c r="E493" s="117" t="s">
        <v>107</v>
      </c>
      <c r="F493" s="118"/>
      <c r="G493" s="118"/>
      <c r="H493" s="118"/>
      <c r="I493" s="119"/>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WZC493" s="1"/>
      <c r="WZD493" s="1"/>
      <c r="WZE493" s="1"/>
      <c r="WZF493" s="1"/>
      <c r="WZG493" s="1"/>
      <c r="WZH493" s="1"/>
      <c r="WZI493" s="1"/>
      <c r="WZJ493" s="1"/>
      <c r="WZK493" s="1"/>
      <c r="WZL493" s="1"/>
      <c r="WZM493" s="1"/>
      <c r="WZN493" s="1"/>
      <c r="WZO493" s="1"/>
      <c r="WZP493" s="1"/>
      <c r="WZQ493" s="1"/>
      <c r="WZR493" s="1"/>
      <c r="WZS493" s="1"/>
      <c r="WZT493" s="1"/>
      <c r="WZU493" s="1"/>
      <c r="WZV493" s="1"/>
      <c r="WZW493" s="1"/>
      <c r="WZX493" s="1"/>
      <c r="WZY493" s="1"/>
      <c r="WZZ493" s="1"/>
      <c r="XAA493" s="1"/>
      <c r="XAB493" s="1"/>
      <c r="XAC493" s="1"/>
      <c r="XAD493" s="1"/>
      <c r="XAE493" s="1"/>
      <c r="XAF493" s="1"/>
      <c r="XAG493" s="1"/>
      <c r="XAH493" s="1"/>
      <c r="XAI493" s="1"/>
      <c r="XAJ493" s="1"/>
      <c r="XAK493" s="1"/>
      <c r="XAL493" s="1"/>
      <c r="XAM493" s="1"/>
      <c r="XAN493" s="1"/>
      <c r="XAO493" s="1"/>
      <c r="XAP493" s="1"/>
      <c r="XAQ493" s="1"/>
      <c r="XAR493" s="1"/>
      <c r="XAS493" s="1"/>
      <c r="XAT493" s="1"/>
      <c r="XAU493" s="1"/>
      <c r="XAV493" s="1"/>
      <c r="XAW493" s="1"/>
      <c r="XAX493" s="1"/>
      <c r="XAY493" s="1"/>
      <c r="XAZ493" s="1"/>
      <c r="XBA493" s="1"/>
      <c r="XBB493" s="1"/>
      <c r="XBC493" s="1"/>
      <c r="XBD493" s="1"/>
      <c r="XBE493" s="1"/>
      <c r="XBF493" s="1"/>
      <c r="XBG493" s="1"/>
      <c r="XBH493" s="1"/>
      <c r="XBI493" s="1"/>
      <c r="XBJ493" s="1"/>
      <c r="XBK493" s="1"/>
      <c r="XBL493" s="1"/>
      <c r="XBM493" s="1"/>
      <c r="XBN493" s="1"/>
      <c r="XBO493" s="1"/>
      <c r="XBP493" s="1"/>
      <c r="XBQ493" s="1"/>
      <c r="XBR493" s="1"/>
      <c r="XBS493" s="1"/>
      <c r="XBT493" s="1"/>
      <c r="XBU493" s="1"/>
      <c r="XBV493" s="1"/>
      <c r="XBW493" s="1"/>
      <c r="XBX493" s="1"/>
      <c r="XBY493" s="1"/>
      <c r="XBZ493" s="1"/>
      <c r="XCA493" s="1"/>
      <c r="XCB493" s="1"/>
      <c r="XCC493" s="1"/>
      <c r="XCD493" s="1"/>
      <c r="XCE493" s="1"/>
      <c r="XCF493" s="1"/>
      <c r="XCG493" s="1"/>
      <c r="XCH493" s="1"/>
      <c r="XCI493" s="1"/>
      <c r="XCJ493" s="1"/>
      <c r="XCK493" s="1"/>
      <c r="XCL493" s="1"/>
      <c r="XCM493" s="1"/>
      <c r="XCN493" s="1"/>
      <c r="XCO493" s="1"/>
      <c r="XCP493" s="1"/>
      <c r="XCQ493" s="1"/>
      <c r="XCR493" s="1"/>
      <c r="XCS493" s="1"/>
      <c r="XCT493" s="1"/>
      <c r="XCU493" s="1"/>
      <c r="XCV493" s="1"/>
      <c r="XCW493" s="1"/>
      <c r="XCX493" s="1"/>
      <c r="XCY493" s="1"/>
      <c r="XCZ493" s="1"/>
      <c r="XDA493" s="1"/>
      <c r="XDB493" s="1"/>
      <c r="XDC493" s="1"/>
      <c r="XDD493" s="1"/>
      <c r="XDE493" s="1"/>
      <c r="XDF493" s="1"/>
      <c r="XDG493" s="1"/>
      <c r="XDH493" s="1"/>
      <c r="XDI493" s="1"/>
      <c r="XDJ493" s="1"/>
      <c r="XDK493" s="1"/>
      <c r="XDL493" s="1"/>
      <c r="XDM493" s="1"/>
      <c r="XDN493" s="1"/>
      <c r="XDO493" s="1"/>
      <c r="XDP493" s="1"/>
      <c r="XDQ493" s="1"/>
      <c r="XDR493" s="1"/>
      <c r="XDS493" s="1"/>
      <c r="XDT493" s="1"/>
      <c r="XDU493" s="1"/>
      <c r="XDV493" s="1"/>
      <c r="XDW493" s="1"/>
      <c r="XDX493" s="1"/>
      <c r="XDY493" s="1"/>
      <c r="XDZ493" s="1"/>
      <c r="XEA493" s="1"/>
      <c r="XEB493" s="1"/>
      <c r="XEC493" s="1"/>
      <c r="XED493" s="1"/>
      <c r="XEE493" s="1"/>
      <c r="XEF493" s="1"/>
      <c r="XEG493" s="1"/>
      <c r="XEH493" s="1"/>
      <c r="XEI493" s="1"/>
      <c r="XEJ493" s="1"/>
      <c r="XEK493" s="1"/>
      <c r="XEL493" s="1"/>
      <c r="XEM493" s="1"/>
      <c r="XEN493" s="1"/>
      <c r="XEO493" s="1"/>
      <c r="XEP493" s="1"/>
      <c r="XEQ493" s="1"/>
      <c r="XER493" s="1"/>
      <c r="XES493" s="1"/>
      <c r="XET493" s="1"/>
      <c r="XEU493" s="1"/>
      <c r="XEV493" s="1"/>
      <c r="XEW493" s="1"/>
      <c r="XEX493" s="1"/>
      <c r="XEY493" s="1"/>
      <c r="XEZ493" s="1"/>
      <c r="XFA493" s="1"/>
      <c r="XFB493" s="1"/>
      <c r="XFC493" s="1"/>
      <c r="XFD493" s="1"/>
    </row>
    <row r="494" spans="1:151 16227:16384" s="11" customFormat="1" ht="20.25" customHeight="1" x14ac:dyDescent="0.25">
      <c r="A494" s="139"/>
      <c r="B494" s="140"/>
      <c r="C494" s="100">
        <f>C493+1</f>
        <v>2</v>
      </c>
      <c r="D494" s="100"/>
      <c r="E494" s="60" t="s">
        <v>207</v>
      </c>
      <c r="F494" s="117">
        <f>(88.13+5.83)*10.764</f>
        <v>1011.3854399999999</v>
      </c>
      <c r="G494" s="119">
        <f>(88.13+5.83)*10.764</f>
        <v>1011.3854399999999</v>
      </c>
      <c r="H494" s="60">
        <v>0</v>
      </c>
      <c r="I494" s="60">
        <f t="shared" ref="I494" si="101">F494*(($I$191)+1)+H494</f>
        <v>1517.0781599999998</v>
      </c>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WZC494" s="1"/>
      <c r="WZD494" s="1"/>
      <c r="WZE494" s="1"/>
      <c r="WZF494" s="1"/>
      <c r="WZG494" s="1"/>
      <c r="WZH494" s="1"/>
      <c r="WZI494" s="1"/>
      <c r="WZJ494" s="1"/>
      <c r="WZK494" s="1"/>
      <c r="WZL494" s="1"/>
      <c r="WZM494" s="1"/>
      <c r="WZN494" s="1"/>
      <c r="WZO494" s="1"/>
      <c r="WZP494" s="1"/>
      <c r="WZQ494" s="1"/>
      <c r="WZR494" s="1"/>
      <c r="WZS494" s="1"/>
      <c r="WZT494" s="1"/>
      <c r="WZU494" s="1"/>
      <c r="WZV494" s="1"/>
      <c r="WZW494" s="1"/>
      <c r="WZX494" s="1"/>
      <c r="WZY494" s="1"/>
      <c r="WZZ494" s="1"/>
      <c r="XAA494" s="1"/>
      <c r="XAB494" s="1"/>
      <c r="XAC494" s="1"/>
      <c r="XAD494" s="1"/>
      <c r="XAE494" s="1"/>
      <c r="XAF494" s="1"/>
      <c r="XAG494" s="1"/>
      <c r="XAH494" s="1"/>
      <c r="XAI494" s="1"/>
      <c r="XAJ494" s="1"/>
      <c r="XAK494" s="1"/>
      <c r="XAL494" s="1"/>
      <c r="XAM494" s="1"/>
      <c r="XAN494" s="1"/>
      <c r="XAO494" s="1"/>
      <c r="XAP494" s="1"/>
      <c r="XAQ494" s="1"/>
      <c r="XAR494" s="1"/>
      <c r="XAS494" s="1"/>
      <c r="XAT494" s="1"/>
      <c r="XAU494" s="1"/>
      <c r="XAV494" s="1"/>
      <c r="XAW494" s="1"/>
      <c r="XAX494" s="1"/>
      <c r="XAY494" s="1"/>
      <c r="XAZ494" s="1"/>
      <c r="XBA494" s="1"/>
      <c r="XBB494" s="1"/>
      <c r="XBC494" s="1"/>
      <c r="XBD494" s="1"/>
      <c r="XBE494" s="1"/>
      <c r="XBF494" s="1"/>
      <c r="XBG494" s="1"/>
      <c r="XBH494" s="1"/>
      <c r="XBI494" s="1"/>
      <c r="XBJ494" s="1"/>
      <c r="XBK494" s="1"/>
      <c r="XBL494" s="1"/>
      <c r="XBM494" s="1"/>
      <c r="XBN494" s="1"/>
      <c r="XBO494" s="1"/>
      <c r="XBP494" s="1"/>
      <c r="XBQ494" s="1"/>
      <c r="XBR494" s="1"/>
      <c r="XBS494" s="1"/>
      <c r="XBT494" s="1"/>
      <c r="XBU494" s="1"/>
      <c r="XBV494" s="1"/>
      <c r="XBW494" s="1"/>
      <c r="XBX494" s="1"/>
      <c r="XBY494" s="1"/>
      <c r="XBZ494" s="1"/>
      <c r="XCA494" s="1"/>
      <c r="XCB494" s="1"/>
      <c r="XCC494" s="1"/>
      <c r="XCD494" s="1"/>
      <c r="XCE494" s="1"/>
      <c r="XCF494" s="1"/>
      <c r="XCG494" s="1"/>
      <c r="XCH494" s="1"/>
      <c r="XCI494" s="1"/>
      <c r="XCJ494" s="1"/>
      <c r="XCK494" s="1"/>
      <c r="XCL494" s="1"/>
      <c r="XCM494" s="1"/>
      <c r="XCN494" s="1"/>
      <c r="XCO494" s="1"/>
      <c r="XCP494" s="1"/>
      <c r="XCQ494" s="1"/>
      <c r="XCR494" s="1"/>
      <c r="XCS494" s="1"/>
      <c r="XCT494" s="1"/>
      <c r="XCU494" s="1"/>
      <c r="XCV494" s="1"/>
      <c r="XCW494" s="1"/>
      <c r="XCX494" s="1"/>
      <c r="XCY494" s="1"/>
      <c r="XCZ494" s="1"/>
      <c r="XDA494" s="1"/>
      <c r="XDB494" s="1"/>
      <c r="XDC494" s="1"/>
      <c r="XDD494" s="1"/>
      <c r="XDE494" s="1"/>
      <c r="XDF494" s="1"/>
      <c r="XDG494" s="1"/>
      <c r="XDH494" s="1"/>
      <c r="XDI494" s="1"/>
      <c r="XDJ494" s="1"/>
      <c r="XDK494" s="1"/>
      <c r="XDL494" s="1"/>
      <c r="XDM494" s="1"/>
      <c r="XDN494" s="1"/>
      <c r="XDO494" s="1"/>
      <c r="XDP494" s="1"/>
      <c r="XDQ494" s="1"/>
      <c r="XDR494" s="1"/>
      <c r="XDS494" s="1"/>
      <c r="XDT494" s="1"/>
      <c r="XDU494" s="1"/>
      <c r="XDV494" s="1"/>
      <c r="XDW494" s="1"/>
      <c r="XDX494" s="1"/>
      <c r="XDY494" s="1"/>
      <c r="XDZ494" s="1"/>
      <c r="XEA494" s="1"/>
      <c r="XEB494" s="1"/>
      <c r="XEC494" s="1"/>
      <c r="XED494" s="1"/>
      <c r="XEE494" s="1"/>
      <c r="XEF494" s="1"/>
      <c r="XEG494" s="1"/>
      <c r="XEH494" s="1"/>
      <c r="XEI494" s="1"/>
      <c r="XEJ494" s="1"/>
      <c r="XEK494" s="1"/>
      <c r="XEL494" s="1"/>
      <c r="XEM494" s="1"/>
      <c r="XEN494" s="1"/>
      <c r="XEO494" s="1"/>
      <c r="XEP494" s="1"/>
      <c r="XEQ494" s="1"/>
      <c r="XER494" s="1"/>
      <c r="XES494" s="1"/>
      <c r="XET494" s="1"/>
      <c r="XEU494" s="1"/>
      <c r="XEV494" s="1"/>
      <c r="XEW494" s="1"/>
      <c r="XEX494" s="1"/>
      <c r="XEY494" s="1"/>
      <c r="XEZ494" s="1"/>
      <c r="XFA494" s="1"/>
      <c r="XFB494" s="1"/>
      <c r="XFC494" s="1"/>
      <c r="XFD494" s="1"/>
    </row>
    <row r="495" spans="1:151 16227:16384" s="11" customFormat="1" ht="20.25" customHeight="1" x14ac:dyDescent="0.25">
      <c r="A495" s="139"/>
      <c r="B495" s="140"/>
      <c r="C495" s="100">
        <f t="shared" ref="C495:C496" si="102">C494+1</f>
        <v>3</v>
      </c>
      <c r="D495" s="100"/>
      <c r="E495" s="60" t="s">
        <v>211</v>
      </c>
      <c r="F495" s="117">
        <f>(46.65)*10.764</f>
        <v>502.14059999999995</v>
      </c>
      <c r="G495" s="119">
        <f>(46.65)*10.764</f>
        <v>502.14059999999995</v>
      </c>
      <c r="H495" s="60">
        <v>0</v>
      </c>
      <c r="I495" s="60">
        <f>F495*(($I$191)+1)+H495</f>
        <v>753.21089999999992</v>
      </c>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WZC495" s="1"/>
      <c r="WZD495" s="1"/>
      <c r="WZE495" s="1"/>
      <c r="WZF495" s="1"/>
      <c r="WZG495" s="1"/>
      <c r="WZH495" s="1"/>
      <c r="WZI495" s="1"/>
      <c r="WZJ495" s="1"/>
      <c r="WZK495" s="1"/>
      <c r="WZL495" s="1"/>
      <c r="WZM495" s="1"/>
      <c r="WZN495" s="1"/>
      <c r="WZO495" s="1"/>
      <c r="WZP495" s="1"/>
      <c r="WZQ495" s="1"/>
      <c r="WZR495" s="1"/>
      <c r="WZS495" s="1"/>
      <c r="WZT495" s="1"/>
      <c r="WZU495" s="1"/>
      <c r="WZV495" s="1"/>
      <c r="WZW495" s="1"/>
      <c r="WZX495" s="1"/>
      <c r="WZY495" s="1"/>
      <c r="WZZ495" s="1"/>
      <c r="XAA495" s="1"/>
      <c r="XAB495" s="1"/>
      <c r="XAC495" s="1"/>
      <c r="XAD495" s="1"/>
      <c r="XAE495" s="1"/>
      <c r="XAF495" s="1"/>
      <c r="XAG495" s="1"/>
      <c r="XAH495" s="1"/>
      <c r="XAI495" s="1"/>
      <c r="XAJ495" s="1"/>
      <c r="XAK495" s="1"/>
      <c r="XAL495" s="1"/>
      <c r="XAM495" s="1"/>
      <c r="XAN495" s="1"/>
      <c r="XAO495" s="1"/>
      <c r="XAP495" s="1"/>
      <c r="XAQ495" s="1"/>
      <c r="XAR495" s="1"/>
      <c r="XAS495" s="1"/>
      <c r="XAT495" s="1"/>
      <c r="XAU495" s="1"/>
      <c r="XAV495" s="1"/>
      <c r="XAW495" s="1"/>
      <c r="XAX495" s="1"/>
      <c r="XAY495" s="1"/>
      <c r="XAZ495" s="1"/>
      <c r="XBA495" s="1"/>
      <c r="XBB495" s="1"/>
      <c r="XBC495" s="1"/>
      <c r="XBD495" s="1"/>
      <c r="XBE495" s="1"/>
      <c r="XBF495" s="1"/>
      <c r="XBG495" s="1"/>
      <c r="XBH495" s="1"/>
      <c r="XBI495" s="1"/>
      <c r="XBJ495" s="1"/>
      <c r="XBK495" s="1"/>
      <c r="XBL495" s="1"/>
      <c r="XBM495" s="1"/>
      <c r="XBN495" s="1"/>
      <c r="XBO495" s="1"/>
      <c r="XBP495" s="1"/>
      <c r="XBQ495" s="1"/>
      <c r="XBR495" s="1"/>
      <c r="XBS495" s="1"/>
      <c r="XBT495" s="1"/>
      <c r="XBU495" s="1"/>
      <c r="XBV495" s="1"/>
      <c r="XBW495" s="1"/>
      <c r="XBX495" s="1"/>
      <c r="XBY495" s="1"/>
      <c r="XBZ495" s="1"/>
      <c r="XCA495" s="1"/>
      <c r="XCB495" s="1"/>
      <c r="XCC495" s="1"/>
      <c r="XCD495" s="1"/>
      <c r="XCE495" s="1"/>
      <c r="XCF495" s="1"/>
      <c r="XCG495" s="1"/>
      <c r="XCH495" s="1"/>
      <c r="XCI495" s="1"/>
      <c r="XCJ495" s="1"/>
      <c r="XCK495" s="1"/>
      <c r="XCL495" s="1"/>
      <c r="XCM495" s="1"/>
      <c r="XCN495" s="1"/>
      <c r="XCO495" s="1"/>
      <c r="XCP495" s="1"/>
      <c r="XCQ495" s="1"/>
      <c r="XCR495" s="1"/>
      <c r="XCS495" s="1"/>
      <c r="XCT495" s="1"/>
      <c r="XCU495" s="1"/>
      <c r="XCV495" s="1"/>
      <c r="XCW495" s="1"/>
      <c r="XCX495" s="1"/>
      <c r="XCY495" s="1"/>
      <c r="XCZ495" s="1"/>
      <c r="XDA495" s="1"/>
      <c r="XDB495" s="1"/>
      <c r="XDC495" s="1"/>
      <c r="XDD495" s="1"/>
      <c r="XDE495" s="1"/>
      <c r="XDF495" s="1"/>
      <c r="XDG495" s="1"/>
      <c r="XDH495" s="1"/>
      <c r="XDI495" s="1"/>
      <c r="XDJ495" s="1"/>
      <c r="XDK495" s="1"/>
      <c r="XDL495" s="1"/>
      <c r="XDM495" s="1"/>
      <c r="XDN495" s="1"/>
      <c r="XDO495" s="1"/>
      <c r="XDP495" s="1"/>
      <c r="XDQ495" s="1"/>
      <c r="XDR495" s="1"/>
      <c r="XDS495" s="1"/>
      <c r="XDT495" s="1"/>
      <c r="XDU495" s="1"/>
      <c r="XDV495" s="1"/>
      <c r="XDW495" s="1"/>
      <c r="XDX495" s="1"/>
      <c r="XDY495" s="1"/>
      <c r="XDZ495" s="1"/>
      <c r="XEA495" s="1"/>
      <c r="XEB495" s="1"/>
      <c r="XEC495" s="1"/>
      <c r="XED495" s="1"/>
      <c r="XEE495" s="1"/>
      <c r="XEF495" s="1"/>
      <c r="XEG495" s="1"/>
      <c r="XEH495" s="1"/>
      <c r="XEI495" s="1"/>
      <c r="XEJ495" s="1"/>
      <c r="XEK495" s="1"/>
      <c r="XEL495" s="1"/>
      <c r="XEM495" s="1"/>
      <c r="XEN495" s="1"/>
      <c r="XEO495" s="1"/>
      <c r="XEP495" s="1"/>
      <c r="XEQ495" s="1"/>
      <c r="XER495" s="1"/>
      <c r="XES495" s="1"/>
      <c r="XET495" s="1"/>
      <c r="XEU495" s="1"/>
      <c r="XEV495" s="1"/>
      <c r="XEW495" s="1"/>
      <c r="XEX495" s="1"/>
      <c r="XEY495" s="1"/>
      <c r="XEZ495" s="1"/>
      <c r="XFA495" s="1"/>
      <c r="XFB495" s="1"/>
      <c r="XFC495" s="1"/>
      <c r="XFD495" s="1"/>
    </row>
    <row r="496" spans="1:151 16227:16384" s="11" customFormat="1" ht="20.25" customHeight="1" x14ac:dyDescent="0.25">
      <c r="A496" s="141"/>
      <c r="B496" s="142"/>
      <c r="C496" s="100">
        <f t="shared" si="102"/>
        <v>4</v>
      </c>
      <c r="D496" s="100"/>
      <c r="E496" s="117" t="s">
        <v>264</v>
      </c>
      <c r="F496" s="118"/>
      <c r="G496" s="118"/>
      <c r="H496" s="118"/>
      <c r="I496" s="119"/>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WZC496" s="1"/>
      <c r="WZD496" s="1"/>
      <c r="WZE496" s="1"/>
      <c r="WZF496" s="1"/>
      <c r="WZG496" s="1"/>
      <c r="WZH496" s="1"/>
      <c r="WZI496" s="1"/>
      <c r="WZJ496" s="1"/>
      <c r="WZK496" s="1"/>
      <c r="WZL496" s="1"/>
      <c r="WZM496" s="1"/>
      <c r="WZN496" s="1"/>
      <c r="WZO496" s="1"/>
      <c r="WZP496" s="1"/>
      <c r="WZQ496" s="1"/>
      <c r="WZR496" s="1"/>
      <c r="WZS496" s="1"/>
      <c r="WZT496" s="1"/>
      <c r="WZU496" s="1"/>
      <c r="WZV496" s="1"/>
      <c r="WZW496" s="1"/>
      <c r="WZX496" s="1"/>
      <c r="WZY496" s="1"/>
      <c r="WZZ496" s="1"/>
      <c r="XAA496" s="1"/>
      <c r="XAB496" s="1"/>
      <c r="XAC496" s="1"/>
      <c r="XAD496" s="1"/>
      <c r="XAE496" s="1"/>
      <c r="XAF496" s="1"/>
      <c r="XAG496" s="1"/>
      <c r="XAH496" s="1"/>
      <c r="XAI496" s="1"/>
      <c r="XAJ496" s="1"/>
      <c r="XAK496" s="1"/>
      <c r="XAL496" s="1"/>
      <c r="XAM496" s="1"/>
      <c r="XAN496" s="1"/>
      <c r="XAO496" s="1"/>
      <c r="XAP496" s="1"/>
      <c r="XAQ496" s="1"/>
      <c r="XAR496" s="1"/>
      <c r="XAS496" s="1"/>
      <c r="XAT496" s="1"/>
      <c r="XAU496" s="1"/>
      <c r="XAV496" s="1"/>
      <c r="XAW496" s="1"/>
      <c r="XAX496" s="1"/>
      <c r="XAY496" s="1"/>
      <c r="XAZ496" s="1"/>
      <c r="XBA496" s="1"/>
      <c r="XBB496" s="1"/>
      <c r="XBC496" s="1"/>
      <c r="XBD496" s="1"/>
      <c r="XBE496" s="1"/>
      <c r="XBF496" s="1"/>
      <c r="XBG496" s="1"/>
      <c r="XBH496" s="1"/>
      <c r="XBI496" s="1"/>
      <c r="XBJ496" s="1"/>
      <c r="XBK496" s="1"/>
      <c r="XBL496" s="1"/>
      <c r="XBM496" s="1"/>
      <c r="XBN496" s="1"/>
      <c r="XBO496" s="1"/>
      <c r="XBP496" s="1"/>
      <c r="XBQ496" s="1"/>
      <c r="XBR496" s="1"/>
      <c r="XBS496" s="1"/>
      <c r="XBT496" s="1"/>
      <c r="XBU496" s="1"/>
      <c r="XBV496" s="1"/>
      <c r="XBW496" s="1"/>
      <c r="XBX496" s="1"/>
      <c r="XBY496" s="1"/>
      <c r="XBZ496" s="1"/>
      <c r="XCA496" s="1"/>
      <c r="XCB496" s="1"/>
      <c r="XCC496" s="1"/>
      <c r="XCD496" s="1"/>
      <c r="XCE496" s="1"/>
      <c r="XCF496" s="1"/>
      <c r="XCG496" s="1"/>
      <c r="XCH496" s="1"/>
      <c r="XCI496" s="1"/>
      <c r="XCJ496" s="1"/>
      <c r="XCK496" s="1"/>
      <c r="XCL496" s="1"/>
      <c r="XCM496" s="1"/>
      <c r="XCN496" s="1"/>
      <c r="XCO496" s="1"/>
      <c r="XCP496" s="1"/>
      <c r="XCQ496" s="1"/>
      <c r="XCR496" s="1"/>
      <c r="XCS496" s="1"/>
      <c r="XCT496" s="1"/>
      <c r="XCU496" s="1"/>
      <c r="XCV496" s="1"/>
      <c r="XCW496" s="1"/>
      <c r="XCX496" s="1"/>
      <c r="XCY496" s="1"/>
      <c r="XCZ496" s="1"/>
      <c r="XDA496" s="1"/>
      <c r="XDB496" s="1"/>
      <c r="XDC496" s="1"/>
      <c r="XDD496" s="1"/>
      <c r="XDE496" s="1"/>
      <c r="XDF496" s="1"/>
      <c r="XDG496" s="1"/>
      <c r="XDH496" s="1"/>
      <c r="XDI496" s="1"/>
      <c r="XDJ496" s="1"/>
      <c r="XDK496" s="1"/>
      <c r="XDL496" s="1"/>
      <c r="XDM496" s="1"/>
      <c r="XDN496" s="1"/>
      <c r="XDO496" s="1"/>
      <c r="XDP496" s="1"/>
      <c r="XDQ496" s="1"/>
      <c r="XDR496" s="1"/>
      <c r="XDS496" s="1"/>
      <c r="XDT496" s="1"/>
      <c r="XDU496" s="1"/>
      <c r="XDV496" s="1"/>
      <c r="XDW496" s="1"/>
      <c r="XDX496" s="1"/>
      <c r="XDY496" s="1"/>
      <c r="XDZ496" s="1"/>
      <c r="XEA496" s="1"/>
      <c r="XEB496" s="1"/>
      <c r="XEC496" s="1"/>
      <c r="XED496" s="1"/>
      <c r="XEE496" s="1"/>
      <c r="XEF496" s="1"/>
      <c r="XEG496" s="1"/>
      <c r="XEH496" s="1"/>
      <c r="XEI496" s="1"/>
      <c r="XEJ496" s="1"/>
      <c r="XEK496" s="1"/>
      <c r="XEL496" s="1"/>
      <c r="XEM496" s="1"/>
      <c r="XEN496" s="1"/>
      <c r="XEO496" s="1"/>
      <c r="XEP496" s="1"/>
      <c r="XEQ496" s="1"/>
      <c r="XER496" s="1"/>
      <c r="XES496" s="1"/>
      <c r="XET496" s="1"/>
      <c r="XEU496" s="1"/>
      <c r="XEV496" s="1"/>
      <c r="XEW496" s="1"/>
      <c r="XEX496" s="1"/>
      <c r="XEY496" s="1"/>
      <c r="XEZ496" s="1"/>
      <c r="XFA496" s="1"/>
      <c r="XFB496" s="1"/>
      <c r="XFC496" s="1"/>
      <c r="XFD496" s="1"/>
    </row>
    <row r="497" spans="1:151 16227:16384" s="11" customFormat="1" ht="20.25" x14ac:dyDescent="0.25">
      <c r="A497" s="120" t="s">
        <v>210</v>
      </c>
      <c r="B497" s="121"/>
      <c r="C497" s="121"/>
      <c r="D497" s="121"/>
      <c r="E497" s="121"/>
      <c r="F497" s="121"/>
      <c r="G497" s="121"/>
      <c r="H497" s="121"/>
      <c r="I497" s="122"/>
      <c r="J497" s="1">
        <f>1+3</f>
        <v>4</v>
      </c>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WZC497" s="1"/>
      <c r="WZD497" s="1"/>
      <c r="WZE497" s="1"/>
      <c r="WZF497" s="1"/>
      <c r="WZG497" s="1"/>
      <c r="WZH497" s="1"/>
      <c r="WZI497" s="1"/>
      <c r="WZJ497" s="1"/>
      <c r="WZK497" s="1"/>
      <c r="WZL497" s="1"/>
      <c r="WZM497" s="1"/>
      <c r="WZN497" s="1"/>
      <c r="WZO497" s="1"/>
      <c r="WZP497" s="1"/>
      <c r="WZQ497" s="1"/>
      <c r="WZR497" s="1"/>
      <c r="WZS497" s="1"/>
      <c r="WZT497" s="1"/>
      <c r="WZU497" s="1"/>
      <c r="WZV497" s="1"/>
      <c r="WZW497" s="1"/>
      <c r="WZX497" s="1"/>
      <c r="WZY497" s="1"/>
      <c r="WZZ497" s="1"/>
      <c r="XAA497" s="1"/>
      <c r="XAB497" s="1"/>
      <c r="XAC497" s="1"/>
      <c r="XAD497" s="1"/>
      <c r="XAE497" s="1"/>
      <c r="XAF497" s="1"/>
      <c r="XAG497" s="1"/>
      <c r="XAH497" s="1"/>
      <c r="XAI497" s="1"/>
      <c r="XAJ497" s="1"/>
      <c r="XAK497" s="1"/>
      <c r="XAL497" s="1"/>
      <c r="XAM497" s="1"/>
      <c r="XAN497" s="1"/>
      <c r="XAO497" s="1"/>
      <c r="XAP497" s="1"/>
      <c r="XAQ497" s="1"/>
      <c r="XAR497" s="1"/>
      <c r="XAS497" s="1"/>
      <c r="XAT497" s="1"/>
      <c r="XAU497" s="1"/>
      <c r="XAV497" s="1"/>
      <c r="XAW497" s="1"/>
      <c r="XAX497" s="1"/>
      <c r="XAY497" s="1"/>
      <c r="XAZ497" s="1"/>
      <c r="XBA497" s="1"/>
      <c r="XBB497" s="1"/>
      <c r="XBC497" s="1"/>
      <c r="XBD497" s="1"/>
      <c r="XBE497" s="1"/>
      <c r="XBF497" s="1"/>
      <c r="XBG497" s="1"/>
      <c r="XBH497" s="1"/>
      <c r="XBI497" s="1"/>
      <c r="XBJ497" s="1"/>
      <c r="XBK497" s="1"/>
      <c r="XBL497" s="1"/>
      <c r="XBM497" s="1"/>
      <c r="XBN497" s="1"/>
      <c r="XBO497" s="1"/>
      <c r="XBP497" s="1"/>
      <c r="XBQ497" s="1"/>
      <c r="XBR497" s="1"/>
      <c r="XBS497" s="1"/>
      <c r="XBT497" s="1"/>
      <c r="XBU497" s="1"/>
      <c r="XBV497" s="1"/>
      <c r="XBW497" s="1"/>
      <c r="XBX497" s="1"/>
      <c r="XBY497" s="1"/>
      <c r="XBZ497" s="1"/>
      <c r="XCA497" s="1"/>
      <c r="XCB497" s="1"/>
      <c r="XCC497" s="1"/>
      <c r="XCD497" s="1"/>
      <c r="XCE497" s="1"/>
      <c r="XCF497" s="1"/>
      <c r="XCG497" s="1"/>
      <c r="XCH497" s="1"/>
      <c r="XCI497" s="1"/>
      <c r="XCJ497" s="1"/>
      <c r="XCK497" s="1"/>
      <c r="XCL497" s="1"/>
      <c r="XCM497" s="1"/>
      <c r="XCN497" s="1"/>
      <c r="XCO497" s="1"/>
      <c r="XCP497" s="1"/>
      <c r="XCQ497" s="1"/>
      <c r="XCR497" s="1"/>
      <c r="XCS497" s="1"/>
      <c r="XCT497" s="1"/>
      <c r="XCU497" s="1"/>
      <c r="XCV497" s="1"/>
      <c r="XCW497" s="1"/>
      <c r="XCX497" s="1"/>
      <c r="XCY497" s="1"/>
      <c r="XCZ497" s="1"/>
      <c r="XDA497" s="1"/>
      <c r="XDB497" s="1"/>
      <c r="XDC497" s="1"/>
      <c r="XDD497" s="1"/>
      <c r="XDE497" s="1"/>
      <c r="XDF497" s="1"/>
      <c r="XDG497" s="1"/>
      <c r="XDH497" s="1"/>
      <c r="XDI497" s="1"/>
      <c r="XDJ497" s="1"/>
      <c r="XDK497" s="1"/>
      <c r="XDL497" s="1"/>
      <c r="XDM497" s="1"/>
      <c r="XDN497" s="1"/>
      <c r="XDO497" s="1"/>
      <c r="XDP497" s="1"/>
      <c r="XDQ497" s="1"/>
      <c r="XDR497" s="1"/>
      <c r="XDS497" s="1"/>
      <c r="XDT497" s="1"/>
      <c r="XDU497" s="1"/>
      <c r="XDV497" s="1"/>
      <c r="XDW497" s="1"/>
      <c r="XDX497" s="1"/>
      <c r="XDY497" s="1"/>
      <c r="XDZ497" s="1"/>
      <c r="XEA497" s="1"/>
      <c r="XEB497" s="1"/>
      <c r="XEC497" s="1"/>
      <c r="XED497" s="1"/>
      <c r="XEE497" s="1"/>
      <c r="XEF497" s="1"/>
      <c r="XEG497" s="1"/>
      <c r="XEH497" s="1"/>
      <c r="XEI497" s="1"/>
      <c r="XEJ497" s="1"/>
      <c r="XEK497" s="1"/>
      <c r="XEL497" s="1"/>
      <c r="XEM497" s="1"/>
      <c r="XEN497" s="1"/>
      <c r="XEO497" s="1"/>
      <c r="XEP497" s="1"/>
      <c r="XEQ497" s="1"/>
      <c r="XER497" s="1"/>
      <c r="XES497" s="1"/>
      <c r="XET497" s="1"/>
      <c r="XEU497" s="1"/>
      <c r="XEV497" s="1"/>
      <c r="XEW497" s="1"/>
      <c r="XEX497" s="1"/>
      <c r="XEY497" s="1"/>
      <c r="XEZ497" s="1"/>
      <c r="XFA497" s="1"/>
      <c r="XFB497" s="1"/>
      <c r="XFC497" s="1"/>
      <c r="XFD497" s="1"/>
    </row>
    <row r="498" spans="1:151 16227:16384" s="11" customFormat="1" ht="20.25" customHeight="1" x14ac:dyDescent="0.25">
      <c r="A498" s="137" t="str">
        <f>A497</f>
        <v>5th, 16th to 18th Floor</v>
      </c>
      <c r="B498" s="138"/>
      <c r="C498" s="100">
        <v>1</v>
      </c>
      <c r="D498" s="100"/>
      <c r="E498" s="117" t="s">
        <v>303</v>
      </c>
      <c r="F498" s="118"/>
      <c r="G498" s="118"/>
      <c r="H498" s="118"/>
      <c r="I498" s="119"/>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WZC498" s="1"/>
      <c r="WZD498" s="1"/>
      <c r="WZE498" s="1"/>
      <c r="WZF498" s="1"/>
      <c r="WZG498" s="1"/>
      <c r="WZH498" s="1"/>
      <c r="WZI498" s="1"/>
      <c r="WZJ498" s="1"/>
      <c r="WZK498" s="1"/>
      <c r="WZL498" s="1"/>
      <c r="WZM498" s="1"/>
      <c r="WZN498" s="1"/>
      <c r="WZO498" s="1"/>
      <c r="WZP498" s="1"/>
      <c r="WZQ498" s="1"/>
      <c r="WZR498" s="1"/>
      <c r="WZS498" s="1"/>
      <c r="WZT498" s="1"/>
      <c r="WZU498" s="1"/>
      <c r="WZV498" s="1"/>
      <c r="WZW498" s="1"/>
      <c r="WZX498" s="1"/>
      <c r="WZY498" s="1"/>
      <c r="WZZ498" s="1"/>
      <c r="XAA498" s="1"/>
      <c r="XAB498" s="1"/>
      <c r="XAC498" s="1"/>
      <c r="XAD498" s="1"/>
      <c r="XAE498" s="1"/>
      <c r="XAF498" s="1"/>
      <c r="XAG498" s="1"/>
      <c r="XAH498" s="1"/>
      <c r="XAI498" s="1"/>
      <c r="XAJ498" s="1"/>
      <c r="XAK498" s="1"/>
      <c r="XAL498" s="1"/>
      <c r="XAM498" s="1"/>
      <c r="XAN498" s="1"/>
      <c r="XAO498" s="1"/>
      <c r="XAP498" s="1"/>
      <c r="XAQ498" s="1"/>
      <c r="XAR498" s="1"/>
      <c r="XAS498" s="1"/>
      <c r="XAT498" s="1"/>
      <c r="XAU498" s="1"/>
      <c r="XAV498" s="1"/>
      <c r="XAW498" s="1"/>
      <c r="XAX498" s="1"/>
      <c r="XAY498" s="1"/>
      <c r="XAZ498" s="1"/>
      <c r="XBA498" s="1"/>
      <c r="XBB498" s="1"/>
      <c r="XBC498" s="1"/>
      <c r="XBD498" s="1"/>
      <c r="XBE498" s="1"/>
      <c r="XBF498" s="1"/>
      <c r="XBG498" s="1"/>
      <c r="XBH498" s="1"/>
      <c r="XBI498" s="1"/>
      <c r="XBJ498" s="1"/>
      <c r="XBK498" s="1"/>
      <c r="XBL498" s="1"/>
      <c r="XBM498" s="1"/>
      <c r="XBN498" s="1"/>
      <c r="XBO498" s="1"/>
      <c r="XBP498" s="1"/>
      <c r="XBQ498" s="1"/>
      <c r="XBR498" s="1"/>
      <c r="XBS498" s="1"/>
      <c r="XBT498" s="1"/>
      <c r="XBU498" s="1"/>
      <c r="XBV498" s="1"/>
      <c r="XBW498" s="1"/>
      <c r="XBX498" s="1"/>
      <c r="XBY498" s="1"/>
      <c r="XBZ498" s="1"/>
      <c r="XCA498" s="1"/>
      <c r="XCB498" s="1"/>
      <c r="XCC498" s="1"/>
      <c r="XCD498" s="1"/>
      <c r="XCE498" s="1"/>
      <c r="XCF498" s="1"/>
      <c r="XCG498" s="1"/>
      <c r="XCH498" s="1"/>
      <c r="XCI498" s="1"/>
      <c r="XCJ498" s="1"/>
      <c r="XCK498" s="1"/>
      <c r="XCL498" s="1"/>
      <c r="XCM498" s="1"/>
      <c r="XCN498" s="1"/>
      <c r="XCO498" s="1"/>
      <c r="XCP498" s="1"/>
      <c r="XCQ498" s="1"/>
      <c r="XCR498" s="1"/>
      <c r="XCS498" s="1"/>
      <c r="XCT498" s="1"/>
      <c r="XCU498" s="1"/>
      <c r="XCV498" s="1"/>
      <c r="XCW498" s="1"/>
      <c r="XCX498" s="1"/>
      <c r="XCY498" s="1"/>
      <c r="XCZ498" s="1"/>
      <c r="XDA498" s="1"/>
      <c r="XDB498" s="1"/>
      <c r="XDC498" s="1"/>
      <c r="XDD498" s="1"/>
      <c r="XDE498" s="1"/>
      <c r="XDF498" s="1"/>
      <c r="XDG498" s="1"/>
      <c r="XDH498" s="1"/>
      <c r="XDI498" s="1"/>
      <c r="XDJ498" s="1"/>
      <c r="XDK498" s="1"/>
      <c r="XDL498" s="1"/>
      <c r="XDM498" s="1"/>
      <c r="XDN498" s="1"/>
      <c r="XDO498" s="1"/>
      <c r="XDP498" s="1"/>
      <c r="XDQ498" s="1"/>
      <c r="XDR498" s="1"/>
      <c r="XDS498" s="1"/>
      <c r="XDT498" s="1"/>
      <c r="XDU498" s="1"/>
      <c r="XDV498" s="1"/>
      <c r="XDW498" s="1"/>
      <c r="XDX498" s="1"/>
      <c r="XDY498" s="1"/>
      <c r="XDZ498" s="1"/>
      <c r="XEA498" s="1"/>
      <c r="XEB498" s="1"/>
      <c r="XEC498" s="1"/>
      <c r="XED498" s="1"/>
      <c r="XEE498" s="1"/>
      <c r="XEF498" s="1"/>
      <c r="XEG498" s="1"/>
      <c r="XEH498" s="1"/>
      <c r="XEI498" s="1"/>
      <c r="XEJ498" s="1"/>
      <c r="XEK498" s="1"/>
      <c r="XEL498" s="1"/>
      <c r="XEM498" s="1"/>
      <c r="XEN498" s="1"/>
      <c r="XEO498" s="1"/>
      <c r="XEP498" s="1"/>
      <c r="XEQ498" s="1"/>
      <c r="XER498" s="1"/>
      <c r="XES498" s="1"/>
      <c r="XET498" s="1"/>
      <c r="XEU498" s="1"/>
      <c r="XEV498" s="1"/>
      <c r="XEW498" s="1"/>
      <c r="XEX498" s="1"/>
      <c r="XEY498" s="1"/>
      <c r="XEZ498" s="1"/>
      <c r="XFA498" s="1"/>
      <c r="XFB498" s="1"/>
      <c r="XFC498" s="1"/>
      <c r="XFD498" s="1"/>
    </row>
    <row r="499" spans="1:151 16227:16384" s="11" customFormat="1" ht="20.25" customHeight="1" x14ac:dyDescent="0.25">
      <c r="A499" s="139"/>
      <c r="B499" s="140"/>
      <c r="C499" s="100">
        <f>C498+1</f>
        <v>2</v>
      </c>
      <c r="D499" s="100"/>
      <c r="E499" s="60" t="s">
        <v>207</v>
      </c>
      <c r="F499" s="117">
        <f>(88.13+5.83)*10.764</f>
        <v>1011.3854399999999</v>
      </c>
      <c r="G499" s="119">
        <f>(88.13+5.83)*10.764</f>
        <v>1011.3854399999999</v>
      </c>
      <c r="H499" s="60">
        <v>0</v>
      </c>
      <c r="I499" s="60">
        <f t="shared" ref="I499" si="103">F499*(($I$191)+1)+H499</f>
        <v>1517.0781599999998</v>
      </c>
      <c r="J499" s="1"/>
      <c r="K499" s="1">
        <f>31000000/F499</f>
        <v>30651.024598495311</v>
      </c>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WZC499" s="1"/>
      <c r="WZD499" s="1"/>
      <c r="WZE499" s="1"/>
      <c r="WZF499" s="1"/>
      <c r="WZG499" s="1"/>
      <c r="WZH499" s="1"/>
      <c r="WZI499" s="1"/>
      <c r="WZJ499" s="1"/>
      <c r="WZK499" s="1"/>
      <c r="WZL499" s="1"/>
      <c r="WZM499" s="1"/>
      <c r="WZN499" s="1"/>
      <c r="WZO499" s="1"/>
      <c r="WZP499" s="1"/>
      <c r="WZQ499" s="1"/>
      <c r="WZR499" s="1"/>
      <c r="WZS499" s="1"/>
      <c r="WZT499" s="1"/>
      <c r="WZU499" s="1"/>
      <c r="WZV499" s="1"/>
      <c r="WZW499" s="1"/>
      <c r="WZX499" s="1"/>
      <c r="WZY499" s="1"/>
      <c r="WZZ499" s="1"/>
      <c r="XAA499" s="1"/>
      <c r="XAB499" s="1"/>
      <c r="XAC499" s="1"/>
      <c r="XAD499" s="1"/>
      <c r="XAE499" s="1"/>
      <c r="XAF499" s="1"/>
      <c r="XAG499" s="1"/>
      <c r="XAH499" s="1"/>
      <c r="XAI499" s="1"/>
      <c r="XAJ499" s="1"/>
      <c r="XAK499" s="1"/>
      <c r="XAL499" s="1"/>
      <c r="XAM499" s="1"/>
      <c r="XAN499" s="1"/>
      <c r="XAO499" s="1"/>
      <c r="XAP499" s="1"/>
      <c r="XAQ499" s="1"/>
      <c r="XAR499" s="1"/>
      <c r="XAS499" s="1"/>
      <c r="XAT499" s="1"/>
      <c r="XAU499" s="1"/>
      <c r="XAV499" s="1"/>
      <c r="XAW499" s="1"/>
      <c r="XAX499" s="1"/>
      <c r="XAY499" s="1"/>
      <c r="XAZ499" s="1"/>
      <c r="XBA499" s="1"/>
      <c r="XBB499" s="1"/>
      <c r="XBC499" s="1"/>
      <c r="XBD499" s="1"/>
      <c r="XBE499" s="1"/>
      <c r="XBF499" s="1"/>
      <c r="XBG499" s="1"/>
      <c r="XBH499" s="1"/>
      <c r="XBI499" s="1"/>
      <c r="XBJ499" s="1"/>
      <c r="XBK499" s="1"/>
      <c r="XBL499" s="1"/>
      <c r="XBM499" s="1"/>
      <c r="XBN499" s="1"/>
      <c r="XBO499" s="1"/>
      <c r="XBP499" s="1"/>
      <c r="XBQ499" s="1"/>
      <c r="XBR499" s="1"/>
      <c r="XBS499" s="1"/>
      <c r="XBT499" s="1"/>
      <c r="XBU499" s="1"/>
      <c r="XBV499" s="1"/>
      <c r="XBW499" s="1"/>
      <c r="XBX499" s="1"/>
      <c r="XBY499" s="1"/>
      <c r="XBZ499" s="1"/>
      <c r="XCA499" s="1"/>
      <c r="XCB499" s="1"/>
      <c r="XCC499" s="1"/>
      <c r="XCD499" s="1"/>
      <c r="XCE499" s="1"/>
      <c r="XCF499" s="1"/>
      <c r="XCG499" s="1"/>
      <c r="XCH499" s="1"/>
      <c r="XCI499" s="1"/>
      <c r="XCJ499" s="1"/>
      <c r="XCK499" s="1"/>
      <c r="XCL499" s="1"/>
      <c r="XCM499" s="1"/>
      <c r="XCN499" s="1"/>
      <c r="XCO499" s="1"/>
      <c r="XCP499" s="1"/>
      <c r="XCQ499" s="1"/>
      <c r="XCR499" s="1"/>
      <c r="XCS499" s="1"/>
      <c r="XCT499" s="1"/>
      <c r="XCU499" s="1"/>
      <c r="XCV499" s="1"/>
      <c r="XCW499" s="1"/>
      <c r="XCX499" s="1"/>
      <c r="XCY499" s="1"/>
      <c r="XCZ499" s="1"/>
      <c r="XDA499" s="1"/>
      <c r="XDB499" s="1"/>
      <c r="XDC499" s="1"/>
      <c r="XDD499" s="1"/>
      <c r="XDE499" s="1"/>
      <c r="XDF499" s="1"/>
      <c r="XDG499" s="1"/>
      <c r="XDH499" s="1"/>
      <c r="XDI499" s="1"/>
      <c r="XDJ499" s="1"/>
      <c r="XDK499" s="1"/>
      <c r="XDL499" s="1"/>
      <c r="XDM499" s="1"/>
      <c r="XDN499" s="1"/>
      <c r="XDO499" s="1"/>
      <c r="XDP499" s="1"/>
      <c r="XDQ499" s="1"/>
      <c r="XDR499" s="1"/>
      <c r="XDS499" s="1"/>
      <c r="XDT499" s="1"/>
      <c r="XDU499" s="1"/>
      <c r="XDV499" s="1"/>
      <c r="XDW499" s="1"/>
      <c r="XDX499" s="1"/>
      <c r="XDY499" s="1"/>
      <c r="XDZ499" s="1"/>
      <c r="XEA499" s="1"/>
      <c r="XEB499" s="1"/>
      <c r="XEC499" s="1"/>
      <c r="XED499" s="1"/>
      <c r="XEE499" s="1"/>
      <c r="XEF499" s="1"/>
      <c r="XEG499" s="1"/>
      <c r="XEH499" s="1"/>
      <c r="XEI499" s="1"/>
      <c r="XEJ499" s="1"/>
      <c r="XEK499" s="1"/>
      <c r="XEL499" s="1"/>
      <c r="XEM499" s="1"/>
      <c r="XEN499" s="1"/>
      <c r="XEO499" s="1"/>
      <c r="XEP499" s="1"/>
      <c r="XEQ499" s="1"/>
      <c r="XER499" s="1"/>
      <c r="XES499" s="1"/>
      <c r="XET499" s="1"/>
      <c r="XEU499" s="1"/>
      <c r="XEV499" s="1"/>
      <c r="XEW499" s="1"/>
      <c r="XEX499" s="1"/>
      <c r="XEY499" s="1"/>
      <c r="XEZ499" s="1"/>
      <c r="XFA499" s="1"/>
      <c r="XFB499" s="1"/>
      <c r="XFC499" s="1"/>
      <c r="XFD499" s="1"/>
    </row>
    <row r="500" spans="1:151 16227:16384" s="11" customFormat="1" ht="20.25" customHeight="1" x14ac:dyDescent="0.25">
      <c r="A500" s="139"/>
      <c r="B500" s="140"/>
      <c r="C500" s="100">
        <f t="shared" ref="C500:C501" si="104">C499+1</f>
        <v>3</v>
      </c>
      <c r="D500" s="100"/>
      <c r="E500" s="60" t="s">
        <v>211</v>
      </c>
      <c r="F500" s="117">
        <f>(46.65)*10.764</f>
        <v>502.14059999999995</v>
      </c>
      <c r="G500" s="119">
        <f>(46.65)*10.764</f>
        <v>502.14059999999995</v>
      </c>
      <c r="H500" s="60">
        <v>0</v>
      </c>
      <c r="I500" s="60">
        <f>F500*(($I$191)+1)+H500</f>
        <v>753.21089999999992</v>
      </c>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WZC500" s="1"/>
      <c r="WZD500" s="1"/>
      <c r="WZE500" s="1"/>
      <c r="WZF500" s="1"/>
      <c r="WZG500" s="1"/>
      <c r="WZH500" s="1"/>
      <c r="WZI500" s="1"/>
      <c r="WZJ500" s="1"/>
      <c r="WZK500" s="1"/>
      <c r="WZL500" s="1"/>
      <c r="WZM500" s="1"/>
      <c r="WZN500" s="1"/>
      <c r="WZO500" s="1"/>
      <c r="WZP500" s="1"/>
      <c r="WZQ500" s="1"/>
      <c r="WZR500" s="1"/>
      <c r="WZS500" s="1"/>
      <c r="WZT500" s="1"/>
      <c r="WZU500" s="1"/>
      <c r="WZV500" s="1"/>
      <c r="WZW500" s="1"/>
      <c r="WZX500" s="1"/>
      <c r="WZY500" s="1"/>
      <c r="WZZ500" s="1"/>
      <c r="XAA500" s="1"/>
      <c r="XAB500" s="1"/>
      <c r="XAC500" s="1"/>
      <c r="XAD500" s="1"/>
      <c r="XAE500" s="1"/>
      <c r="XAF500" s="1"/>
      <c r="XAG500" s="1"/>
      <c r="XAH500" s="1"/>
      <c r="XAI500" s="1"/>
      <c r="XAJ500" s="1"/>
      <c r="XAK500" s="1"/>
      <c r="XAL500" s="1"/>
      <c r="XAM500" s="1"/>
      <c r="XAN500" s="1"/>
      <c r="XAO500" s="1"/>
      <c r="XAP500" s="1"/>
      <c r="XAQ500" s="1"/>
      <c r="XAR500" s="1"/>
      <c r="XAS500" s="1"/>
      <c r="XAT500" s="1"/>
      <c r="XAU500" s="1"/>
      <c r="XAV500" s="1"/>
      <c r="XAW500" s="1"/>
      <c r="XAX500" s="1"/>
      <c r="XAY500" s="1"/>
      <c r="XAZ500" s="1"/>
      <c r="XBA500" s="1"/>
      <c r="XBB500" s="1"/>
      <c r="XBC500" s="1"/>
      <c r="XBD500" s="1"/>
      <c r="XBE500" s="1"/>
      <c r="XBF500" s="1"/>
      <c r="XBG500" s="1"/>
      <c r="XBH500" s="1"/>
      <c r="XBI500" s="1"/>
      <c r="XBJ500" s="1"/>
      <c r="XBK500" s="1"/>
      <c r="XBL500" s="1"/>
      <c r="XBM500" s="1"/>
      <c r="XBN500" s="1"/>
      <c r="XBO500" s="1"/>
      <c r="XBP500" s="1"/>
      <c r="XBQ500" s="1"/>
      <c r="XBR500" s="1"/>
      <c r="XBS500" s="1"/>
      <c r="XBT500" s="1"/>
      <c r="XBU500" s="1"/>
      <c r="XBV500" s="1"/>
      <c r="XBW500" s="1"/>
      <c r="XBX500" s="1"/>
      <c r="XBY500" s="1"/>
      <c r="XBZ500" s="1"/>
      <c r="XCA500" s="1"/>
      <c r="XCB500" s="1"/>
      <c r="XCC500" s="1"/>
      <c r="XCD500" s="1"/>
      <c r="XCE500" s="1"/>
      <c r="XCF500" s="1"/>
      <c r="XCG500" s="1"/>
      <c r="XCH500" s="1"/>
      <c r="XCI500" s="1"/>
      <c r="XCJ500" s="1"/>
      <c r="XCK500" s="1"/>
      <c r="XCL500" s="1"/>
      <c r="XCM500" s="1"/>
      <c r="XCN500" s="1"/>
      <c r="XCO500" s="1"/>
      <c r="XCP500" s="1"/>
      <c r="XCQ500" s="1"/>
      <c r="XCR500" s="1"/>
      <c r="XCS500" s="1"/>
      <c r="XCT500" s="1"/>
      <c r="XCU500" s="1"/>
      <c r="XCV500" s="1"/>
      <c r="XCW500" s="1"/>
      <c r="XCX500" s="1"/>
      <c r="XCY500" s="1"/>
      <c r="XCZ500" s="1"/>
      <c r="XDA500" s="1"/>
      <c r="XDB500" s="1"/>
      <c r="XDC500" s="1"/>
      <c r="XDD500" s="1"/>
      <c r="XDE500" s="1"/>
      <c r="XDF500" s="1"/>
      <c r="XDG500" s="1"/>
      <c r="XDH500" s="1"/>
      <c r="XDI500" s="1"/>
      <c r="XDJ500" s="1"/>
      <c r="XDK500" s="1"/>
      <c r="XDL500" s="1"/>
      <c r="XDM500" s="1"/>
      <c r="XDN500" s="1"/>
      <c r="XDO500" s="1"/>
      <c r="XDP500" s="1"/>
      <c r="XDQ500" s="1"/>
      <c r="XDR500" s="1"/>
      <c r="XDS500" s="1"/>
      <c r="XDT500" s="1"/>
      <c r="XDU500" s="1"/>
      <c r="XDV500" s="1"/>
      <c r="XDW500" s="1"/>
      <c r="XDX500" s="1"/>
      <c r="XDY500" s="1"/>
      <c r="XDZ500" s="1"/>
      <c r="XEA500" s="1"/>
      <c r="XEB500" s="1"/>
      <c r="XEC500" s="1"/>
      <c r="XED500" s="1"/>
      <c r="XEE500" s="1"/>
      <c r="XEF500" s="1"/>
      <c r="XEG500" s="1"/>
      <c r="XEH500" s="1"/>
      <c r="XEI500" s="1"/>
      <c r="XEJ500" s="1"/>
      <c r="XEK500" s="1"/>
      <c r="XEL500" s="1"/>
      <c r="XEM500" s="1"/>
      <c r="XEN500" s="1"/>
      <c r="XEO500" s="1"/>
      <c r="XEP500" s="1"/>
      <c r="XEQ500" s="1"/>
      <c r="XER500" s="1"/>
      <c r="XES500" s="1"/>
      <c r="XET500" s="1"/>
      <c r="XEU500" s="1"/>
      <c r="XEV500" s="1"/>
      <c r="XEW500" s="1"/>
      <c r="XEX500" s="1"/>
      <c r="XEY500" s="1"/>
      <c r="XEZ500" s="1"/>
      <c r="XFA500" s="1"/>
      <c r="XFB500" s="1"/>
      <c r="XFC500" s="1"/>
      <c r="XFD500" s="1"/>
    </row>
    <row r="501" spans="1:151 16227:16384" s="11" customFormat="1" ht="20.25" customHeight="1" x14ac:dyDescent="0.25">
      <c r="A501" s="141"/>
      <c r="B501" s="142"/>
      <c r="C501" s="100">
        <f t="shared" si="104"/>
        <v>4</v>
      </c>
      <c r="D501" s="100"/>
      <c r="E501" s="60" t="s">
        <v>207</v>
      </c>
      <c r="F501" s="117">
        <f>(79.37+1.93)*10.764</f>
        <v>875.11320000000012</v>
      </c>
      <c r="G501" s="119">
        <f>(79.37+1.93)*10.764</f>
        <v>875.11320000000012</v>
      </c>
      <c r="H501" s="60">
        <v>0</v>
      </c>
      <c r="I501" s="60">
        <f t="shared" ref="I501" si="105">F501*(($I$191)+1)+H501</f>
        <v>1312.6698000000001</v>
      </c>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WZC501" s="1"/>
      <c r="WZD501" s="1"/>
      <c r="WZE501" s="1"/>
      <c r="WZF501" s="1"/>
      <c r="WZG501" s="1"/>
      <c r="WZH501" s="1"/>
      <c r="WZI501" s="1"/>
      <c r="WZJ501" s="1"/>
      <c r="WZK501" s="1"/>
      <c r="WZL501" s="1"/>
      <c r="WZM501" s="1"/>
      <c r="WZN501" s="1"/>
      <c r="WZO501" s="1"/>
      <c r="WZP501" s="1"/>
      <c r="WZQ501" s="1"/>
      <c r="WZR501" s="1"/>
      <c r="WZS501" s="1"/>
      <c r="WZT501" s="1"/>
      <c r="WZU501" s="1"/>
      <c r="WZV501" s="1"/>
      <c r="WZW501" s="1"/>
      <c r="WZX501" s="1"/>
      <c r="WZY501" s="1"/>
      <c r="WZZ501" s="1"/>
      <c r="XAA501" s="1"/>
      <c r="XAB501" s="1"/>
      <c r="XAC501" s="1"/>
      <c r="XAD501" s="1"/>
      <c r="XAE501" s="1"/>
      <c r="XAF501" s="1"/>
      <c r="XAG501" s="1"/>
      <c r="XAH501" s="1"/>
      <c r="XAI501" s="1"/>
      <c r="XAJ501" s="1"/>
      <c r="XAK501" s="1"/>
      <c r="XAL501" s="1"/>
      <c r="XAM501" s="1"/>
      <c r="XAN501" s="1"/>
      <c r="XAO501" s="1"/>
      <c r="XAP501" s="1"/>
      <c r="XAQ501" s="1"/>
      <c r="XAR501" s="1"/>
      <c r="XAS501" s="1"/>
      <c r="XAT501" s="1"/>
      <c r="XAU501" s="1"/>
      <c r="XAV501" s="1"/>
      <c r="XAW501" s="1"/>
      <c r="XAX501" s="1"/>
      <c r="XAY501" s="1"/>
      <c r="XAZ501" s="1"/>
      <c r="XBA501" s="1"/>
      <c r="XBB501" s="1"/>
      <c r="XBC501" s="1"/>
      <c r="XBD501" s="1"/>
      <c r="XBE501" s="1"/>
      <c r="XBF501" s="1"/>
      <c r="XBG501" s="1"/>
      <c r="XBH501" s="1"/>
      <c r="XBI501" s="1"/>
      <c r="XBJ501" s="1"/>
      <c r="XBK501" s="1"/>
      <c r="XBL501" s="1"/>
      <c r="XBM501" s="1"/>
      <c r="XBN501" s="1"/>
      <c r="XBO501" s="1"/>
      <c r="XBP501" s="1"/>
      <c r="XBQ501" s="1"/>
      <c r="XBR501" s="1"/>
      <c r="XBS501" s="1"/>
      <c r="XBT501" s="1"/>
      <c r="XBU501" s="1"/>
      <c r="XBV501" s="1"/>
      <c r="XBW501" s="1"/>
      <c r="XBX501" s="1"/>
      <c r="XBY501" s="1"/>
      <c r="XBZ501" s="1"/>
      <c r="XCA501" s="1"/>
      <c r="XCB501" s="1"/>
      <c r="XCC501" s="1"/>
      <c r="XCD501" s="1"/>
      <c r="XCE501" s="1"/>
      <c r="XCF501" s="1"/>
      <c r="XCG501" s="1"/>
      <c r="XCH501" s="1"/>
      <c r="XCI501" s="1"/>
      <c r="XCJ501" s="1"/>
      <c r="XCK501" s="1"/>
      <c r="XCL501" s="1"/>
      <c r="XCM501" s="1"/>
      <c r="XCN501" s="1"/>
      <c r="XCO501" s="1"/>
      <c r="XCP501" s="1"/>
      <c r="XCQ501" s="1"/>
      <c r="XCR501" s="1"/>
      <c r="XCS501" s="1"/>
      <c r="XCT501" s="1"/>
      <c r="XCU501" s="1"/>
      <c r="XCV501" s="1"/>
      <c r="XCW501" s="1"/>
      <c r="XCX501" s="1"/>
      <c r="XCY501" s="1"/>
      <c r="XCZ501" s="1"/>
      <c r="XDA501" s="1"/>
      <c r="XDB501" s="1"/>
      <c r="XDC501" s="1"/>
      <c r="XDD501" s="1"/>
      <c r="XDE501" s="1"/>
      <c r="XDF501" s="1"/>
      <c r="XDG501" s="1"/>
      <c r="XDH501" s="1"/>
      <c r="XDI501" s="1"/>
      <c r="XDJ501" s="1"/>
      <c r="XDK501" s="1"/>
      <c r="XDL501" s="1"/>
      <c r="XDM501" s="1"/>
      <c r="XDN501" s="1"/>
      <c r="XDO501" s="1"/>
      <c r="XDP501" s="1"/>
      <c r="XDQ501" s="1"/>
      <c r="XDR501" s="1"/>
      <c r="XDS501" s="1"/>
      <c r="XDT501" s="1"/>
      <c r="XDU501" s="1"/>
      <c r="XDV501" s="1"/>
      <c r="XDW501" s="1"/>
      <c r="XDX501" s="1"/>
      <c r="XDY501" s="1"/>
      <c r="XDZ501" s="1"/>
      <c r="XEA501" s="1"/>
      <c r="XEB501" s="1"/>
      <c r="XEC501" s="1"/>
      <c r="XED501" s="1"/>
      <c r="XEE501" s="1"/>
      <c r="XEF501" s="1"/>
      <c r="XEG501" s="1"/>
      <c r="XEH501" s="1"/>
      <c r="XEI501" s="1"/>
      <c r="XEJ501" s="1"/>
      <c r="XEK501" s="1"/>
      <c r="XEL501" s="1"/>
      <c r="XEM501" s="1"/>
      <c r="XEN501" s="1"/>
      <c r="XEO501" s="1"/>
      <c r="XEP501" s="1"/>
      <c r="XEQ501" s="1"/>
      <c r="XER501" s="1"/>
      <c r="XES501" s="1"/>
      <c r="XET501" s="1"/>
      <c r="XEU501" s="1"/>
      <c r="XEV501" s="1"/>
      <c r="XEW501" s="1"/>
      <c r="XEX501" s="1"/>
      <c r="XEY501" s="1"/>
      <c r="XEZ501" s="1"/>
      <c r="XFA501" s="1"/>
      <c r="XFB501" s="1"/>
      <c r="XFC501" s="1"/>
      <c r="XFD501" s="1"/>
    </row>
    <row r="502" spans="1:151 16227:16384" s="11" customFormat="1" ht="20.25" x14ac:dyDescent="0.25">
      <c r="A502" s="120" t="s">
        <v>257</v>
      </c>
      <c r="B502" s="121"/>
      <c r="C502" s="121"/>
      <c r="D502" s="121"/>
      <c r="E502" s="121"/>
      <c r="F502" s="121"/>
      <c r="G502" s="121"/>
      <c r="H502" s="121"/>
      <c r="I502" s="122"/>
      <c r="J502" s="1">
        <f>1</f>
        <v>1</v>
      </c>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WZC502" s="1"/>
      <c r="WZD502" s="1"/>
      <c r="WZE502" s="1"/>
      <c r="WZF502" s="1"/>
      <c r="WZG502" s="1"/>
      <c r="WZH502" s="1"/>
      <c r="WZI502" s="1"/>
      <c r="WZJ502" s="1"/>
      <c r="WZK502" s="1"/>
      <c r="WZL502" s="1"/>
      <c r="WZM502" s="1"/>
      <c r="WZN502" s="1"/>
      <c r="WZO502" s="1"/>
      <c r="WZP502" s="1"/>
      <c r="WZQ502" s="1"/>
      <c r="WZR502" s="1"/>
      <c r="WZS502" s="1"/>
      <c r="WZT502" s="1"/>
      <c r="WZU502" s="1"/>
      <c r="WZV502" s="1"/>
      <c r="WZW502" s="1"/>
      <c r="WZX502" s="1"/>
      <c r="WZY502" s="1"/>
      <c r="WZZ502" s="1"/>
      <c r="XAA502" s="1"/>
      <c r="XAB502" s="1"/>
      <c r="XAC502" s="1"/>
      <c r="XAD502" s="1"/>
      <c r="XAE502" s="1"/>
      <c r="XAF502" s="1"/>
      <c r="XAG502" s="1"/>
      <c r="XAH502" s="1"/>
      <c r="XAI502" s="1"/>
      <c r="XAJ502" s="1"/>
      <c r="XAK502" s="1"/>
      <c r="XAL502" s="1"/>
      <c r="XAM502" s="1"/>
      <c r="XAN502" s="1"/>
      <c r="XAO502" s="1"/>
      <c r="XAP502" s="1"/>
      <c r="XAQ502" s="1"/>
      <c r="XAR502" s="1"/>
      <c r="XAS502" s="1"/>
      <c r="XAT502" s="1"/>
      <c r="XAU502" s="1"/>
      <c r="XAV502" s="1"/>
      <c r="XAW502" s="1"/>
      <c r="XAX502" s="1"/>
      <c r="XAY502" s="1"/>
      <c r="XAZ502" s="1"/>
      <c r="XBA502" s="1"/>
      <c r="XBB502" s="1"/>
      <c r="XBC502" s="1"/>
      <c r="XBD502" s="1"/>
      <c r="XBE502" s="1"/>
      <c r="XBF502" s="1"/>
      <c r="XBG502" s="1"/>
      <c r="XBH502" s="1"/>
      <c r="XBI502" s="1"/>
      <c r="XBJ502" s="1"/>
      <c r="XBK502" s="1"/>
      <c r="XBL502" s="1"/>
      <c r="XBM502" s="1"/>
      <c r="XBN502" s="1"/>
      <c r="XBO502" s="1"/>
      <c r="XBP502" s="1"/>
      <c r="XBQ502" s="1"/>
      <c r="XBR502" s="1"/>
      <c r="XBS502" s="1"/>
      <c r="XBT502" s="1"/>
      <c r="XBU502" s="1"/>
      <c r="XBV502" s="1"/>
      <c r="XBW502" s="1"/>
      <c r="XBX502" s="1"/>
      <c r="XBY502" s="1"/>
      <c r="XBZ502" s="1"/>
      <c r="XCA502" s="1"/>
      <c r="XCB502" s="1"/>
      <c r="XCC502" s="1"/>
      <c r="XCD502" s="1"/>
      <c r="XCE502" s="1"/>
      <c r="XCF502" s="1"/>
      <c r="XCG502" s="1"/>
      <c r="XCH502" s="1"/>
      <c r="XCI502" s="1"/>
      <c r="XCJ502" s="1"/>
      <c r="XCK502" s="1"/>
      <c r="XCL502" s="1"/>
      <c r="XCM502" s="1"/>
      <c r="XCN502" s="1"/>
      <c r="XCO502" s="1"/>
      <c r="XCP502" s="1"/>
      <c r="XCQ502" s="1"/>
      <c r="XCR502" s="1"/>
      <c r="XCS502" s="1"/>
      <c r="XCT502" s="1"/>
      <c r="XCU502" s="1"/>
      <c r="XCV502" s="1"/>
      <c r="XCW502" s="1"/>
      <c r="XCX502" s="1"/>
      <c r="XCY502" s="1"/>
      <c r="XCZ502" s="1"/>
      <c r="XDA502" s="1"/>
      <c r="XDB502" s="1"/>
      <c r="XDC502" s="1"/>
      <c r="XDD502" s="1"/>
      <c r="XDE502" s="1"/>
      <c r="XDF502" s="1"/>
      <c r="XDG502" s="1"/>
      <c r="XDH502" s="1"/>
      <c r="XDI502" s="1"/>
      <c r="XDJ502" s="1"/>
      <c r="XDK502" s="1"/>
      <c r="XDL502" s="1"/>
      <c r="XDM502" s="1"/>
      <c r="XDN502" s="1"/>
      <c r="XDO502" s="1"/>
      <c r="XDP502" s="1"/>
      <c r="XDQ502" s="1"/>
      <c r="XDR502" s="1"/>
      <c r="XDS502" s="1"/>
      <c r="XDT502" s="1"/>
      <c r="XDU502" s="1"/>
      <c r="XDV502" s="1"/>
      <c r="XDW502" s="1"/>
      <c r="XDX502" s="1"/>
      <c r="XDY502" s="1"/>
      <c r="XDZ502" s="1"/>
      <c r="XEA502" s="1"/>
      <c r="XEB502" s="1"/>
      <c r="XEC502" s="1"/>
      <c r="XED502" s="1"/>
      <c r="XEE502" s="1"/>
      <c r="XEF502" s="1"/>
      <c r="XEG502" s="1"/>
      <c r="XEH502" s="1"/>
      <c r="XEI502" s="1"/>
      <c r="XEJ502" s="1"/>
      <c r="XEK502" s="1"/>
      <c r="XEL502" s="1"/>
      <c r="XEM502" s="1"/>
      <c r="XEN502" s="1"/>
      <c r="XEO502" s="1"/>
      <c r="XEP502" s="1"/>
      <c r="XEQ502" s="1"/>
      <c r="XER502" s="1"/>
      <c r="XES502" s="1"/>
      <c r="XET502" s="1"/>
      <c r="XEU502" s="1"/>
      <c r="XEV502" s="1"/>
      <c r="XEW502" s="1"/>
      <c r="XEX502" s="1"/>
      <c r="XEY502" s="1"/>
      <c r="XEZ502" s="1"/>
      <c r="XFA502" s="1"/>
      <c r="XFB502" s="1"/>
      <c r="XFC502" s="1"/>
      <c r="XFD502" s="1"/>
    </row>
    <row r="503" spans="1:151 16227:16384" s="11" customFormat="1" ht="20.25" customHeight="1" x14ac:dyDescent="0.25">
      <c r="A503" s="137" t="str">
        <f>A502</f>
        <v>8th Floor for Residential (Part Refuge Area)</v>
      </c>
      <c r="B503" s="138"/>
      <c r="C503" s="100">
        <v>1</v>
      </c>
      <c r="D503" s="100"/>
      <c r="E503" s="60" t="s">
        <v>208</v>
      </c>
      <c r="F503" s="117">
        <f>(63.73+2.58)*10.764</f>
        <v>713.76084000000003</v>
      </c>
      <c r="G503" s="119">
        <f>(63.73+2.58)*10.764</f>
        <v>713.76084000000003</v>
      </c>
      <c r="H503" s="60">
        <v>0</v>
      </c>
      <c r="I503" s="60">
        <f t="shared" ref="I503:I504" si="106">F503*(($I$191)+1)+H503</f>
        <v>1070.6412600000001</v>
      </c>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WZC503" s="1"/>
      <c r="WZD503" s="1"/>
      <c r="WZE503" s="1"/>
      <c r="WZF503" s="1"/>
      <c r="WZG503" s="1"/>
      <c r="WZH503" s="1"/>
      <c r="WZI503" s="1"/>
      <c r="WZJ503" s="1"/>
      <c r="WZK503" s="1"/>
      <c r="WZL503" s="1"/>
      <c r="WZM503" s="1"/>
      <c r="WZN503" s="1"/>
      <c r="WZO503" s="1"/>
      <c r="WZP503" s="1"/>
      <c r="WZQ503" s="1"/>
      <c r="WZR503" s="1"/>
      <c r="WZS503" s="1"/>
      <c r="WZT503" s="1"/>
      <c r="WZU503" s="1"/>
      <c r="WZV503" s="1"/>
      <c r="WZW503" s="1"/>
      <c r="WZX503" s="1"/>
      <c r="WZY503" s="1"/>
      <c r="WZZ503" s="1"/>
      <c r="XAA503" s="1"/>
      <c r="XAB503" s="1"/>
      <c r="XAC503" s="1"/>
      <c r="XAD503" s="1"/>
      <c r="XAE503" s="1"/>
      <c r="XAF503" s="1"/>
      <c r="XAG503" s="1"/>
      <c r="XAH503" s="1"/>
      <c r="XAI503" s="1"/>
      <c r="XAJ503" s="1"/>
      <c r="XAK503" s="1"/>
      <c r="XAL503" s="1"/>
      <c r="XAM503" s="1"/>
      <c r="XAN503" s="1"/>
      <c r="XAO503" s="1"/>
      <c r="XAP503" s="1"/>
      <c r="XAQ503" s="1"/>
      <c r="XAR503" s="1"/>
      <c r="XAS503" s="1"/>
      <c r="XAT503" s="1"/>
      <c r="XAU503" s="1"/>
      <c r="XAV503" s="1"/>
      <c r="XAW503" s="1"/>
      <c r="XAX503" s="1"/>
      <c r="XAY503" s="1"/>
      <c r="XAZ503" s="1"/>
      <c r="XBA503" s="1"/>
      <c r="XBB503" s="1"/>
      <c r="XBC503" s="1"/>
      <c r="XBD503" s="1"/>
      <c r="XBE503" s="1"/>
      <c r="XBF503" s="1"/>
      <c r="XBG503" s="1"/>
      <c r="XBH503" s="1"/>
      <c r="XBI503" s="1"/>
      <c r="XBJ503" s="1"/>
      <c r="XBK503" s="1"/>
      <c r="XBL503" s="1"/>
      <c r="XBM503" s="1"/>
      <c r="XBN503" s="1"/>
      <c r="XBO503" s="1"/>
      <c r="XBP503" s="1"/>
      <c r="XBQ503" s="1"/>
      <c r="XBR503" s="1"/>
      <c r="XBS503" s="1"/>
      <c r="XBT503" s="1"/>
      <c r="XBU503" s="1"/>
      <c r="XBV503" s="1"/>
      <c r="XBW503" s="1"/>
      <c r="XBX503" s="1"/>
      <c r="XBY503" s="1"/>
      <c r="XBZ503" s="1"/>
      <c r="XCA503" s="1"/>
      <c r="XCB503" s="1"/>
      <c r="XCC503" s="1"/>
      <c r="XCD503" s="1"/>
      <c r="XCE503" s="1"/>
      <c r="XCF503" s="1"/>
      <c r="XCG503" s="1"/>
      <c r="XCH503" s="1"/>
      <c r="XCI503" s="1"/>
      <c r="XCJ503" s="1"/>
      <c r="XCK503" s="1"/>
      <c r="XCL503" s="1"/>
      <c r="XCM503" s="1"/>
      <c r="XCN503" s="1"/>
      <c r="XCO503" s="1"/>
      <c r="XCP503" s="1"/>
      <c r="XCQ503" s="1"/>
      <c r="XCR503" s="1"/>
      <c r="XCS503" s="1"/>
      <c r="XCT503" s="1"/>
      <c r="XCU503" s="1"/>
      <c r="XCV503" s="1"/>
      <c r="XCW503" s="1"/>
      <c r="XCX503" s="1"/>
      <c r="XCY503" s="1"/>
      <c r="XCZ503" s="1"/>
      <c r="XDA503" s="1"/>
      <c r="XDB503" s="1"/>
      <c r="XDC503" s="1"/>
      <c r="XDD503" s="1"/>
      <c r="XDE503" s="1"/>
      <c r="XDF503" s="1"/>
      <c r="XDG503" s="1"/>
      <c r="XDH503" s="1"/>
      <c r="XDI503" s="1"/>
      <c r="XDJ503" s="1"/>
      <c r="XDK503" s="1"/>
      <c r="XDL503" s="1"/>
      <c r="XDM503" s="1"/>
      <c r="XDN503" s="1"/>
      <c r="XDO503" s="1"/>
      <c r="XDP503" s="1"/>
      <c r="XDQ503" s="1"/>
      <c r="XDR503" s="1"/>
      <c r="XDS503" s="1"/>
      <c r="XDT503" s="1"/>
      <c r="XDU503" s="1"/>
      <c r="XDV503" s="1"/>
      <c r="XDW503" s="1"/>
      <c r="XDX503" s="1"/>
      <c r="XDY503" s="1"/>
      <c r="XDZ503" s="1"/>
      <c r="XEA503" s="1"/>
      <c r="XEB503" s="1"/>
      <c r="XEC503" s="1"/>
      <c r="XED503" s="1"/>
      <c r="XEE503" s="1"/>
      <c r="XEF503" s="1"/>
      <c r="XEG503" s="1"/>
      <c r="XEH503" s="1"/>
      <c r="XEI503" s="1"/>
      <c r="XEJ503" s="1"/>
      <c r="XEK503" s="1"/>
      <c r="XEL503" s="1"/>
      <c r="XEM503" s="1"/>
      <c r="XEN503" s="1"/>
      <c r="XEO503" s="1"/>
      <c r="XEP503" s="1"/>
      <c r="XEQ503" s="1"/>
      <c r="XER503" s="1"/>
      <c r="XES503" s="1"/>
      <c r="XET503" s="1"/>
      <c r="XEU503" s="1"/>
      <c r="XEV503" s="1"/>
      <c r="XEW503" s="1"/>
      <c r="XEX503" s="1"/>
      <c r="XEY503" s="1"/>
      <c r="XEZ503" s="1"/>
      <c r="XFA503" s="1"/>
      <c r="XFB503" s="1"/>
      <c r="XFC503" s="1"/>
      <c r="XFD503" s="1"/>
    </row>
    <row r="504" spans="1:151 16227:16384" s="11" customFormat="1" ht="20.25" customHeight="1" x14ac:dyDescent="0.25">
      <c r="A504" s="139"/>
      <c r="B504" s="140"/>
      <c r="C504" s="100">
        <f>C503+1</f>
        <v>2</v>
      </c>
      <c r="D504" s="100"/>
      <c r="E504" s="60" t="s">
        <v>207</v>
      </c>
      <c r="F504" s="117">
        <f>(88.13+5.83)*10.764</f>
        <v>1011.3854399999999</v>
      </c>
      <c r="G504" s="119">
        <f>(88.13+5.83)*10.764</f>
        <v>1011.3854399999999</v>
      </c>
      <c r="H504" s="60">
        <v>0</v>
      </c>
      <c r="I504" s="60">
        <f t="shared" si="106"/>
        <v>1517.0781599999998</v>
      </c>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WZC504" s="1"/>
      <c r="WZD504" s="1"/>
      <c r="WZE504" s="1"/>
      <c r="WZF504" s="1"/>
      <c r="WZG504" s="1"/>
      <c r="WZH504" s="1"/>
      <c r="WZI504" s="1"/>
      <c r="WZJ504" s="1"/>
      <c r="WZK504" s="1"/>
      <c r="WZL504" s="1"/>
      <c r="WZM504" s="1"/>
      <c r="WZN504" s="1"/>
      <c r="WZO504" s="1"/>
      <c r="WZP504" s="1"/>
      <c r="WZQ504" s="1"/>
      <c r="WZR504" s="1"/>
      <c r="WZS504" s="1"/>
      <c r="WZT504" s="1"/>
      <c r="WZU504" s="1"/>
      <c r="WZV504" s="1"/>
      <c r="WZW504" s="1"/>
      <c r="WZX504" s="1"/>
      <c r="WZY504" s="1"/>
      <c r="WZZ504" s="1"/>
      <c r="XAA504" s="1"/>
      <c r="XAB504" s="1"/>
      <c r="XAC504" s="1"/>
      <c r="XAD504" s="1"/>
      <c r="XAE504" s="1"/>
      <c r="XAF504" s="1"/>
      <c r="XAG504" s="1"/>
      <c r="XAH504" s="1"/>
      <c r="XAI504" s="1"/>
      <c r="XAJ504" s="1"/>
      <c r="XAK504" s="1"/>
      <c r="XAL504" s="1"/>
      <c r="XAM504" s="1"/>
      <c r="XAN504" s="1"/>
      <c r="XAO504" s="1"/>
      <c r="XAP504" s="1"/>
      <c r="XAQ504" s="1"/>
      <c r="XAR504" s="1"/>
      <c r="XAS504" s="1"/>
      <c r="XAT504" s="1"/>
      <c r="XAU504" s="1"/>
      <c r="XAV504" s="1"/>
      <c r="XAW504" s="1"/>
      <c r="XAX504" s="1"/>
      <c r="XAY504" s="1"/>
      <c r="XAZ504" s="1"/>
      <c r="XBA504" s="1"/>
      <c r="XBB504" s="1"/>
      <c r="XBC504" s="1"/>
      <c r="XBD504" s="1"/>
      <c r="XBE504" s="1"/>
      <c r="XBF504" s="1"/>
      <c r="XBG504" s="1"/>
      <c r="XBH504" s="1"/>
      <c r="XBI504" s="1"/>
      <c r="XBJ504" s="1"/>
      <c r="XBK504" s="1"/>
      <c r="XBL504" s="1"/>
      <c r="XBM504" s="1"/>
      <c r="XBN504" s="1"/>
      <c r="XBO504" s="1"/>
      <c r="XBP504" s="1"/>
      <c r="XBQ504" s="1"/>
      <c r="XBR504" s="1"/>
      <c r="XBS504" s="1"/>
      <c r="XBT504" s="1"/>
      <c r="XBU504" s="1"/>
      <c r="XBV504" s="1"/>
      <c r="XBW504" s="1"/>
      <c r="XBX504" s="1"/>
      <c r="XBY504" s="1"/>
      <c r="XBZ504" s="1"/>
      <c r="XCA504" s="1"/>
      <c r="XCB504" s="1"/>
      <c r="XCC504" s="1"/>
      <c r="XCD504" s="1"/>
      <c r="XCE504" s="1"/>
      <c r="XCF504" s="1"/>
      <c r="XCG504" s="1"/>
      <c r="XCH504" s="1"/>
      <c r="XCI504" s="1"/>
      <c r="XCJ504" s="1"/>
      <c r="XCK504" s="1"/>
      <c r="XCL504" s="1"/>
      <c r="XCM504" s="1"/>
      <c r="XCN504" s="1"/>
      <c r="XCO504" s="1"/>
      <c r="XCP504" s="1"/>
      <c r="XCQ504" s="1"/>
      <c r="XCR504" s="1"/>
      <c r="XCS504" s="1"/>
      <c r="XCT504" s="1"/>
      <c r="XCU504" s="1"/>
      <c r="XCV504" s="1"/>
      <c r="XCW504" s="1"/>
      <c r="XCX504" s="1"/>
      <c r="XCY504" s="1"/>
      <c r="XCZ504" s="1"/>
      <c r="XDA504" s="1"/>
      <c r="XDB504" s="1"/>
      <c r="XDC504" s="1"/>
      <c r="XDD504" s="1"/>
      <c r="XDE504" s="1"/>
      <c r="XDF504" s="1"/>
      <c r="XDG504" s="1"/>
      <c r="XDH504" s="1"/>
      <c r="XDI504" s="1"/>
      <c r="XDJ504" s="1"/>
      <c r="XDK504" s="1"/>
      <c r="XDL504" s="1"/>
      <c r="XDM504" s="1"/>
      <c r="XDN504" s="1"/>
      <c r="XDO504" s="1"/>
      <c r="XDP504" s="1"/>
      <c r="XDQ504" s="1"/>
      <c r="XDR504" s="1"/>
      <c r="XDS504" s="1"/>
      <c r="XDT504" s="1"/>
      <c r="XDU504" s="1"/>
      <c r="XDV504" s="1"/>
      <c r="XDW504" s="1"/>
      <c r="XDX504" s="1"/>
      <c r="XDY504" s="1"/>
      <c r="XDZ504" s="1"/>
      <c r="XEA504" s="1"/>
      <c r="XEB504" s="1"/>
      <c r="XEC504" s="1"/>
      <c r="XED504" s="1"/>
      <c r="XEE504" s="1"/>
      <c r="XEF504" s="1"/>
      <c r="XEG504" s="1"/>
      <c r="XEH504" s="1"/>
      <c r="XEI504" s="1"/>
      <c r="XEJ504" s="1"/>
      <c r="XEK504" s="1"/>
      <c r="XEL504" s="1"/>
      <c r="XEM504" s="1"/>
      <c r="XEN504" s="1"/>
      <c r="XEO504" s="1"/>
      <c r="XEP504" s="1"/>
      <c r="XEQ504" s="1"/>
      <c r="XER504" s="1"/>
      <c r="XES504" s="1"/>
      <c r="XET504" s="1"/>
      <c r="XEU504" s="1"/>
      <c r="XEV504" s="1"/>
      <c r="XEW504" s="1"/>
      <c r="XEX504" s="1"/>
      <c r="XEY504" s="1"/>
      <c r="XEZ504" s="1"/>
      <c r="XFA504" s="1"/>
      <c r="XFB504" s="1"/>
      <c r="XFC504" s="1"/>
      <c r="XFD504" s="1"/>
    </row>
    <row r="505" spans="1:151 16227:16384" s="11" customFormat="1" ht="20.25" customHeight="1" x14ac:dyDescent="0.25">
      <c r="A505" s="139"/>
      <c r="B505" s="140"/>
      <c r="C505" s="100">
        <f t="shared" ref="C505:C506" si="107">C504+1</f>
        <v>3</v>
      </c>
      <c r="D505" s="100"/>
      <c r="E505" s="60" t="s">
        <v>211</v>
      </c>
      <c r="F505" s="117">
        <f>(46.65)*10.764</f>
        <v>502.14059999999995</v>
      </c>
      <c r="G505" s="119">
        <f>(46.65)*10.764</f>
        <v>502.14059999999995</v>
      </c>
      <c r="H505" s="60">
        <v>0</v>
      </c>
      <c r="I505" s="60">
        <f>F505*(($I$191)+1)+H505</f>
        <v>753.21089999999992</v>
      </c>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WZC505" s="1"/>
      <c r="WZD505" s="1"/>
      <c r="WZE505" s="1"/>
      <c r="WZF505" s="1"/>
      <c r="WZG505" s="1"/>
      <c r="WZH505" s="1"/>
      <c r="WZI505" s="1"/>
      <c r="WZJ505" s="1"/>
      <c r="WZK505" s="1"/>
      <c r="WZL505" s="1"/>
      <c r="WZM505" s="1"/>
      <c r="WZN505" s="1"/>
      <c r="WZO505" s="1"/>
      <c r="WZP505" s="1"/>
      <c r="WZQ505" s="1"/>
      <c r="WZR505" s="1"/>
      <c r="WZS505" s="1"/>
      <c r="WZT505" s="1"/>
      <c r="WZU505" s="1"/>
      <c r="WZV505" s="1"/>
      <c r="WZW505" s="1"/>
      <c r="WZX505" s="1"/>
      <c r="WZY505" s="1"/>
      <c r="WZZ505" s="1"/>
      <c r="XAA505" s="1"/>
      <c r="XAB505" s="1"/>
      <c r="XAC505" s="1"/>
      <c r="XAD505" s="1"/>
      <c r="XAE505" s="1"/>
      <c r="XAF505" s="1"/>
      <c r="XAG505" s="1"/>
      <c r="XAH505" s="1"/>
      <c r="XAI505" s="1"/>
      <c r="XAJ505" s="1"/>
      <c r="XAK505" s="1"/>
      <c r="XAL505" s="1"/>
      <c r="XAM505" s="1"/>
      <c r="XAN505" s="1"/>
      <c r="XAO505" s="1"/>
      <c r="XAP505" s="1"/>
      <c r="XAQ505" s="1"/>
      <c r="XAR505" s="1"/>
      <c r="XAS505" s="1"/>
      <c r="XAT505" s="1"/>
      <c r="XAU505" s="1"/>
      <c r="XAV505" s="1"/>
      <c r="XAW505" s="1"/>
      <c r="XAX505" s="1"/>
      <c r="XAY505" s="1"/>
      <c r="XAZ505" s="1"/>
      <c r="XBA505" s="1"/>
      <c r="XBB505" s="1"/>
      <c r="XBC505" s="1"/>
      <c r="XBD505" s="1"/>
      <c r="XBE505" s="1"/>
      <c r="XBF505" s="1"/>
      <c r="XBG505" s="1"/>
      <c r="XBH505" s="1"/>
      <c r="XBI505" s="1"/>
      <c r="XBJ505" s="1"/>
      <c r="XBK505" s="1"/>
      <c r="XBL505" s="1"/>
      <c r="XBM505" s="1"/>
      <c r="XBN505" s="1"/>
      <c r="XBO505" s="1"/>
      <c r="XBP505" s="1"/>
      <c r="XBQ505" s="1"/>
      <c r="XBR505" s="1"/>
      <c r="XBS505" s="1"/>
      <c r="XBT505" s="1"/>
      <c r="XBU505" s="1"/>
      <c r="XBV505" s="1"/>
      <c r="XBW505" s="1"/>
      <c r="XBX505" s="1"/>
      <c r="XBY505" s="1"/>
      <c r="XBZ505" s="1"/>
      <c r="XCA505" s="1"/>
      <c r="XCB505" s="1"/>
      <c r="XCC505" s="1"/>
      <c r="XCD505" s="1"/>
      <c r="XCE505" s="1"/>
      <c r="XCF505" s="1"/>
      <c r="XCG505" s="1"/>
      <c r="XCH505" s="1"/>
      <c r="XCI505" s="1"/>
      <c r="XCJ505" s="1"/>
      <c r="XCK505" s="1"/>
      <c r="XCL505" s="1"/>
      <c r="XCM505" s="1"/>
      <c r="XCN505" s="1"/>
      <c r="XCO505" s="1"/>
      <c r="XCP505" s="1"/>
      <c r="XCQ505" s="1"/>
      <c r="XCR505" s="1"/>
      <c r="XCS505" s="1"/>
      <c r="XCT505" s="1"/>
      <c r="XCU505" s="1"/>
      <c r="XCV505" s="1"/>
      <c r="XCW505" s="1"/>
      <c r="XCX505" s="1"/>
      <c r="XCY505" s="1"/>
      <c r="XCZ505" s="1"/>
      <c r="XDA505" s="1"/>
      <c r="XDB505" s="1"/>
      <c r="XDC505" s="1"/>
      <c r="XDD505" s="1"/>
      <c r="XDE505" s="1"/>
      <c r="XDF505" s="1"/>
      <c r="XDG505" s="1"/>
      <c r="XDH505" s="1"/>
      <c r="XDI505" s="1"/>
      <c r="XDJ505" s="1"/>
      <c r="XDK505" s="1"/>
      <c r="XDL505" s="1"/>
      <c r="XDM505" s="1"/>
      <c r="XDN505" s="1"/>
      <c r="XDO505" s="1"/>
      <c r="XDP505" s="1"/>
      <c r="XDQ505" s="1"/>
      <c r="XDR505" s="1"/>
      <c r="XDS505" s="1"/>
      <c r="XDT505" s="1"/>
      <c r="XDU505" s="1"/>
      <c r="XDV505" s="1"/>
      <c r="XDW505" s="1"/>
      <c r="XDX505" s="1"/>
      <c r="XDY505" s="1"/>
      <c r="XDZ505" s="1"/>
      <c r="XEA505" s="1"/>
      <c r="XEB505" s="1"/>
      <c r="XEC505" s="1"/>
      <c r="XED505" s="1"/>
      <c r="XEE505" s="1"/>
      <c r="XEF505" s="1"/>
      <c r="XEG505" s="1"/>
      <c r="XEH505" s="1"/>
      <c r="XEI505" s="1"/>
      <c r="XEJ505" s="1"/>
      <c r="XEK505" s="1"/>
      <c r="XEL505" s="1"/>
      <c r="XEM505" s="1"/>
      <c r="XEN505" s="1"/>
      <c r="XEO505" s="1"/>
      <c r="XEP505" s="1"/>
      <c r="XEQ505" s="1"/>
      <c r="XER505" s="1"/>
      <c r="XES505" s="1"/>
      <c r="XET505" s="1"/>
      <c r="XEU505" s="1"/>
      <c r="XEV505" s="1"/>
      <c r="XEW505" s="1"/>
      <c r="XEX505" s="1"/>
      <c r="XEY505" s="1"/>
      <c r="XEZ505" s="1"/>
      <c r="XFA505" s="1"/>
      <c r="XFB505" s="1"/>
      <c r="XFC505" s="1"/>
      <c r="XFD505" s="1"/>
    </row>
    <row r="506" spans="1:151 16227:16384" s="11" customFormat="1" ht="20.25" customHeight="1" x14ac:dyDescent="0.25">
      <c r="A506" s="141"/>
      <c r="B506" s="142"/>
      <c r="C506" s="100">
        <f t="shared" si="107"/>
        <v>4</v>
      </c>
      <c r="D506" s="100"/>
      <c r="E506" s="117" t="s">
        <v>214</v>
      </c>
      <c r="F506" s="118"/>
      <c r="G506" s="118"/>
      <c r="H506" s="118"/>
      <c r="I506" s="119"/>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WZC506" s="1"/>
      <c r="WZD506" s="1"/>
      <c r="WZE506" s="1"/>
      <c r="WZF506" s="1"/>
      <c r="WZG506" s="1"/>
      <c r="WZH506" s="1"/>
      <c r="WZI506" s="1"/>
      <c r="WZJ506" s="1"/>
      <c r="WZK506" s="1"/>
      <c r="WZL506" s="1"/>
      <c r="WZM506" s="1"/>
      <c r="WZN506" s="1"/>
      <c r="WZO506" s="1"/>
      <c r="WZP506" s="1"/>
      <c r="WZQ506" s="1"/>
      <c r="WZR506" s="1"/>
      <c r="WZS506" s="1"/>
      <c r="WZT506" s="1"/>
      <c r="WZU506" s="1"/>
      <c r="WZV506" s="1"/>
      <c r="WZW506" s="1"/>
      <c r="WZX506" s="1"/>
      <c r="WZY506" s="1"/>
      <c r="WZZ506" s="1"/>
      <c r="XAA506" s="1"/>
      <c r="XAB506" s="1"/>
      <c r="XAC506" s="1"/>
      <c r="XAD506" s="1"/>
      <c r="XAE506" s="1"/>
      <c r="XAF506" s="1"/>
      <c r="XAG506" s="1"/>
      <c r="XAH506" s="1"/>
      <c r="XAI506" s="1"/>
      <c r="XAJ506" s="1"/>
      <c r="XAK506" s="1"/>
      <c r="XAL506" s="1"/>
      <c r="XAM506" s="1"/>
      <c r="XAN506" s="1"/>
      <c r="XAO506" s="1"/>
      <c r="XAP506" s="1"/>
      <c r="XAQ506" s="1"/>
      <c r="XAR506" s="1"/>
      <c r="XAS506" s="1"/>
      <c r="XAT506" s="1"/>
      <c r="XAU506" s="1"/>
      <c r="XAV506" s="1"/>
      <c r="XAW506" s="1"/>
      <c r="XAX506" s="1"/>
      <c r="XAY506" s="1"/>
      <c r="XAZ506" s="1"/>
      <c r="XBA506" s="1"/>
      <c r="XBB506" s="1"/>
      <c r="XBC506" s="1"/>
      <c r="XBD506" s="1"/>
      <c r="XBE506" s="1"/>
      <c r="XBF506" s="1"/>
      <c r="XBG506" s="1"/>
      <c r="XBH506" s="1"/>
      <c r="XBI506" s="1"/>
      <c r="XBJ506" s="1"/>
      <c r="XBK506" s="1"/>
      <c r="XBL506" s="1"/>
      <c r="XBM506" s="1"/>
      <c r="XBN506" s="1"/>
      <c r="XBO506" s="1"/>
      <c r="XBP506" s="1"/>
      <c r="XBQ506" s="1"/>
      <c r="XBR506" s="1"/>
      <c r="XBS506" s="1"/>
      <c r="XBT506" s="1"/>
      <c r="XBU506" s="1"/>
      <c r="XBV506" s="1"/>
      <c r="XBW506" s="1"/>
      <c r="XBX506" s="1"/>
      <c r="XBY506" s="1"/>
      <c r="XBZ506" s="1"/>
      <c r="XCA506" s="1"/>
      <c r="XCB506" s="1"/>
      <c r="XCC506" s="1"/>
      <c r="XCD506" s="1"/>
      <c r="XCE506" s="1"/>
      <c r="XCF506" s="1"/>
      <c r="XCG506" s="1"/>
      <c r="XCH506" s="1"/>
      <c r="XCI506" s="1"/>
      <c r="XCJ506" s="1"/>
      <c r="XCK506" s="1"/>
      <c r="XCL506" s="1"/>
      <c r="XCM506" s="1"/>
      <c r="XCN506" s="1"/>
      <c r="XCO506" s="1"/>
      <c r="XCP506" s="1"/>
      <c r="XCQ506" s="1"/>
      <c r="XCR506" s="1"/>
      <c r="XCS506" s="1"/>
      <c r="XCT506" s="1"/>
      <c r="XCU506" s="1"/>
      <c r="XCV506" s="1"/>
      <c r="XCW506" s="1"/>
      <c r="XCX506" s="1"/>
      <c r="XCY506" s="1"/>
      <c r="XCZ506" s="1"/>
      <c r="XDA506" s="1"/>
      <c r="XDB506" s="1"/>
      <c r="XDC506" s="1"/>
      <c r="XDD506" s="1"/>
      <c r="XDE506" s="1"/>
      <c r="XDF506" s="1"/>
      <c r="XDG506" s="1"/>
      <c r="XDH506" s="1"/>
      <c r="XDI506" s="1"/>
      <c r="XDJ506" s="1"/>
      <c r="XDK506" s="1"/>
      <c r="XDL506" s="1"/>
      <c r="XDM506" s="1"/>
      <c r="XDN506" s="1"/>
      <c r="XDO506" s="1"/>
      <c r="XDP506" s="1"/>
      <c r="XDQ506" s="1"/>
      <c r="XDR506" s="1"/>
      <c r="XDS506" s="1"/>
      <c r="XDT506" s="1"/>
      <c r="XDU506" s="1"/>
      <c r="XDV506" s="1"/>
      <c r="XDW506" s="1"/>
      <c r="XDX506" s="1"/>
      <c r="XDY506" s="1"/>
      <c r="XDZ506" s="1"/>
      <c r="XEA506" s="1"/>
      <c r="XEB506" s="1"/>
      <c r="XEC506" s="1"/>
      <c r="XED506" s="1"/>
      <c r="XEE506" s="1"/>
      <c r="XEF506" s="1"/>
      <c r="XEG506" s="1"/>
      <c r="XEH506" s="1"/>
      <c r="XEI506" s="1"/>
      <c r="XEJ506" s="1"/>
      <c r="XEK506" s="1"/>
      <c r="XEL506" s="1"/>
      <c r="XEM506" s="1"/>
      <c r="XEN506" s="1"/>
      <c r="XEO506" s="1"/>
      <c r="XEP506" s="1"/>
      <c r="XEQ506" s="1"/>
      <c r="XER506" s="1"/>
      <c r="XES506" s="1"/>
      <c r="XET506" s="1"/>
      <c r="XEU506" s="1"/>
      <c r="XEV506" s="1"/>
      <c r="XEW506" s="1"/>
      <c r="XEX506" s="1"/>
      <c r="XEY506" s="1"/>
      <c r="XEZ506" s="1"/>
      <c r="XFA506" s="1"/>
      <c r="XFB506" s="1"/>
      <c r="XFC506" s="1"/>
      <c r="XFD506" s="1"/>
    </row>
    <row r="507" spans="1:151 16227:16384" s="11" customFormat="1" ht="20.25" x14ac:dyDescent="0.25">
      <c r="A507" s="120" t="s">
        <v>258</v>
      </c>
      <c r="B507" s="121"/>
      <c r="C507" s="121"/>
      <c r="D507" s="121"/>
      <c r="E507" s="121"/>
      <c r="F507" s="121"/>
      <c r="G507" s="121"/>
      <c r="H507" s="121"/>
      <c r="I507" s="122"/>
      <c r="J507" s="1">
        <f>2+6+3</f>
        <v>11</v>
      </c>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WZC507" s="1"/>
      <c r="WZD507" s="1"/>
      <c r="WZE507" s="1"/>
      <c r="WZF507" s="1"/>
      <c r="WZG507" s="1"/>
      <c r="WZH507" s="1"/>
      <c r="WZI507" s="1"/>
      <c r="WZJ507" s="1"/>
      <c r="WZK507" s="1"/>
      <c r="WZL507" s="1"/>
      <c r="WZM507" s="1"/>
      <c r="WZN507" s="1"/>
      <c r="WZO507" s="1"/>
      <c r="WZP507" s="1"/>
      <c r="WZQ507" s="1"/>
      <c r="WZR507" s="1"/>
      <c r="WZS507" s="1"/>
      <c r="WZT507" s="1"/>
      <c r="WZU507" s="1"/>
      <c r="WZV507" s="1"/>
      <c r="WZW507" s="1"/>
      <c r="WZX507" s="1"/>
      <c r="WZY507" s="1"/>
      <c r="WZZ507" s="1"/>
      <c r="XAA507" s="1"/>
      <c r="XAB507" s="1"/>
      <c r="XAC507" s="1"/>
      <c r="XAD507" s="1"/>
      <c r="XAE507" s="1"/>
      <c r="XAF507" s="1"/>
      <c r="XAG507" s="1"/>
      <c r="XAH507" s="1"/>
      <c r="XAI507" s="1"/>
      <c r="XAJ507" s="1"/>
      <c r="XAK507" s="1"/>
      <c r="XAL507" s="1"/>
      <c r="XAM507" s="1"/>
      <c r="XAN507" s="1"/>
      <c r="XAO507" s="1"/>
      <c r="XAP507" s="1"/>
      <c r="XAQ507" s="1"/>
      <c r="XAR507" s="1"/>
      <c r="XAS507" s="1"/>
      <c r="XAT507" s="1"/>
      <c r="XAU507" s="1"/>
      <c r="XAV507" s="1"/>
      <c r="XAW507" s="1"/>
      <c r="XAX507" s="1"/>
      <c r="XAY507" s="1"/>
      <c r="XAZ507" s="1"/>
      <c r="XBA507" s="1"/>
      <c r="XBB507" s="1"/>
      <c r="XBC507" s="1"/>
      <c r="XBD507" s="1"/>
      <c r="XBE507" s="1"/>
      <c r="XBF507" s="1"/>
      <c r="XBG507" s="1"/>
      <c r="XBH507" s="1"/>
      <c r="XBI507" s="1"/>
      <c r="XBJ507" s="1"/>
      <c r="XBK507" s="1"/>
      <c r="XBL507" s="1"/>
      <c r="XBM507" s="1"/>
      <c r="XBN507" s="1"/>
      <c r="XBO507" s="1"/>
      <c r="XBP507" s="1"/>
      <c r="XBQ507" s="1"/>
      <c r="XBR507" s="1"/>
      <c r="XBS507" s="1"/>
      <c r="XBT507" s="1"/>
      <c r="XBU507" s="1"/>
      <c r="XBV507" s="1"/>
      <c r="XBW507" s="1"/>
      <c r="XBX507" s="1"/>
      <c r="XBY507" s="1"/>
      <c r="XBZ507" s="1"/>
      <c r="XCA507" s="1"/>
      <c r="XCB507" s="1"/>
      <c r="XCC507" s="1"/>
      <c r="XCD507" s="1"/>
      <c r="XCE507" s="1"/>
      <c r="XCF507" s="1"/>
      <c r="XCG507" s="1"/>
      <c r="XCH507" s="1"/>
      <c r="XCI507" s="1"/>
      <c r="XCJ507" s="1"/>
      <c r="XCK507" s="1"/>
      <c r="XCL507" s="1"/>
      <c r="XCM507" s="1"/>
      <c r="XCN507" s="1"/>
      <c r="XCO507" s="1"/>
      <c r="XCP507" s="1"/>
      <c r="XCQ507" s="1"/>
      <c r="XCR507" s="1"/>
      <c r="XCS507" s="1"/>
      <c r="XCT507" s="1"/>
      <c r="XCU507" s="1"/>
      <c r="XCV507" s="1"/>
      <c r="XCW507" s="1"/>
      <c r="XCX507" s="1"/>
      <c r="XCY507" s="1"/>
      <c r="XCZ507" s="1"/>
      <c r="XDA507" s="1"/>
      <c r="XDB507" s="1"/>
      <c r="XDC507" s="1"/>
      <c r="XDD507" s="1"/>
      <c r="XDE507" s="1"/>
      <c r="XDF507" s="1"/>
      <c r="XDG507" s="1"/>
      <c r="XDH507" s="1"/>
      <c r="XDI507" s="1"/>
      <c r="XDJ507" s="1"/>
      <c r="XDK507" s="1"/>
      <c r="XDL507" s="1"/>
      <c r="XDM507" s="1"/>
      <c r="XDN507" s="1"/>
      <c r="XDO507" s="1"/>
      <c r="XDP507" s="1"/>
      <c r="XDQ507" s="1"/>
      <c r="XDR507" s="1"/>
      <c r="XDS507" s="1"/>
      <c r="XDT507" s="1"/>
      <c r="XDU507" s="1"/>
      <c r="XDV507" s="1"/>
      <c r="XDW507" s="1"/>
      <c r="XDX507" s="1"/>
      <c r="XDY507" s="1"/>
      <c r="XDZ507" s="1"/>
      <c r="XEA507" s="1"/>
      <c r="XEB507" s="1"/>
      <c r="XEC507" s="1"/>
      <c r="XED507" s="1"/>
      <c r="XEE507" s="1"/>
      <c r="XEF507" s="1"/>
      <c r="XEG507" s="1"/>
      <c r="XEH507" s="1"/>
      <c r="XEI507" s="1"/>
      <c r="XEJ507" s="1"/>
      <c r="XEK507" s="1"/>
      <c r="XEL507" s="1"/>
      <c r="XEM507" s="1"/>
      <c r="XEN507" s="1"/>
      <c r="XEO507" s="1"/>
      <c r="XEP507" s="1"/>
      <c r="XEQ507" s="1"/>
      <c r="XER507" s="1"/>
      <c r="XES507" s="1"/>
      <c r="XET507" s="1"/>
      <c r="XEU507" s="1"/>
      <c r="XEV507" s="1"/>
      <c r="XEW507" s="1"/>
      <c r="XEX507" s="1"/>
      <c r="XEY507" s="1"/>
      <c r="XEZ507" s="1"/>
      <c r="XFA507" s="1"/>
      <c r="XFB507" s="1"/>
      <c r="XFC507" s="1"/>
      <c r="XFD507" s="1"/>
    </row>
    <row r="508" spans="1:151 16227:16384" s="11" customFormat="1" ht="20.25" customHeight="1" x14ac:dyDescent="0.25">
      <c r="A508" s="137" t="str">
        <f>A507</f>
        <v>6th, 7th, 9th to 14th, 19th to 21st Floor</v>
      </c>
      <c r="B508" s="138"/>
      <c r="C508" s="100">
        <v>1</v>
      </c>
      <c r="D508" s="100"/>
      <c r="E508" s="60" t="s">
        <v>208</v>
      </c>
      <c r="F508" s="117">
        <f>(63.73+2.58)*10.764</f>
        <v>713.76084000000003</v>
      </c>
      <c r="G508" s="119">
        <f>(63.73+2.58)*10.764</f>
        <v>713.76084000000003</v>
      </c>
      <c r="H508" s="60">
        <v>0</v>
      </c>
      <c r="I508" s="60">
        <f t="shared" ref="I508:I509" si="108">F508*(($I$191)+1)+H508</f>
        <v>1070.6412600000001</v>
      </c>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WZC508" s="1"/>
      <c r="WZD508" s="1"/>
      <c r="WZE508" s="1"/>
      <c r="WZF508" s="1"/>
      <c r="WZG508" s="1"/>
      <c r="WZH508" s="1"/>
      <c r="WZI508" s="1"/>
      <c r="WZJ508" s="1"/>
      <c r="WZK508" s="1"/>
      <c r="WZL508" s="1"/>
      <c r="WZM508" s="1"/>
      <c r="WZN508" s="1"/>
      <c r="WZO508" s="1"/>
      <c r="WZP508" s="1"/>
      <c r="WZQ508" s="1"/>
      <c r="WZR508" s="1"/>
      <c r="WZS508" s="1"/>
      <c r="WZT508" s="1"/>
      <c r="WZU508" s="1"/>
      <c r="WZV508" s="1"/>
      <c r="WZW508" s="1"/>
      <c r="WZX508" s="1"/>
      <c r="WZY508" s="1"/>
      <c r="WZZ508" s="1"/>
      <c r="XAA508" s="1"/>
      <c r="XAB508" s="1"/>
      <c r="XAC508" s="1"/>
      <c r="XAD508" s="1"/>
      <c r="XAE508" s="1"/>
      <c r="XAF508" s="1"/>
      <c r="XAG508" s="1"/>
      <c r="XAH508" s="1"/>
      <c r="XAI508" s="1"/>
      <c r="XAJ508" s="1"/>
      <c r="XAK508" s="1"/>
      <c r="XAL508" s="1"/>
      <c r="XAM508" s="1"/>
      <c r="XAN508" s="1"/>
      <c r="XAO508" s="1"/>
      <c r="XAP508" s="1"/>
      <c r="XAQ508" s="1"/>
      <c r="XAR508" s="1"/>
      <c r="XAS508" s="1"/>
      <c r="XAT508" s="1"/>
      <c r="XAU508" s="1"/>
      <c r="XAV508" s="1"/>
      <c r="XAW508" s="1"/>
      <c r="XAX508" s="1"/>
      <c r="XAY508" s="1"/>
      <c r="XAZ508" s="1"/>
      <c r="XBA508" s="1"/>
      <c r="XBB508" s="1"/>
      <c r="XBC508" s="1"/>
      <c r="XBD508" s="1"/>
      <c r="XBE508" s="1"/>
      <c r="XBF508" s="1"/>
      <c r="XBG508" s="1"/>
      <c r="XBH508" s="1"/>
      <c r="XBI508" s="1"/>
      <c r="XBJ508" s="1"/>
      <c r="XBK508" s="1"/>
      <c r="XBL508" s="1"/>
      <c r="XBM508" s="1"/>
      <c r="XBN508" s="1"/>
      <c r="XBO508" s="1"/>
      <c r="XBP508" s="1"/>
      <c r="XBQ508" s="1"/>
      <c r="XBR508" s="1"/>
      <c r="XBS508" s="1"/>
      <c r="XBT508" s="1"/>
      <c r="XBU508" s="1"/>
      <c r="XBV508" s="1"/>
      <c r="XBW508" s="1"/>
      <c r="XBX508" s="1"/>
      <c r="XBY508" s="1"/>
      <c r="XBZ508" s="1"/>
      <c r="XCA508" s="1"/>
      <c r="XCB508" s="1"/>
      <c r="XCC508" s="1"/>
      <c r="XCD508" s="1"/>
      <c r="XCE508" s="1"/>
      <c r="XCF508" s="1"/>
      <c r="XCG508" s="1"/>
      <c r="XCH508" s="1"/>
      <c r="XCI508" s="1"/>
      <c r="XCJ508" s="1"/>
      <c r="XCK508" s="1"/>
      <c r="XCL508" s="1"/>
      <c r="XCM508" s="1"/>
      <c r="XCN508" s="1"/>
      <c r="XCO508" s="1"/>
      <c r="XCP508" s="1"/>
      <c r="XCQ508" s="1"/>
      <c r="XCR508" s="1"/>
      <c r="XCS508" s="1"/>
      <c r="XCT508" s="1"/>
      <c r="XCU508" s="1"/>
      <c r="XCV508" s="1"/>
      <c r="XCW508" s="1"/>
      <c r="XCX508" s="1"/>
      <c r="XCY508" s="1"/>
      <c r="XCZ508" s="1"/>
      <c r="XDA508" s="1"/>
      <c r="XDB508" s="1"/>
      <c r="XDC508" s="1"/>
      <c r="XDD508" s="1"/>
      <c r="XDE508" s="1"/>
      <c r="XDF508" s="1"/>
      <c r="XDG508" s="1"/>
      <c r="XDH508" s="1"/>
      <c r="XDI508" s="1"/>
      <c r="XDJ508" s="1"/>
      <c r="XDK508" s="1"/>
      <c r="XDL508" s="1"/>
      <c r="XDM508" s="1"/>
      <c r="XDN508" s="1"/>
      <c r="XDO508" s="1"/>
      <c r="XDP508" s="1"/>
      <c r="XDQ508" s="1"/>
      <c r="XDR508" s="1"/>
      <c r="XDS508" s="1"/>
      <c r="XDT508" s="1"/>
      <c r="XDU508" s="1"/>
      <c r="XDV508" s="1"/>
      <c r="XDW508" s="1"/>
      <c r="XDX508" s="1"/>
      <c r="XDY508" s="1"/>
      <c r="XDZ508" s="1"/>
      <c r="XEA508" s="1"/>
      <c r="XEB508" s="1"/>
      <c r="XEC508" s="1"/>
      <c r="XED508" s="1"/>
      <c r="XEE508" s="1"/>
      <c r="XEF508" s="1"/>
      <c r="XEG508" s="1"/>
      <c r="XEH508" s="1"/>
      <c r="XEI508" s="1"/>
      <c r="XEJ508" s="1"/>
      <c r="XEK508" s="1"/>
      <c r="XEL508" s="1"/>
      <c r="XEM508" s="1"/>
      <c r="XEN508" s="1"/>
      <c r="XEO508" s="1"/>
      <c r="XEP508" s="1"/>
      <c r="XEQ508" s="1"/>
      <c r="XER508" s="1"/>
      <c r="XES508" s="1"/>
      <c r="XET508" s="1"/>
      <c r="XEU508" s="1"/>
      <c r="XEV508" s="1"/>
      <c r="XEW508" s="1"/>
      <c r="XEX508" s="1"/>
      <c r="XEY508" s="1"/>
      <c r="XEZ508" s="1"/>
      <c r="XFA508" s="1"/>
      <c r="XFB508" s="1"/>
      <c r="XFC508" s="1"/>
      <c r="XFD508" s="1"/>
    </row>
    <row r="509" spans="1:151 16227:16384" s="11" customFormat="1" ht="20.25" customHeight="1" x14ac:dyDescent="0.25">
      <c r="A509" s="139"/>
      <c r="B509" s="140"/>
      <c r="C509" s="100">
        <f>C508+1</f>
        <v>2</v>
      </c>
      <c r="D509" s="100"/>
      <c r="E509" s="60" t="s">
        <v>207</v>
      </c>
      <c r="F509" s="117">
        <f>(88.13+5.83)*10.764</f>
        <v>1011.3854399999999</v>
      </c>
      <c r="G509" s="119">
        <f>(88.13+5.83)*10.764</f>
        <v>1011.3854399999999</v>
      </c>
      <c r="H509" s="60">
        <v>0</v>
      </c>
      <c r="I509" s="60">
        <f t="shared" si="108"/>
        <v>1517.0781599999998</v>
      </c>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WZC509" s="1"/>
      <c r="WZD509" s="1"/>
      <c r="WZE509" s="1"/>
      <c r="WZF509" s="1"/>
      <c r="WZG509" s="1"/>
      <c r="WZH509" s="1"/>
      <c r="WZI509" s="1"/>
      <c r="WZJ509" s="1"/>
      <c r="WZK509" s="1"/>
      <c r="WZL509" s="1"/>
      <c r="WZM509" s="1"/>
      <c r="WZN509" s="1"/>
      <c r="WZO509" s="1"/>
      <c r="WZP509" s="1"/>
      <c r="WZQ509" s="1"/>
      <c r="WZR509" s="1"/>
      <c r="WZS509" s="1"/>
      <c r="WZT509" s="1"/>
      <c r="WZU509" s="1"/>
      <c r="WZV509" s="1"/>
      <c r="WZW509" s="1"/>
      <c r="WZX509" s="1"/>
      <c r="WZY509" s="1"/>
      <c r="WZZ509" s="1"/>
      <c r="XAA509" s="1"/>
      <c r="XAB509" s="1"/>
      <c r="XAC509" s="1"/>
      <c r="XAD509" s="1"/>
      <c r="XAE509" s="1"/>
      <c r="XAF509" s="1"/>
      <c r="XAG509" s="1"/>
      <c r="XAH509" s="1"/>
      <c r="XAI509" s="1"/>
      <c r="XAJ509" s="1"/>
      <c r="XAK509" s="1"/>
      <c r="XAL509" s="1"/>
      <c r="XAM509" s="1"/>
      <c r="XAN509" s="1"/>
      <c r="XAO509" s="1"/>
      <c r="XAP509" s="1"/>
      <c r="XAQ509" s="1"/>
      <c r="XAR509" s="1"/>
      <c r="XAS509" s="1"/>
      <c r="XAT509" s="1"/>
      <c r="XAU509" s="1"/>
      <c r="XAV509" s="1"/>
      <c r="XAW509" s="1"/>
      <c r="XAX509" s="1"/>
      <c r="XAY509" s="1"/>
      <c r="XAZ509" s="1"/>
      <c r="XBA509" s="1"/>
      <c r="XBB509" s="1"/>
      <c r="XBC509" s="1"/>
      <c r="XBD509" s="1"/>
      <c r="XBE509" s="1"/>
      <c r="XBF509" s="1"/>
      <c r="XBG509" s="1"/>
      <c r="XBH509" s="1"/>
      <c r="XBI509" s="1"/>
      <c r="XBJ509" s="1"/>
      <c r="XBK509" s="1"/>
      <c r="XBL509" s="1"/>
      <c r="XBM509" s="1"/>
      <c r="XBN509" s="1"/>
      <c r="XBO509" s="1"/>
      <c r="XBP509" s="1"/>
      <c r="XBQ509" s="1"/>
      <c r="XBR509" s="1"/>
      <c r="XBS509" s="1"/>
      <c r="XBT509" s="1"/>
      <c r="XBU509" s="1"/>
      <c r="XBV509" s="1"/>
      <c r="XBW509" s="1"/>
      <c r="XBX509" s="1"/>
      <c r="XBY509" s="1"/>
      <c r="XBZ509" s="1"/>
      <c r="XCA509" s="1"/>
      <c r="XCB509" s="1"/>
      <c r="XCC509" s="1"/>
      <c r="XCD509" s="1"/>
      <c r="XCE509" s="1"/>
      <c r="XCF509" s="1"/>
      <c r="XCG509" s="1"/>
      <c r="XCH509" s="1"/>
      <c r="XCI509" s="1"/>
      <c r="XCJ509" s="1"/>
      <c r="XCK509" s="1"/>
      <c r="XCL509" s="1"/>
      <c r="XCM509" s="1"/>
      <c r="XCN509" s="1"/>
      <c r="XCO509" s="1"/>
      <c r="XCP509" s="1"/>
      <c r="XCQ509" s="1"/>
      <c r="XCR509" s="1"/>
      <c r="XCS509" s="1"/>
      <c r="XCT509" s="1"/>
      <c r="XCU509" s="1"/>
      <c r="XCV509" s="1"/>
      <c r="XCW509" s="1"/>
      <c r="XCX509" s="1"/>
      <c r="XCY509" s="1"/>
      <c r="XCZ509" s="1"/>
      <c r="XDA509" s="1"/>
      <c r="XDB509" s="1"/>
      <c r="XDC509" s="1"/>
      <c r="XDD509" s="1"/>
      <c r="XDE509" s="1"/>
      <c r="XDF509" s="1"/>
      <c r="XDG509" s="1"/>
      <c r="XDH509" s="1"/>
      <c r="XDI509" s="1"/>
      <c r="XDJ509" s="1"/>
      <c r="XDK509" s="1"/>
      <c r="XDL509" s="1"/>
      <c r="XDM509" s="1"/>
      <c r="XDN509" s="1"/>
      <c r="XDO509" s="1"/>
      <c r="XDP509" s="1"/>
      <c r="XDQ509" s="1"/>
      <c r="XDR509" s="1"/>
      <c r="XDS509" s="1"/>
      <c r="XDT509" s="1"/>
      <c r="XDU509" s="1"/>
      <c r="XDV509" s="1"/>
      <c r="XDW509" s="1"/>
      <c r="XDX509" s="1"/>
      <c r="XDY509" s="1"/>
      <c r="XDZ509" s="1"/>
      <c r="XEA509" s="1"/>
      <c r="XEB509" s="1"/>
      <c r="XEC509" s="1"/>
      <c r="XED509" s="1"/>
      <c r="XEE509" s="1"/>
      <c r="XEF509" s="1"/>
      <c r="XEG509" s="1"/>
      <c r="XEH509" s="1"/>
      <c r="XEI509" s="1"/>
      <c r="XEJ509" s="1"/>
      <c r="XEK509" s="1"/>
      <c r="XEL509" s="1"/>
      <c r="XEM509" s="1"/>
      <c r="XEN509" s="1"/>
      <c r="XEO509" s="1"/>
      <c r="XEP509" s="1"/>
      <c r="XEQ509" s="1"/>
      <c r="XER509" s="1"/>
      <c r="XES509" s="1"/>
      <c r="XET509" s="1"/>
      <c r="XEU509" s="1"/>
      <c r="XEV509" s="1"/>
      <c r="XEW509" s="1"/>
      <c r="XEX509" s="1"/>
      <c r="XEY509" s="1"/>
      <c r="XEZ509" s="1"/>
      <c r="XFA509" s="1"/>
      <c r="XFB509" s="1"/>
      <c r="XFC509" s="1"/>
      <c r="XFD509" s="1"/>
    </row>
    <row r="510" spans="1:151 16227:16384" s="11" customFormat="1" ht="20.25" customHeight="1" x14ac:dyDescent="0.25">
      <c r="A510" s="139"/>
      <c r="B510" s="140"/>
      <c r="C510" s="100">
        <f t="shared" ref="C510:C511" si="109">C509+1</f>
        <v>3</v>
      </c>
      <c r="D510" s="100"/>
      <c r="E510" s="60" t="s">
        <v>211</v>
      </c>
      <c r="F510" s="117">
        <f>(46.65)*10.764</f>
        <v>502.14059999999995</v>
      </c>
      <c r="G510" s="119">
        <f>(46.65)*10.764</f>
        <v>502.14059999999995</v>
      </c>
      <c r="H510" s="60">
        <v>0</v>
      </c>
      <c r="I510" s="60">
        <f>F510*(($I$191)+1)+H510</f>
        <v>753.21089999999992</v>
      </c>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WZC510" s="1"/>
      <c r="WZD510" s="1"/>
      <c r="WZE510" s="1"/>
      <c r="WZF510" s="1"/>
      <c r="WZG510" s="1"/>
      <c r="WZH510" s="1"/>
      <c r="WZI510" s="1"/>
      <c r="WZJ510" s="1"/>
      <c r="WZK510" s="1"/>
      <c r="WZL510" s="1"/>
      <c r="WZM510" s="1"/>
      <c r="WZN510" s="1"/>
      <c r="WZO510" s="1"/>
      <c r="WZP510" s="1"/>
      <c r="WZQ510" s="1"/>
      <c r="WZR510" s="1"/>
      <c r="WZS510" s="1"/>
      <c r="WZT510" s="1"/>
      <c r="WZU510" s="1"/>
      <c r="WZV510" s="1"/>
      <c r="WZW510" s="1"/>
      <c r="WZX510" s="1"/>
      <c r="WZY510" s="1"/>
      <c r="WZZ510" s="1"/>
      <c r="XAA510" s="1"/>
      <c r="XAB510" s="1"/>
      <c r="XAC510" s="1"/>
      <c r="XAD510" s="1"/>
      <c r="XAE510" s="1"/>
      <c r="XAF510" s="1"/>
      <c r="XAG510" s="1"/>
      <c r="XAH510" s="1"/>
      <c r="XAI510" s="1"/>
      <c r="XAJ510" s="1"/>
      <c r="XAK510" s="1"/>
      <c r="XAL510" s="1"/>
      <c r="XAM510" s="1"/>
      <c r="XAN510" s="1"/>
      <c r="XAO510" s="1"/>
      <c r="XAP510" s="1"/>
      <c r="XAQ510" s="1"/>
      <c r="XAR510" s="1"/>
      <c r="XAS510" s="1"/>
      <c r="XAT510" s="1"/>
      <c r="XAU510" s="1"/>
      <c r="XAV510" s="1"/>
      <c r="XAW510" s="1"/>
      <c r="XAX510" s="1"/>
      <c r="XAY510" s="1"/>
      <c r="XAZ510" s="1"/>
      <c r="XBA510" s="1"/>
      <c r="XBB510" s="1"/>
      <c r="XBC510" s="1"/>
      <c r="XBD510" s="1"/>
      <c r="XBE510" s="1"/>
      <c r="XBF510" s="1"/>
      <c r="XBG510" s="1"/>
      <c r="XBH510" s="1"/>
      <c r="XBI510" s="1"/>
      <c r="XBJ510" s="1"/>
      <c r="XBK510" s="1"/>
      <c r="XBL510" s="1"/>
      <c r="XBM510" s="1"/>
      <c r="XBN510" s="1"/>
      <c r="XBO510" s="1"/>
      <c r="XBP510" s="1"/>
      <c r="XBQ510" s="1"/>
      <c r="XBR510" s="1"/>
      <c r="XBS510" s="1"/>
      <c r="XBT510" s="1"/>
      <c r="XBU510" s="1"/>
      <c r="XBV510" s="1"/>
      <c r="XBW510" s="1"/>
      <c r="XBX510" s="1"/>
      <c r="XBY510" s="1"/>
      <c r="XBZ510" s="1"/>
      <c r="XCA510" s="1"/>
      <c r="XCB510" s="1"/>
      <c r="XCC510" s="1"/>
      <c r="XCD510" s="1"/>
      <c r="XCE510" s="1"/>
      <c r="XCF510" s="1"/>
      <c r="XCG510" s="1"/>
      <c r="XCH510" s="1"/>
      <c r="XCI510" s="1"/>
      <c r="XCJ510" s="1"/>
      <c r="XCK510" s="1"/>
      <c r="XCL510" s="1"/>
      <c r="XCM510" s="1"/>
      <c r="XCN510" s="1"/>
      <c r="XCO510" s="1"/>
      <c r="XCP510" s="1"/>
      <c r="XCQ510" s="1"/>
      <c r="XCR510" s="1"/>
      <c r="XCS510" s="1"/>
      <c r="XCT510" s="1"/>
      <c r="XCU510" s="1"/>
      <c r="XCV510" s="1"/>
      <c r="XCW510" s="1"/>
      <c r="XCX510" s="1"/>
      <c r="XCY510" s="1"/>
      <c r="XCZ510" s="1"/>
      <c r="XDA510" s="1"/>
      <c r="XDB510" s="1"/>
      <c r="XDC510" s="1"/>
      <c r="XDD510" s="1"/>
      <c r="XDE510" s="1"/>
      <c r="XDF510" s="1"/>
      <c r="XDG510" s="1"/>
      <c r="XDH510" s="1"/>
      <c r="XDI510" s="1"/>
      <c r="XDJ510" s="1"/>
      <c r="XDK510" s="1"/>
      <c r="XDL510" s="1"/>
      <c r="XDM510" s="1"/>
      <c r="XDN510" s="1"/>
      <c r="XDO510" s="1"/>
      <c r="XDP510" s="1"/>
      <c r="XDQ510" s="1"/>
      <c r="XDR510" s="1"/>
      <c r="XDS510" s="1"/>
      <c r="XDT510" s="1"/>
      <c r="XDU510" s="1"/>
      <c r="XDV510" s="1"/>
      <c r="XDW510" s="1"/>
      <c r="XDX510" s="1"/>
      <c r="XDY510" s="1"/>
      <c r="XDZ510" s="1"/>
      <c r="XEA510" s="1"/>
      <c r="XEB510" s="1"/>
      <c r="XEC510" s="1"/>
      <c r="XED510" s="1"/>
      <c r="XEE510" s="1"/>
      <c r="XEF510" s="1"/>
      <c r="XEG510" s="1"/>
      <c r="XEH510" s="1"/>
      <c r="XEI510" s="1"/>
      <c r="XEJ510" s="1"/>
      <c r="XEK510" s="1"/>
      <c r="XEL510" s="1"/>
      <c r="XEM510" s="1"/>
      <c r="XEN510" s="1"/>
      <c r="XEO510" s="1"/>
      <c r="XEP510" s="1"/>
      <c r="XEQ510" s="1"/>
      <c r="XER510" s="1"/>
      <c r="XES510" s="1"/>
      <c r="XET510" s="1"/>
      <c r="XEU510" s="1"/>
      <c r="XEV510" s="1"/>
      <c r="XEW510" s="1"/>
      <c r="XEX510" s="1"/>
      <c r="XEY510" s="1"/>
      <c r="XEZ510" s="1"/>
      <c r="XFA510" s="1"/>
      <c r="XFB510" s="1"/>
      <c r="XFC510" s="1"/>
      <c r="XFD510" s="1"/>
    </row>
    <row r="511" spans="1:151 16227:16384" s="11" customFormat="1" ht="20.25" customHeight="1" x14ac:dyDescent="0.25">
      <c r="A511" s="141"/>
      <c r="B511" s="142"/>
      <c r="C511" s="100">
        <f t="shared" si="109"/>
        <v>4</v>
      </c>
      <c r="D511" s="100"/>
      <c r="E511" s="60" t="s">
        <v>207</v>
      </c>
      <c r="F511" s="117">
        <f>(79.37+1.93)*10.764</f>
        <v>875.11320000000012</v>
      </c>
      <c r="G511" s="119">
        <f>(79.37+1.93)*10.764</f>
        <v>875.11320000000012</v>
      </c>
      <c r="H511" s="60">
        <v>0</v>
      </c>
      <c r="I511" s="60">
        <f t="shared" ref="I511" si="110">F511*(($I$191)+1)+H511</f>
        <v>1312.6698000000001</v>
      </c>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WZC511" s="1"/>
      <c r="WZD511" s="1"/>
      <c r="WZE511" s="1"/>
      <c r="WZF511" s="1"/>
      <c r="WZG511" s="1"/>
      <c r="WZH511" s="1"/>
      <c r="WZI511" s="1"/>
      <c r="WZJ511" s="1"/>
      <c r="WZK511" s="1"/>
      <c r="WZL511" s="1"/>
      <c r="WZM511" s="1"/>
      <c r="WZN511" s="1"/>
      <c r="WZO511" s="1"/>
      <c r="WZP511" s="1"/>
      <c r="WZQ511" s="1"/>
      <c r="WZR511" s="1"/>
      <c r="WZS511" s="1"/>
      <c r="WZT511" s="1"/>
      <c r="WZU511" s="1"/>
      <c r="WZV511" s="1"/>
      <c r="WZW511" s="1"/>
      <c r="WZX511" s="1"/>
      <c r="WZY511" s="1"/>
      <c r="WZZ511" s="1"/>
      <c r="XAA511" s="1"/>
      <c r="XAB511" s="1"/>
      <c r="XAC511" s="1"/>
      <c r="XAD511" s="1"/>
      <c r="XAE511" s="1"/>
      <c r="XAF511" s="1"/>
      <c r="XAG511" s="1"/>
      <c r="XAH511" s="1"/>
      <c r="XAI511" s="1"/>
      <c r="XAJ511" s="1"/>
      <c r="XAK511" s="1"/>
      <c r="XAL511" s="1"/>
      <c r="XAM511" s="1"/>
      <c r="XAN511" s="1"/>
      <c r="XAO511" s="1"/>
      <c r="XAP511" s="1"/>
      <c r="XAQ511" s="1"/>
      <c r="XAR511" s="1"/>
      <c r="XAS511" s="1"/>
      <c r="XAT511" s="1"/>
      <c r="XAU511" s="1"/>
      <c r="XAV511" s="1"/>
      <c r="XAW511" s="1"/>
      <c r="XAX511" s="1"/>
      <c r="XAY511" s="1"/>
      <c r="XAZ511" s="1"/>
      <c r="XBA511" s="1"/>
      <c r="XBB511" s="1"/>
      <c r="XBC511" s="1"/>
      <c r="XBD511" s="1"/>
      <c r="XBE511" s="1"/>
      <c r="XBF511" s="1"/>
      <c r="XBG511" s="1"/>
      <c r="XBH511" s="1"/>
      <c r="XBI511" s="1"/>
      <c r="XBJ511" s="1"/>
      <c r="XBK511" s="1"/>
      <c r="XBL511" s="1"/>
      <c r="XBM511" s="1"/>
      <c r="XBN511" s="1"/>
      <c r="XBO511" s="1"/>
      <c r="XBP511" s="1"/>
      <c r="XBQ511" s="1"/>
      <c r="XBR511" s="1"/>
      <c r="XBS511" s="1"/>
      <c r="XBT511" s="1"/>
      <c r="XBU511" s="1"/>
      <c r="XBV511" s="1"/>
      <c r="XBW511" s="1"/>
      <c r="XBX511" s="1"/>
      <c r="XBY511" s="1"/>
      <c r="XBZ511" s="1"/>
      <c r="XCA511" s="1"/>
      <c r="XCB511" s="1"/>
      <c r="XCC511" s="1"/>
      <c r="XCD511" s="1"/>
      <c r="XCE511" s="1"/>
      <c r="XCF511" s="1"/>
      <c r="XCG511" s="1"/>
      <c r="XCH511" s="1"/>
      <c r="XCI511" s="1"/>
      <c r="XCJ511" s="1"/>
      <c r="XCK511" s="1"/>
      <c r="XCL511" s="1"/>
      <c r="XCM511" s="1"/>
      <c r="XCN511" s="1"/>
      <c r="XCO511" s="1"/>
      <c r="XCP511" s="1"/>
      <c r="XCQ511" s="1"/>
      <c r="XCR511" s="1"/>
      <c r="XCS511" s="1"/>
      <c r="XCT511" s="1"/>
      <c r="XCU511" s="1"/>
      <c r="XCV511" s="1"/>
      <c r="XCW511" s="1"/>
      <c r="XCX511" s="1"/>
      <c r="XCY511" s="1"/>
      <c r="XCZ511" s="1"/>
      <c r="XDA511" s="1"/>
      <c r="XDB511" s="1"/>
      <c r="XDC511" s="1"/>
      <c r="XDD511" s="1"/>
      <c r="XDE511" s="1"/>
      <c r="XDF511" s="1"/>
      <c r="XDG511" s="1"/>
      <c r="XDH511" s="1"/>
      <c r="XDI511" s="1"/>
      <c r="XDJ511" s="1"/>
      <c r="XDK511" s="1"/>
      <c r="XDL511" s="1"/>
      <c r="XDM511" s="1"/>
      <c r="XDN511" s="1"/>
      <c r="XDO511" s="1"/>
      <c r="XDP511" s="1"/>
      <c r="XDQ511" s="1"/>
      <c r="XDR511" s="1"/>
      <c r="XDS511" s="1"/>
      <c r="XDT511" s="1"/>
      <c r="XDU511" s="1"/>
      <c r="XDV511" s="1"/>
      <c r="XDW511" s="1"/>
      <c r="XDX511" s="1"/>
      <c r="XDY511" s="1"/>
      <c r="XDZ511" s="1"/>
      <c r="XEA511" s="1"/>
      <c r="XEB511" s="1"/>
      <c r="XEC511" s="1"/>
      <c r="XED511" s="1"/>
      <c r="XEE511" s="1"/>
      <c r="XEF511" s="1"/>
      <c r="XEG511" s="1"/>
      <c r="XEH511" s="1"/>
      <c r="XEI511" s="1"/>
      <c r="XEJ511" s="1"/>
      <c r="XEK511" s="1"/>
      <c r="XEL511" s="1"/>
      <c r="XEM511" s="1"/>
      <c r="XEN511" s="1"/>
      <c r="XEO511" s="1"/>
      <c r="XEP511" s="1"/>
      <c r="XEQ511" s="1"/>
      <c r="XER511" s="1"/>
      <c r="XES511" s="1"/>
      <c r="XET511" s="1"/>
      <c r="XEU511" s="1"/>
      <c r="XEV511" s="1"/>
      <c r="XEW511" s="1"/>
      <c r="XEX511" s="1"/>
      <c r="XEY511" s="1"/>
      <c r="XEZ511" s="1"/>
      <c r="XFA511" s="1"/>
      <c r="XFB511" s="1"/>
      <c r="XFC511" s="1"/>
      <c r="XFD511" s="1"/>
    </row>
    <row r="512" spans="1:151 16227:16384" s="11" customFormat="1" ht="20.25" x14ac:dyDescent="0.25">
      <c r="A512" s="120" t="s">
        <v>259</v>
      </c>
      <c r="B512" s="121"/>
      <c r="C512" s="121"/>
      <c r="D512" s="121"/>
      <c r="E512" s="121"/>
      <c r="F512" s="121"/>
      <c r="G512" s="121"/>
      <c r="H512" s="121"/>
      <c r="I512" s="122"/>
      <c r="J512" s="1">
        <v>1</v>
      </c>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WZC512" s="1"/>
      <c r="WZD512" s="1"/>
      <c r="WZE512" s="1"/>
      <c r="WZF512" s="1"/>
      <c r="WZG512" s="1"/>
      <c r="WZH512" s="1"/>
      <c r="WZI512" s="1"/>
      <c r="WZJ512" s="1"/>
      <c r="WZK512" s="1"/>
      <c r="WZL512" s="1"/>
      <c r="WZM512" s="1"/>
      <c r="WZN512" s="1"/>
      <c r="WZO512" s="1"/>
      <c r="WZP512" s="1"/>
      <c r="WZQ512" s="1"/>
      <c r="WZR512" s="1"/>
      <c r="WZS512" s="1"/>
      <c r="WZT512" s="1"/>
      <c r="WZU512" s="1"/>
      <c r="WZV512" s="1"/>
      <c r="WZW512" s="1"/>
      <c r="WZX512" s="1"/>
      <c r="WZY512" s="1"/>
      <c r="WZZ512" s="1"/>
      <c r="XAA512" s="1"/>
      <c r="XAB512" s="1"/>
      <c r="XAC512" s="1"/>
      <c r="XAD512" s="1"/>
      <c r="XAE512" s="1"/>
      <c r="XAF512" s="1"/>
      <c r="XAG512" s="1"/>
      <c r="XAH512" s="1"/>
      <c r="XAI512" s="1"/>
      <c r="XAJ512" s="1"/>
      <c r="XAK512" s="1"/>
      <c r="XAL512" s="1"/>
      <c r="XAM512" s="1"/>
      <c r="XAN512" s="1"/>
      <c r="XAO512" s="1"/>
      <c r="XAP512" s="1"/>
      <c r="XAQ512" s="1"/>
      <c r="XAR512" s="1"/>
      <c r="XAS512" s="1"/>
      <c r="XAT512" s="1"/>
      <c r="XAU512" s="1"/>
      <c r="XAV512" s="1"/>
      <c r="XAW512" s="1"/>
      <c r="XAX512" s="1"/>
      <c r="XAY512" s="1"/>
      <c r="XAZ512" s="1"/>
      <c r="XBA512" s="1"/>
      <c r="XBB512" s="1"/>
      <c r="XBC512" s="1"/>
      <c r="XBD512" s="1"/>
      <c r="XBE512" s="1"/>
      <c r="XBF512" s="1"/>
      <c r="XBG512" s="1"/>
      <c r="XBH512" s="1"/>
      <c r="XBI512" s="1"/>
      <c r="XBJ512" s="1"/>
      <c r="XBK512" s="1"/>
      <c r="XBL512" s="1"/>
      <c r="XBM512" s="1"/>
      <c r="XBN512" s="1"/>
      <c r="XBO512" s="1"/>
      <c r="XBP512" s="1"/>
      <c r="XBQ512" s="1"/>
      <c r="XBR512" s="1"/>
      <c r="XBS512" s="1"/>
      <c r="XBT512" s="1"/>
      <c r="XBU512" s="1"/>
      <c r="XBV512" s="1"/>
      <c r="XBW512" s="1"/>
      <c r="XBX512" s="1"/>
      <c r="XBY512" s="1"/>
      <c r="XBZ512" s="1"/>
      <c r="XCA512" s="1"/>
      <c r="XCB512" s="1"/>
      <c r="XCC512" s="1"/>
      <c r="XCD512" s="1"/>
      <c r="XCE512" s="1"/>
      <c r="XCF512" s="1"/>
      <c r="XCG512" s="1"/>
      <c r="XCH512" s="1"/>
      <c r="XCI512" s="1"/>
      <c r="XCJ512" s="1"/>
      <c r="XCK512" s="1"/>
      <c r="XCL512" s="1"/>
      <c r="XCM512" s="1"/>
      <c r="XCN512" s="1"/>
      <c r="XCO512" s="1"/>
      <c r="XCP512" s="1"/>
      <c r="XCQ512" s="1"/>
      <c r="XCR512" s="1"/>
      <c r="XCS512" s="1"/>
      <c r="XCT512" s="1"/>
      <c r="XCU512" s="1"/>
      <c r="XCV512" s="1"/>
      <c r="XCW512" s="1"/>
      <c r="XCX512" s="1"/>
      <c r="XCY512" s="1"/>
      <c r="XCZ512" s="1"/>
      <c r="XDA512" s="1"/>
      <c r="XDB512" s="1"/>
      <c r="XDC512" s="1"/>
      <c r="XDD512" s="1"/>
      <c r="XDE512" s="1"/>
      <c r="XDF512" s="1"/>
      <c r="XDG512" s="1"/>
      <c r="XDH512" s="1"/>
      <c r="XDI512" s="1"/>
      <c r="XDJ512" s="1"/>
      <c r="XDK512" s="1"/>
      <c r="XDL512" s="1"/>
      <c r="XDM512" s="1"/>
      <c r="XDN512" s="1"/>
      <c r="XDO512" s="1"/>
      <c r="XDP512" s="1"/>
      <c r="XDQ512" s="1"/>
      <c r="XDR512" s="1"/>
      <c r="XDS512" s="1"/>
      <c r="XDT512" s="1"/>
      <c r="XDU512" s="1"/>
      <c r="XDV512" s="1"/>
      <c r="XDW512" s="1"/>
      <c r="XDX512" s="1"/>
      <c r="XDY512" s="1"/>
      <c r="XDZ512" s="1"/>
      <c r="XEA512" s="1"/>
      <c r="XEB512" s="1"/>
      <c r="XEC512" s="1"/>
      <c r="XED512" s="1"/>
      <c r="XEE512" s="1"/>
      <c r="XEF512" s="1"/>
      <c r="XEG512" s="1"/>
      <c r="XEH512" s="1"/>
      <c r="XEI512" s="1"/>
      <c r="XEJ512" s="1"/>
      <c r="XEK512" s="1"/>
      <c r="XEL512" s="1"/>
      <c r="XEM512" s="1"/>
      <c r="XEN512" s="1"/>
      <c r="XEO512" s="1"/>
      <c r="XEP512" s="1"/>
      <c r="XEQ512" s="1"/>
      <c r="XER512" s="1"/>
      <c r="XES512" s="1"/>
      <c r="XET512" s="1"/>
      <c r="XEU512" s="1"/>
      <c r="XEV512" s="1"/>
      <c r="XEW512" s="1"/>
      <c r="XEX512" s="1"/>
      <c r="XEY512" s="1"/>
      <c r="XEZ512" s="1"/>
      <c r="XFA512" s="1"/>
      <c r="XFB512" s="1"/>
      <c r="XFC512" s="1"/>
      <c r="XFD512" s="1"/>
    </row>
    <row r="513" spans="1:151 16227:16384" s="11" customFormat="1" ht="20.25" customHeight="1" x14ac:dyDescent="0.25">
      <c r="A513" s="137" t="str">
        <f>A512</f>
        <v>15th Floor for Residential (Part Refuge Area)</v>
      </c>
      <c r="B513" s="138"/>
      <c r="C513" s="100">
        <v>1</v>
      </c>
      <c r="D513" s="100"/>
      <c r="E513" s="117" t="s">
        <v>215</v>
      </c>
      <c r="F513" s="118"/>
      <c r="G513" s="118"/>
      <c r="H513" s="118"/>
      <c r="I513" s="119"/>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WZC513" s="1"/>
      <c r="WZD513" s="1"/>
      <c r="WZE513" s="1"/>
      <c r="WZF513" s="1"/>
      <c r="WZG513" s="1"/>
      <c r="WZH513" s="1"/>
      <c r="WZI513" s="1"/>
      <c r="WZJ513" s="1"/>
      <c r="WZK513" s="1"/>
      <c r="WZL513" s="1"/>
      <c r="WZM513" s="1"/>
      <c r="WZN513" s="1"/>
      <c r="WZO513" s="1"/>
      <c r="WZP513" s="1"/>
      <c r="WZQ513" s="1"/>
      <c r="WZR513" s="1"/>
      <c r="WZS513" s="1"/>
      <c r="WZT513" s="1"/>
      <c r="WZU513" s="1"/>
      <c r="WZV513" s="1"/>
      <c r="WZW513" s="1"/>
      <c r="WZX513" s="1"/>
      <c r="WZY513" s="1"/>
      <c r="WZZ513" s="1"/>
      <c r="XAA513" s="1"/>
      <c r="XAB513" s="1"/>
      <c r="XAC513" s="1"/>
      <c r="XAD513" s="1"/>
      <c r="XAE513" s="1"/>
      <c r="XAF513" s="1"/>
      <c r="XAG513" s="1"/>
      <c r="XAH513" s="1"/>
      <c r="XAI513" s="1"/>
      <c r="XAJ513" s="1"/>
      <c r="XAK513" s="1"/>
      <c r="XAL513" s="1"/>
      <c r="XAM513" s="1"/>
      <c r="XAN513" s="1"/>
      <c r="XAO513" s="1"/>
      <c r="XAP513" s="1"/>
      <c r="XAQ513" s="1"/>
      <c r="XAR513" s="1"/>
      <c r="XAS513" s="1"/>
      <c r="XAT513" s="1"/>
      <c r="XAU513" s="1"/>
      <c r="XAV513" s="1"/>
      <c r="XAW513" s="1"/>
      <c r="XAX513" s="1"/>
      <c r="XAY513" s="1"/>
      <c r="XAZ513" s="1"/>
      <c r="XBA513" s="1"/>
      <c r="XBB513" s="1"/>
      <c r="XBC513" s="1"/>
      <c r="XBD513" s="1"/>
      <c r="XBE513" s="1"/>
      <c r="XBF513" s="1"/>
      <c r="XBG513" s="1"/>
      <c r="XBH513" s="1"/>
      <c r="XBI513" s="1"/>
      <c r="XBJ513" s="1"/>
      <c r="XBK513" s="1"/>
      <c r="XBL513" s="1"/>
      <c r="XBM513" s="1"/>
      <c r="XBN513" s="1"/>
      <c r="XBO513" s="1"/>
      <c r="XBP513" s="1"/>
      <c r="XBQ513" s="1"/>
      <c r="XBR513" s="1"/>
      <c r="XBS513" s="1"/>
      <c r="XBT513" s="1"/>
      <c r="XBU513" s="1"/>
      <c r="XBV513" s="1"/>
      <c r="XBW513" s="1"/>
      <c r="XBX513" s="1"/>
      <c r="XBY513" s="1"/>
      <c r="XBZ513" s="1"/>
      <c r="XCA513" s="1"/>
      <c r="XCB513" s="1"/>
      <c r="XCC513" s="1"/>
      <c r="XCD513" s="1"/>
      <c r="XCE513" s="1"/>
      <c r="XCF513" s="1"/>
      <c r="XCG513" s="1"/>
      <c r="XCH513" s="1"/>
      <c r="XCI513" s="1"/>
      <c r="XCJ513" s="1"/>
      <c r="XCK513" s="1"/>
      <c r="XCL513" s="1"/>
      <c r="XCM513" s="1"/>
      <c r="XCN513" s="1"/>
      <c r="XCO513" s="1"/>
      <c r="XCP513" s="1"/>
      <c r="XCQ513" s="1"/>
      <c r="XCR513" s="1"/>
      <c r="XCS513" s="1"/>
      <c r="XCT513" s="1"/>
      <c r="XCU513" s="1"/>
      <c r="XCV513" s="1"/>
      <c r="XCW513" s="1"/>
      <c r="XCX513" s="1"/>
      <c r="XCY513" s="1"/>
      <c r="XCZ513" s="1"/>
      <c r="XDA513" s="1"/>
      <c r="XDB513" s="1"/>
      <c r="XDC513" s="1"/>
      <c r="XDD513" s="1"/>
      <c r="XDE513" s="1"/>
      <c r="XDF513" s="1"/>
      <c r="XDG513" s="1"/>
      <c r="XDH513" s="1"/>
      <c r="XDI513" s="1"/>
      <c r="XDJ513" s="1"/>
      <c r="XDK513" s="1"/>
      <c r="XDL513" s="1"/>
      <c r="XDM513" s="1"/>
      <c r="XDN513" s="1"/>
      <c r="XDO513" s="1"/>
      <c r="XDP513" s="1"/>
      <c r="XDQ513" s="1"/>
      <c r="XDR513" s="1"/>
      <c r="XDS513" s="1"/>
      <c r="XDT513" s="1"/>
      <c r="XDU513" s="1"/>
      <c r="XDV513" s="1"/>
      <c r="XDW513" s="1"/>
      <c r="XDX513" s="1"/>
      <c r="XDY513" s="1"/>
      <c r="XDZ513" s="1"/>
      <c r="XEA513" s="1"/>
      <c r="XEB513" s="1"/>
      <c r="XEC513" s="1"/>
      <c r="XED513" s="1"/>
      <c r="XEE513" s="1"/>
      <c r="XEF513" s="1"/>
      <c r="XEG513" s="1"/>
      <c r="XEH513" s="1"/>
      <c r="XEI513" s="1"/>
      <c r="XEJ513" s="1"/>
      <c r="XEK513" s="1"/>
      <c r="XEL513" s="1"/>
      <c r="XEM513" s="1"/>
      <c r="XEN513" s="1"/>
      <c r="XEO513" s="1"/>
      <c r="XEP513" s="1"/>
      <c r="XEQ513" s="1"/>
      <c r="XER513" s="1"/>
      <c r="XES513" s="1"/>
      <c r="XET513" s="1"/>
      <c r="XEU513" s="1"/>
      <c r="XEV513" s="1"/>
      <c r="XEW513" s="1"/>
      <c r="XEX513" s="1"/>
      <c r="XEY513" s="1"/>
      <c r="XEZ513" s="1"/>
      <c r="XFA513" s="1"/>
      <c r="XFB513" s="1"/>
      <c r="XFC513" s="1"/>
      <c r="XFD513" s="1"/>
    </row>
    <row r="514" spans="1:151 16227:16384" s="11" customFormat="1" ht="20.25" customHeight="1" x14ac:dyDescent="0.25">
      <c r="A514" s="139"/>
      <c r="B514" s="140"/>
      <c r="C514" s="100">
        <f>C513+1</f>
        <v>2</v>
      </c>
      <c r="D514" s="100"/>
      <c r="E514" s="60" t="s">
        <v>207</v>
      </c>
      <c r="F514" s="117">
        <f>(88.13+5.83)*10.764</f>
        <v>1011.3854399999999</v>
      </c>
      <c r="G514" s="119">
        <f>(88.13+5.83)*10.764</f>
        <v>1011.3854399999999</v>
      </c>
      <c r="H514" s="60">
        <v>0</v>
      </c>
      <c r="I514" s="60">
        <f t="shared" ref="I514" si="111">F514*(($I$191)+1)+H514</f>
        <v>1517.0781599999998</v>
      </c>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WZC514" s="1"/>
      <c r="WZD514" s="1"/>
      <c r="WZE514" s="1"/>
      <c r="WZF514" s="1"/>
      <c r="WZG514" s="1"/>
      <c r="WZH514" s="1"/>
      <c r="WZI514" s="1"/>
      <c r="WZJ514" s="1"/>
      <c r="WZK514" s="1"/>
      <c r="WZL514" s="1"/>
      <c r="WZM514" s="1"/>
      <c r="WZN514" s="1"/>
      <c r="WZO514" s="1"/>
      <c r="WZP514" s="1"/>
      <c r="WZQ514" s="1"/>
      <c r="WZR514" s="1"/>
      <c r="WZS514" s="1"/>
      <c r="WZT514" s="1"/>
      <c r="WZU514" s="1"/>
      <c r="WZV514" s="1"/>
      <c r="WZW514" s="1"/>
      <c r="WZX514" s="1"/>
      <c r="WZY514" s="1"/>
      <c r="WZZ514" s="1"/>
      <c r="XAA514" s="1"/>
      <c r="XAB514" s="1"/>
      <c r="XAC514" s="1"/>
      <c r="XAD514" s="1"/>
      <c r="XAE514" s="1"/>
      <c r="XAF514" s="1"/>
      <c r="XAG514" s="1"/>
      <c r="XAH514" s="1"/>
      <c r="XAI514" s="1"/>
      <c r="XAJ514" s="1"/>
      <c r="XAK514" s="1"/>
      <c r="XAL514" s="1"/>
      <c r="XAM514" s="1"/>
      <c r="XAN514" s="1"/>
      <c r="XAO514" s="1"/>
      <c r="XAP514" s="1"/>
      <c r="XAQ514" s="1"/>
      <c r="XAR514" s="1"/>
      <c r="XAS514" s="1"/>
      <c r="XAT514" s="1"/>
      <c r="XAU514" s="1"/>
      <c r="XAV514" s="1"/>
      <c r="XAW514" s="1"/>
      <c r="XAX514" s="1"/>
      <c r="XAY514" s="1"/>
      <c r="XAZ514" s="1"/>
      <c r="XBA514" s="1"/>
      <c r="XBB514" s="1"/>
      <c r="XBC514" s="1"/>
      <c r="XBD514" s="1"/>
      <c r="XBE514" s="1"/>
      <c r="XBF514" s="1"/>
      <c r="XBG514" s="1"/>
      <c r="XBH514" s="1"/>
      <c r="XBI514" s="1"/>
      <c r="XBJ514" s="1"/>
      <c r="XBK514" s="1"/>
      <c r="XBL514" s="1"/>
      <c r="XBM514" s="1"/>
      <c r="XBN514" s="1"/>
      <c r="XBO514" s="1"/>
      <c r="XBP514" s="1"/>
      <c r="XBQ514" s="1"/>
      <c r="XBR514" s="1"/>
      <c r="XBS514" s="1"/>
      <c r="XBT514" s="1"/>
      <c r="XBU514" s="1"/>
      <c r="XBV514" s="1"/>
      <c r="XBW514" s="1"/>
      <c r="XBX514" s="1"/>
      <c r="XBY514" s="1"/>
      <c r="XBZ514" s="1"/>
      <c r="XCA514" s="1"/>
      <c r="XCB514" s="1"/>
      <c r="XCC514" s="1"/>
      <c r="XCD514" s="1"/>
      <c r="XCE514" s="1"/>
      <c r="XCF514" s="1"/>
      <c r="XCG514" s="1"/>
      <c r="XCH514" s="1"/>
      <c r="XCI514" s="1"/>
      <c r="XCJ514" s="1"/>
      <c r="XCK514" s="1"/>
      <c r="XCL514" s="1"/>
      <c r="XCM514" s="1"/>
      <c r="XCN514" s="1"/>
      <c r="XCO514" s="1"/>
      <c r="XCP514" s="1"/>
      <c r="XCQ514" s="1"/>
      <c r="XCR514" s="1"/>
      <c r="XCS514" s="1"/>
      <c r="XCT514" s="1"/>
      <c r="XCU514" s="1"/>
      <c r="XCV514" s="1"/>
      <c r="XCW514" s="1"/>
      <c r="XCX514" s="1"/>
      <c r="XCY514" s="1"/>
      <c r="XCZ514" s="1"/>
      <c r="XDA514" s="1"/>
      <c r="XDB514" s="1"/>
      <c r="XDC514" s="1"/>
      <c r="XDD514" s="1"/>
      <c r="XDE514" s="1"/>
      <c r="XDF514" s="1"/>
      <c r="XDG514" s="1"/>
      <c r="XDH514" s="1"/>
      <c r="XDI514" s="1"/>
      <c r="XDJ514" s="1"/>
      <c r="XDK514" s="1"/>
      <c r="XDL514" s="1"/>
      <c r="XDM514" s="1"/>
      <c r="XDN514" s="1"/>
      <c r="XDO514" s="1"/>
      <c r="XDP514" s="1"/>
      <c r="XDQ514" s="1"/>
      <c r="XDR514" s="1"/>
      <c r="XDS514" s="1"/>
      <c r="XDT514" s="1"/>
      <c r="XDU514" s="1"/>
      <c r="XDV514" s="1"/>
      <c r="XDW514" s="1"/>
      <c r="XDX514" s="1"/>
      <c r="XDY514" s="1"/>
      <c r="XDZ514" s="1"/>
      <c r="XEA514" s="1"/>
      <c r="XEB514" s="1"/>
      <c r="XEC514" s="1"/>
      <c r="XED514" s="1"/>
      <c r="XEE514" s="1"/>
      <c r="XEF514" s="1"/>
      <c r="XEG514" s="1"/>
      <c r="XEH514" s="1"/>
      <c r="XEI514" s="1"/>
      <c r="XEJ514" s="1"/>
      <c r="XEK514" s="1"/>
      <c r="XEL514" s="1"/>
      <c r="XEM514" s="1"/>
      <c r="XEN514" s="1"/>
      <c r="XEO514" s="1"/>
      <c r="XEP514" s="1"/>
      <c r="XEQ514" s="1"/>
      <c r="XER514" s="1"/>
      <c r="XES514" s="1"/>
      <c r="XET514" s="1"/>
      <c r="XEU514" s="1"/>
      <c r="XEV514" s="1"/>
      <c r="XEW514" s="1"/>
      <c r="XEX514" s="1"/>
      <c r="XEY514" s="1"/>
      <c r="XEZ514" s="1"/>
      <c r="XFA514" s="1"/>
      <c r="XFB514" s="1"/>
      <c r="XFC514" s="1"/>
      <c r="XFD514" s="1"/>
    </row>
    <row r="515" spans="1:151 16227:16384" s="11" customFormat="1" ht="20.25" customHeight="1" x14ac:dyDescent="0.25">
      <c r="A515" s="139"/>
      <c r="B515" s="140"/>
      <c r="C515" s="100">
        <f t="shared" ref="C515:C516" si="112">C514+1</f>
        <v>3</v>
      </c>
      <c r="D515" s="100"/>
      <c r="E515" s="60" t="s">
        <v>211</v>
      </c>
      <c r="F515" s="117">
        <f>(46.65)*10.764</f>
        <v>502.14059999999995</v>
      </c>
      <c r="G515" s="119">
        <f>(46.65)*10.764</f>
        <v>502.14059999999995</v>
      </c>
      <c r="H515" s="60">
        <v>0</v>
      </c>
      <c r="I515" s="60">
        <f>F515*(($I$191)+1)+H515</f>
        <v>753.21089999999992</v>
      </c>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WZC515" s="1"/>
      <c r="WZD515" s="1"/>
      <c r="WZE515" s="1"/>
      <c r="WZF515" s="1"/>
      <c r="WZG515" s="1"/>
      <c r="WZH515" s="1"/>
      <c r="WZI515" s="1"/>
      <c r="WZJ515" s="1"/>
      <c r="WZK515" s="1"/>
      <c r="WZL515" s="1"/>
      <c r="WZM515" s="1"/>
      <c r="WZN515" s="1"/>
      <c r="WZO515" s="1"/>
      <c r="WZP515" s="1"/>
      <c r="WZQ515" s="1"/>
      <c r="WZR515" s="1"/>
      <c r="WZS515" s="1"/>
      <c r="WZT515" s="1"/>
      <c r="WZU515" s="1"/>
      <c r="WZV515" s="1"/>
      <c r="WZW515" s="1"/>
      <c r="WZX515" s="1"/>
      <c r="WZY515" s="1"/>
      <c r="WZZ515" s="1"/>
      <c r="XAA515" s="1"/>
      <c r="XAB515" s="1"/>
      <c r="XAC515" s="1"/>
      <c r="XAD515" s="1"/>
      <c r="XAE515" s="1"/>
      <c r="XAF515" s="1"/>
      <c r="XAG515" s="1"/>
      <c r="XAH515" s="1"/>
      <c r="XAI515" s="1"/>
      <c r="XAJ515" s="1"/>
      <c r="XAK515" s="1"/>
      <c r="XAL515" s="1"/>
      <c r="XAM515" s="1"/>
      <c r="XAN515" s="1"/>
      <c r="XAO515" s="1"/>
      <c r="XAP515" s="1"/>
      <c r="XAQ515" s="1"/>
      <c r="XAR515" s="1"/>
      <c r="XAS515" s="1"/>
      <c r="XAT515" s="1"/>
      <c r="XAU515" s="1"/>
      <c r="XAV515" s="1"/>
      <c r="XAW515" s="1"/>
      <c r="XAX515" s="1"/>
      <c r="XAY515" s="1"/>
      <c r="XAZ515" s="1"/>
      <c r="XBA515" s="1"/>
      <c r="XBB515" s="1"/>
      <c r="XBC515" s="1"/>
      <c r="XBD515" s="1"/>
      <c r="XBE515" s="1"/>
      <c r="XBF515" s="1"/>
      <c r="XBG515" s="1"/>
      <c r="XBH515" s="1"/>
      <c r="XBI515" s="1"/>
      <c r="XBJ515" s="1"/>
      <c r="XBK515" s="1"/>
      <c r="XBL515" s="1"/>
      <c r="XBM515" s="1"/>
      <c r="XBN515" s="1"/>
      <c r="XBO515" s="1"/>
      <c r="XBP515" s="1"/>
      <c r="XBQ515" s="1"/>
      <c r="XBR515" s="1"/>
      <c r="XBS515" s="1"/>
      <c r="XBT515" s="1"/>
      <c r="XBU515" s="1"/>
      <c r="XBV515" s="1"/>
      <c r="XBW515" s="1"/>
      <c r="XBX515" s="1"/>
      <c r="XBY515" s="1"/>
      <c r="XBZ515" s="1"/>
      <c r="XCA515" s="1"/>
      <c r="XCB515" s="1"/>
      <c r="XCC515" s="1"/>
      <c r="XCD515" s="1"/>
      <c r="XCE515" s="1"/>
      <c r="XCF515" s="1"/>
      <c r="XCG515" s="1"/>
      <c r="XCH515" s="1"/>
      <c r="XCI515" s="1"/>
      <c r="XCJ515" s="1"/>
      <c r="XCK515" s="1"/>
      <c r="XCL515" s="1"/>
      <c r="XCM515" s="1"/>
      <c r="XCN515" s="1"/>
      <c r="XCO515" s="1"/>
      <c r="XCP515" s="1"/>
      <c r="XCQ515" s="1"/>
      <c r="XCR515" s="1"/>
      <c r="XCS515" s="1"/>
      <c r="XCT515" s="1"/>
      <c r="XCU515" s="1"/>
      <c r="XCV515" s="1"/>
      <c r="XCW515" s="1"/>
      <c r="XCX515" s="1"/>
      <c r="XCY515" s="1"/>
      <c r="XCZ515" s="1"/>
      <c r="XDA515" s="1"/>
      <c r="XDB515" s="1"/>
      <c r="XDC515" s="1"/>
      <c r="XDD515" s="1"/>
      <c r="XDE515" s="1"/>
      <c r="XDF515" s="1"/>
      <c r="XDG515" s="1"/>
      <c r="XDH515" s="1"/>
      <c r="XDI515" s="1"/>
      <c r="XDJ515" s="1"/>
      <c r="XDK515" s="1"/>
      <c r="XDL515" s="1"/>
      <c r="XDM515" s="1"/>
      <c r="XDN515" s="1"/>
      <c r="XDO515" s="1"/>
      <c r="XDP515" s="1"/>
      <c r="XDQ515" s="1"/>
      <c r="XDR515" s="1"/>
      <c r="XDS515" s="1"/>
      <c r="XDT515" s="1"/>
      <c r="XDU515" s="1"/>
      <c r="XDV515" s="1"/>
      <c r="XDW515" s="1"/>
      <c r="XDX515" s="1"/>
      <c r="XDY515" s="1"/>
      <c r="XDZ515" s="1"/>
      <c r="XEA515" s="1"/>
      <c r="XEB515" s="1"/>
      <c r="XEC515" s="1"/>
      <c r="XED515" s="1"/>
      <c r="XEE515" s="1"/>
      <c r="XEF515" s="1"/>
      <c r="XEG515" s="1"/>
      <c r="XEH515" s="1"/>
      <c r="XEI515" s="1"/>
      <c r="XEJ515" s="1"/>
      <c r="XEK515" s="1"/>
      <c r="XEL515" s="1"/>
      <c r="XEM515" s="1"/>
      <c r="XEN515" s="1"/>
      <c r="XEO515" s="1"/>
      <c r="XEP515" s="1"/>
      <c r="XEQ515" s="1"/>
      <c r="XER515" s="1"/>
      <c r="XES515" s="1"/>
      <c r="XET515" s="1"/>
      <c r="XEU515" s="1"/>
      <c r="XEV515" s="1"/>
      <c r="XEW515" s="1"/>
      <c r="XEX515" s="1"/>
      <c r="XEY515" s="1"/>
      <c r="XEZ515" s="1"/>
      <c r="XFA515" s="1"/>
      <c r="XFB515" s="1"/>
      <c r="XFC515" s="1"/>
      <c r="XFD515" s="1"/>
    </row>
    <row r="516" spans="1:151 16227:16384" s="11" customFormat="1" ht="20.25" customHeight="1" x14ac:dyDescent="0.25">
      <c r="A516" s="141"/>
      <c r="B516" s="142"/>
      <c r="C516" s="100">
        <f t="shared" si="112"/>
        <v>4</v>
      </c>
      <c r="D516" s="100"/>
      <c r="E516" s="117" t="s">
        <v>214</v>
      </c>
      <c r="F516" s="118"/>
      <c r="G516" s="118"/>
      <c r="H516" s="118"/>
      <c r="I516" s="119"/>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WZC516" s="1"/>
      <c r="WZD516" s="1"/>
      <c r="WZE516" s="1"/>
      <c r="WZF516" s="1"/>
      <c r="WZG516" s="1"/>
      <c r="WZH516" s="1"/>
      <c r="WZI516" s="1"/>
      <c r="WZJ516" s="1"/>
      <c r="WZK516" s="1"/>
      <c r="WZL516" s="1"/>
      <c r="WZM516" s="1"/>
      <c r="WZN516" s="1"/>
      <c r="WZO516" s="1"/>
      <c r="WZP516" s="1"/>
      <c r="WZQ516" s="1"/>
      <c r="WZR516" s="1"/>
      <c r="WZS516" s="1"/>
      <c r="WZT516" s="1"/>
      <c r="WZU516" s="1"/>
      <c r="WZV516" s="1"/>
      <c r="WZW516" s="1"/>
      <c r="WZX516" s="1"/>
      <c r="WZY516" s="1"/>
      <c r="WZZ516" s="1"/>
      <c r="XAA516" s="1"/>
      <c r="XAB516" s="1"/>
      <c r="XAC516" s="1"/>
      <c r="XAD516" s="1"/>
      <c r="XAE516" s="1"/>
      <c r="XAF516" s="1"/>
      <c r="XAG516" s="1"/>
      <c r="XAH516" s="1"/>
      <c r="XAI516" s="1"/>
      <c r="XAJ516" s="1"/>
      <c r="XAK516" s="1"/>
      <c r="XAL516" s="1"/>
      <c r="XAM516" s="1"/>
      <c r="XAN516" s="1"/>
      <c r="XAO516" s="1"/>
      <c r="XAP516" s="1"/>
      <c r="XAQ516" s="1"/>
      <c r="XAR516" s="1"/>
      <c r="XAS516" s="1"/>
      <c r="XAT516" s="1"/>
      <c r="XAU516" s="1"/>
      <c r="XAV516" s="1"/>
      <c r="XAW516" s="1"/>
      <c r="XAX516" s="1"/>
      <c r="XAY516" s="1"/>
      <c r="XAZ516" s="1"/>
      <c r="XBA516" s="1"/>
      <c r="XBB516" s="1"/>
      <c r="XBC516" s="1"/>
      <c r="XBD516" s="1"/>
      <c r="XBE516" s="1"/>
      <c r="XBF516" s="1"/>
      <c r="XBG516" s="1"/>
      <c r="XBH516" s="1"/>
      <c r="XBI516" s="1"/>
      <c r="XBJ516" s="1"/>
      <c r="XBK516" s="1"/>
      <c r="XBL516" s="1"/>
      <c r="XBM516" s="1"/>
      <c r="XBN516" s="1"/>
      <c r="XBO516" s="1"/>
      <c r="XBP516" s="1"/>
      <c r="XBQ516" s="1"/>
      <c r="XBR516" s="1"/>
      <c r="XBS516" s="1"/>
      <c r="XBT516" s="1"/>
      <c r="XBU516" s="1"/>
      <c r="XBV516" s="1"/>
      <c r="XBW516" s="1"/>
      <c r="XBX516" s="1"/>
      <c r="XBY516" s="1"/>
      <c r="XBZ516" s="1"/>
      <c r="XCA516" s="1"/>
      <c r="XCB516" s="1"/>
      <c r="XCC516" s="1"/>
      <c r="XCD516" s="1"/>
      <c r="XCE516" s="1"/>
      <c r="XCF516" s="1"/>
      <c r="XCG516" s="1"/>
      <c r="XCH516" s="1"/>
      <c r="XCI516" s="1"/>
      <c r="XCJ516" s="1"/>
      <c r="XCK516" s="1"/>
      <c r="XCL516" s="1"/>
      <c r="XCM516" s="1"/>
      <c r="XCN516" s="1"/>
      <c r="XCO516" s="1"/>
      <c r="XCP516" s="1"/>
      <c r="XCQ516" s="1"/>
      <c r="XCR516" s="1"/>
      <c r="XCS516" s="1"/>
      <c r="XCT516" s="1"/>
      <c r="XCU516" s="1"/>
      <c r="XCV516" s="1"/>
      <c r="XCW516" s="1"/>
      <c r="XCX516" s="1"/>
      <c r="XCY516" s="1"/>
      <c r="XCZ516" s="1"/>
      <c r="XDA516" s="1"/>
      <c r="XDB516" s="1"/>
      <c r="XDC516" s="1"/>
      <c r="XDD516" s="1"/>
      <c r="XDE516" s="1"/>
      <c r="XDF516" s="1"/>
      <c r="XDG516" s="1"/>
      <c r="XDH516" s="1"/>
      <c r="XDI516" s="1"/>
      <c r="XDJ516" s="1"/>
      <c r="XDK516" s="1"/>
      <c r="XDL516" s="1"/>
      <c r="XDM516" s="1"/>
      <c r="XDN516" s="1"/>
      <c r="XDO516" s="1"/>
      <c r="XDP516" s="1"/>
      <c r="XDQ516" s="1"/>
      <c r="XDR516" s="1"/>
      <c r="XDS516" s="1"/>
      <c r="XDT516" s="1"/>
      <c r="XDU516" s="1"/>
      <c r="XDV516" s="1"/>
      <c r="XDW516" s="1"/>
      <c r="XDX516" s="1"/>
      <c r="XDY516" s="1"/>
      <c r="XDZ516" s="1"/>
      <c r="XEA516" s="1"/>
      <c r="XEB516" s="1"/>
      <c r="XEC516" s="1"/>
      <c r="XED516" s="1"/>
      <c r="XEE516" s="1"/>
      <c r="XEF516" s="1"/>
      <c r="XEG516" s="1"/>
      <c r="XEH516" s="1"/>
      <c r="XEI516" s="1"/>
      <c r="XEJ516" s="1"/>
      <c r="XEK516" s="1"/>
      <c r="XEL516" s="1"/>
      <c r="XEM516" s="1"/>
      <c r="XEN516" s="1"/>
      <c r="XEO516" s="1"/>
      <c r="XEP516" s="1"/>
      <c r="XEQ516" s="1"/>
      <c r="XER516" s="1"/>
      <c r="XES516" s="1"/>
      <c r="XET516" s="1"/>
      <c r="XEU516" s="1"/>
      <c r="XEV516" s="1"/>
      <c r="XEW516" s="1"/>
      <c r="XEX516" s="1"/>
      <c r="XEY516" s="1"/>
      <c r="XEZ516" s="1"/>
      <c r="XFA516" s="1"/>
      <c r="XFB516" s="1"/>
      <c r="XFC516" s="1"/>
      <c r="XFD516" s="1"/>
    </row>
    <row r="517" spans="1:151 16227:16384" s="11" customFormat="1" ht="20.25" x14ac:dyDescent="0.25">
      <c r="A517" s="120" t="s">
        <v>212</v>
      </c>
      <c r="B517" s="121"/>
      <c r="C517" s="121"/>
      <c r="D517" s="121"/>
      <c r="E517" s="121"/>
      <c r="F517" s="121"/>
      <c r="G517" s="121"/>
      <c r="H517" s="121"/>
      <c r="I517" s="122"/>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WZC517" s="1"/>
      <c r="WZD517" s="1"/>
      <c r="WZE517" s="1"/>
      <c r="WZF517" s="1"/>
      <c r="WZG517" s="1"/>
      <c r="WZH517" s="1"/>
      <c r="WZI517" s="1"/>
      <c r="WZJ517" s="1"/>
      <c r="WZK517" s="1"/>
      <c r="WZL517" s="1"/>
      <c r="WZM517" s="1"/>
      <c r="WZN517" s="1"/>
      <c r="WZO517" s="1"/>
      <c r="WZP517" s="1"/>
      <c r="WZQ517" s="1"/>
      <c r="WZR517" s="1"/>
      <c r="WZS517" s="1"/>
      <c r="WZT517" s="1"/>
      <c r="WZU517" s="1"/>
      <c r="WZV517" s="1"/>
      <c r="WZW517" s="1"/>
      <c r="WZX517" s="1"/>
      <c r="WZY517" s="1"/>
      <c r="WZZ517" s="1"/>
      <c r="XAA517" s="1"/>
      <c r="XAB517" s="1"/>
      <c r="XAC517" s="1"/>
      <c r="XAD517" s="1"/>
      <c r="XAE517" s="1"/>
      <c r="XAF517" s="1"/>
      <c r="XAG517" s="1"/>
      <c r="XAH517" s="1"/>
      <c r="XAI517" s="1"/>
      <c r="XAJ517" s="1"/>
      <c r="XAK517" s="1"/>
      <c r="XAL517" s="1"/>
      <c r="XAM517" s="1"/>
      <c r="XAN517" s="1"/>
      <c r="XAO517" s="1"/>
      <c r="XAP517" s="1"/>
      <c r="XAQ517" s="1"/>
      <c r="XAR517" s="1"/>
      <c r="XAS517" s="1"/>
      <c r="XAT517" s="1"/>
      <c r="XAU517" s="1"/>
      <c r="XAV517" s="1"/>
      <c r="XAW517" s="1"/>
      <c r="XAX517" s="1"/>
      <c r="XAY517" s="1"/>
      <c r="XAZ517" s="1"/>
      <c r="XBA517" s="1"/>
      <c r="XBB517" s="1"/>
      <c r="XBC517" s="1"/>
      <c r="XBD517" s="1"/>
      <c r="XBE517" s="1"/>
      <c r="XBF517" s="1"/>
      <c r="XBG517" s="1"/>
      <c r="XBH517" s="1"/>
      <c r="XBI517" s="1"/>
      <c r="XBJ517" s="1"/>
      <c r="XBK517" s="1"/>
      <c r="XBL517" s="1"/>
      <c r="XBM517" s="1"/>
      <c r="XBN517" s="1"/>
      <c r="XBO517" s="1"/>
      <c r="XBP517" s="1"/>
      <c r="XBQ517" s="1"/>
      <c r="XBR517" s="1"/>
      <c r="XBS517" s="1"/>
      <c r="XBT517" s="1"/>
      <c r="XBU517" s="1"/>
      <c r="XBV517" s="1"/>
      <c r="XBW517" s="1"/>
      <c r="XBX517" s="1"/>
      <c r="XBY517" s="1"/>
      <c r="XBZ517" s="1"/>
      <c r="XCA517" s="1"/>
      <c r="XCB517" s="1"/>
      <c r="XCC517" s="1"/>
      <c r="XCD517" s="1"/>
      <c r="XCE517" s="1"/>
      <c r="XCF517" s="1"/>
      <c r="XCG517" s="1"/>
      <c r="XCH517" s="1"/>
      <c r="XCI517" s="1"/>
      <c r="XCJ517" s="1"/>
      <c r="XCK517" s="1"/>
      <c r="XCL517" s="1"/>
      <c r="XCM517" s="1"/>
      <c r="XCN517" s="1"/>
      <c r="XCO517" s="1"/>
      <c r="XCP517" s="1"/>
      <c r="XCQ517" s="1"/>
      <c r="XCR517" s="1"/>
      <c r="XCS517" s="1"/>
      <c r="XCT517" s="1"/>
      <c r="XCU517" s="1"/>
      <c r="XCV517" s="1"/>
      <c r="XCW517" s="1"/>
      <c r="XCX517" s="1"/>
      <c r="XCY517" s="1"/>
      <c r="XCZ517" s="1"/>
      <c r="XDA517" s="1"/>
      <c r="XDB517" s="1"/>
      <c r="XDC517" s="1"/>
      <c r="XDD517" s="1"/>
      <c r="XDE517" s="1"/>
      <c r="XDF517" s="1"/>
      <c r="XDG517" s="1"/>
      <c r="XDH517" s="1"/>
      <c r="XDI517" s="1"/>
      <c r="XDJ517" s="1"/>
      <c r="XDK517" s="1"/>
      <c r="XDL517" s="1"/>
      <c r="XDM517" s="1"/>
      <c r="XDN517" s="1"/>
      <c r="XDO517" s="1"/>
      <c r="XDP517" s="1"/>
      <c r="XDQ517" s="1"/>
      <c r="XDR517" s="1"/>
      <c r="XDS517" s="1"/>
      <c r="XDT517" s="1"/>
      <c r="XDU517" s="1"/>
      <c r="XDV517" s="1"/>
      <c r="XDW517" s="1"/>
      <c r="XDX517" s="1"/>
      <c r="XDY517" s="1"/>
      <c r="XDZ517" s="1"/>
      <c r="XEA517" s="1"/>
      <c r="XEB517" s="1"/>
      <c r="XEC517" s="1"/>
      <c r="XED517" s="1"/>
      <c r="XEE517" s="1"/>
      <c r="XEF517" s="1"/>
      <c r="XEG517" s="1"/>
      <c r="XEH517" s="1"/>
      <c r="XEI517" s="1"/>
      <c r="XEJ517" s="1"/>
      <c r="XEK517" s="1"/>
      <c r="XEL517" s="1"/>
      <c r="XEM517" s="1"/>
      <c r="XEN517" s="1"/>
      <c r="XEO517" s="1"/>
      <c r="XEP517" s="1"/>
      <c r="XEQ517" s="1"/>
      <c r="XER517" s="1"/>
      <c r="XES517" s="1"/>
      <c r="XET517" s="1"/>
      <c r="XEU517" s="1"/>
      <c r="XEV517" s="1"/>
      <c r="XEW517" s="1"/>
      <c r="XEX517" s="1"/>
      <c r="XEY517" s="1"/>
      <c r="XEZ517" s="1"/>
      <c r="XFA517" s="1"/>
      <c r="XFB517" s="1"/>
      <c r="XFC517" s="1"/>
      <c r="XFD517" s="1"/>
    </row>
    <row r="518" spans="1:151 16227:16384" s="11" customFormat="1" ht="20.25" x14ac:dyDescent="0.25">
      <c r="A518" s="120" t="s">
        <v>260</v>
      </c>
      <c r="B518" s="121"/>
      <c r="C518" s="121"/>
      <c r="D518" s="121"/>
      <c r="E518" s="121"/>
      <c r="F518" s="121"/>
      <c r="G518" s="121"/>
      <c r="H518" s="121"/>
      <c r="I518" s="122"/>
      <c r="J518" s="1">
        <v>1</v>
      </c>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WZC518" s="1"/>
      <c r="WZD518" s="1"/>
      <c r="WZE518" s="1"/>
      <c r="WZF518" s="1"/>
      <c r="WZG518" s="1"/>
      <c r="WZH518" s="1"/>
      <c r="WZI518" s="1"/>
      <c r="WZJ518" s="1"/>
      <c r="WZK518" s="1"/>
      <c r="WZL518" s="1"/>
      <c r="WZM518" s="1"/>
      <c r="WZN518" s="1"/>
      <c r="WZO518" s="1"/>
      <c r="WZP518" s="1"/>
      <c r="WZQ518" s="1"/>
      <c r="WZR518" s="1"/>
      <c r="WZS518" s="1"/>
      <c r="WZT518" s="1"/>
      <c r="WZU518" s="1"/>
      <c r="WZV518" s="1"/>
      <c r="WZW518" s="1"/>
      <c r="WZX518" s="1"/>
      <c r="WZY518" s="1"/>
      <c r="WZZ518" s="1"/>
      <c r="XAA518" s="1"/>
      <c r="XAB518" s="1"/>
      <c r="XAC518" s="1"/>
      <c r="XAD518" s="1"/>
      <c r="XAE518" s="1"/>
      <c r="XAF518" s="1"/>
      <c r="XAG518" s="1"/>
      <c r="XAH518" s="1"/>
      <c r="XAI518" s="1"/>
      <c r="XAJ518" s="1"/>
      <c r="XAK518" s="1"/>
      <c r="XAL518" s="1"/>
      <c r="XAM518" s="1"/>
      <c r="XAN518" s="1"/>
      <c r="XAO518" s="1"/>
      <c r="XAP518" s="1"/>
      <c r="XAQ518" s="1"/>
      <c r="XAR518" s="1"/>
      <c r="XAS518" s="1"/>
      <c r="XAT518" s="1"/>
      <c r="XAU518" s="1"/>
      <c r="XAV518" s="1"/>
      <c r="XAW518" s="1"/>
      <c r="XAX518" s="1"/>
      <c r="XAY518" s="1"/>
      <c r="XAZ518" s="1"/>
      <c r="XBA518" s="1"/>
      <c r="XBB518" s="1"/>
      <c r="XBC518" s="1"/>
      <c r="XBD518" s="1"/>
      <c r="XBE518" s="1"/>
      <c r="XBF518" s="1"/>
      <c r="XBG518" s="1"/>
      <c r="XBH518" s="1"/>
      <c r="XBI518" s="1"/>
      <c r="XBJ518" s="1"/>
      <c r="XBK518" s="1"/>
      <c r="XBL518" s="1"/>
      <c r="XBM518" s="1"/>
      <c r="XBN518" s="1"/>
      <c r="XBO518" s="1"/>
      <c r="XBP518" s="1"/>
      <c r="XBQ518" s="1"/>
      <c r="XBR518" s="1"/>
      <c r="XBS518" s="1"/>
      <c r="XBT518" s="1"/>
      <c r="XBU518" s="1"/>
      <c r="XBV518" s="1"/>
      <c r="XBW518" s="1"/>
      <c r="XBX518" s="1"/>
      <c r="XBY518" s="1"/>
      <c r="XBZ518" s="1"/>
      <c r="XCA518" s="1"/>
      <c r="XCB518" s="1"/>
      <c r="XCC518" s="1"/>
      <c r="XCD518" s="1"/>
      <c r="XCE518" s="1"/>
      <c r="XCF518" s="1"/>
      <c r="XCG518" s="1"/>
      <c r="XCH518" s="1"/>
      <c r="XCI518" s="1"/>
      <c r="XCJ518" s="1"/>
      <c r="XCK518" s="1"/>
      <c r="XCL518" s="1"/>
      <c r="XCM518" s="1"/>
      <c r="XCN518" s="1"/>
      <c r="XCO518" s="1"/>
      <c r="XCP518" s="1"/>
      <c r="XCQ518" s="1"/>
      <c r="XCR518" s="1"/>
      <c r="XCS518" s="1"/>
      <c r="XCT518" s="1"/>
      <c r="XCU518" s="1"/>
      <c r="XCV518" s="1"/>
      <c r="XCW518" s="1"/>
      <c r="XCX518" s="1"/>
      <c r="XCY518" s="1"/>
      <c r="XCZ518" s="1"/>
      <c r="XDA518" s="1"/>
      <c r="XDB518" s="1"/>
      <c r="XDC518" s="1"/>
      <c r="XDD518" s="1"/>
      <c r="XDE518" s="1"/>
      <c r="XDF518" s="1"/>
      <c r="XDG518" s="1"/>
      <c r="XDH518" s="1"/>
      <c r="XDI518" s="1"/>
      <c r="XDJ518" s="1"/>
      <c r="XDK518" s="1"/>
      <c r="XDL518" s="1"/>
      <c r="XDM518" s="1"/>
      <c r="XDN518" s="1"/>
      <c r="XDO518" s="1"/>
      <c r="XDP518" s="1"/>
      <c r="XDQ518" s="1"/>
      <c r="XDR518" s="1"/>
      <c r="XDS518" s="1"/>
      <c r="XDT518" s="1"/>
      <c r="XDU518" s="1"/>
      <c r="XDV518" s="1"/>
      <c r="XDW518" s="1"/>
      <c r="XDX518" s="1"/>
      <c r="XDY518" s="1"/>
      <c r="XDZ518" s="1"/>
      <c r="XEA518" s="1"/>
      <c r="XEB518" s="1"/>
      <c r="XEC518" s="1"/>
      <c r="XED518" s="1"/>
      <c r="XEE518" s="1"/>
      <c r="XEF518" s="1"/>
      <c r="XEG518" s="1"/>
      <c r="XEH518" s="1"/>
      <c r="XEI518" s="1"/>
      <c r="XEJ518" s="1"/>
      <c r="XEK518" s="1"/>
      <c r="XEL518" s="1"/>
      <c r="XEM518" s="1"/>
      <c r="XEN518" s="1"/>
      <c r="XEO518" s="1"/>
      <c r="XEP518" s="1"/>
      <c r="XEQ518" s="1"/>
      <c r="XER518" s="1"/>
      <c r="XES518" s="1"/>
      <c r="XET518" s="1"/>
      <c r="XEU518" s="1"/>
      <c r="XEV518" s="1"/>
      <c r="XEW518" s="1"/>
      <c r="XEX518" s="1"/>
      <c r="XEY518" s="1"/>
      <c r="XEZ518" s="1"/>
      <c r="XFA518" s="1"/>
      <c r="XFB518" s="1"/>
      <c r="XFC518" s="1"/>
      <c r="XFD518" s="1"/>
    </row>
    <row r="519" spans="1:151 16227:16384" s="11" customFormat="1" ht="20.25" customHeight="1" x14ac:dyDescent="0.25">
      <c r="A519" s="137" t="str">
        <f>A518</f>
        <v>22nd Floor (Part Refuge Area)</v>
      </c>
      <c r="B519" s="138"/>
      <c r="C519" s="100">
        <v>1</v>
      </c>
      <c r="D519" s="100"/>
      <c r="E519" s="60" t="s">
        <v>208</v>
      </c>
      <c r="F519" s="117">
        <f>(63.73+2.58)*10.764</f>
        <v>713.76084000000003</v>
      </c>
      <c r="G519" s="119">
        <f>(63.73+2.58)*10.764</f>
        <v>713.76084000000003</v>
      </c>
      <c r="H519" s="60">
        <v>0</v>
      </c>
      <c r="I519" s="60">
        <f t="shared" ref="I519:I520" si="113">F519*(($I$191)+1)+H519</f>
        <v>1070.6412600000001</v>
      </c>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WZC519" s="1"/>
      <c r="WZD519" s="1"/>
      <c r="WZE519" s="1"/>
      <c r="WZF519" s="1"/>
      <c r="WZG519" s="1"/>
      <c r="WZH519" s="1"/>
      <c r="WZI519" s="1"/>
      <c r="WZJ519" s="1"/>
      <c r="WZK519" s="1"/>
      <c r="WZL519" s="1"/>
      <c r="WZM519" s="1"/>
      <c r="WZN519" s="1"/>
      <c r="WZO519" s="1"/>
      <c r="WZP519" s="1"/>
      <c r="WZQ519" s="1"/>
      <c r="WZR519" s="1"/>
      <c r="WZS519" s="1"/>
      <c r="WZT519" s="1"/>
      <c r="WZU519" s="1"/>
      <c r="WZV519" s="1"/>
      <c r="WZW519" s="1"/>
      <c r="WZX519" s="1"/>
      <c r="WZY519" s="1"/>
      <c r="WZZ519" s="1"/>
      <c r="XAA519" s="1"/>
      <c r="XAB519" s="1"/>
      <c r="XAC519" s="1"/>
      <c r="XAD519" s="1"/>
      <c r="XAE519" s="1"/>
      <c r="XAF519" s="1"/>
      <c r="XAG519" s="1"/>
      <c r="XAH519" s="1"/>
      <c r="XAI519" s="1"/>
      <c r="XAJ519" s="1"/>
      <c r="XAK519" s="1"/>
      <c r="XAL519" s="1"/>
      <c r="XAM519" s="1"/>
      <c r="XAN519" s="1"/>
      <c r="XAO519" s="1"/>
      <c r="XAP519" s="1"/>
      <c r="XAQ519" s="1"/>
      <c r="XAR519" s="1"/>
      <c r="XAS519" s="1"/>
      <c r="XAT519" s="1"/>
      <c r="XAU519" s="1"/>
      <c r="XAV519" s="1"/>
      <c r="XAW519" s="1"/>
      <c r="XAX519" s="1"/>
      <c r="XAY519" s="1"/>
      <c r="XAZ519" s="1"/>
      <c r="XBA519" s="1"/>
      <c r="XBB519" s="1"/>
      <c r="XBC519" s="1"/>
      <c r="XBD519" s="1"/>
      <c r="XBE519" s="1"/>
      <c r="XBF519" s="1"/>
      <c r="XBG519" s="1"/>
      <c r="XBH519" s="1"/>
      <c r="XBI519" s="1"/>
      <c r="XBJ519" s="1"/>
      <c r="XBK519" s="1"/>
      <c r="XBL519" s="1"/>
      <c r="XBM519" s="1"/>
      <c r="XBN519" s="1"/>
      <c r="XBO519" s="1"/>
      <c r="XBP519" s="1"/>
      <c r="XBQ519" s="1"/>
      <c r="XBR519" s="1"/>
      <c r="XBS519" s="1"/>
      <c r="XBT519" s="1"/>
      <c r="XBU519" s="1"/>
      <c r="XBV519" s="1"/>
      <c r="XBW519" s="1"/>
      <c r="XBX519" s="1"/>
      <c r="XBY519" s="1"/>
      <c r="XBZ519" s="1"/>
      <c r="XCA519" s="1"/>
      <c r="XCB519" s="1"/>
      <c r="XCC519" s="1"/>
      <c r="XCD519" s="1"/>
      <c r="XCE519" s="1"/>
      <c r="XCF519" s="1"/>
      <c r="XCG519" s="1"/>
      <c r="XCH519" s="1"/>
      <c r="XCI519" s="1"/>
      <c r="XCJ519" s="1"/>
      <c r="XCK519" s="1"/>
      <c r="XCL519" s="1"/>
      <c r="XCM519" s="1"/>
      <c r="XCN519" s="1"/>
      <c r="XCO519" s="1"/>
      <c r="XCP519" s="1"/>
      <c r="XCQ519" s="1"/>
      <c r="XCR519" s="1"/>
      <c r="XCS519" s="1"/>
      <c r="XCT519" s="1"/>
      <c r="XCU519" s="1"/>
      <c r="XCV519" s="1"/>
      <c r="XCW519" s="1"/>
      <c r="XCX519" s="1"/>
      <c r="XCY519" s="1"/>
      <c r="XCZ519" s="1"/>
      <c r="XDA519" s="1"/>
      <c r="XDB519" s="1"/>
      <c r="XDC519" s="1"/>
      <c r="XDD519" s="1"/>
      <c r="XDE519" s="1"/>
      <c r="XDF519" s="1"/>
      <c r="XDG519" s="1"/>
      <c r="XDH519" s="1"/>
      <c r="XDI519" s="1"/>
      <c r="XDJ519" s="1"/>
      <c r="XDK519" s="1"/>
      <c r="XDL519" s="1"/>
      <c r="XDM519" s="1"/>
      <c r="XDN519" s="1"/>
      <c r="XDO519" s="1"/>
      <c r="XDP519" s="1"/>
      <c r="XDQ519" s="1"/>
      <c r="XDR519" s="1"/>
      <c r="XDS519" s="1"/>
      <c r="XDT519" s="1"/>
      <c r="XDU519" s="1"/>
      <c r="XDV519" s="1"/>
      <c r="XDW519" s="1"/>
      <c r="XDX519" s="1"/>
      <c r="XDY519" s="1"/>
      <c r="XDZ519" s="1"/>
      <c r="XEA519" s="1"/>
      <c r="XEB519" s="1"/>
      <c r="XEC519" s="1"/>
      <c r="XED519" s="1"/>
      <c r="XEE519" s="1"/>
      <c r="XEF519" s="1"/>
      <c r="XEG519" s="1"/>
      <c r="XEH519" s="1"/>
      <c r="XEI519" s="1"/>
      <c r="XEJ519" s="1"/>
      <c r="XEK519" s="1"/>
      <c r="XEL519" s="1"/>
      <c r="XEM519" s="1"/>
      <c r="XEN519" s="1"/>
      <c r="XEO519" s="1"/>
      <c r="XEP519" s="1"/>
      <c r="XEQ519" s="1"/>
      <c r="XER519" s="1"/>
      <c r="XES519" s="1"/>
      <c r="XET519" s="1"/>
      <c r="XEU519" s="1"/>
      <c r="XEV519" s="1"/>
      <c r="XEW519" s="1"/>
      <c r="XEX519" s="1"/>
      <c r="XEY519" s="1"/>
      <c r="XEZ519" s="1"/>
      <c r="XFA519" s="1"/>
      <c r="XFB519" s="1"/>
      <c r="XFC519" s="1"/>
      <c r="XFD519" s="1"/>
    </row>
    <row r="520" spans="1:151 16227:16384" s="11" customFormat="1" ht="20.25" customHeight="1" x14ac:dyDescent="0.25">
      <c r="A520" s="139"/>
      <c r="B520" s="140"/>
      <c r="C520" s="100">
        <f>C519+1</f>
        <v>2</v>
      </c>
      <c r="D520" s="100"/>
      <c r="E520" s="60" t="s">
        <v>207</v>
      </c>
      <c r="F520" s="117">
        <f>(88.13+5.83)*10.764</f>
        <v>1011.3854399999999</v>
      </c>
      <c r="G520" s="119">
        <f>(88.13+5.83)*10.764</f>
        <v>1011.3854399999999</v>
      </c>
      <c r="H520" s="60">
        <v>0</v>
      </c>
      <c r="I520" s="60">
        <f t="shared" si="113"/>
        <v>1517.0781599999998</v>
      </c>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WZC520" s="1"/>
      <c r="WZD520" s="1"/>
      <c r="WZE520" s="1"/>
      <c r="WZF520" s="1"/>
      <c r="WZG520" s="1"/>
      <c r="WZH520" s="1"/>
      <c r="WZI520" s="1"/>
      <c r="WZJ520" s="1"/>
      <c r="WZK520" s="1"/>
      <c r="WZL520" s="1"/>
      <c r="WZM520" s="1"/>
      <c r="WZN520" s="1"/>
      <c r="WZO520" s="1"/>
      <c r="WZP520" s="1"/>
      <c r="WZQ520" s="1"/>
      <c r="WZR520" s="1"/>
      <c r="WZS520" s="1"/>
      <c r="WZT520" s="1"/>
      <c r="WZU520" s="1"/>
      <c r="WZV520" s="1"/>
      <c r="WZW520" s="1"/>
      <c r="WZX520" s="1"/>
      <c r="WZY520" s="1"/>
      <c r="WZZ520" s="1"/>
      <c r="XAA520" s="1"/>
      <c r="XAB520" s="1"/>
      <c r="XAC520" s="1"/>
      <c r="XAD520" s="1"/>
      <c r="XAE520" s="1"/>
      <c r="XAF520" s="1"/>
      <c r="XAG520" s="1"/>
      <c r="XAH520" s="1"/>
      <c r="XAI520" s="1"/>
      <c r="XAJ520" s="1"/>
      <c r="XAK520" s="1"/>
      <c r="XAL520" s="1"/>
      <c r="XAM520" s="1"/>
      <c r="XAN520" s="1"/>
      <c r="XAO520" s="1"/>
      <c r="XAP520" s="1"/>
      <c r="XAQ520" s="1"/>
      <c r="XAR520" s="1"/>
      <c r="XAS520" s="1"/>
      <c r="XAT520" s="1"/>
      <c r="XAU520" s="1"/>
      <c r="XAV520" s="1"/>
      <c r="XAW520" s="1"/>
      <c r="XAX520" s="1"/>
      <c r="XAY520" s="1"/>
      <c r="XAZ520" s="1"/>
      <c r="XBA520" s="1"/>
      <c r="XBB520" s="1"/>
      <c r="XBC520" s="1"/>
      <c r="XBD520" s="1"/>
      <c r="XBE520" s="1"/>
      <c r="XBF520" s="1"/>
      <c r="XBG520" s="1"/>
      <c r="XBH520" s="1"/>
      <c r="XBI520" s="1"/>
      <c r="XBJ520" s="1"/>
      <c r="XBK520" s="1"/>
      <c r="XBL520" s="1"/>
      <c r="XBM520" s="1"/>
      <c r="XBN520" s="1"/>
      <c r="XBO520" s="1"/>
      <c r="XBP520" s="1"/>
      <c r="XBQ520" s="1"/>
      <c r="XBR520" s="1"/>
      <c r="XBS520" s="1"/>
      <c r="XBT520" s="1"/>
      <c r="XBU520" s="1"/>
      <c r="XBV520" s="1"/>
      <c r="XBW520" s="1"/>
      <c r="XBX520" s="1"/>
      <c r="XBY520" s="1"/>
      <c r="XBZ520" s="1"/>
      <c r="XCA520" s="1"/>
      <c r="XCB520" s="1"/>
      <c r="XCC520" s="1"/>
      <c r="XCD520" s="1"/>
      <c r="XCE520" s="1"/>
      <c r="XCF520" s="1"/>
      <c r="XCG520" s="1"/>
      <c r="XCH520" s="1"/>
      <c r="XCI520" s="1"/>
      <c r="XCJ520" s="1"/>
      <c r="XCK520" s="1"/>
      <c r="XCL520" s="1"/>
      <c r="XCM520" s="1"/>
      <c r="XCN520" s="1"/>
      <c r="XCO520" s="1"/>
      <c r="XCP520" s="1"/>
      <c r="XCQ520" s="1"/>
      <c r="XCR520" s="1"/>
      <c r="XCS520" s="1"/>
      <c r="XCT520" s="1"/>
      <c r="XCU520" s="1"/>
      <c r="XCV520" s="1"/>
      <c r="XCW520" s="1"/>
      <c r="XCX520" s="1"/>
      <c r="XCY520" s="1"/>
      <c r="XCZ520" s="1"/>
      <c r="XDA520" s="1"/>
      <c r="XDB520" s="1"/>
      <c r="XDC520" s="1"/>
      <c r="XDD520" s="1"/>
      <c r="XDE520" s="1"/>
      <c r="XDF520" s="1"/>
      <c r="XDG520" s="1"/>
      <c r="XDH520" s="1"/>
      <c r="XDI520" s="1"/>
      <c r="XDJ520" s="1"/>
      <c r="XDK520" s="1"/>
      <c r="XDL520" s="1"/>
      <c r="XDM520" s="1"/>
      <c r="XDN520" s="1"/>
      <c r="XDO520" s="1"/>
      <c r="XDP520" s="1"/>
      <c r="XDQ520" s="1"/>
      <c r="XDR520" s="1"/>
      <c r="XDS520" s="1"/>
      <c r="XDT520" s="1"/>
      <c r="XDU520" s="1"/>
      <c r="XDV520" s="1"/>
      <c r="XDW520" s="1"/>
      <c r="XDX520" s="1"/>
      <c r="XDY520" s="1"/>
      <c r="XDZ520" s="1"/>
      <c r="XEA520" s="1"/>
      <c r="XEB520" s="1"/>
      <c r="XEC520" s="1"/>
      <c r="XED520" s="1"/>
      <c r="XEE520" s="1"/>
      <c r="XEF520" s="1"/>
      <c r="XEG520" s="1"/>
      <c r="XEH520" s="1"/>
      <c r="XEI520" s="1"/>
      <c r="XEJ520" s="1"/>
      <c r="XEK520" s="1"/>
      <c r="XEL520" s="1"/>
      <c r="XEM520" s="1"/>
      <c r="XEN520" s="1"/>
      <c r="XEO520" s="1"/>
      <c r="XEP520" s="1"/>
      <c r="XEQ520" s="1"/>
      <c r="XER520" s="1"/>
      <c r="XES520" s="1"/>
      <c r="XET520" s="1"/>
      <c r="XEU520" s="1"/>
      <c r="XEV520" s="1"/>
      <c r="XEW520" s="1"/>
      <c r="XEX520" s="1"/>
      <c r="XEY520" s="1"/>
      <c r="XEZ520" s="1"/>
      <c r="XFA520" s="1"/>
      <c r="XFB520" s="1"/>
      <c r="XFC520" s="1"/>
      <c r="XFD520" s="1"/>
    </row>
    <row r="521" spans="1:151 16227:16384" s="11" customFormat="1" ht="20.25" customHeight="1" x14ac:dyDescent="0.25">
      <c r="A521" s="139"/>
      <c r="B521" s="140"/>
      <c r="C521" s="100">
        <f t="shared" ref="C521:C522" si="114">C520+1</f>
        <v>3</v>
      </c>
      <c r="D521" s="100"/>
      <c r="E521" s="60" t="s">
        <v>211</v>
      </c>
      <c r="F521" s="117">
        <f>(46.65)*10.764</f>
        <v>502.14059999999995</v>
      </c>
      <c r="G521" s="119">
        <f>(46.65)*10.764</f>
        <v>502.14059999999995</v>
      </c>
      <c r="H521" s="60">
        <v>0</v>
      </c>
      <c r="I521" s="60">
        <f>F521*(($I$191)+1)+H521</f>
        <v>753.21089999999992</v>
      </c>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WZC521" s="1"/>
      <c r="WZD521" s="1"/>
      <c r="WZE521" s="1"/>
      <c r="WZF521" s="1"/>
      <c r="WZG521" s="1"/>
      <c r="WZH521" s="1"/>
      <c r="WZI521" s="1"/>
      <c r="WZJ521" s="1"/>
      <c r="WZK521" s="1"/>
      <c r="WZL521" s="1"/>
      <c r="WZM521" s="1"/>
      <c r="WZN521" s="1"/>
      <c r="WZO521" s="1"/>
      <c r="WZP521" s="1"/>
      <c r="WZQ521" s="1"/>
      <c r="WZR521" s="1"/>
      <c r="WZS521" s="1"/>
      <c r="WZT521" s="1"/>
      <c r="WZU521" s="1"/>
      <c r="WZV521" s="1"/>
      <c r="WZW521" s="1"/>
      <c r="WZX521" s="1"/>
      <c r="WZY521" s="1"/>
      <c r="WZZ521" s="1"/>
      <c r="XAA521" s="1"/>
      <c r="XAB521" s="1"/>
      <c r="XAC521" s="1"/>
      <c r="XAD521" s="1"/>
      <c r="XAE521" s="1"/>
      <c r="XAF521" s="1"/>
      <c r="XAG521" s="1"/>
      <c r="XAH521" s="1"/>
      <c r="XAI521" s="1"/>
      <c r="XAJ521" s="1"/>
      <c r="XAK521" s="1"/>
      <c r="XAL521" s="1"/>
      <c r="XAM521" s="1"/>
      <c r="XAN521" s="1"/>
      <c r="XAO521" s="1"/>
      <c r="XAP521" s="1"/>
      <c r="XAQ521" s="1"/>
      <c r="XAR521" s="1"/>
      <c r="XAS521" s="1"/>
      <c r="XAT521" s="1"/>
      <c r="XAU521" s="1"/>
      <c r="XAV521" s="1"/>
      <c r="XAW521" s="1"/>
      <c r="XAX521" s="1"/>
      <c r="XAY521" s="1"/>
      <c r="XAZ521" s="1"/>
      <c r="XBA521" s="1"/>
      <c r="XBB521" s="1"/>
      <c r="XBC521" s="1"/>
      <c r="XBD521" s="1"/>
      <c r="XBE521" s="1"/>
      <c r="XBF521" s="1"/>
      <c r="XBG521" s="1"/>
      <c r="XBH521" s="1"/>
      <c r="XBI521" s="1"/>
      <c r="XBJ521" s="1"/>
      <c r="XBK521" s="1"/>
      <c r="XBL521" s="1"/>
      <c r="XBM521" s="1"/>
      <c r="XBN521" s="1"/>
      <c r="XBO521" s="1"/>
      <c r="XBP521" s="1"/>
      <c r="XBQ521" s="1"/>
      <c r="XBR521" s="1"/>
      <c r="XBS521" s="1"/>
      <c r="XBT521" s="1"/>
      <c r="XBU521" s="1"/>
      <c r="XBV521" s="1"/>
      <c r="XBW521" s="1"/>
      <c r="XBX521" s="1"/>
      <c r="XBY521" s="1"/>
      <c r="XBZ521" s="1"/>
      <c r="XCA521" s="1"/>
      <c r="XCB521" s="1"/>
      <c r="XCC521" s="1"/>
      <c r="XCD521" s="1"/>
      <c r="XCE521" s="1"/>
      <c r="XCF521" s="1"/>
      <c r="XCG521" s="1"/>
      <c r="XCH521" s="1"/>
      <c r="XCI521" s="1"/>
      <c r="XCJ521" s="1"/>
      <c r="XCK521" s="1"/>
      <c r="XCL521" s="1"/>
      <c r="XCM521" s="1"/>
      <c r="XCN521" s="1"/>
      <c r="XCO521" s="1"/>
      <c r="XCP521" s="1"/>
      <c r="XCQ521" s="1"/>
      <c r="XCR521" s="1"/>
      <c r="XCS521" s="1"/>
      <c r="XCT521" s="1"/>
      <c r="XCU521" s="1"/>
      <c r="XCV521" s="1"/>
      <c r="XCW521" s="1"/>
      <c r="XCX521" s="1"/>
      <c r="XCY521" s="1"/>
      <c r="XCZ521" s="1"/>
      <c r="XDA521" s="1"/>
      <c r="XDB521" s="1"/>
      <c r="XDC521" s="1"/>
      <c r="XDD521" s="1"/>
      <c r="XDE521" s="1"/>
      <c r="XDF521" s="1"/>
      <c r="XDG521" s="1"/>
      <c r="XDH521" s="1"/>
      <c r="XDI521" s="1"/>
      <c r="XDJ521" s="1"/>
      <c r="XDK521" s="1"/>
      <c r="XDL521" s="1"/>
      <c r="XDM521" s="1"/>
      <c r="XDN521" s="1"/>
      <c r="XDO521" s="1"/>
      <c r="XDP521" s="1"/>
      <c r="XDQ521" s="1"/>
      <c r="XDR521" s="1"/>
      <c r="XDS521" s="1"/>
      <c r="XDT521" s="1"/>
      <c r="XDU521" s="1"/>
      <c r="XDV521" s="1"/>
      <c r="XDW521" s="1"/>
      <c r="XDX521" s="1"/>
      <c r="XDY521" s="1"/>
      <c r="XDZ521" s="1"/>
      <c r="XEA521" s="1"/>
      <c r="XEB521" s="1"/>
      <c r="XEC521" s="1"/>
      <c r="XED521" s="1"/>
      <c r="XEE521" s="1"/>
      <c r="XEF521" s="1"/>
      <c r="XEG521" s="1"/>
      <c r="XEH521" s="1"/>
      <c r="XEI521" s="1"/>
      <c r="XEJ521" s="1"/>
      <c r="XEK521" s="1"/>
      <c r="XEL521" s="1"/>
      <c r="XEM521" s="1"/>
      <c r="XEN521" s="1"/>
      <c r="XEO521" s="1"/>
      <c r="XEP521" s="1"/>
      <c r="XEQ521" s="1"/>
      <c r="XER521" s="1"/>
      <c r="XES521" s="1"/>
      <c r="XET521" s="1"/>
      <c r="XEU521" s="1"/>
      <c r="XEV521" s="1"/>
      <c r="XEW521" s="1"/>
      <c r="XEX521" s="1"/>
      <c r="XEY521" s="1"/>
      <c r="XEZ521" s="1"/>
      <c r="XFA521" s="1"/>
      <c r="XFB521" s="1"/>
      <c r="XFC521" s="1"/>
      <c r="XFD521" s="1"/>
    </row>
    <row r="522" spans="1:151 16227:16384" s="11" customFormat="1" ht="20.25" customHeight="1" x14ac:dyDescent="0.25">
      <c r="A522" s="141"/>
      <c r="B522" s="142"/>
      <c r="C522" s="100">
        <f t="shared" si="114"/>
        <v>4</v>
      </c>
      <c r="D522" s="100"/>
      <c r="E522" s="117" t="s">
        <v>214</v>
      </c>
      <c r="F522" s="118"/>
      <c r="G522" s="118"/>
      <c r="H522" s="118"/>
      <c r="I522" s="119"/>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WZC522" s="1"/>
      <c r="WZD522" s="1"/>
      <c r="WZE522" s="1"/>
      <c r="WZF522" s="1"/>
      <c r="WZG522" s="1"/>
      <c r="WZH522" s="1"/>
      <c r="WZI522" s="1"/>
      <c r="WZJ522" s="1"/>
      <c r="WZK522" s="1"/>
      <c r="WZL522" s="1"/>
      <c r="WZM522" s="1"/>
      <c r="WZN522" s="1"/>
      <c r="WZO522" s="1"/>
      <c r="WZP522" s="1"/>
      <c r="WZQ522" s="1"/>
      <c r="WZR522" s="1"/>
      <c r="WZS522" s="1"/>
      <c r="WZT522" s="1"/>
      <c r="WZU522" s="1"/>
      <c r="WZV522" s="1"/>
      <c r="WZW522" s="1"/>
      <c r="WZX522" s="1"/>
      <c r="WZY522" s="1"/>
      <c r="WZZ522" s="1"/>
      <c r="XAA522" s="1"/>
      <c r="XAB522" s="1"/>
      <c r="XAC522" s="1"/>
      <c r="XAD522" s="1"/>
      <c r="XAE522" s="1"/>
      <c r="XAF522" s="1"/>
      <c r="XAG522" s="1"/>
      <c r="XAH522" s="1"/>
      <c r="XAI522" s="1"/>
      <c r="XAJ522" s="1"/>
      <c r="XAK522" s="1"/>
      <c r="XAL522" s="1"/>
      <c r="XAM522" s="1"/>
      <c r="XAN522" s="1"/>
      <c r="XAO522" s="1"/>
      <c r="XAP522" s="1"/>
      <c r="XAQ522" s="1"/>
      <c r="XAR522" s="1"/>
      <c r="XAS522" s="1"/>
      <c r="XAT522" s="1"/>
      <c r="XAU522" s="1"/>
      <c r="XAV522" s="1"/>
      <c r="XAW522" s="1"/>
      <c r="XAX522" s="1"/>
      <c r="XAY522" s="1"/>
      <c r="XAZ522" s="1"/>
      <c r="XBA522" s="1"/>
      <c r="XBB522" s="1"/>
      <c r="XBC522" s="1"/>
      <c r="XBD522" s="1"/>
      <c r="XBE522" s="1"/>
      <c r="XBF522" s="1"/>
      <c r="XBG522" s="1"/>
      <c r="XBH522" s="1"/>
      <c r="XBI522" s="1"/>
      <c r="XBJ522" s="1"/>
      <c r="XBK522" s="1"/>
      <c r="XBL522" s="1"/>
      <c r="XBM522" s="1"/>
      <c r="XBN522" s="1"/>
      <c r="XBO522" s="1"/>
      <c r="XBP522" s="1"/>
      <c r="XBQ522" s="1"/>
      <c r="XBR522" s="1"/>
      <c r="XBS522" s="1"/>
      <c r="XBT522" s="1"/>
      <c r="XBU522" s="1"/>
      <c r="XBV522" s="1"/>
      <c r="XBW522" s="1"/>
      <c r="XBX522" s="1"/>
      <c r="XBY522" s="1"/>
      <c r="XBZ522" s="1"/>
      <c r="XCA522" s="1"/>
      <c r="XCB522" s="1"/>
      <c r="XCC522" s="1"/>
      <c r="XCD522" s="1"/>
      <c r="XCE522" s="1"/>
      <c r="XCF522" s="1"/>
      <c r="XCG522" s="1"/>
      <c r="XCH522" s="1"/>
      <c r="XCI522" s="1"/>
      <c r="XCJ522" s="1"/>
      <c r="XCK522" s="1"/>
      <c r="XCL522" s="1"/>
      <c r="XCM522" s="1"/>
      <c r="XCN522" s="1"/>
      <c r="XCO522" s="1"/>
      <c r="XCP522" s="1"/>
      <c r="XCQ522" s="1"/>
      <c r="XCR522" s="1"/>
      <c r="XCS522" s="1"/>
      <c r="XCT522" s="1"/>
      <c r="XCU522" s="1"/>
      <c r="XCV522" s="1"/>
      <c r="XCW522" s="1"/>
      <c r="XCX522" s="1"/>
      <c r="XCY522" s="1"/>
      <c r="XCZ522" s="1"/>
      <c r="XDA522" s="1"/>
      <c r="XDB522" s="1"/>
      <c r="XDC522" s="1"/>
      <c r="XDD522" s="1"/>
      <c r="XDE522" s="1"/>
      <c r="XDF522" s="1"/>
      <c r="XDG522" s="1"/>
      <c r="XDH522" s="1"/>
      <c r="XDI522" s="1"/>
      <c r="XDJ522" s="1"/>
      <c r="XDK522" s="1"/>
      <c r="XDL522" s="1"/>
      <c r="XDM522" s="1"/>
      <c r="XDN522" s="1"/>
      <c r="XDO522" s="1"/>
      <c r="XDP522" s="1"/>
      <c r="XDQ522" s="1"/>
      <c r="XDR522" s="1"/>
      <c r="XDS522" s="1"/>
      <c r="XDT522" s="1"/>
      <c r="XDU522" s="1"/>
      <c r="XDV522" s="1"/>
      <c r="XDW522" s="1"/>
      <c r="XDX522" s="1"/>
      <c r="XDY522" s="1"/>
      <c r="XDZ522" s="1"/>
      <c r="XEA522" s="1"/>
      <c r="XEB522" s="1"/>
      <c r="XEC522" s="1"/>
      <c r="XED522" s="1"/>
      <c r="XEE522" s="1"/>
      <c r="XEF522" s="1"/>
      <c r="XEG522" s="1"/>
      <c r="XEH522" s="1"/>
      <c r="XEI522" s="1"/>
      <c r="XEJ522" s="1"/>
      <c r="XEK522" s="1"/>
      <c r="XEL522" s="1"/>
      <c r="XEM522" s="1"/>
      <c r="XEN522" s="1"/>
      <c r="XEO522" s="1"/>
      <c r="XEP522" s="1"/>
      <c r="XEQ522" s="1"/>
      <c r="XER522" s="1"/>
      <c r="XES522" s="1"/>
      <c r="XET522" s="1"/>
      <c r="XEU522" s="1"/>
      <c r="XEV522" s="1"/>
      <c r="XEW522" s="1"/>
      <c r="XEX522" s="1"/>
      <c r="XEY522" s="1"/>
      <c r="XEZ522" s="1"/>
      <c r="XFA522" s="1"/>
      <c r="XFB522" s="1"/>
      <c r="XFC522" s="1"/>
      <c r="XFD522" s="1"/>
    </row>
    <row r="523" spans="1:151 16227:16384" s="11" customFormat="1" ht="20.25" x14ac:dyDescent="0.25">
      <c r="A523" s="120" t="s">
        <v>261</v>
      </c>
      <c r="B523" s="121"/>
      <c r="C523" s="121"/>
      <c r="D523" s="121"/>
      <c r="E523" s="121"/>
      <c r="F523" s="121"/>
      <c r="G523" s="121"/>
      <c r="H523" s="121"/>
      <c r="I523" s="122"/>
      <c r="J523" s="1">
        <f>6+3+2</f>
        <v>11</v>
      </c>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WZC523" s="1"/>
      <c r="WZD523" s="1"/>
      <c r="WZE523" s="1"/>
      <c r="WZF523" s="1"/>
      <c r="WZG523" s="1"/>
      <c r="WZH523" s="1"/>
      <c r="WZI523" s="1"/>
      <c r="WZJ523" s="1"/>
      <c r="WZK523" s="1"/>
      <c r="WZL523" s="1"/>
      <c r="WZM523" s="1"/>
      <c r="WZN523" s="1"/>
      <c r="WZO523" s="1"/>
      <c r="WZP523" s="1"/>
      <c r="WZQ523" s="1"/>
      <c r="WZR523" s="1"/>
      <c r="WZS523" s="1"/>
      <c r="WZT523" s="1"/>
      <c r="WZU523" s="1"/>
      <c r="WZV523" s="1"/>
      <c r="WZW523" s="1"/>
      <c r="WZX523" s="1"/>
      <c r="WZY523" s="1"/>
      <c r="WZZ523" s="1"/>
      <c r="XAA523" s="1"/>
      <c r="XAB523" s="1"/>
      <c r="XAC523" s="1"/>
      <c r="XAD523" s="1"/>
      <c r="XAE523" s="1"/>
      <c r="XAF523" s="1"/>
      <c r="XAG523" s="1"/>
      <c r="XAH523" s="1"/>
      <c r="XAI523" s="1"/>
      <c r="XAJ523" s="1"/>
      <c r="XAK523" s="1"/>
      <c r="XAL523" s="1"/>
      <c r="XAM523" s="1"/>
      <c r="XAN523" s="1"/>
      <c r="XAO523" s="1"/>
      <c r="XAP523" s="1"/>
      <c r="XAQ523" s="1"/>
      <c r="XAR523" s="1"/>
      <c r="XAS523" s="1"/>
      <c r="XAT523" s="1"/>
      <c r="XAU523" s="1"/>
      <c r="XAV523" s="1"/>
      <c r="XAW523" s="1"/>
      <c r="XAX523" s="1"/>
      <c r="XAY523" s="1"/>
      <c r="XAZ523" s="1"/>
      <c r="XBA523" s="1"/>
      <c r="XBB523" s="1"/>
      <c r="XBC523" s="1"/>
      <c r="XBD523" s="1"/>
      <c r="XBE523" s="1"/>
      <c r="XBF523" s="1"/>
      <c r="XBG523" s="1"/>
      <c r="XBH523" s="1"/>
      <c r="XBI523" s="1"/>
      <c r="XBJ523" s="1"/>
      <c r="XBK523" s="1"/>
      <c r="XBL523" s="1"/>
      <c r="XBM523" s="1"/>
      <c r="XBN523" s="1"/>
      <c r="XBO523" s="1"/>
      <c r="XBP523" s="1"/>
      <c r="XBQ523" s="1"/>
      <c r="XBR523" s="1"/>
      <c r="XBS523" s="1"/>
      <c r="XBT523" s="1"/>
      <c r="XBU523" s="1"/>
      <c r="XBV523" s="1"/>
      <c r="XBW523" s="1"/>
      <c r="XBX523" s="1"/>
      <c r="XBY523" s="1"/>
      <c r="XBZ523" s="1"/>
      <c r="XCA523" s="1"/>
      <c r="XCB523" s="1"/>
      <c r="XCC523" s="1"/>
      <c r="XCD523" s="1"/>
      <c r="XCE523" s="1"/>
      <c r="XCF523" s="1"/>
      <c r="XCG523" s="1"/>
      <c r="XCH523" s="1"/>
      <c r="XCI523" s="1"/>
      <c r="XCJ523" s="1"/>
      <c r="XCK523" s="1"/>
      <c r="XCL523" s="1"/>
      <c r="XCM523" s="1"/>
      <c r="XCN523" s="1"/>
      <c r="XCO523" s="1"/>
      <c r="XCP523" s="1"/>
      <c r="XCQ523" s="1"/>
      <c r="XCR523" s="1"/>
      <c r="XCS523" s="1"/>
      <c r="XCT523" s="1"/>
      <c r="XCU523" s="1"/>
      <c r="XCV523" s="1"/>
      <c r="XCW523" s="1"/>
      <c r="XCX523" s="1"/>
      <c r="XCY523" s="1"/>
      <c r="XCZ523" s="1"/>
      <c r="XDA523" s="1"/>
      <c r="XDB523" s="1"/>
      <c r="XDC523" s="1"/>
      <c r="XDD523" s="1"/>
      <c r="XDE523" s="1"/>
      <c r="XDF523" s="1"/>
      <c r="XDG523" s="1"/>
      <c r="XDH523" s="1"/>
      <c r="XDI523" s="1"/>
      <c r="XDJ523" s="1"/>
      <c r="XDK523" s="1"/>
      <c r="XDL523" s="1"/>
      <c r="XDM523" s="1"/>
      <c r="XDN523" s="1"/>
      <c r="XDO523" s="1"/>
      <c r="XDP523" s="1"/>
      <c r="XDQ523" s="1"/>
      <c r="XDR523" s="1"/>
      <c r="XDS523" s="1"/>
      <c r="XDT523" s="1"/>
      <c r="XDU523" s="1"/>
      <c r="XDV523" s="1"/>
      <c r="XDW523" s="1"/>
      <c r="XDX523" s="1"/>
      <c r="XDY523" s="1"/>
      <c r="XDZ523" s="1"/>
      <c r="XEA523" s="1"/>
      <c r="XEB523" s="1"/>
      <c r="XEC523" s="1"/>
      <c r="XED523" s="1"/>
      <c r="XEE523" s="1"/>
      <c r="XEF523" s="1"/>
      <c r="XEG523" s="1"/>
      <c r="XEH523" s="1"/>
      <c r="XEI523" s="1"/>
      <c r="XEJ523" s="1"/>
      <c r="XEK523" s="1"/>
      <c r="XEL523" s="1"/>
      <c r="XEM523" s="1"/>
      <c r="XEN523" s="1"/>
      <c r="XEO523" s="1"/>
      <c r="XEP523" s="1"/>
      <c r="XEQ523" s="1"/>
      <c r="XER523" s="1"/>
      <c r="XES523" s="1"/>
      <c r="XET523" s="1"/>
      <c r="XEU523" s="1"/>
      <c r="XEV523" s="1"/>
      <c r="XEW523" s="1"/>
      <c r="XEX523" s="1"/>
      <c r="XEY523" s="1"/>
      <c r="XEZ523" s="1"/>
      <c r="XFA523" s="1"/>
      <c r="XFB523" s="1"/>
      <c r="XFC523" s="1"/>
      <c r="XFD523" s="1"/>
    </row>
    <row r="524" spans="1:151 16227:16384" s="11" customFormat="1" ht="20.25" customHeight="1" x14ac:dyDescent="0.25">
      <c r="A524" s="137" t="str">
        <f>A523</f>
        <v>23rd to 28th, 33th to 35th, 37th &amp; 38th Floor</v>
      </c>
      <c r="B524" s="138"/>
      <c r="C524" s="100">
        <v>1</v>
      </c>
      <c r="D524" s="100"/>
      <c r="E524" s="60" t="s">
        <v>208</v>
      </c>
      <c r="F524" s="117">
        <f>(63.73+2.58)*10.764</f>
        <v>713.76084000000003</v>
      </c>
      <c r="G524" s="119">
        <f>(63.73+2.58)*10.764</f>
        <v>713.76084000000003</v>
      </c>
      <c r="H524" s="60">
        <v>0</v>
      </c>
      <c r="I524" s="60">
        <f t="shared" ref="I524:I525" si="115">F524*(($I$191)+1)+H524</f>
        <v>1070.6412600000001</v>
      </c>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WZC524" s="1"/>
      <c r="WZD524" s="1"/>
      <c r="WZE524" s="1"/>
      <c r="WZF524" s="1"/>
      <c r="WZG524" s="1"/>
      <c r="WZH524" s="1"/>
      <c r="WZI524" s="1"/>
      <c r="WZJ524" s="1"/>
      <c r="WZK524" s="1"/>
      <c r="WZL524" s="1"/>
      <c r="WZM524" s="1"/>
      <c r="WZN524" s="1"/>
      <c r="WZO524" s="1"/>
      <c r="WZP524" s="1"/>
      <c r="WZQ524" s="1"/>
      <c r="WZR524" s="1"/>
      <c r="WZS524" s="1"/>
      <c r="WZT524" s="1"/>
      <c r="WZU524" s="1"/>
      <c r="WZV524" s="1"/>
      <c r="WZW524" s="1"/>
      <c r="WZX524" s="1"/>
      <c r="WZY524" s="1"/>
      <c r="WZZ524" s="1"/>
      <c r="XAA524" s="1"/>
      <c r="XAB524" s="1"/>
      <c r="XAC524" s="1"/>
      <c r="XAD524" s="1"/>
      <c r="XAE524" s="1"/>
      <c r="XAF524" s="1"/>
      <c r="XAG524" s="1"/>
      <c r="XAH524" s="1"/>
      <c r="XAI524" s="1"/>
      <c r="XAJ524" s="1"/>
      <c r="XAK524" s="1"/>
      <c r="XAL524" s="1"/>
      <c r="XAM524" s="1"/>
      <c r="XAN524" s="1"/>
      <c r="XAO524" s="1"/>
      <c r="XAP524" s="1"/>
      <c r="XAQ524" s="1"/>
      <c r="XAR524" s="1"/>
      <c r="XAS524" s="1"/>
      <c r="XAT524" s="1"/>
      <c r="XAU524" s="1"/>
      <c r="XAV524" s="1"/>
      <c r="XAW524" s="1"/>
      <c r="XAX524" s="1"/>
      <c r="XAY524" s="1"/>
      <c r="XAZ524" s="1"/>
      <c r="XBA524" s="1"/>
      <c r="XBB524" s="1"/>
      <c r="XBC524" s="1"/>
      <c r="XBD524" s="1"/>
      <c r="XBE524" s="1"/>
      <c r="XBF524" s="1"/>
      <c r="XBG524" s="1"/>
      <c r="XBH524" s="1"/>
      <c r="XBI524" s="1"/>
      <c r="XBJ524" s="1"/>
      <c r="XBK524" s="1"/>
      <c r="XBL524" s="1"/>
      <c r="XBM524" s="1"/>
      <c r="XBN524" s="1"/>
      <c r="XBO524" s="1"/>
      <c r="XBP524" s="1"/>
      <c r="XBQ524" s="1"/>
      <c r="XBR524" s="1"/>
      <c r="XBS524" s="1"/>
      <c r="XBT524" s="1"/>
      <c r="XBU524" s="1"/>
      <c r="XBV524" s="1"/>
      <c r="XBW524" s="1"/>
      <c r="XBX524" s="1"/>
      <c r="XBY524" s="1"/>
      <c r="XBZ524" s="1"/>
      <c r="XCA524" s="1"/>
      <c r="XCB524" s="1"/>
      <c r="XCC524" s="1"/>
      <c r="XCD524" s="1"/>
      <c r="XCE524" s="1"/>
      <c r="XCF524" s="1"/>
      <c r="XCG524" s="1"/>
      <c r="XCH524" s="1"/>
      <c r="XCI524" s="1"/>
      <c r="XCJ524" s="1"/>
      <c r="XCK524" s="1"/>
      <c r="XCL524" s="1"/>
      <c r="XCM524" s="1"/>
      <c r="XCN524" s="1"/>
      <c r="XCO524" s="1"/>
      <c r="XCP524" s="1"/>
      <c r="XCQ524" s="1"/>
      <c r="XCR524" s="1"/>
      <c r="XCS524" s="1"/>
      <c r="XCT524" s="1"/>
      <c r="XCU524" s="1"/>
      <c r="XCV524" s="1"/>
      <c r="XCW524" s="1"/>
      <c r="XCX524" s="1"/>
      <c r="XCY524" s="1"/>
      <c r="XCZ524" s="1"/>
      <c r="XDA524" s="1"/>
      <c r="XDB524" s="1"/>
      <c r="XDC524" s="1"/>
      <c r="XDD524" s="1"/>
      <c r="XDE524" s="1"/>
      <c r="XDF524" s="1"/>
      <c r="XDG524" s="1"/>
      <c r="XDH524" s="1"/>
      <c r="XDI524" s="1"/>
      <c r="XDJ524" s="1"/>
      <c r="XDK524" s="1"/>
      <c r="XDL524" s="1"/>
      <c r="XDM524" s="1"/>
      <c r="XDN524" s="1"/>
      <c r="XDO524" s="1"/>
      <c r="XDP524" s="1"/>
      <c r="XDQ524" s="1"/>
      <c r="XDR524" s="1"/>
      <c r="XDS524" s="1"/>
      <c r="XDT524" s="1"/>
      <c r="XDU524" s="1"/>
      <c r="XDV524" s="1"/>
      <c r="XDW524" s="1"/>
      <c r="XDX524" s="1"/>
      <c r="XDY524" s="1"/>
      <c r="XDZ524" s="1"/>
      <c r="XEA524" s="1"/>
      <c r="XEB524" s="1"/>
      <c r="XEC524" s="1"/>
      <c r="XED524" s="1"/>
      <c r="XEE524" s="1"/>
      <c r="XEF524" s="1"/>
      <c r="XEG524" s="1"/>
      <c r="XEH524" s="1"/>
      <c r="XEI524" s="1"/>
      <c r="XEJ524" s="1"/>
      <c r="XEK524" s="1"/>
      <c r="XEL524" s="1"/>
      <c r="XEM524" s="1"/>
      <c r="XEN524" s="1"/>
      <c r="XEO524" s="1"/>
      <c r="XEP524" s="1"/>
      <c r="XEQ524" s="1"/>
      <c r="XER524" s="1"/>
      <c r="XES524" s="1"/>
      <c r="XET524" s="1"/>
      <c r="XEU524" s="1"/>
      <c r="XEV524" s="1"/>
      <c r="XEW524" s="1"/>
      <c r="XEX524" s="1"/>
      <c r="XEY524" s="1"/>
      <c r="XEZ524" s="1"/>
      <c r="XFA524" s="1"/>
      <c r="XFB524" s="1"/>
      <c r="XFC524" s="1"/>
      <c r="XFD524" s="1"/>
    </row>
    <row r="525" spans="1:151 16227:16384" s="11" customFormat="1" ht="20.25" customHeight="1" x14ac:dyDescent="0.25">
      <c r="A525" s="139"/>
      <c r="B525" s="140"/>
      <c r="C525" s="100">
        <f>C524+1</f>
        <v>2</v>
      </c>
      <c r="D525" s="100"/>
      <c r="E525" s="60" t="s">
        <v>207</v>
      </c>
      <c r="F525" s="117">
        <f>(88.13+5.83)*10.764</f>
        <v>1011.3854399999999</v>
      </c>
      <c r="G525" s="119">
        <f>(88.13+5.83)*10.764</f>
        <v>1011.3854399999999</v>
      </c>
      <c r="H525" s="60">
        <v>0</v>
      </c>
      <c r="I525" s="60">
        <f t="shared" si="115"/>
        <v>1517.0781599999998</v>
      </c>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WZC525" s="1"/>
      <c r="WZD525" s="1"/>
      <c r="WZE525" s="1"/>
      <c r="WZF525" s="1"/>
      <c r="WZG525" s="1"/>
      <c r="WZH525" s="1"/>
      <c r="WZI525" s="1"/>
      <c r="WZJ525" s="1"/>
      <c r="WZK525" s="1"/>
      <c r="WZL525" s="1"/>
      <c r="WZM525" s="1"/>
      <c r="WZN525" s="1"/>
      <c r="WZO525" s="1"/>
      <c r="WZP525" s="1"/>
      <c r="WZQ525" s="1"/>
      <c r="WZR525" s="1"/>
      <c r="WZS525" s="1"/>
      <c r="WZT525" s="1"/>
      <c r="WZU525" s="1"/>
      <c r="WZV525" s="1"/>
      <c r="WZW525" s="1"/>
      <c r="WZX525" s="1"/>
      <c r="WZY525" s="1"/>
      <c r="WZZ525" s="1"/>
      <c r="XAA525" s="1"/>
      <c r="XAB525" s="1"/>
      <c r="XAC525" s="1"/>
      <c r="XAD525" s="1"/>
      <c r="XAE525" s="1"/>
      <c r="XAF525" s="1"/>
      <c r="XAG525" s="1"/>
      <c r="XAH525" s="1"/>
      <c r="XAI525" s="1"/>
      <c r="XAJ525" s="1"/>
      <c r="XAK525" s="1"/>
      <c r="XAL525" s="1"/>
      <c r="XAM525" s="1"/>
      <c r="XAN525" s="1"/>
      <c r="XAO525" s="1"/>
      <c r="XAP525" s="1"/>
      <c r="XAQ525" s="1"/>
      <c r="XAR525" s="1"/>
      <c r="XAS525" s="1"/>
      <c r="XAT525" s="1"/>
      <c r="XAU525" s="1"/>
      <c r="XAV525" s="1"/>
      <c r="XAW525" s="1"/>
      <c r="XAX525" s="1"/>
      <c r="XAY525" s="1"/>
      <c r="XAZ525" s="1"/>
      <c r="XBA525" s="1"/>
      <c r="XBB525" s="1"/>
      <c r="XBC525" s="1"/>
      <c r="XBD525" s="1"/>
      <c r="XBE525" s="1"/>
      <c r="XBF525" s="1"/>
      <c r="XBG525" s="1"/>
      <c r="XBH525" s="1"/>
      <c r="XBI525" s="1"/>
      <c r="XBJ525" s="1"/>
      <c r="XBK525" s="1"/>
      <c r="XBL525" s="1"/>
      <c r="XBM525" s="1"/>
      <c r="XBN525" s="1"/>
      <c r="XBO525" s="1"/>
      <c r="XBP525" s="1"/>
      <c r="XBQ525" s="1"/>
      <c r="XBR525" s="1"/>
      <c r="XBS525" s="1"/>
      <c r="XBT525" s="1"/>
      <c r="XBU525" s="1"/>
      <c r="XBV525" s="1"/>
      <c r="XBW525" s="1"/>
      <c r="XBX525" s="1"/>
      <c r="XBY525" s="1"/>
      <c r="XBZ525" s="1"/>
      <c r="XCA525" s="1"/>
      <c r="XCB525" s="1"/>
      <c r="XCC525" s="1"/>
      <c r="XCD525" s="1"/>
      <c r="XCE525" s="1"/>
      <c r="XCF525" s="1"/>
      <c r="XCG525" s="1"/>
      <c r="XCH525" s="1"/>
      <c r="XCI525" s="1"/>
      <c r="XCJ525" s="1"/>
      <c r="XCK525" s="1"/>
      <c r="XCL525" s="1"/>
      <c r="XCM525" s="1"/>
      <c r="XCN525" s="1"/>
      <c r="XCO525" s="1"/>
      <c r="XCP525" s="1"/>
      <c r="XCQ525" s="1"/>
      <c r="XCR525" s="1"/>
      <c r="XCS525" s="1"/>
      <c r="XCT525" s="1"/>
      <c r="XCU525" s="1"/>
      <c r="XCV525" s="1"/>
      <c r="XCW525" s="1"/>
      <c r="XCX525" s="1"/>
      <c r="XCY525" s="1"/>
      <c r="XCZ525" s="1"/>
      <c r="XDA525" s="1"/>
      <c r="XDB525" s="1"/>
      <c r="XDC525" s="1"/>
      <c r="XDD525" s="1"/>
      <c r="XDE525" s="1"/>
      <c r="XDF525" s="1"/>
      <c r="XDG525" s="1"/>
      <c r="XDH525" s="1"/>
      <c r="XDI525" s="1"/>
      <c r="XDJ525" s="1"/>
      <c r="XDK525" s="1"/>
      <c r="XDL525" s="1"/>
      <c r="XDM525" s="1"/>
      <c r="XDN525" s="1"/>
      <c r="XDO525" s="1"/>
      <c r="XDP525" s="1"/>
      <c r="XDQ525" s="1"/>
      <c r="XDR525" s="1"/>
      <c r="XDS525" s="1"/>
      <c r="XDT525" s="1"/>
      <c r="XDU525" s="1"/>
      <c r="XDV525" s="1"/>
      <c r="XDW525" s="1"/>
      <c r="XDX525" s="1"/>
      <c r="XDY525" s="1"/>
      <c r="XDZ525" s="1"/>
      <c r="XEA525" s="1"/>
      <c r="XEB525" s="1"/>
      <c r="XEC525" s="1"/>
      <c r="XED525" s="1"/>
      <c r="XEE525" s="1"/>
      <c r="XEF525" s="1"/>
      <c r="XEG525" s="1"/>
      <c r="XEH525" s="1"/>
      <c r="XEI525" s="1"/>
      <c r="XEJ525" s="1"/>
      <c r="XEK525" s="1"/>
      <c r="XEL525" s="1"/>
      <c r="XEM525" s="1"/>
      <c r="XEN525" s="1"/>
      <c r="XEO525" s="1"/>
      <c r="XEP525" s="1"/>
      <c r="XEQ525" s="1"/>
      <c r="XER525" s="1"/>
      <c r="XES525" s="1"/>
      <c r="XET525" s="1"/>
      <c r="XEU525" s="1"/>
      <c r="XEV525" s="1"/>
      <c r="XEW525" s="1"/>
      <c r="XEX525" s="1"/>
      <c r="XEY525" s="1"/>
      <c r="XEZ525" s="1"/>
      <c r="XFA525" s="1"/>
      <c r="XFB525" s="1"/>
      <c r="XFC525" s="1"/>
      <c r="XFD525" s="1"/>
    </row>
    <row r="526" spans="1:151 16227:16384" s="11" customFormat="1" ht="20.25" customHeight="1" x14ac:dyDescent="0.25">
      <c r="A526" s="139"/>
      <c r="B526" s="140"/>
      <c r="C526" s="100">
        <f t="shared" ref="C526:C527" si="116">C525+1</f>
        <v>3</v>
      </c>
      <c r="D526" s="100"/>
      <c r="E526" s="60" t="s">
        <v>211</v>
      </c>
      <c r="F526" s="117">
        <f>(46.65)*10.764</f>
        <v>502.14059999999995</v>
      </c>
      <c r="G526" s="119">
        <f>(46.65)*10.764</f>
        <v>502.14059999999995</v>
      </c>
      <c r="H526" s="60">
        <v>0</v>
      </c>
      <c r="I526" s="60">
        <f>F526*(($I$191)+1)+H526</f>
        <v>753.21089999999992</v>
      </c>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WZC526" s="1"/>
      <c r="WZD526" s="1"/>
      <c r="WZE526" s="1"/>
      <c r="WZF526" s="1"/>
      <c r="WZG526" s="1"/>
      <c r="WZH526" s="1"/>
      <c r="WZI526" s="1"/>
      <c r="WZJ526" s="1"/>
      <c r="WZK526" s="1"/>
      <c r="WZL526" s="1"/>
      <c r="WZM526" s="1"/>
      <c r="WZN526" s="1"/>
      <c r="WZO526" s="1"/>
      <c r="WZP526" s="1"/>
      <c r="WZQ526" s="1"/>
      <c r="WZR526" s="1"/>
      <c r="WZS526" s="1"/>
      <c r="WZT526" s="1"/>
      <c r="WZU526" s="1"/>
      <c r="WZV526" s="1"/>
      <c r="WZW526" s="1"/>
      <c r="WZX526" s="1"/>
      <c r="WZY526" s="1"/>
      <c r="WZZ526" s="1"/>
      <c r="XAA526" s="1"/>
      <c r="XAB526" s="1"/>
      <c r="XAC526" s="1"/>
      <c r="XAD526" s="1"/>
      <c r="XAE526" s="1"/>
      <c r="XAF526" s="1"/>
      <c r="XAG526" s="1"/>
      <c r="XAH526" s="1"/>
      <c r="XAI526" s="1"/>
      <c r="XAJ526" s="1"/>
      <c r="XAK526" s="1"/>
      <c r="XAL526" s="1"/>
      <c r="XAM526" s="1"/>
      <c r="XAN526" s="1"/>
      <c r="XAO526" s="1"/>
      <c r="XAP526" s="1"/>
      <c r="XAQ526" s="1"/>
      <c r="XAR526" s="1"/>
      <c r="XAS526" s="1"/>
      <c r="XAT526" s="1"/>
      <c r="XAU526" s="1"/>
      <c r="XAV526" s="1"/>
      <c r="XAW526" s="1"/>
      <c r="XAX526" s="1"/>
      <c r="XAY526" s="1"/>
      <c r="XAZ526" s="1"/>
      <c r="XBA526" s="1"/>
      <c r="XBB526" s="1"/>
      <c r="XBC526" s="1"/>
      <c r="XBD526" s="1"/>
      <c r="XBE526" s="1"/>
      <c r="XBF526" s="1"/>
      <c r="XBG526" s="1"/>
      <c r="XBH526" s="1"/>
      <c r="XBI526" s="1"/>
      <c r="XBJ526" s="1"/>
      <c r="XBK526" s="1"/>
      <c r="XBL526" s="1"/>
      <c r="XBM526" s="1"/>
      <c r="XBN526" s="1"/>
      <c r="XBO526" s="1"/>
      <c r="XBP526" s="1"/>
      <c r="XBQ526" s="1"/>
      <c r="XBR526" s="1"/>
      <c r="XBS526" s="1"/>
      <c r="XBT526" s="1"/>
      <c r="XBU526" s="1"/>
      <c r="XBV526" s="1"/>
      <c r="XBW526" s="1"/>
      <c r="XBX526" s="1"/>
      <c r="XBY526" s="1"/>
      <c r="XBZ526" s="1"/>
      <c r="XCA526" s="1"/>
      <c r="XCB526" s="1"/>
      <c r="XCC526" s="1"/>
      <c r="XCD526" s="1"/>
      <c r="XCE526" s="1"/>
      <c r="XCF526" s="1"/>
      <c r="XCG526" s="1"/>
      <c r="XCH526" s="1"/>
      <c r="XCI526" s="1"/>
      <c r="XCJ526" s="1"/>
      <c r="XCK526" s="1"/>
      <c r="XCL526" s="1"/>
      <c r="XCM526" s="1"/>
      <c r="XCN526" s="1"/>
      <c r="XCO526" s="1"/>
      <c r="XCP526" s="1"/>
      <c r="XCQ526" s="1"/>
      <c r="XCR526" s="1"/>
      <c r="XCS526" s="1"/>
      <c r="XCT526" s="1"/>
      <c r="XCU526" s="1"/>
      <c r="XCV526" s="1"/>
      <c r="XCW526" s="1"/>
      <c r="XCX526" s="1"/>
      <c r="XCY526" s="1"/>
      <c r="XCZ526" s="1"/>
      <c r="XDA526" s="1"/>
      <c r="XDB526" s="1"/>
      <c r="XDC526" s="1"/>
      <c r="XDD526" s="1"/>
      <c r="XDE526" s="1"/>
      <c r="XDF526" s="1"/>
      <c r="XDG526" s="1"/>
      <c r="XDH526" s="1"/>
      <c r="XDI526" s="1"/>
      <c r="XDJ526" s="1"/>
      <c r="XDK526" s="1"/>
      <c r="XDL526" s="1"/>
      <c r="XDM526" s="1"/>
      <c r="XDN526" s="1"/>
      <c r="XDO526" s="1"/>
      <c r="XDP526" s="1"/>
      <c r="XDQ526" s="1"/>
      <c r="XDR526" s="1"/>
      <c r="XDS526" s="1"/>
      <c r="XDT526" s="1"/>
      <c r="XDU526" s="1"/>
      <c r="XDV526" s="1"/>
      <c r="XDW526" s="1"/>
      <c r="XDX526" s="1"/>
      <c r="XDY526" s="1"/>
      <c r="XDZ526" s="1"/>
      <c r="XEA526" s="1"/>
      <c r="XEB526" s="1"/>
      <c r="XEC526" s="1"/>
      <c r="XED526" s="1"/>
      <c r="XEE526" s="1"/>
      <c r="XEF526" s="1"/>
      <c r="XEG526" s="1"/>
      <c r="XEH526" s="1"/>
      <c r="XEI526" s="1"/>
      <c r="XEJ526" s="1"/>
      <c r="XEK526" s="1"/>
      <c r="XEL526" s="1"/>
      <c r="XEM526" s="1"/>
      <c r="XEN526" s="1"/>
      <c r="XEO526" s="1"/>
      <c r="XEP526" s="1"/>
      <c r="XEQ526" s="1"/>
      <c r="XER526" s="1"/>
      <c r="XES526" s="1"/>
      <c r="XET526" s="1"/>
      <c r="XEU526" s="1"/>
      <c r="XEV526" s="1"/>
      <c r="XEW526" s="1"/>
      <c r="XEX526" s="1"/>
      <c r="XEY526" s="1"/>
      <c r="XEZ526" s="1"/>
      <c r="XFA526" s="1"/>
      <c r="XFB526" s="1"/>
      <c r="XFC526" s="1"/>
      <c r="XFD526" s="1"/>
    </row>
    <row r="527" spans="1:151 16227:16384" s="11" customFormat="1" ht="20.25" customHeight="1" x14ac:dyDescent="0.25">
      <c r="A527" s="141"/>
      <c r="B527" s="142"/>
      <c r="C527" s="100">
        <f t="shared" si="116"/>
        <v>4</v>
      </c>
      <c r="D527" s="100"/>
      <c r="E527" s="60" t="s">
        <v>207</v>
      </c>
      <c r="F527" s="117">
        <f>(79.37+1.93)*10.764</f>
        <v>875.11320000000012</v>
      </c>
      <c r="G527" s="119">
        <f>(79.37+1.93)*10.764</f>
        <v>875.11320000000012</v>
      </c>
      <c r="H527" s="60">
        <v>0</v>
      </c>
      <c r="I527" s="60">
        <f t="shared" ref="I527" si="117">F527*(($I$191)+1)+H527</f>
        <v>1312.6698000000001</v>
      </c>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WZC527" s="1"/>
      <c r="WZD527" s="1"/>
      <c r="WZE527" s="1"/>
      <c r="WZF527" s="1"/>
      <c r="WZG527" s="1"/>
      <c r="WZH527" s="1"/>
      <c r="WZI527" s="1"/>
      <c r="WZJ527" s="1"/>
      <c r="WZK527" s="1"/>
      <c r="WZL527" s="1"/>
      <c r="WZM527" s="1"/>
      <c r="WZN527" s="1"/>
      <c r="WZO527" s="1"/>
      <c r="WZP527" s="1"/>
      <c r="WZQ527" s="1"/>
      <c r="WZR527" s="1"/>
      <c r="WZS527" s="1"/>
      <c r="WZT527" s="1"/>
      <c r="WZU527" s="1"/>
      <c r="WZV527" s="1"/>
      <c r="WZW527" s="1"/>
      <c r="WZX527" s="1"/>
      <c r="WZY527" s="1"/>
      <c r="WZZ527" s="1"/>
      <c r="XAA527" s="1"/>
      <c r="XAB527" s="1"/>
      <c r="XAC527" s="1"/>
      <c r="XAD527" s="1"/>
      <c r="XAE527" s="1"/>
      <c r="XAF527" s="1"/>
      <c r="XAG527" s="1"/>
      <c r="XAH527" s="1"/>
      <c r="XAI527" s="1"/>
      <c r="XAJ527" s="1"/>
      <c r="XAK527" s="1"/>
      <c r="XAL527" s="1"/>
      <c r="XAM527" s="1"/>
      <c r="XAN527" s="1"/>
      <c r="XAO527" s="1"/>
      <c r="XAP527" s="1"/>
      <c r="XAQ527" s="1"/>
      <c r="XAR527" s="1"/>
      <c r="XAS527" s="1"/>
      <c r="XAT527" s="1"/>
      <c r="XAU527" s="1"/>
      <c r="XAV527" s="1"/>
      <c r="XAW527" s="1"/>
      <c r="XAX527" s="1"/>
      <c r="XAY527" s="1"/>
      <c r="XAZ527" s="1"/>
      <c r="XBA527" s="1"/>
      <c r="XBB527" s="1"/>
      <c r="XBC527" s="1"/>
      <c r="XBD527" s="1"/>
      <c r="XBE527" s="1"/>
      <c r="XBF527" s="1"/>
      <c r="XBG527" s="1"/>
      <c r="XBH527" s="1"/>
      <c r="XBI527" s="1"/>
      <c r="XBJ527" s="1"/>
      <c r="XBK527" s="1"/>
      <c r="XBL527" s="1"/>
      <c r="XBM527" s="1"/>
      <c r="XBN527" s="1"/>
      <c r="XBO527" s="1"/>
      <c r="XBP527" s="1"/>
      <c r="XBQ527" s="1"/>
      <c r="XBR527" s="1"/>
      <c r="XBS527" s="1"/>
      <c r="XBT527" s="1"/>
      <c r="XBU527" s="1"/>
      <c r="XBV527" s="1"/>
      <c r="XBW527" s="1"/>
      <c r="XBX527" s="1"/>
      <c r="XBY527" s="1"/>
      <c r="XBZ527" s="1"/>
      <c r="XCA527" s="1"/>
      <c r="XCB527" s="1"/>
      <c r="XCC527" s="1"/>
      <c r="XCD527" s="1"/>
      <c r="XCE527" s="1"/>
      <c r="XCF527" s="1"/>
      <c r="XCG527" s="1"/>
      <c r="XCH527" s="1"/>
      <c r="XCI527" s="1"/>
      <c r="XCJ527" s="1"/>
      <c r="XCK527" s="1"/>
      <c r="XCL527" s="1"/>
      <c r="XCM527" s="1"/>
      <c r="XCN527" s="1"/>
      <c r="XCO527" s="1"/>
      <c r="XCP527" s="1"/>
      <c r="XCQ527" s="1"/>
      <c r="XCR527" s="1"/>
      <c r="XCS527" s="1"/>
      <c r="XCT527" s="1"/>
      <c r="XCU527" s="1"/>
      <c r="XCV527" s="1"/>
      <c r="XCW527" s="1"/>
      <c r="XCX527" s="1"/>
      <c r="XCY527" s="1"/>
      <c r="XCZ527" s="1"/>
      <c r="XDA527" s="1"/>
      <c r="XDB527" s="1"/>
      <c r="XDC527" s="1"/>
      <c r="XDD527" s="1"/>
      <c r="XDE527" s="1"/>
      <c r="XDF527" s="1"/>
      <c r="XDG527" s="1"/>
      <c r="XDH527" s="1"/>
      <c r="XDI527" s="1"/>
      <c r="XDJ527" s="1"/>
      <c r="XDK527" s="1"/>
      <c r="XDL527" s="1"/>
      <c r="XDM527" s="1"/>
      <c r="XDN527" s="1"/>
      <c r="XDO527" s="1"/>
      <c r="XDP527" s="1"/>
      <c r="XDQ527" s="1"/>
      <c r="XDR527" s="1"/>
      <c r="XDS527" s="1"/>
      <c r="XDT527" s="1"/>
      <c r="XDU527" s="1"/>
      <c r="XDV527" s="1"/>
      <c r="XDW527" s="1"/>
      <c r="XDX527" s="1"/>
      <c r="XDY527" s="1"/>
      <c r="XDZ527" s="1"/>
      <c r="XEA527" s="1"/>
      <c r="XEB527" s="1"/>
      <c r="XEC527" s="1"/>
      <c r="XED527" s="1"/>
      <c r="XEE527" s="1"/>
      <c r="XEF527" s="1"/>
      <c r="XEG527" s="1"/>
      <c r="XEH527" s="1"/>
      <c r="XEI527" s="1"/>
      <c r="XEJ527" s="1"/>
      <c r="XEK527" s="1"/>
      <c r="XEL527" s="1"/>
      <c r="XEM527" s="1"/>
      <c r="XEN527" s="1"/>
      <c r="XEO527" s="1"/>
      <c r="XEP527" s="1"/>
      <c r="XEQ527" s="1"/>
      <c r="XER527" s="1"/>
      <c r="XES527" s="1"/>
      <c r="XET527" s="1"/>
      <c r="XEU527" s="1"/>
      <c r="XEV527" s="1"/>
      <c r="XEW527" s="1"/>
      <c r="XEX527" s="1"/>
      <c r="XEY527" s="1"/>
      <c r="XEZ527" s="1"/>
      <c r="XFA527" s="1"/>
      <c r="XFB527" s="1"/>
      <c r="XFC527" s="1"/>
      <c r="XFD527" s="1"/>
    </row>
    <row r="528" spans="1:151 16227:16384" s="11" customFormat="1" ht="20.25" x14ac:dyDescent="0.25">
      <c r="A528" s="120" t="s">
        <v>237</v>
      </c>
      <c r="B528" s="121"/>
      <c r="C528" s="121"/>
      <c r="D528" s="121"/>
      <c r="E528" s="121"/>
      <c r="F528" s="121"/>
      <c r="G528" s="121"/>
      <c r="H528" s="121"/>
      <c r="I528" s="122"/>
      <c r="J528" s="1">
        <f>2</f>
        <v>2</v>
      </c>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WZC528" s="1"/>
      <c r="WZD528" s="1"/>
      <c r="WZE528" s="1"/>
      <c r="WZF528" s="1"/>
      <c r="WZG528" s="1"/>
      <c r="WZH528" s="1"/>
      <c r="WZI528" s="1"/>
      <c r="WZJ528" s="1"/>
      <c r="WZK528" s="1"/>
      <c r="WZL528" s="1"/>
      <c r="WZM528" s="1"/>
      <c r="WZN528" s="1"/>
      <c r="WZO528" s="1"/>
      <c r="WZP528" s="1"/>
      <c r="WZQ528" s="1"/>
      <c r="WZR528" s="1"/>
      <c r="WZS528" s="1"/>
      <c r="WZT528" s="1"/>
      <c r="WZU528" s="1"/>
      <c r="WZV528" s="1"/>
      <c r="WZW528" s="1"/>
      <c r="WZX528" s="1"/>
      <c r="WZY528" s="1"/>
      <c r="WZZ528" s="1"/>
      <c r="XAA528" s="1"/>
      <c r="XAB528" s="1"/>
      <c r="XAC528" s="1"/>
      <c r="XAD528" s="1"/>
      <c r="XAE528" s="1"/>
      <c r="XAF528" s="1"/>
      <c r="XAG528" s="1"/>
      <c r="XAH528" s="1"/>
      <c r="XAI528" s="1"/>
      <c r="XAJ528" s="1"/>
      <c r="XAK528" s="1"/>
      <c r="XAL528" s="1"/>
      <c r="XAM528" s="1"/>
      <c r="XAN528" s="1"/>
      <c r="XAO528" s="1"/>
      <c r="XAP528" s="1"/>
      <c r="XAQ528" s="1"/>
      <c r="XAR528" s="1"/>
      <c r="XAS528" s="1"/>
      <c r="XAT528" s="1"/>
      <c r="XAU528" s="1"/>
      <c r="XAV528" s="1"/>
      <c r="XAW528" s="1"/>
      <c r="XAX528" s="1"/>
      <c r="XAY528" s="1"/>
      <c r="XAZ528" s="1"/>
      <c r="XBA528" s="1"/>
      <c r="XBB528" s="1"/>
      <c r="XBC528" s="1"/>
      <c r="XBD528" s="1"/>
      <c r="XBE528" s="1"/>
      <c r="XBF528" s="1"/>
      <c r="XBG528" s="1"/>
      <c r="XBH528" s="1"/>
      <c r="XBI528" s="1"/>
      <c r="XBJ528" s="1"/>
      <c r="XBK528" s="1"/>
      <c r="XBL528" s="1"/>
      <c r="XBM528" s="1"/>
      <c r="XBN528" s="1"/>
      <c r="XBO528" s="1"/>
      <c r="XBP528" s="1"/>
      <c r="XBQ528" s="1"/>
      <c r="XBR528" s="1"/>
      <c r="XBS528" s="1"/>
      <c r="XBT528" s="1"/>
      <c r="XBU528" s="1"/>
      <c r="XBV528" s="1"/>
      <c r="XBW528" s="1"/>
      <c r="XBX528" s="1"/>
      <c r="XBY528" s="1"/>
      <c r="XBZ528" s="1"/>
      <c r="XCA528" s="1"/>
      <c r="XCB528" s="1"/>
      <c r="XCC528" s="1"/>
      <c r="XCD528" s="1"/>
      <c r="XCE528" s="1"/>
      <c r="XCF528" s="1"/>
      <c r="XCG528" s="1"/>
      <c r="XCH528" s="1"/>
      <c r="XCI528" s="1"/>
      <c r="XCJ528" s="1"/>
      <c r="XCK528" s="1"/>
      <c r="XCL528" s="1"/>
      <c r="XCM528" s="1"/>
      <c r="XCN528" s="1"/>
      <c r="XCO528" s="1"/>
      <c r="XCP528" s="1"/>
      <c r="XCQ528" s="1"/>
      <c r="XCR528" s="1"/>
      <c r="XCS528" s="1"/>
      <c r="XCT528" s="1"/>
      <c r="XCU528" s="1"/>
      <c r="XCV528" s="1"/>
      <c r="XCW528" s="1"/>
      <c r="XCX528" s="1"/>
      <c r="XCY528" s="1"/>
      <c r="XCZ528" s="1"/>
      <c r="XDA528" s="1"/>
      <c r="XDB528" s="1"/>
      <c r="XDC528" s="1"/>
      <c r="XDD528" s="1"/>
      <c r="XDE528" s="1"/>
      <c r="XDF528" s="1"/>
      <c r="XDG528" s="1"/>
      <c r="XDH528" s="1"/>
      <c r="XDI528" s="1"/>
      <c r="XDJ528" s="1"/>
      <c r="XDK528" s="1"/>
      <c r="XDL528" s="1"/>
      <c r="XDM528" s="1"/>
      <c r="XDN528" s="1"/>
      <c r="XDO528" s="1"/>
      <c r="XDP528" s="1"/>
      <c r="XDQ528" s="1"/>
      <c r="XDR528" s="1"/>
      <c r="XDS528" s="1"/>
      <c r="XDT528" s="1"/>
      <c r="XDU528" s="1"/>
      <c r="XDV528" s="1"/>
      <c r="XDW528" s="1"/>
      <c r="XDX528" s="1"/>
      <c r="XDY528" s="1"/>
      <c r="XDZ528" s="1"/>
      <c r="XEA528" s="1"/>
      <c r="XEB528" s="1"/>
      <c r="XEC528" s="1"/>
      <c r="XED528" s="1"/>
      <c r="XEE528" s="1"/>
      <c r="XEF528" s="1"/>
      <c r="XEG528" s="1"/>
      <c r="XEH528" s="1"/>
      <c r="XEI528" s="1"/>
      <c r="XEJ528" s="1"/>
      <c r="XEK528" s="1"/>
      <c r="XEL528" s="1"/>
      <c r="XEM528" s="1"/>
      <c r="XEN528" s="1"/>
      <c r="XEO528" s="1"/>
      <c r="XEP528" s="1"/>
      <c r="XEQ528" s="1"/>
      <c r="XER528" s="1"/>
      <c r="XES528" s="1"/>
      <c r="XET528" s="1"/>
      <c r="XEU528" s="1"/>
      <c r="XEV528" s="1"/>
      <c r="XEW528" s="1"/>
      <c r="XEX528" s="1"/>
      <c r="XEY528" s="1"/>
      <c r="XEZ528" s="1"/>
      <c r="XFA528" s="1"/>
      <c r="XFB528" s="1"/>
      <c r="XFC528" s="1"/>
      <c r="XFD528" s="1"/>
    </row>
    <row r="529" spans="1:151 16227:16384" s="11" customFormat="1" ht="20.25" customHeight="1" x14ac:dyDescent="0.25">
      <c r="A529" s="137" t="str">
        <f>A528</f>
        <v>29th &amp; 36th Floor (Part Refuge Area)</v>
      </c>
      <c r="B529" s="138"/>
      <c r="C529" s="100">
        <v>1</v>
      </c>
      <c r="D529" s="100"/>
      <c r="E529" s="60" t="s">
        <v>208</v>
      </c>
      <c r="F529" s="117">
        <f>(63.73+2.58)*10.764</f>
        <v>713.76084000000003</v>
      </c>
      <c r="G529" s="119">
        <f>(63.73+2.58)*10.764</f>
        <v>713.76084000000003</v>
      </c>
      <c r="H529" s="60">
        <v>0</v>
      </c>
      <c r="I529" s="60">
        <f t="shared" ref="I529:I530" si="118">F529*(($I$191)+1)+H529</f>
        <v>1070.6412600000001</v>
      </c>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WZC529" s="1"/>
      <c r="WZD529" s="1"/>
      <c r="WZE529" s="1"/>
      <c r="WZF529" s="1"/>
      <c r="WZG529" s="1"/>
      <c r="WZH529" s="1"/>
      <c r="WZI529" s="1"/>
      <c r="WZJ529" s="1"/>
      <c r="WZK529" s="1"/>
      <c r="WZL529" s="1"/>
      <c r="WZM529" s="1"/>
      <c r="WZN529" s="1"/>
      <c r="WZO529" s="1"/>
      <c r="WZP529" s="1"/>
      <c r="WZQ529" s="1"/>
      <c r="WZR529" s="1"/>
      <c r="WZS529" s="1"/>
      <c r="WZT529" s="1"/>
      <c r="WZU529" s="1"/>
      <c r="WZV529" s="1"/>
      <c r="WZW529" s="1"/>
      <c r="WZX529" s="1"/>
      <c r="WZY529" s="1"/>
      <c r="WZZ529" s="1"/>
      <c r="XAA529" s="1"/>
      <c r="XAB529" s="1"/>
      <c r="XAC529" s="1"/>
      <c r="XAD529" s="1"/>
      <c r="XAE529" s="1"/>
      <c r="XAF529" s="1"/>
      <c r="XAG529" s="1"/>
      <c r="XAH529" s="1"/>
      <c r="XAI529" s="1"/>
      <c r="XAJ529" s="1"/>
      <c r="XAK529" s="1"/>
      <c r="XAL529" s="1"/>
      <c r="XAM529" s="1"/>
      <c r="XAN529" s="1"/>
      <c r="XAO529" s="1"/>
      <c r="XAP529" s="1"/>
      <c r="XAQ529" s="1"/>
      <c r="XAR529" s="1"/>
      <c r="XAS529" s="1"/>
      <c r="XAT529" s="1"/>
      <c r="XAU529" s="1"/>
      <c r="XAV529" s="1"/>
      <c r="XAW529" s="1"/>
      <c r="XAX529" s="1"/>
      <c r="XAY529" s="1"/>
      <c r="XAZ529" s="1"/>
      <c r="XBA529" s="1"/>
      <c r="XBB529" s="1"/>
      <c r="XBC529" s="1"/>
      <c r="XBD529" s="1"/>
      <c r="XBE529" s="1"/>
      <c r="XBF529" s="1"/>
      <c r="XBG529" s="1"/>
      <c r="XBH529" s="1"/>
      <c r="XBI529" s="1"/>
      <c r="XBJ529" s="1"/>
      <c r="XBK529" s="1"/>
      <c r="XBL529" s="1"/>
      <c r="XBM529" s="1"/>
      <c r="XBN529" s="1"/>
      <c r="XBO529" s="1"/>
      <c r="XBP529" s="1"/>
      <c r="XBQ529" s="1"/>
      <c r="XBR529" s="1"/>
      <c r="XBS529" s="1"/>
      <c r="XBT529" s="1"/>
      <c r="XBU529" s="1"/>
      <c r="XBV529" s="1"/>
      <c r="XBW529" s="1"/>
      <c r="XBX529" s="1"/>
      <c r="XBY529" s="1"/>
      <c r="XBZ529" s="1"/>
      <c r="XCA529" s="1"/>
      <c r="XCB529" s="1"/>
      <c r="XCC529" s="1"/>
      <c r="XCD529" s="1"/>
      <c r="XCE529" s="1"/>
      <c r="XCF529" s="1"/>
      <c r="XCG529" s="1"/>
      <c r="XCH529" s="1"/>
      <c r="XCI529" s="1"/>
      <c r="XCJ529" s="1"/>
      <c r="XCK529" s="1"/>
      <c r="XCL529" s="1"/>
      <c r="XCM529" s="1"/>
      <c r="XCN529" s="1"/>
      <c r="XCO529" s="1"/>
      <c r="XCP529" s="1"/>
      <c r="XCQ529" s="1"/>
      <c r="XCR529" s="1"/>
      <c r="XCS529" s="1"/>
      <c r="XCT529" s="1"/>
      <c r="XCU529" s="1"/>
      <c r="XCV529" s="1"/>
      <c r="XCW529" s="1"/>
      <c r="XCX529" s="1"/>
      <c r="XCY529" s="1"/>
      <c r="XCZ529" s="1"/>
      <c r="XDA529" s="1"/>
      <c r="XDB529" s="1"/>
      <c r="XDC529" s="1"/>
      <c r="XDD529" s="1"/>
      <c r="XDE529" s="1"/>
      <c r="XDF529" s="1"/>
      <c r="XDG529" s="1"/>
      <c r="XDH529" s="1"/>
      <c r="XDI529" s="1"/>
      <c r="XDJ529" s="1"/>
      <c r="XDK529" s="1"/>
      <c r="XDL529" s="1"/>
      <c r="XDM529" s="1"/>
      <c r="XDN529" s="1"/>
      <c r="XDO529" s="1"/>
      <c r="XDP529" s="1"/>
      <c r="XDQ529" s="1"/>
      <c r="XDR529" s="1"/>
      <c r="XDS529" s="1"/>
      <c r="XDT529" s="1"/>
      <c r="XDU529" s="1"/>
      <c r="XDV529" s="1"/>
      <c r="XDW529" s="1"/>
      <c r="XDX529" s="1"/>
      <c r="XDY529" s="1"/>
      <c r="XDZ529" s="1"/>
      <c r="XEA529" s="1"/>
      <c r="XEB529" s="1"/>
      <c r="XEC529" s="1"/>
      <c r="XED529" s="1"/>
      <c r="XEE529" s="1"/>
      <c r="XEF529" s="1"/>
      <c r="XEG529" s="1"/>
      <c r="XEH529" s="1"/>
      <c r="XEI529" s="1"/>
      <c r="XEJ529" s="1"/>
      <c r="XEK529" s="1"/>
      <c r="XEL529" s="1"/>
      <c r="XEM529" s="1"/>
      <c r="XEN529" s="1"/>
      <c r="XEO529" s="1"/>
      <c r="XEP529" s="1"/>
      <c r="XEQ529" s="1"/>
      <c r="XER529" s="1"/>
      <c r="XES529" s="1"/>
      <c r="XET529" s="1"/>
      <c r="XEU529" s="1"/>
      <c r="XEV529" s="1"/>
      <c r="XEW529" s="1"/>
      <c r="XEX529" s="1"/>
      <c r="XEY529" s="1"/>
      <c r="XEZ529" s="1"/>
      <c r="XFA529" s="1"/>
      <c r="XFB529" s="1"/>
      <c r="XFC529" s="1"/>
      <c r="XFD529" s="1"/>
    </row>
    <row r="530" spans="1:151 16227:16384" s="11" customFormat="1" ht="20.25" customHeight="1" x14ac:dyDescent="0.25">
      <c r="A530" s="139"/>
      <c r="B530" s="140"/>
      <c r="C530" s="100">
        <f>C529+1</f>
        <v>2</v>
      </c>
      <c r="D530" s="100"/>
      <c r="E530" s="60" t="s">
        <v>207</v>
      </c>
      <c r="F530" s="117">
        <f>(88.13+5.83)*10.764</f>
        <v>1011.3854399999999</v>
      </c>
      <c r="G530" s="119">
        <f>(88.13+5.83)*10.764</f>
        <v>1011.3854399999999</v>
      </c>
      <c r="H530" s="60">
        <v>0</v>
      </c>
      <c r="I530" s="60">
        <f t="shared" si="118"/>
        <v>1517.0781599999998</v>
      </c>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WZC530" s="1"/>
      <c r="WZD530" s="1"/>
      <c r="WZE530" s="1"/>
      <c r="WZF530" s="1"/>
      <c r="WZG530" s="1"/>
      <c r="WZH530" s="1"/>
      <c r="WZI530" s="1"/>
      <c r="WZJ530" s="1"/>
      <c r="WZK530" s="1"/>
      <c r="WZL530" s="1"/>
      <c r="WZM530" s="1"/>
      <c r="WZN530" s="1"/>
      <c r="WZO530" s="1"/>
      <c r="WZP530" s="1"/>
      <c r="WZQ530" s="1"/>
      <c r="WZR530" s="1"/>
      <c r="WZS530" s="1"/>
      <c r="WZT530" s="1"/>
      <c r="WZU530" s="1"/>
      <c r="WZV530" s="1"/>
      <c r="WZW530" s="1"/>
      <c r="WZX530" s="1"/>
      <c r="WZY530" s="1"/>
      <c r="WZZ530" s="1"/>
      <c r="XAA530" s="1"/>
      <c r="XAB530" s="1"/>
      <c r="XAC530" s="1"/>
      <c r="XAD530" s="1"/>
      <c r="XAE530" s="1"/>
      <c r="XAF530" s="1"/>
      <c r="XAG530" s="1"/>
      <c r="XAH530" s="1"/>
      <c r="XAI530" s="1"/>
      <c r="XAJ530" s="1"/>
      <c r="XAK530" s="1"/>
      <c r="XAL530" s="1"/>
      <c r="XAM530" s="1"/>
      <c r="XAN530" s="1"/>
      <c r="XAO530" s="1"/>
      <c r="XAP530" s="1"/>
      <c r="XAQ530" s="1"/>
      <c r="XAR530" s="1"/>
      <c r="XAS530" s="1"/>
      <c r="XAT530" s="1"/>
      <c r="XAU530" s="1"/>
      <c r="XAV530" s="1"/>
      <c r="XAW530" s="1"/>
      <c r="XAX530" s="1"/>
      <c r="XAY530" s="1"/>
      <c r="XAZ530" s="1"/>
      <c r="XBA530" s="1"/>
      <c r="XBB530" s="1"/>
      <c r="XBC530" s="1"/>
      <c r="XBD530" s="1"/>
      <c r="XBE530" s="1"/>
      <c r="XBF530" s="1"/>
      <c r="XBG530" s="1"/>
      <c r="XBH530" s="1"/>
      <c r="XBI530" s="1"/>
      <c r="XBJ530" s="1"/>
      <c r="XBK530" s="1"/>
      <c r="XBL530" s="1"/>
      <c r="XBM530" s="1"/>
      <c r="XBN530" s="1"/>
      <c r="XBO530" s="1"/>
      <c r="XBP530" s="1"/>
      <c r="XBQ530" s="1"/>
      <c r="XBR530" s="1"/>
      <c r="XBS530" s="1"/>
      <c r="XBT530" s="1"/>
      <c r="XBU530" s="1"/>
      <c r="XBV530" s="1"/>
      <c r="XBW530" s="1"/>
      <c r="XBX530" s="1"/>
      <c r="XBY530" s="1"/>
      <c r="XBZ530" s="1"/>
      <c r="XCA530" s="1"/>
      <c r="XCB530" s="1"/>
      <c r="XCC530" s="1"/>
      <c r="XCD530" s="1"/>
      <c r="XCE530" s="1"/>
      <c r="XCF530" s="1"/>
      <c r="XCG530" s="1"/>
      <c r="XCH530" s="1"/>
      <c r="XCI530" s="1"/>
      <c r="XCJ530" s="1"/>
      <c r="XCK530" s="1"/>
      <c r="XCL530" s="1"/>
      <c r="XCM530" s="1"/>
      <c r="XCN530" s="1"/>
      <c r="XCO530" s="1"/>
      <c r="XCP530" s="1"/>
      <c r="XCQ530" s="1"/>
      <c r="XCR530" s="1"/>
      <c r="XCS530" s="1"/>
      <c r="XCT530" s="1"/>
      <c r="XCU530" s="1"/>
      <c r="XCV530" s="1"/>
      <c r="XCW530" s="1"/>
      <c r="XCX530" s="1"/>
      <c r="XCY530" s="1"/>
      <c r="XCZ530" s="1"/>
      <c r="XDA530" s="1"/>
      <c r="XDB530" s="1"/>
      <c r="XDC530" s="1"/>
      <c r="XDD530" s="1"/>
      <c r="XDE530" s="1"/>
      <c r="XDF530" s="1"/>
      <c r="XDG530" s="1"/>
      <c r="XDH530" s="1"/>
      <c r="XDI530" s="1"/>
      <c r="XDJ530" s="1"/>
      <c r="XDK530" s="1"/>
      <c r="XDL530" s="1"/>
      <c r="XDM530" s="1"/>
      <c r="XDN530" s="1"/>
      <c r="XDO530" s="1"/>
      <c r="XDP530" s="1"/>
      <c r="XDQ530" s="1"/>
      <c r="XDR530" s="1"/>
      <c r="XDS530" s="1"/>
      <c r="XDT530" s="1"/>
      <c r="XDU530" s="1"/>
      <c r="XDV530" s="1"/>
      <c r="XDW530" s="1"/>
      <c r="XDX530" s="1"/>
      <c r="XDY530" s="1"/>
      <c r="XDZ530" s="1"/>
      <c r="XEA530" s="1"/>
      <c r="XEB530" s="1"/>
      <c r="XEC530" s="1"/>
      <c r="XED530" s="1"/>
      <c r="XEE530" s="1"/>
      <c r="XEF530" s="1"/>
      <c r="XEG530" s="1"/>
      <c r="XEH530" s="1"/>
      <c r="XEI530" s="1"/>
      <c r="XEJ530" s="1"/>
      <c r="XEK530" s="1"/>
      <c r="XEL530" s="1"/>
      <c r="XEM530" s="1"/>
      <c r="XEN530" s="1"/>
      <c r="XEO530" s="1"/>
      <c r="XEP530" s="1"/>
      <c r="XEQ530" s="1"/>
      <c r="XER530" s="1"/>
      <c r="XES530" s="1"/>
      <c r="XET530" s="1"/>
      <c r="XEU530" s="1"/>
      <c r="XEV530" s="1"/>
      <c r="XEW530" s="1"/>
      <c r="XEX530" s="1"/>
      <c r="XEY530" s="1"/>
      <c r="XEZ530" s="1"/>
      <c r="XFA530" s="1"/>
      <c r="XFB530" s="1"/>
      <c r="XFC530" s="1"/>
      <c r="XFD530" s="1"/>
    </row>
    <row r="531" spans="1:151 16227:16384" s="11" customFormat="1" ht="20.25" customHeight="1" x14ac:dyDescent="0.25">
      <c r="A531" s="139"/>
      <c r="B531" s="140"/>
      <c r="C531" s="100">
        <f t="shared" ref="C531:C532" si="119">C530+1</f>
        <v>3</v>
      </c>
      <c r="D531" s="100"/>
      <c r="E531" s="60" t="s">
        <v>211</v>
      </c>
      <c r="F531" s="117">
        <f>(46.65)*10.764</f>
        <v>502.14059999999995</v>
      </c>
      <c r="G531" s="119">
        <f>(46.65)*10.764</f>
        <v>502.14059999999995</v>
      </c>
      <c r="H531" s="60">
        <v>0</v>
      </c>
      <c r="I531" s="60">
        <f>F531*(($I$191)+1)+H531</f>
        <v>753.21089999999992</v>
      </c>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WZC531" s="1"/>
      <c r="WZD531" s="1"/>
      <c r="WZE531" s="1"/>
      <c r="WZF531" s="1"/>
      <c r="WZG531" s="1"/>
      <c r="WZH531" s="1"/>
      <c r="WZI531" s="1"/>
      <c r="WZJ531" s="1"/>
      <c r="WZK531" s="1"/>
      <c r="WZL531" s="1"/>
      <c r="WZM531" s="1"/>
      <c r="WZN531" s="1"/>
      <c r="WZO531" s="1"/>
      <c r="WZP531" s="1"/>
      <c r="WZQ531" s="1"/>
      <c r="WZR531" s="1"/>
      <c r="WZS531" s="1"/>
      <c r="WZT531" s="1"/>
      <c r="WZU531" s="1"/>
      <c r="WZV531" s="1"/>
      <c r="WZW531" s="1"/>
      <c r="WZX531" s="1"/>
      <c r="WZY531" s="1"/>
      <c r="WZZ531" s="1"/>
      <c r="XAA531" s="1"/>
      <c r="XAB531" s="1"/>
      <c r="XAC531" s="1"/>
      <c r="XAD531" s="1"/>
      <c r="XAE531" s="1"/>
      <c r="XAF531" s="1"/>
      <c r="XAG531" s="1"/>
      <c r="XAH531" s="1"/>
      <c r="XAI531" s="1"/>
      <c r="XAJ531" s="1"/>
      <c r="XAK531" s="1"/>
      <c r="XAL531" s="1"/>
      <c r="XAM531" s="1"/>
      <c r="XAN531" s="1"/>
      <c r="XAO531" s="1"/>
      <c r="XAP531" s="1"/>
      <c r="XAQ531" s="1"/>
      <c r="XAR531" s="1"/>
      <c r="XAS531" s="1"/>
      <c r="XAT531" s="1"/>
      <c r="XAU531" s="1"/>
      <c r="XAV531" s="1"/>
      <c r="XAW531" s="1"/>
      <c r="XAX531" s="1"/>
      <c r="XAY531" s="1"/>
      <c r="XAZ531" s="1"/>
      <c r="XBA531" s="1"/>
      <c r="XBB531" s="1"/>
      <c r="XBC531" s="1"/>
      <c r="XBD531" s="1"/>
      <c r="XBE531" s="1"/>
      <c r="XBF531" s="1"/>
      <c r="XBG531" s="1"/>
      <c r="XBH531" s="1"/>
      <c r="XBI531" s="1"/>
      <c r="XBJ531" s="1"/>
      <c r="XBK531" s="1"/>
      <c r="XBL531" s="1"/>
      <c r="XBM531" s="1"/>
      <c r="XBN531" s="1"/>
      <c r="XBO531" s="1"/>
      <c r="XBP531" s="1"/>
      <c r="XBQ531" s="1"/>
      <c r="XBR531" s="1"/>
      <c r="XBS531" s="1"/>
      <c r="XBT531" s="1"/>
      <c r="XBU531" s="1"/>
      <c r="XBV531" s="1"/>
      <c r="XBW531" s="1"/>
      <c r="XBX531" s="1"/>
      <c r="XBY531" s="1"/>
      <c r="XBZ531" s="1"/>
      <c r="XCA531" s="1"/>
      <c r="XCB531" s="1"/>
      <c r="XCC531" s="1"/>
      <c r="XCD531" s="1"/>
      <c r="XCE531" s="1"/>
      <c r="XCF531" s="1"/>
      <c r="XCG531" s="1"/>
      <c r="XCH531" s="1"/>
      <c r="XCI531" s="1"/>
      <c r="XCJ531" s="1"/>
      <c r="XCK531" s="1"/>
      <c r="XCL531" s="1"/>
      <c r="XCM531" s="1"/>
      <c r="XCN531" s="1"/>
      <c r="XCO531" s="1"/>
      <c r="XCP531" s="1"/>
      <c r="XCQ531" s="1"/>
      <c r="XCR531" s="1"/>
      <c r="XCS531" s="1"/>
      <c r="XCT531" s="1"/>
      <c r="XCU531" s="1"/>
      <c r="XCV531" s="1"/>
      <c r="XCW531" s="1"/>
      <c r="XCX531" s="1"/>
      <c r="XCY531" s="1"/>
      <c r="XCZ531" s="1"/>
      <c r="XDA531" s="1"/>
      <c r="XDB531" s="1"/>
      <c r="XDC531" s="1"/>
      <c r="XDD531" s="1"/>
      <c r="XDE531" s="1"/>
      <c r="XDF531" s="1"/>
      <c r="XDG531" s="1"/>
      <c r="XDH531" s="1"/>
      <c r="XDI531" s="1"/>
      <c r="XDJ531" s="1"/>
      <c r="XDK531" s="1"/>
      <c r="XDL531" s="1"/>
      <c r="XDM531" s="1"/>
      <c r="XDN531" s="1"/>
      <c r="XDO531" s="1"/>
      <c r="XDP531" s="1"/>
      <c r="XDQ531" s="1"/>
      <c r="XDR531" s="1"/>
      <c r="XDS531" s="1"/>
      <c r="XDT531" s="1"/>
      <c r="XDU531" s="1"/>
      <c r="XDV531" s="1"/>
      <c r="XDW531" s="1"/>
      <c r="XDX531" s="1"/>
      <c r="XDY531" s="1"/>
      <c r="XDZ531" s="1"/>
      <c r="XEA531" s="1"/>
      <c r="XEB531" s="1"/>
      <c r="XEC531" s="1"/>
      <c r="XED531" s="1"/>
      <c r="XEE531" s="1"/>
      <c r="XEF531" s="1"/>
      <c r="XEG531" s="1"/>
      <c r="XEH531" s="1"/>
      <c r="XEI531" s="1"/>
      <c r="XEJ531" s="1"/>
      <c r="XEK531" s="1"/>
      <c r="XEL531" s="1"/>
      <c r="XEM531" s="1"/>
      <c r="XEN531" s="1"/>
      <c r="XEO531" s="1"/>
      <c r="XEP531" s="1"/>
      <c r="XEQ531" s="1"/>
      <c r="XER531" s="1"/>
      <c r="XES531" s="1"/>
      <c r="XET531" s="1"/>
      <c r="XEU531" s="1"/>
      <c r="XEV531" s="1"/>
      <c r="XEW531" s="1"/>
      <c r="XEX531" s="1"/>
      <c r="XEY531" s="1"/>
      <c r="XEZ531" s="1"/>
      <c r="XFA531" s="1"/>
      <c r="XFB531" s="1"/>
      <c r="XFC531" s="1"/>
      <c r="XFD531" s="1"/>
    </row>
    <row r="532" spans="1:151 16227:16384" s="11" customFormat="1" ht="20.25" customHeight="1" x14ac:dyDescent="0.25">
      <c r="A532" s="141"/>
      <c r="B532" s="142"/>
      <c r="C532" s="100">
        <f t="shared" si="119"/>
        <v>4</v>
      </c>
      <c r="D532" s="100"/>
      <c r="E532" s="117" t="s">
        <v>214</v>
      </c>
      <c r="F532" s="118"/>
      <c r="G532" s="118"/>
      <c r="H532" s="118"/>
      <c r="I532" s="119"/>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WZC532" s="1"/>
      <c r="WZD532" s="1"/>
      <c r="WZE532" s="1"/>
      <c r="WZF532" s="1"/>
      <c r="WZG532" s="1"/>
      <c r="WZH532" s="1"/>
      <c r="WZI532" s="1"/>
      <c r="WZJ532" s="1"/>
      <c r="WZK532" s="1"/>
      <c r="WZL532" s="1"/>
      <c r="WZM532" s="1"/>
      <c r="WZN532" s="1"/>
      <c r="WZO532" s="1"/>
      <c r="WZP532" s="1"/>
      <c r="WZQ532" s="1"/>
      <c r="WZR532" s="1"/>
      <c r="WZS532" s="1"/>
      <c r="WZT532" s="1"/>
      <c r="WZU532" s="1"/>
      <c r="WZV532" s="1"/>
      <c r="WZW532" s="1"/>
      <c r="WZX532" s="1"/>
      <c r="WZY532" s="1"/>
      <c r="WZZ532" s="1"/>
      <c r="XAA532" s="1"/>
      <c r="XAB532" s="1"/>
      <c r="XAC532" s="1"/>
      <c r="XAD532" s="1"/>
      <c r="XAE532" s="1"/>
      <c r="XAF532" s="1"/>
      <c r="XAG532" s="1"/>
      <c r="XAH532" s="1"/>
      <c r="XAI532" s="1"/>
      <c r="XAJ532" s="1"/>
      <c r="XAK532" s="1"/>
      <c r="XAL532" s="1"/>
      <c r="XAM532" s="1"/>
      <c r="XAN532" s="1"/>
      <c r="XAO532" s="1"/>
      <c r="XAP532" s="1"/>
      <c r="XAQ532" s="1"/>
      <c r="XAR532" s="1"/>
      <c r="XAS532" s="1"/>
      <c r="XAT532" s="1"/>
      <c r="XAU532" s="1"/>
      <c r="XAV532" s="1"/>
      <c r="XAW532" s="1"/>
      <c r="XAX532" s="1"/>
      <c r="XAY532" s="1"/>
      <c r="XAZ532" s="1"/>
      <c r="XBA532" s="1"/>
      <c r="XBB532" s="1"/>
      <c r="XBC532" s="1"/>
      <c r="XBD532" s="1"/>
      <c r="XBE532" s="1"/>
      <c r="XBF532" s="1"/>
      <c r="XBG532" s="1"/>
      <c r="XBH532" s="1"/>
      <c r="XBI532" s="1"/>
      <c r="XBJ532" s="1"/>
      <c r="XBK532" s="1"/>
      <c r="XBL532" s="1"/>
      <c r="XBM532" s="1"/>
      <c r="XBN532" s="1"/>
      <c r="XBO532" s="1"/>
      <c r="XBP532" s="1"/>
      <c r="XBQ532" s="1"/>
      <c r="XBR532" s="1"/>
      <c r="XBS532" s="1"/>
      <c r="XBT532" s="1"/>
      <c r="XBU532" s="1"/>
      <c r="XBV532" s="1"/>
      <c r="XBW532" s="1"/>
      <c r="XBX532" s="1"/>
      <c r="XBY532" s="1"/>
      <c r="XBZ532" s="1"/>
      <c r="XCA532" s="1"/>
      <c r="XCB532" s="1"/>
      <c r="XCC532" s="1"/>
      <c r="XCD532" s="1"/>
      <c r="XCE532" s="1"/>
      <c r="XCF532" s="1"/>
      <c r="XCG532" s="1"/>
      <c r="XCH532" s="1"/>
      <c r="XCI532" s="1"/>
      <c r="XCJ532" s="1"/>
      <c r="XCK532" s="1"/>
      <c r="XCL532" s="1"/>
      <c r="XCM532" s="1"/>
      <c r="XCN532" s="1"/>
      <c r="XCO532" s="1"/>
      <c r="XCP532" s="1"/>
      <c r="XCQ532" s="1"/>
      <c r="XCR532" s="1"/>
      <c r="XCS532" s="1"/>
      <c r="XCT532" s="1"/>
      <c r="XCU532" s="1"/>
      <c r="XCV532" s="1"/>
      <c r="XCW532" s="1"/>
      <c r="XCX532" s="1"/>
      <c r="XCY532" s="1"/>
      <c r="XCZ532" s="1"/>
      <c r="XDA532" s="1"/>
      <c r="XDB532" s="1"/>
      <c r="XDC532" s="1"/>
      <c r="XDD532" s="1"/>
      <c r="XDE532" s="1"/>
      <c r="XDF532" s="1"/>
      <c r="XDG532" s="1"/>
      <c r="XDH532" s="1"/>
      <c r="XDI532" s="1"/>
      <c r="XDJ532" s="1"/>
      <c r="XDK532" s="1"/>
      <c r="XDL532" s="1"/>
      <c r="XDM532" s="1"/>
      <c r="XDN532" s="1"/>
      <c r="XDO532" s="1"/>
      <c r="XDP532" s="1"/>
      <c r="XDQ532" s="1"/>
      <c r="XDR532" s="1"/>
      <c r="XDS532" s="1"/>
      <c r="XDT532" s="1"/>
      <c r="XDU532" s="1"/>
      <c r="XDV532" s="1"/>
      <c r="XDW532" s="1"/>
      <c r="XDX532" s="1"/>
      <c r="XDY532" s="1"/>
      <c r="XDZ532" s="1"/>
      <c r="XEA532" s="1"/>
      <c r="XEB532" s="1"/>
      <c r="XEC532" s="1"/>
      <c r="XED532" s="1"/>
      <c r="XEE532" s="1"/>
      <c r="XEF532" s="1"/>
      <c r="XEG532" s="1"/>
      <c r="XEH532" s="1"/>
      <c r="XEI532" s="1"/>
      <c r="XEJ532" s="1"/>
      <c r="XEK532" s="1"/>
      <c r="XEL532" s="1"/>
      <c r="XEM532" s="1"/>
      <c r="XEN532" s="1"/>
      <c r="XEO532" s="1"/>
      <c r="XEP532" s="1"/>
      <c r="XEQ532" s="1"/>
      <c r="XER532" s="1"/>
      <c r="XES532" s="1"/>
      <c r="XET532" s="1"/>
      <c r="XEU532" s="1"/>
      <c r="XEV532" s="1"/>
      <c r="XEW532" s="1"/>
      <c r="XEX532" s="1"/>
      <c r="XEY532" s="1"/>
      <c r="XEZ532" s="1"/>
      <c r="XFA532" s="1"/>
      <c r="XFB532" s="1"/>
      <c r="XFC532" s="1"/>
      <c r="XFD532" s="1"/>
    </row>
    <row r="533" spans="1:151 16227:16384" s="11" customFormat="1" ht="20.25" x14ac:dyDescent="0.25">
      <c r="A533" s="120" t="s">
        <v>238</v>
      </c>
      <c r="B533" s="121"/>
      <c r="C533" s="121"/>
      <c r="D533" s="121"/>
      <c r="E533" s="121"/>
      <c r="F533" s="121"/>
      <c r="G533" s="121"/>
      <c r="H533" s="121"/>
      <c r="I533" s="122"/>
      <c r="J533" s="1">
        <f>3</f>
        <v>3</v>
      </c>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WZC533" s="1"/>
      <c r="WZD533" s="1"/>
      <c r="WZE533" s="1"/>
      <c r="WZF533" s="1"/>
      <c r="WZG533" s="1"/>
      <c r="WZH533" s="1"/>
      <c r="WZI533" s="1"/>
      <c r="WZJ533" s="1"/>
      <c r="WZK533" s="1"/>
      <c r="WZL533" s="1"/>
      <c r="WZM533" s="1"/>
      <c r="WZN533" s="1"/>
      <c r="WZO533" s="1"/>
      <c r="WZP533" s="1"/>
      <c r="WZQ533" s="1"/>
      <c r="WZR533" s="1"/>
      <c r="WZS533" s="1"/>
      <c r="WZT533" s="1"/>
      <c r="WZU533" s="1"/>
      <c r="WZV533" s="1"/>
      <c r="WZW533" s="1"/>
      <c r="WZX533" s="1"/>
      <c r="WZY533" s="1"/>
      <c r="WZZ533" s="1"/>
      <c r="XAA533" s="1"/>
      <c r="XAB533" s="1"/>
      <c r="XAC533" s="1"/>
      <c r="XAD533" s="1"/>
      <c r="XAE533" s="1"/>
      <c r="XAF533" s="1"/>
      <c r="XAG533" s="1"/>
      <c r="XAH533" s="1"/>
      <c r="XAI533" s="1"/>
      <c r="XAJ533" s="1"/>
      <c r="XAK533" s="1"/>
      <c r="XAL533" s="1"/>
      <c r="XAM533" s="1"/>
      <c r="XAN533" s="1"/>
      <c r="XAO533" s="1"/>
      <c r="XAP533" s="1"/>
      <c r="XAQ533" s="1"/>
      <c r="XAR533" s="1"/>
      <c r="XAS533" s="1"/>
      <c r="XAT533" s="1"/>
      <c r="XAU533" s="1"/>
      <c r="XAV533" s="1"/>
      <c r="XAW533" s="1"/>
      <c r="XAX533" s="1"/>
      <c r="XAY533" s="1"/>
      <c r="XAZ533" s="1"/>
      <c r="XBA533" s="1"/>
      <c r="XBB533" s="1"/>
      <c r="XBC533" s="1"/>
      <c r="XBD533" s="1"/>
      <c r="XBE533" s="1"/>
      <c r="XBF533" s="1"/>
      <c r="XBG533" s="1"/>
      <c r="XBH533" s="1"/>
      <c r="XBI533" s="1"/>
      <c r="XBJ533" s="1"/>
      <c r="XBK533" s="1"/>
      <c r="XBL533" s="1"/>
      <c r="XBM533" s="1"/>
      <c r="XBN533" s="1"/>
      <c r="XBO533" s="1"/>
      <c r="XBP533" s="1"/>
      <c r="XBQ533" s="1"/>
      <c r="XBR533" s="1"/>
      <c r="XBS533" s="1"/>
      <c r="XBT533" s="1"/>
      <c r="XBU533" s="1"/>
      <c r="XBV533" s="1"/>
      <c r="XBW533" s="1"/>
      <c r="XBX533" s="1"/>
      <c r="XBY533" s="1"/>
      <c r="XBZ533" s="1"/>
      <c r="XCA533" s="1"/>
      <c r="XCB533" s="1"/>
      <c r="XCC533" s="1"/>
      <c r="XCD533" s="1"/>
      <c r="XCE533" s="1"/>
      <c r="XCF533" s="1"/>
      <c r="XCG533" s="1"/>
      <c r="XCH533" s="1"/>
      <c r="XCI533" s="1"/>
      <c r="XCJ533" s="1"/>
      <c r="XCK533" s="1"/>
      <c r="XCL533" s="1"/>
      <c r="XCM533" s="1"/>
      <c r="XCN533" s="1"/>
      <c r="XCO533" s="1"/>
      <c r="XCP533" s="1"/>
      <c r="XCQ533" s="1"/>
      <c r="XCR533" s="1"/>
      <c r="XCS533" s="1"/>
      <c r="XCT533" s="1"/>
      <c r="XCU533" s="1"/>
      <c r="XCV533" s="1"/>
      <c r="XCW533" s="1"/>
      <c r="XCX533" s="1"/>
      <c r="XCY533" s="1"/>
      <c r="XCZ533" s="1"/>
      <c r="XDA533" s="1"/>
      <c r="XDB533" s="1"/>
      <c r="XDC533" s="1"/>
      <c r="XDD533" s="1"/>
      <c r="XDE533" s="1"/>
      <c r="XDF533" s="1"/>
      <c r="XDG533" s="1"/>
      <c r="XDH533" s="1"/>
      <c r="XDI533" s="1"/>
      <c r="XDJ533" s="1"/>
      <c r="XDK533" s="1"/>
      <c r="XDL533" s="1"/>
      <c r="XDM533" s="1"/>
      <c r="XDN533" s="1"/>
      <c r="XDO533" s="1"/>
      <c r="XDP533" s="1"/>
      <c r="XDQ533" s="1"/>
      <c r="XDR533" s="1"/>
      <c r="XDS533" s="1"/>
      <c r="XDT533" s="1"/>
      <c r="XDU533" s="1"/>
      <c r="XDV533" s="1"/>
      <c r="XDW533" s="1"/>
      <c r="XDX533" s="1"/>
      <c r="XDY533" s="1"/>
      <c r="XDZ533" s="1"/>
      <c r="XEA533" s="1"/>
      <c r="XEB533" s="1"/>
      <c r="XEC533" s="1"/>
      <c r="XED533" s="1"/>
      <c r="XEE533" s="1"/>
      <c r="XEF533" s="1"/>
      <c r="XEG533" s="1"/>
      <c r="XEH533" s="1"/>
      <c r="XEI533" s="1"/>
      <c r="XEJ533" s="1"/>
      <c r="XEK533" s="1"/>
      <c r="XEL533" s="1"/>
      <c r="XEM533" s="1"/>
      <c r="XEN533" s="1"/>
      <c r="XEO533" s="1"/>
      <c r="XEP533" s="1"/>
      <c r="XEQ533" s="1"/>
      <c r="XER533" s="1"/>
      <c r="XES533" s="1"/>
      <c r="XET533" s="1"/>
      <c r="XEU533" s="1"/>
      <c r="XEV533" s="1"/>
      <c r="XEW533" s="1"/>
      <c r="XEX533" s="1"/>
      <c r="XEY533" s="1"/>
      <c r="XEZ533" s="1"/>
      <c r="XFA533" s="1"/>
      <c r="XFB533" s="1"/>
      <c r="XFC533" s="1"/>
      <c r="XFD533" s="1"/>
    </row>
    <row r="534" spans="1:151 16227:16384" s="11" customFormat="1" ht="20.25" customHeight="1" x14ac:dyDescent="0.25">
      <c r="A534" s="137" t="str">
        <f>A533</f>
        <v>30th to 32nd Floor</v>
      </c>
      <c r="B534" s="138"/>
      <c r="C534" s="100">
        <v>1</v>
      </c>
      <c r="D534" s="100"/>
      <c r="E534" s="60" t="s">
        <v>208</v>
      </c>
      <c r="F534" s="117">
        <f>(63.73+2.58)*10.764</f>
        <v>713.76084000000003</v>
      </c>
      <c r="G534" s="119">
        <f>(63.73+2.58)*10.764</f>
        <v>713.76084000000003</v>
      </c>
      <c r="H534" s="60">
        <v>0</v>
      </c>
      <c r="I534" s="60">
        <f t="shared" ref="I534:I535" si="120">F534*(($I$191)+1)+H534</f>
        <v>1070.6412600000001</v>
      </c>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WZC534" s="1"/>
      <c r="WZD534" s="1"/>
      <c r="WZE534" s="1"/>
      <c r="WZF534" s="1"/>
      <c r="WZG534" s="1"/>
      <c r="WZH534" s="1"/>
      <c r="WZI534" s="1"/>
      <c r="WZJ534" s="1"/>
      <c r="WZK534" s="1"/>
      <c r="WZL534" s="1"/>
      <c r="WZM534" s="1"/>
      <c r="WZN534" s="1"/>
      <c r="WZO534" s="1"/>
      <c r="WZP534" s="1"/>
      <c r="WZQ534" s="1"/>
      <c r="WZR534" s="1"/>
      <c r="WZS534" s="1"/>
      <c r="WZT534" s="1"/>
      <c r="WZU534" s="1"/>
      <c r="WZV534" s="1"/>
      <c r="WZW534" s="1"/>
      <c r="WZX534" s="1"/>
      <c r="WZY534" s="1"/>
      <c r="WZZ534" s="1"/>
      <c r="XAA534" s="1"/>
      <c r="XAB534" s="1"/>
      <c r="XAC534" s="1"/>
      <c r="XAD534" s="1"/>
      <c r="XAE534" s="1"/>
      <c r="XAF534" s="1"/>
      <c r="XAG534" s="1"/>
      <c r="XAH534" s="1"/>
      <c r="XAI534" s="1"/>
      <c r="XAJ534" s="1"/>
      <c r="XAK534" s="1"/>
      <c r="XAL534" s="1"/>
      <c r="XAM534" s="1"/>
      <c r="XAN534" s="1"/>
      <c r="XAO534" s="1"/>
      <c r="XAP534" s="1"/>
      <c r="XAQ534" s="1"/>
      <c r="XAR534" s="1"/>
      <c r="XAS534" s="1"/>
      <c r="XAT534" s="1"/>
      <c r="XAU534" s="1"/>
      <c r="XAV534" s="1"/>
      <c r="XAW534" s="1"/>
      <c r="XAX534" s="1"/>
      <c r="XAY534" s="1"/>
      <c r="XAZ534" s="1"/>
      <c r="XBA534" s="1"/>
      <c r="XBB534" s="1"/>
      <c r="XBC534" s="1"/>
      <c r="XBD534" s="1"/>
      <c r="XBE534" s="1"/>
      <c r="XBF534" s="1"/>
      <c r="XBG534" s="1"/>
      <c r="XBH534" s="1"/>
      <c r="XBI534" s="1"/>
      <c r="XBJ534" s="1"/>
      <c r="XBK534" s="1"/>
      <c r="XBL534" s="1"/>
      <c r="XBM534" s="1"/>
      <c r="XBN534" s="1"/>
      <c r="XBO534" s="1"/>
      <c r="XBP534" s="1"/>
      <c r="XBQ534" s="1"/>
      <c r="XBR534" s="1"/>
      <c r="XBS534" s="1"/>
      <c r="XBT534" s="1"/>
      <c r="XBU534" s="1"/>
      <c r="XBV534" s="1"/>
      <c r="XBW534" s="1"/>
      <c r="XBX534" s="1"/>
      <c r="XBY534" s="1"/>
      <c r="XBZ534" s="1"/>
      <c r="XCA534" s="1"/>
      <c r="XCB534" s="1"/>
      <c r="XCC534" s="1"/>
      <c r="XCD534" s="1"/>
      <c r="XCE534" s="1"/>
      <c r="XCF534" s="1"/>
      <c r="XCG534" s="1"/>
      <c r="XCH534" s="1"/>
      <c r="XCI534" s="1"/>
      <c r="XCJ534" s="1"/>
      <c r="XCK534" s="1"/>
      <c r="XCL534" s="1"/>
      <c r="XCM534" s="1"/>
      <c r="XCN534" s="1"/>
      <c r="XCO534" s="1"/>
      <c r="XCP534" s="1"/>
      <c r="XCQ534" s="1"/>
      <c r="XCR534" s="1"/>
      <c r="XCS534" s="1"/>
      <c r="XCT534" s="1"/>
      <c r="XCU534" s="1"/>
      <c r="XCV534" s="1"/>
      <c r="XCW534" s="1"/>
      <c r="XCX534" s="1"/>
      <c r="XCY534" s="1"/>
      <c r="XCZ534" s="1"/>
      <c r="XDA534" s="1"/>
      <c r="XDB534" s="1"/>
      <c r="XDC534" s="1"/>
      <c r="XDD534" s="1"/>
      <c r="XDE534" s="1"/>
      <c r="XDF534" s="1"/>
      <c r="XDG534" s="1"/>
      <c r="XDH534" s="1"/>
      <c r="XDI534" s="1"/>
      <c r="XDJ534" s="1"/>
      <c r="XDK534" s="1"/>
      <c r="XDL534" s="1"/>
      <c r="XDM534" s="1"/>
      <c r="XDN534" s="1"/>
      <c r="XDO534" s="1"/>
      <c r="XDP534" s="1"/>
      <c r="XDQ534" s="1"/>
      <c r="XDR534" s="1"/>
      <c r="XDS534" s="1"/>
      <c r="XDT534" s="1"/>
      <c r="XDU534" s="1"/>
      <c r="XDV534" s="1"/>
      <c r="XDW534" s="1"/>
      <c r="XDX534" s="1"/>
      <c r="XDY534" s="1"/>
      <c r="XDZ534" s="1"/>
      <c r="XEA534" s="1"/>
      <c r="XEB534" s="1"/>
      <c r="XEC534" s="1"/>
      <c r="XED534" s="1"/>
      <c r="XEE534" s="1"/>
      <c r="XEF534" s="1"/>
      <c r="XEG534" s="1"/>
      <c r="XEH534" s="1"/>
      <c r="XEI534" s="1"/>
      <c r="XEJ534" s="1"/>
      <c r="XEK534" s="1"/>
      <c r="XEL534" s="1"/>
      <c r="XEM534" s="1"/>
      <c r="XEN534" s="1"/>
      <c r="XEO534" s="1"/>
      <c r="XEP534" s="1"/>
      <c r="XEQ534" s="1"/>
      <c r="XER534" s="1"/>
      <c r="XES534" s="1"/>
      <c r="XET534" s="1"/>
      <c r="XEU534" s="1"/>
      <c r="XEV534" s="1"/>
      <c r="XEW534" s="1"/>
      <c r="XEX534" s="1"/>
      <c r="XEY534" s="1"/>
      <c r="XEZ534" s="1"/>
      <c r="XFA534" s="1"/>
      <c r="XFB534" s="1"/>
      <c r="XFC534" s="1"/>
      <c r="XFD534" s="1"/>
    </row>
    <row r="535" spans="1:151 16227:16384" s="11" customFormat="1" ht="20.25" customHeight="1" x14ac:dyDescent="0.25">
      <c r="A535" s="139"/>
      <c r="B535" s="140"/>
      <c r="C535" s="100">
        <f>C534+1</f>
        <v>2</v>
      </c>
      <c r="D535" s="100"/>
      <c r="E535" s="60" t="s">
        <v>207</v>
      </c>
      <c r="F535" s="117">
        <f>(88.13+5.83)*10.764</f>
        <v>1011.3854399999999</v>
      </c>
      <c r="G535" s="119">
        <f>(88.13+5.83)*10.764</f>
        <v>1011.3854399999999</v>
      </c>
      <c r="H535" s="60">
        <v>0</v>
      </c>
      <c r="I535" s="60">
        <f t="shared" si="120"/>
        <v>1517.0781599999998</v>
      </c>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WZC535" s="1"/>
      <c r="WZD535" s="1"/>
      <c r="WZE535" s="1"/>
      <c r="WZF535" s="1"/>
      <c r="WZG535" s="1"/>
      <c r="WZH535" s="1"/>
      <c r="WZI535" s="1"/>
      <c r="WZJ535" s="1"/>
      <c r="WZK535" s="1"/>
      <c r="WZL535" s="1"/>
      <c r="WZM535" s="1"/>
      <c r="WZN535" s="1"/>
      <c r="WZO535" s="1"/>
      <c r="WZP535" s="1"/>
      <c r="WZQ535" s="1"/>
      <c r="WZR535" s="1"/>
      <c r="WZS535" s="1"/>
      <c r="WZT535" s="1"/>
      <c r="WZU535" s="1"/>
      <c r="WZV535" s="1"/>
      <c r="WZW535" s="1"/>
      <c r="WZX535" s="1"/>
      <c r="WZY535" s="1"/>
      <c r="WZZ535" s="1"/>
      <c r="XAA535" s="1"/>
      <c r="XAB535" s="1"/>
      <c r="XAC535" s="1"/>
      <c r="XAD535" s="1"/>
      <c r="XAE535" s="1"/>
      <c r="XAF535" s="1"/>
      <c r="XAG535" s="1"/>
      <c r="XAH535" s="1"/>
      <c r="XAI535" s="1"/>
      <c r="XAJ535" s="1"/>
      <c r="XAK535" s="1"/>
      <c r="XAL535" s="1"/>
      <c r="XAM535" s="1"/>
      <c r="XAN535" s="1"/>
      <c r="XAO535" s="1"/>
      <c r="XAP535" s="1"/>
      <c r="XAQ535" s="1"/>
      <c r="XAR535" s="1"/>
      <c r="XAS535" s="1"/>
      <c r="XAT535" s="1"/>
      <c r="XAU535" s="1"/>
      <c r="XAV535" s="1"/>
      <c r="XAW535" s="1"/>
      <c r="XAX535" s="1"/>
      <c r="XAY535" s="1"/>
      <c r="XAZ535" s="1"/>
      <c r="XBA535" s="1"/>
      <c r="XBB535" s="1"/>
      <c r="XBC535" s="1"/>
      <c r="XBD535" s="1"/>
      <c r="XBE535" s="1"/>
      <c r="XBF535" s="1"/>
      <c r="XBG535" s="1"/>
      <c r="XBH535" s="1"/>
      <c r="XBI535" s="1"/>
      <c r="XBJ535" s="1"/>
      <c r="XBK535" s="1"/>
      <c r="XBL535" s="1"/>
      <c r="XBM535" s="1"/>
      <c r="XBN535" s="1"/>
      <c r="XBO535" s="1"/>
      <c r="XBP535" s="1"/>
      <c r="XBQ535" s="1"/>
      <c r="XBR535" s="1"/>
      <c r="XBS535" s="1"/>
      <c r="XBT535" s="1"/>
      <c r="XBU535" s="1"/>
      <c r="XBV535" s="1"/>
      <c r="XBW535" s="1"/>
      <c r="XBX535" s="1"/>
      <c r="XBY535" s="1"/>
      <c r="XBZ535" s="1"/>
      <c r="XCA535" s="1"/>
      <c r="XCB535" s="1"/>
      <c r="XCC535" s="1"/>
      <c r="XCD535" s="1"/>
      <c r="XCE535" s="1"/>
      <c r="XCF535" s="1"/>
      <c r="XCG535" s="1"/>
      <c r="XCH535" s="1"/>
      <c r="XCI535" s="1"/>
      <c r="XCJ535" s="1"/>
      <c r="XCK535" s="1"/>
      <c r="XCL535" s="1"/>
      <c r="XCM535" s="1"/>
      <c r="XCN535" s="1"/>
      <c r="XCO535" s="1"/>
      <c r="XCP535" s="1"/>
      <c r="XCQ535" s="1"/>
      <c r="XCR535" s="1"/>
      <c r="XCS535" s="1"/>
      <c r="XCT535" s="1"/>
      <c r="XCU535" s="1"/>
      <c r="XCV535" s="1"/>
      <c r="XCW535" s="1"/>
      <c r="XCX535" s="1"/>
      <c r="XCY535" s="1"/>
      <c r="XCZ535" s="1"/>
      <c r="XDA535" s="1"/>
      <c r="XDB535" s="1"/>
      <c r="XDC535" s="1"/>
      <c r="XDD535" s="1"/>
      <c r="XDE535" s="1"/>
      <c r="XDF535" s="1"/>
      <c r="XDG535" s="1"/>
      <c r="XDH535" s="1"/>
      <c r="XDI535" s="1"/>
      <c r="XDJ535" s="1"/>
      <c r="XDK535" s="1"/>
      <c r="XDL535" s="1"/>
      <c r="XDM535" s="1"/>
      <c r="XDN535" s="1"/>
      <c r="XDO535" s="1"/>
      <c r="XDP535" s="1"/>
      <c r="XDQ535" s="1"/>
      <c r="XDR535" s="1"/>
      <c r="XDS535" s="1"/>
      <c r="XDT535" s="1"/>
      <c r="XDU535" s="1"/>
      <c r="XDV535" s="1"/>
      <c r="XDW535" s="1"/>
      <c r="XDX535" s="1"/>
      <c r="XDY535" s="1"/>
      <c r="XDZ535" s="1"/>
      <c r="XEA535" s="1"/>
      <c r="XEB535" s="1"/>
      <c r="XEC535" s="1"/>
      <c r="XED535" s="1"/>
      <c r="XEE535" s="1"/>
      <c r="XEF535" s="1"/>
      <c r="XEG535" s="1"/>
      <c r="XEH535" s="1"/>
      <c r="XEI535" s="1"/>
      <c r="XEJ535" s="1"/>
      <c r="XEK535" s="1"/>
      <c r="XEL535" s="1"/>
      <c r="XEM535" s="1"/>
      <c r="XEN535" s="1"/>
      <c r="XEO535" s="1"/>
      <c r="XEP535" s="1"/>
      <c r="XEQ535" s="1"/>
      <c r="XER535" s="1"/>
      <c r="XES535" s="1"/>
      <c r="XET535" s="1"/>
      <c r="XEU535" s="1"/>
      <c r="XEV535" s="1"/>
      <c r="XEW535" s="1"/>
      <c r="XEX535" s="1"/>
      <c r="XEY535" s="1"/>
      <c r="XEZ535" s="1"/>
      <c r="XFA535" s="1"/>
      <c r="XFB535" s="1"/>
      <c r="XFC535" s="1"/>
      <c r="XFD535" s="1"/>
    </row>
    <row r="536" spans="1:151 16227:16384" s="11" customFormat="1" ht="20.25" customHeight="1" x14ac:dyDescent="0.25">
      <c r="A536" s="139"/>
      <c r="B536" s="140"/>
      <c r="C536" s="100">
        <f t="shared" ref="C536:C537" si="121">C535+1</f>
        <v>3</v>
      </c>
      <c r="D536" s="100"/>
      <c r="E536" s="60" t="s">
        <v>211</v>
      </c>
      <c r="F536" s="117">
        <f>(46.65)*10.764</f>
        <v>502.14059999999995</v>
      </c>
      <c r="G536" s="119">
        <f>(46.65)*10.764</f>
        <v>502.14059999999995</v>
      </c>
      <c r="H536" s="60">
        <v>0</v>
      </c>
      <c r="I536" s="60">
        <f>F536*(($I$191)+1)+H536</f>
        <v>753.21089999999992</v>
      </c>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WZC536" s="1"/>
      <c r="WZD536" s="1"/>
      <c r="WZE536" s="1"/>
      <c r="WZF536" s="1"/>
      <c r="WZG536" s="1"/>
      <c r="WZH536" s="1"/>
      <c r="WZI536" s="1"/>
      <c r="WZJ536" s="1"/>
      <c r="WZK536" s="1"/>
      <c r="WZL536" s="1"/>
      <c r="WZM536" s="1"/>
      <c r="WZN536" s="1"/>
      <c r="WZO536" s="1"/>
      <c r="WZP536" s="1"/>
      <c r="WZQ536" s="1"/>
      <c r="WZR536" s="1"/>
      <c r="WZS536" s="1"/>
      <c r="WZT536" s="1"/>
      <c r="WZU536" s="1"/>
      <c r="WZV536" s="1"/>
      <c r="WZW536" s="1"/>
      <c r="WZX536" s="1"/>
      <c r="WZY536" s="1"/>
      <c r="WZZ536" s="1"/>
      <c r="XAA536" s="1"/>
      <c r="XAB536" s="1"/>
      <c r="XAC536" s="1"/>
      <c r="XAD536" s="1"/>
      <c r="XAE536" s="1"/>
      <c r="XAF536" s="1"/>
      <c r="XAG536" s="1"/>
      <c r="XAH536" s="1"/>
      <c r="XAI536" s="1"/>
      <c r="XAJ536" s="1"/>
      <c r="XAK536" s="1"/>
      <c r="XAL536" s="1"/>
      <c r="XAM536" s="1"/>
      <c r="XAN536" s="1"/>
      <c r="XAO536" s="1"/>
      <c r="XAP536" s="1"/>
      <c r="XAQ536" s="1"/>
      <c r="XAR536" s="1"/>
      <c r="XAS536" s="1"/>
      <c r="XAT536" s="1"/>
      <c r="XAU536" s="1"/>
      <c r="XAV536" s="1"/>
      <c r="XAW536" s="1"/>
      <c r="XAX536" s="1"/>
      <c r="XAY536" s="1"/>
      <c r="XAZ536" s="1"/>
      <c r="XBA536" s="1"/>
      <c r="XBB536" s="1"/>
      <c r="XBC536" s="1"/>
      <c r="XBD536" s="1"/>
      <c r="XBE536" s="1"/>
      <c r="XBF536" s="1"/>
      <c r="XBG536" s="1"/>
      <c r="XBH536" s="1"/>
      <c r="XBI536" s="1"/>
      <c r="XBJ536" s="1"/>
      <c r="XBK536" s="1"/>
      <c r="XBL536" s="1"/>
      <c r="XBM536" s="1"/>
      <c r="XBN536" s="1"/>
      <c r="XBO536" s="1"/>
      <c r="XBP536" s="1"/>
      <c r="XBQ536" s="1"/>
      <c r="XBR536" s="1"/>
      <c r="XBS536" s="1"/>
      <c r="XBT536" s="1"/>
      <c r="XBU536" s="1"/>
      <c r="XBV536" s="1"/>
      <c r="XBW536" s="1"/>
      <c r="XBX536" s="1"/>
      <c r="XBY536" s="1"/>
      <c r="XBZ536" s="1"/>
      <c r="XCA536" s="1"/>
      <c r="XCB536" s="1"/>
      <c r="XCC536" s="1"/>
      <c r="XCD536" s="1"/>
      <c r="XCE536" s="1"/>
      <c r="XCF536" s="1"/>
      <c r="XCG536" s="1"/>
      <c r="XCH536" s="1"/>
      <c r="XCI536" s="1"/>
      <c r="XCJ536" s="1"/>
      <c r="XCK536" s="1"/>
      <c r="XCL536" s="1"/>
      <c r="XCM536" s="1"/>
      <c r="XCN536" s="1"/>
      <c r="XCO536" s="1"/>
      <c r="XCP536" s="1"/>
      <c r="XCQ536" s="1"/>
      <c r="XCR536" s="1"/>
      <c r="XCS536" s="1"/>
      <c r="XCT536" s="1"/>
      <c r="XCU536" s="1"/>
      <c r="XCV536" s="1"/>
      <c r="XCW536" s="1"/>
      <c r="XCX536" s="1"/>
      <c r="XCY536" s="1"/>
      <c r="XCZ536" s="1"/>
      <c r="XDA536" s="1"/>
      <c r="XDB536" s="1"/>
      <c r="XDC536" s="1"/>
      <c r="XDD536" s="1"/>
      <c r="XDE536" s="1"/>
      <c r="XDF536" s="1"/>
      <c r="XDG536" s="1"/>
      <c r="XDH536" s="1"/>
      <c r="XDI536" s="1"/>
      <c r="XDJ536" s="1"/>
      <c r="XDK536" s="1"/>
      <c r="XDL536" s="1"/>
      <c r="XDM536" s="1"/>
      <c r="XDN536" s="1"/>
      <c r="XDO536" s="1"/>
      <c r="XDP536" s="1"/>
      <c r="XDQ536" s="1"/>
      <c r="XDR536" s="1"/>
      <c r="XDS536" s="1"/>
      <c r="XDT536" s="1"/>
      <c r="XDU536" s="1"/>
      <c r="XDV536" s="1"/>
      <c r="XDW536" s="1"/>
      <c r="XDX536" s="1"/>
      <c r="XDY536" s="1"/>
      <c r="XDZ536" s="1"/>
      <c r="XEA536" s="1"/>
      <c r="XEB536" s="1"/>
      <c r="XEC536" s="1"/>
      <c r="XED536" s="1"/>
      <c r="XEE536" s="1"/>
      <c r="XEF536" s="1"/>
      <c r="XEG536" s="1"/>
      <c r="XEH536" s="1"/>
      <c r="XEI536" s="1"/>
      <c r="XEJ536" s="1"/>
      <c r="XEK536" s="1"/>
      <c r="XEL536" s="1"/>
      <c r="XEM536" s="1"/>
      <c r="XEN536" s="1"/>
      <c r="XEO536" s="1"/>
      <c r="XEP536" s="1"/>
      <c r="XEQ536" s="1"/>
      <c r="XER536" s="1"/>
      <c r="XES536" s="1"/>
      <c r="XET536" s="1"/>
      <c r="XEU536" s="1"/>
      <c r="XEV536" s="1"/>
      <c r="XEW536" s="1"/>
      <c r="XEX536" s="1"/>
      <c r="XEY536" s="1"/>
      <c r="XEZ536" s="1"/>
      <c r="XFA536" s="1"/>
      <c r="XFB536" s="1"/>
      <c r="XFC536" s="1"/>
      <c r="XFD536" s="1"/>
    </row>
    <row r="537" spans="1:151 16227:16384" s="11" customFormat="1" ht="20.25" customHeight="1" x14ac:dyDescent="0.25">
      <c r="A537" s="141"/>
      <c r="B537" s="142"/>
      <c r="C537" s="100">
        <f t="shared" si="121"/>
        <v>4</v>
      </c>
      <c r="D537" s="100"/>
      <c r="E537" s="117" t="s">
        <v>265</v>
      </c>
      <c r="F537" s="118"/>
      <c r="G537" s="118"/>
      <c r="H537" s="118"/>
      <c r="I537" s="119"/>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WZC537" s="1"/>
      <c r="WZD537" s="1"/>
      <c r="WZE537" s="1"/>
      <c r="WZF537" s="1"/>
      <c r="WZG537" s="1"/>
      <c r="WZH537" s="1"/>
      <c r="WZI537" s="1"/>
      <c r="WZJ537" s="1"/>
      <c r="WZK537" s="1"/>
      <c r="WZL537" s="1"/>
      <c r="WZM537" s="1"/>
      <c r="WZN537" s="1"/>
      <c r="WZO537" s="1"/>
      <c r="WZP537" s="1"/>
      <c r="WZQ537" s="1"/>
      <c r="WZR537" s="1"/>
      <c r="WZS537" s="1"/>
      <c r="WZT537" s="1"/>
      <c r="WZU537" s="1"/>
      <c r="WZV537" s="1"/>
      <c r="WZW537" s="1"/>
      <c r="WZX537" s="1"/>
      <c r="WZY537" s="1"/>
      <c r="WZZ537" s="1"/>
      <c r="XAA537" s="1"/>
      <c r="XAB537" s="1"/>
      <c r="XAC537" s="1"/>
      <c r="XAD537" s="1"/>
      <c r="XAE537" s="1"/>
      <c r="XAF537" s="1"/>
      <c r="XAG537" s="1"/>
      <c r="XAH537" s="1"/>
      <c r="XAI537" s="1"/>
      <c r="XAJ537" s="1"/>
      <c r="XAK537" s="1"/>
      <c r="XAL537" s="1"/>
      <c r="XAM537" s="1"/>
      <c r="XAN537" s="1"/>
      <c r="XAO537" s="1"/>
      <c r="XAP537" s="1"/>
      <c r="XAQ537" s="1"/>
      <c r="XAR537" s="1"/>
      <c r="XAS537" s="1"/>
      <c r="XAT537" s="1"/>
      <c r="XAU537" s="1"/>
      <c r="XAV537" s="1"/>
      <c r="XAW537" s="1"/>
      <c r="XAX537" s="1"/>
      <c r="XAY537" s="1"/>
      <c r="XAZ537" s="1"/>
      <c r="XBA537" s="1"/>
      <c r="XBB537" s="1"/>
      <c r="XBC537" s="1"/>
      <c r="XBD537" s="1"/>
      <c r="XBE537" s="1"/>
      <c r="XBF537" s="1"/>
      <c r="XBG537" s="1"/>
      <c r="XBH537" s="1"/>
      <c r="XBI537" s="1"/>
      <c r="XBJ537" s="1"/>
      <c r="XBK537" s="1"/>
      <c r="XBL537" s="1"/>
      <c r="XBM537" s="1"/>
      <c r="XBN537" s="1"/>
      <c r="XBO537" s="1"/>
      <c r="XBP537" s="1"/>
      <c r="XBQ537" s="1"/>
      <c r="XBR537" s="1"/>
      <c r="XBS537" s="1"/>
      <c r="XBT537" s="1"/>
      <c r="XBU537" s="1"/>
      <c r="XBV537" s="1"/>
      <c r="XBW537" s="1"/>
      <c r="XBX537" s="1"/>
      <c r="XBY537" s="1"/>
      <c r="XBZ537" s="1"/>
      <c r="XCA537" s="1"/>
      <c r="XCB537" s="1"/>
      <c r="XCC537" s="1"/>
      <c r="XCD537" s="1"/>
      <c r="XCE537" s="1"/>
      <c r="XCF537" s="1"/>
      <c r="XCG537" s="1"/>
      <c r="XCH537" s="1"/>
      <c r="XCI537" s="1"/>
      <c r="XCJ537" s="1"/>
      <c r="XCK537" s="1"/>
      <c r="XCL537" s="1"/>
      <c r="XCM537" s="1"/>
      <c r="XCN537" s="1"/>
      <c r="XCO537" s="1"/>
      <c r="XCP537" s="1"/>
      <c r="XCQ537" s="1"/>
      <c r="XCR537" s="1"/>
      <c r="XCS537" s="1"/>
      <c r="XCT537" s="1"/>
      <c r="XCU537" s="1"/>
      <c r="XCV537" s="1"/>
      <c r="XCW537" s="1"/>
      <c r="XCX537" s="1"/>
      <c r="XCY537" s="1"/>
      <c r="XCZ537" s="1"/>
      <c r="XDA537" s="1"/>
      <c r="XDB537" s="1"/>
      <c r="XDC537" s="1"/>
      <c r="XDD537" s="1"/>
      <c r="XDE537" s="1"/>
      <c r="XDF537" s="1"/>
      <c r="XDG537" s="1"/>
      <c r="XDH537" s="1"/>
      <c r="XDI537" s="1"/>
      <c r="XDJ537" s="1"/>
      <c r="XDK537" s="1"/>
      <c r="XDL537" s="1"/>
      <c r="XDM537" s="1"/>
      <c r="XDN537" s="1"/>
      <c r="XDO537" s="1"/>
      <c r="XDP537" s="1"/>
      <c r="XDQ537" s="1"/>
      <c r="XDR537" s="1"/>
      <c r="XDS537" s="1"/>
      <c r="XDT537" s="1"/>
      <c r="XDU537" s="1"/>
      <c r="XDV537" s="1"/>
      <c r="XDW537" s="1"/>
      <c r="XDX537" s="1"/>
      <c r="XDY537" s="1"/>
      <c r="XDZ537" s="1"/>
      <c r="XEA537" s="1"/>
      <c r="XEB537" s="1"/>
      <c r="XEC537" s="1"/>
      <c r="XED537" s="1"/>
      <c r="XEE537" s="1"/>
      <c r="XEF537" s="1"/>
      <c r="XEG537" s="1"/>
      <c r="XEH537" s="1"/>
      <c r="XEI537" s="1"/>
      <c r="XEJ537" s="1"/>
      <c r="XEK537" s="1"/>
      <c r="XEL537" s="1"/>
      <c r="XEM537" s="1"/>
      <c r="XEN537" s="1"/>
      <c r="XEO537" s="1"/>
      <c r="XEP537" s="1"/>
      <c r="XEQ537" s="1"/>
      <c r="XER537" s="1"/>
      <c r="XES537" s="1"/>
      <c r="XET537" s="1"/>
      <c r="XEU537" s="1"/>
      <c r="XEV537" s="1"/>
      <c r="XEW537" s="1"/>
      <c r="XEX537" s="1"/>
      <c r="XEY537" s="1"/>
      <c r="XEZ537" s="1"/>
      <c r="XFA537" s="1"/>
      <c r="XFB537" s="1"/>
      <c r="XFC537" s="1"/>
      <c r="XFD537" s="1"/>
    </row>
    <row r="538" spans="1:151 16227:16384" s="11" customFormat="1" ht="20.25" x14ac:dyDescent="0.25">
      <c r="A538" s="120" t="s">
        <v>312</v>
      </c>
      <c r="B538" s="121"/>
      <c r="C538" s="121"/>
      <c r="D538" s="121"/>
      <c r="E538" s="121"/>
      <c r="F538" s="121"/>
      <c r="G538" s="121"/>
      <c r="H538" s="121"/>
      <c r="I538" s="122"/>
      <c r="J538" s="1">
        <v>1</v>
      </c>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WZC538" s="1"/>
      <c r="WZD538" s="1"/>
      <c r="WZE538" s="1"/>
      <c r="WZF538" s="1"/>
      <c r="WZG538" s="1"/>
      <c r="WZH538" s="1"/>
      <c r="WZI538" s="1"/>
      <c r="WZJ538" s="1"/>
      <c r="WZK538" s="1"/>
      <c r="WZL538" s="1"/>
      <c r="WZM538" s="1"/>
      <c r="WZN538" s="1"/>
      <c r="WZO538" s="1"/>
      <c r="WZP538" s="1"/>
      <c r="WZQ538" s="1"/>
      <c r="WZR538" s="1"/>
      <c r="WZS538" s="1"/>
      <c r="WZT538" s="1"/>
      <c r="WZU538" s="1"/>
      <c r="WZV538" s="1"/>
      <c r="WZW538" s="1"/>
      <c r="WZX538" s="1"/>
      <c r="WZY538" s="1"/>
      <c r="WZZ538" s="1"/>
      <c r="XAA538" s="1"/>
      <c r="XAB538" s="1"/>
      <c r="XAC538" s="1"/>
      <c r="XAD538" s="1"/>
      <c r="XAE538" s="1"/>
      <c r="XAF538" s="1"/>
      <c r="XAG538" s="1"/>
      <c r="XAH538" s="1"/>
      <c r="XAI538" s="1"/>
      <c r="XAJ538" s="1"/>
      <c r="XAK538" s="1"/>
      <c r="XAL538" s="1"/>
      <c r="XAM538" s="1"/>
      <c r="XAN538" s="1"/>
      <c r="XAO538" s="1"/>
      <c r="XAP538" s="1"/>
      <c r="XAQ538" s="1"/>
      <c r="XAR538" s="1"/>
      <c r="XAS538" s="1"/>
      <c r="XAT538" s="1"/>
      <c r="XAU538" s="1"/>
      <c r="XAV538" s="1"/>
      <c r="XAW538" s="1"/>
      <c r="XAX538" s="1"/>
      <c r="XAY538" s="1"/>
      <c r="XAZ538" s="1"/>
      <c r="XBA538" s="1"/>
      <c r="XBB538" s="1"/>
      <c r="XBC538" s="1"/>
      <c r="XBD538" s="1"/>
      <c r="XBE538" s="1"/>
      <c r="XBF538" s="1"/>
      <c r="XBG538" s="1"/>
      <c r="XBH538" s="1"/>
      <c r="XBI538" s="1"/>
      <c r="XBJ538" s="1"/>
      <c r="XBK538" s="1"/>
      <c r="XBL538" s="1"/>
      <c r="XBM538" s="1"/>
      <c r="XBN538" s="1"/>
      <c r="XBO538" s="1"/>
      <c r="XBP538" s="1"/>
      <c r="XBQ538" s="1"/>
      <c r="XBR538" s="1"/>
      <c r="XBS538" s="1"/>
      <c r="XBT538" s="1"/>
      <c r="XBU538" s="1"/>
      <c r="XBV538" s="1"/>
      <c r="XBW538" s="1"/>
      <c r="XBX538" s="1"/>
      <c r="XBY538" s="1"/>
      <c r="XBZ538" s="1"/>
      <c r="XCA538" s="1"/>
      <c r="XCB538" s="1"/>
      <c r="XCC538" s="1"/>
      <c r="XCD538" s="1"/>
      <c r="XCE538" s="1"/>
      <c r="XCF538" s="1"/>
      <c r="XCG538" s="1"/>
      <c r="XCH538" s="1"/>
      <c r="XCI538" s="1"/>
      <c r="XCJ538" s="1"/>
      <c r="XCK538" s="1"/>
      <c r="XCL538" s="1"/>
      <c r="XCM538" s="1"/>
      <c r="XCN538" s="1"/>
      <c r="XCO538" s="1"/>
      <c r="XCP538" s="1"/>
      <c r="XCQ538" s="1"/>
      <c r="XCR538" s="1"/>
      <c r="XCS538" s="1"/>
      <c r="XCT538" s="1"/>
      <c r="XCU538" s="1"/>
      <c r="XCV538" s="1"/>
      <c r="XCW538" s="1"/>
      <c r="XCX538" s="1"/>
      <c r="XCY538" s="1"/>
      <c r="XCZ538" s="1"/>
      <c r="XDA538" s="1"/>
      <c r="XDB538" s="1"/>
      <c r="XDC538" s="1"/>
      <c r="XDD538" s="1"/>
      <c r="XDE538" s="1"/>
      <c r="XDF538" s="1"/>
      <c r="XDG538" s="1"/>
      <c r="XDH538" s="1"/>
      <c r="XDI538" s="1"/>
      <c r="XDJ538" s="1"/>
      <c r="XDK538" s="1"/>
      <c r="XDL538" s="1"/>
      <c r="XDM538" s="1"/>
      <c r="XDN538" s="1"/>
      <c r="XDO538" s="1"/>
      <c r="XDP538" s="1"/>
      <c r="XDQ538" s="1"/>
      <c r="XDR538" s="1"/>
      <c r="XDS538" s="1"/>
      <c r="XDT538" s="1"/>
      <c r="XDU538" s="1"/>
      <c r="XDV538" s="1"/>
      <c r="XDW538" s="1"/>
      <c r="XDX538" s="1"/>
      <c r="XDY538" s="1"/>
      <c r="XDZ538" s="1"/>
      <c r="XEA538" s="1"/>
      <c r="XEB538" s="1"/>
      <c r="XEC538" s="1"/>
      <c r="XED538" s="1"/>
      <c r="XEE538" s="1"/>
      <c r="XEF538" s="1"/>
      <c r="XEG538" s="1"/>
      <c r="XEH538" s="1"/>
      <c r="XEI538" s="1"/>
      <c r="XEJ538" s="1"/>
      <c r="XEK538" s="1"/>
      <c r="XEL538" s="1"/>
      <c r="XEM538" s="1"/>
      <c r="XEN538" s="1"/>
      <c r="XEO538" s="1"/>
      <c r="XEP538" s="1"/>
      <c r="XEQ538" s="1"/>
      <c r="XER538" s="1"/>
      <c r="XES538" s="1"/>
      <c r="XET538" s="1"/>
      <c r="XEU538" s="1"/>
      <c r="XEV538" s="1"/>
      <c r="XEW538" s="1"/>
      <c r="XEX538" s="1"/>
      <c r="XEY538" s="1"/>
      <c r="XEZ538" s="1"/>
      <c r="XFA538" s="1"/>
      <c r="XFB538" s="1"/>
      <c r="XFC538" s="1"/>
      <c r="XFD538" s="1"/>
    </row>
    <row r="539" spans="1:151 16227:16384" s="11" customFormat="1" ht="20.25" customHeight="1" x14ac:dyDescent="0.25">
      <c r="A539" s="137" t="str">
        <f>A538</f>
        <v>39th Floor (Part Terrace Area)</v>
      </c>
      <c r="B539" s="138"/>
      <c r="C539" s="100">
        <v>1</v>
      </c>
      <c r="D539" s="100"/>
      <c r="E539" s="117" t="s">
        <v>215</v>
      </c>
      <c r="F539" s="118"/>
      <c r="G539" s="118"/>
      <c r="H539" s="118"/>
      <c r="I539" s="119"/>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WZC539" s="1"/>
      <c r="WZD539" s="1"/>
      <c r="WZE539" s="1"/>
      <c r="WZF539" s="1"/>
      <c r="WZG539" s="1"/>
      <c r="WZH539" s="1"/>
      <c r="WZI539" s="1"/>
      <c r="WZJ539" s="1"/>
      <c r="WZK539" s="1"/>
      <c r="WZL539" s="1"/>
      <c r="WZM539" s="1"/>
      <c r="WZN539" s="1"/>
      <c r="WZO539" s="1"/>
      <c r="WZP539" s="1"/>
      <c r="WZQ539" s="1"/>
      <c r="WZR539" s="1"/>
      <c r="WZS539" s="1"/>
      <c r="WZT539" s="1"/>
      <c r="WZU539" s="1"/>
      <c r="WZV539" s="1"/>
      <c r="WZW539" s="1"/>
      <c r="WZX539" s="1"/>
      <c r="WZY539" s="1"/>
      <c r="WZZ539" s="1"/>
      <c r="XAA539" s="1"/>
      <c r="XAB539" s="1"/>
      <c r="XAC539" s="1"/>
      <c r="XAD539" s="1"/>
      <c r="XAE539" s="1"/>
      <c r="XAF539" s="1"/>
      <c r="XAG539" s="1"/>
      <c r="XAH539" s="1"/>
      <c r="XAI539" s="1"/>
      <c r="XAJ539" s="1"/>
      <c r="XAK539" s="1"/>
      <c r="XAL539" s="1"/>
      <c r="XAM539" s="1"/>
      <c r="XAN539" s="1"/>
      <c r="XAO539" s="1"/>
      <c r="XAP539" s="1"/>
      <c r="XAQ539" s="1"/>
      <c r="XAR539" s="1"/>
      <c r="XAS539" s="1"/>
      <c r="XAT539" s="1"/>
      <c r="XAU539" s="1"/>
      <c r="XAV539" s="1"/>
      <c r="XAW539" s="1"/>
      <c r="XAX539" s="1"/>
      <c r="XAY539" s="1"/>
      <c r="XAZ539" s="1"/>
      <c r="XBA539" s="1"/>
      <c r="XBB539" s="1"/>
      <c r="XBC539" s="1"/>
      <c r="XBD539" s="1"/>
      <c r="XBE539" s="1"/>
      <c r="XBF539" s="1"/>
      <c r="XBG539" s="1"/>
      <c r="XBH539" s="1"/>
      <c r="XBI539" s="1"/>
      <c r="XBJ539" s="1"/>
      <c r="XBK539" s="1"/>
      <c r="XBL539" s="1"/>
      <c r="XBM539" s="1"/>
      <c r="XBN539" s="1"/>
      <c r="XBO539" s="1"/>
      <c r="XBP539" s="1"/>
      <c r="XBQ539" s="1"/>
      <c r="XBR539" s="1"/>
      <c r="XBS539" s="1"/>
      <c r="XBT539" s="1"/>
      <c r="XBU539" s="1"/>
      <c r="XBV539" s="1"/>
      <c r="XBW539" s="1"/>
      <c r="XBX539" s="1"/>
      <c r="XBY539" s="1"/>
      <c r="XBZ539" s="1"/>
      <c r="XCA539" s="1"/>
      <c r="XCB539" s="1"/>
      <c r="XCC539" s="1"/>
      <c r="XCD539" s="1"/>
      <c r="XCE539" s="1"/>
      <c r="XCF539" s="1"/>
      <c r="XCG539" s="1"/>
      <c r="XCH539" s="1"/>
      <c r="XCI539" s="1"/>
      <c r="XCJ539" s="1"/>
      <c r="XCK539" s="1"/>
      <c r="XCL539" s="1"/>
      <c r="XCM539" s="1"/>
      <c r="XCN539" s="1"/>
      <c r="XCO539" s="1"/>
      <c r="XCP539" s="1"/>
      <c r="XCQ539" s="1"/>
      <c r="XCR539" s="1"/>
      <c r="XCS539" s="1"/>
      <c r="XCT539" s="1"/>
      <c r="XCU539" s="1"/>
      <c r="XCV539" s="1"/>
      <c r="XCW539" s="1"/>
      <c r="XCX539" s="1"/>
      <c r="XCY539" s="1"/>
      <c r="XCZ539" s="1"/>
      <c r="XDA539" s="1"/>
      <c r="XDB539" s="1"/>
      <c r="XDC539" s="1"/>
      <c r="XDD539" s="1"/>
      <c r="XDE539" s="1"/>
      <c r="XDF539" s="1"/>
      <c r="XDG539" s="1"/>
      <c r="XDH539" s="1"/>
      <c r="XDI539" s="1"/>
      <c r="XDJ539" s="1"/>
      <c r="XDK539" s="1"/>
      <c r="XDL539" s="1"/>
      <c r="XDM539" s="1"/>
      <c r="XDN539" s="1"/>
      <c r="XDO539" s="1"/>
      <c r="XDP539" s="1"/>
      <c r="XDQ539" s="1"/>
      <c r="XDR539" s="1"/>
      <c r="XDS539" s="1"/>
      <c r="XDT539" s="1"/>
      <c r="XDU539" s="1"/>
      <c r="XDV539" s="1"/>
      <c r="XDW539" s="1"/>
      <c r="XDX539" s="1"/>
      <c r="XDY539" s="1"/>
      <c r="XDZ539" s="1"/>
      <c r="XEA539" s="1"/>
      <c r="XEB539" s="1"/>
      <c r="XEC539" s="1"/>
      <c r="XED539" s="1"/>
      <c r="XEE539" s="1"/>
      <c r="XEF539" s="1"/>
      <c r="XEG539" s="1"/>
      <c r="XEH539" s="1"/>
      <c r="XEI539" s="1"/>
      <c r="XEJ539" s="1"/>
      <c r="XEK539" s="1"/>
      <c r="XEL539" s="1"/>
      <c r="XEM539" s="1"/>
      <c r="XEN539" s="1"/>
      <c r="XEO539" s="1"/>
      <c r="XEP539" s="1"/>
      <c r="XEQ539" s="1"/>
      <c r="XER539" s="1"/>
      <c r="XES539" s="1"/>
      <c r="XET539" s="1"/>
      <c r="XEU539" s="1"/>
      <c r="XEV539" s="1"/>
      <c r="XEW539" s="1"/>
      <c r="XEX539" s="1"/>
      <c r="XEY539" s="1"/>
      <c r="XEZ539" s="1"/>
      <c r="XFA539" s="1"/>
      <c r="XFB539" s="1"/>
      <c r="XFC539" s="1"/>
      <c r="XFD539" s="1"/>
    </row>
    <row r="540" spans="1:151 16227:16384" s="11" customFormat="1" ht="20.25" customHeight="1" x14ac:dyDescent="0.25">
      <c r="A540" s="139"/>
      <c r="B540" s="140"/>
      <c r="C540" s="100">
        <f>C539+1</f>
        <v>2</v>
      </c>
      <c r="D540" s="100"/>
      <c r="E540" s="60" t="s">
        <v>207</v>
      </c>
      <c r="F540" s="117">
        <f>(88.13+5.83)*10.764</f>
        <v>1011.3854399999999</v>
      </c>
      <c r="G540" s="119">
        <f>(88.13+5.83)*10.764</f>
        <v>1011.3854399999999</v>
      </c>
      <c r="H540" s="60">
        <v>0</v>
      </c>
      <c r="I540" s="60">
        <f t="shared" ref="I540" si="122">F540*(($I$191)+1)+H540</f>
        <v>1517.0781599999998</v>
      </c>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WZC540" s="1"/>
      <c r="WZD540" s="1"/>
      <c r="WZE540" s="1"/>
      <c r="WZF540" s="1"/>
      <c r="WZG540" s="1"/>
      <c r="WZH540" s="1"/>
      <c r="WZI540" s="1"/>
      <c r="WZJ540" s="1"/>
      <c r="WZK540" s="1"/>
      <c r="WZL540" s="1"/>
      <c r="WZM540" s="1"/>
      <c r="WZN540" s="1"/>
      <c r="WZO540" s="1"/>
      <c r="WZP540" s="1"/>
      <c r="WZQ540" s="1"/>
      <c r="WZR540" s="1"/>
      <c r="WZS540" s="1"/>
      <c r="WZT540" s="1"/>
      <c r="WZU540" s="1"/>
      <c r="WZV540" s="1"/>
      <c r="WZW540" s="1"/>
      <c r="WZX540" s="1"/>
      <c r="WZY540" s="1"/>
      <c r="WZZ540" s="1"/>
      <c r="XAA540" s="1"/>
      <c r="XAB540" s="1"/>
      <c r="XAC540" s="1"/>
      <c r="XAD540" s="1"/>
      <c r="XAE540" s="1"/>
      <c r="XAF540" s="1"/>
      <c r="XAG540" s="1"/>
      <c r="XAH540" s="1"/>
      <c r="XAI540" s="1"/>
      <c r="XAJ540" s="1"/>
      <c r="XAK540" s="1"/>
      <c r="XAL540" s="1"/>
      <c r="XAM540" s="1"/>
      <c r="XAN540" s="1"/>
      <c r="XAO540" s="1"/>
      <c r="XAP540" s="1"/>
      <c r="XAQ540" s="1"/>
      <c r="XAR540" s="1"/>
      <c r="XAS540" s="1"/>
      <c r="XAT540" s="1"/>
      <c r="XAU540" s="1"/>
      <c r="XAV540" s="1"/>
      <c r="XAW540" s="1"/>
      <c r="XAX540" s="1"/>
      <c r="XAY540" s="1"/>
      <c r="XAZ540" s="1"/>
      <c r="XBA540" s="1"/>
      <c r="XBB540" s="1"/>
      <c r="XBC540" s="1"/>
      <c r="XBD540" s="1"/>
      <c r="XBE540" s="1"/>
      <c r="XBF540" s="1"/>
      <c r="XBG540" s="1"/>
      <c r="XBH540" s="1"/>
      <c r="XBI540" s="1"/>
      <c r="XBJ540" s="1"/>
      <c r="XBK540" s="1"/>
      <c r="XBL540" s="1"/>
      <c r="XBM540" s="1"/>
      <c r="XBN540" s="1"/>
      <c r="XBO540" s="1"/>
      <c r="XBP540" s="1"/>
      <c r="XBQ540" s="1"/>
      <c r="XBR540" s="1"/>
      <c r="XBS540" s="1"/>
      <c r="XBT540" s="1"/>
      <c r="XBU540" s="1"/>
      <c r="XBV540" s="1"/>
      <c r="XBW540" s="1"/>
      <c r="XBX540" s="1"/>
      <c r="XBY540" s="1"/>
      <c r="XBZ540" s="1"/>
      <c r="XCA540" s="1"/>
      <c r="XCB540" s="1"/>
      <c r="XCC540" s="1"/>
      <c r="XCD540" s="1"/>
      <c r="XCE540" s="1"/>
      <c r="XCF540" s="1"/>
      <c r="XCG540" s="1"/>
      <c r="XCH540" s="1"/>
      <c r="XCI540" s="1"/>
      <c r="XCJ540" s="1"/>
      <c r="XCK540" s="1"/>
      <c r="XCL540" s="1"/>
      <c r="XCM540" s="1"/>
      <c r="XCN540" s="1"/>
      <c r="XCO540" s="1"/>
      <c r="XCP540" s="1"/>
      <c r="XCQ540" s="1"/>
      <c r="XCR540" s="1"/>
      <c r="XCS540" s="1"/>
      <c r="XCT540" s="1"/>
      <c r="XCU540" s="1"/>
      <c r="XCV540" s="1"/>
      <c r="XCW540" s="1"/>
      <c r="XCX540" s="1"/>
      <c r="XCY540" s="1"/>
      <c r="XCZ540" s="1"/>
      <c r="XDA540" s="1"/>
      <c r="XDB540" s="1"/>
      <c r="XDC540" s="1"/>
      <c r="XDD540" s="1"/>
      <c r="XDE540" s="1"/>
      <c r="XDF540" s="1"/>
      <c r="XDG540" s="1"/>
      <c r="XDH540" s="1"/>
      <c r="XDI540" s="1"/>
      <c r="XDJ540" s="1"/>
      <c r="XDK540" s="1"/>
      <c r="XDL540" s="1"/>
      <c r="XDM540" s="1"/>
      <c r="XDN540" s="1"/>
      <c r="XDO540" s="1"/>
      <c r="XDP540" s="1"/>
      <c r="XDQ540" s="1"/>
      <c r="XDR540" s="1"/>
      <c r="XDS540" s="1"/>
      <c r="XDT540" s="1"/>
      <c r="XDU540" s="1"/>
      <c r="XDV540" s="1"/>
      <c r="XDW540" s="1"/>
      <c r="XDX540" s="1"/>
      <c r="XDY540" s="1"/>
      <c r="XDZ540" s="1"/>
      <c r="XEA540" s="1"/>
      <c r="XEB540" s="1"/>
      <c r="XEC540" s="1"/>
      <c r="XED540" s="1"/>
      <c r="XEE540" s="1"/>
      <c r="XEF540" s="1"/>
      <c r="XEG540" s="1"/>
      <c r="XEH540" s="1"/>
      <c r="XEI540" s="1"/>
      <c r="XEJ540" s="1"/>
      <c r="XEK540" s="1"/>
      <c r="XEL540" s="1"/>
      <c r="XEM540" s="1"/>
      <c r="XEN540" s="1"/>
      <c r="XEO540" s="1"/>
      <c r="XEP540" s="1"/>
      <c r="XEQ540" s="1"/>
      <c r="XER540" s="1"/>
      <c r="XES540" s="1"/>
      <c r="XET540" s="1"/>
      <c r="XEU540" s="1"/>
      <c r="XEV540" s="1"/>
      <c r="XEW540" s="1"/>
      <c r="XEX540" s="1"/>
      <c r="XEY540" s="1"/>
      <c r="XEZ540" s="1"/>
      <c r="XFA540" s="1"/>
      <c r="XFB540" s="1"/>
      <c r="XFC540" s="1"/>
      <c r="XFD540" s="1"/>
    </row>
    <row r="541" spans="1:151 16227:16384" s="11" customFormat="1" ht="20.25" customHeight="1" x14ac:dyDescent="0.25">
      <c r="A541" s="139"/>
      <c r="B541" s="140"/>
      <c r="C541" s="100">
        <f t="shared" ref="C541:C542" si="123">C540+1</f>
        <v>3</v>
      </c>
      <c r="D541" s="100"/>
      <c r="E541" s="60" t="s">
        <v>211</v>
      </c>
      <c r="F541" s="117">
        <f>(46.65)*10.764</f>
        <v>502.14059999999995</v>
      </c>
      <c r="G541" s="119">
        <f>(46.65)*10.764</f>
        <v>502.14059999999995</v>
      </c>
      <c r="H541" s="60">
        <v>0</v>
      </c>
      <c r="I541" s="60">
        <f>F541*(($I$191)+1)+H541</f>
        <v>753.21089999999992</v>
      </c>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WZC541" s="1"/>
      <c r="WZD541" s="1"/>
      <c r="WZE541" s="1"/>
      <c r="WZF541" s="1"/>
      <c r="WZG541" s="1"/>
      <c r="WZH541" s="1"/>
      <c r="WZI541" s="1"/>
      <c r="WZJ541" s="1"/>
      <c r="WZK541" s="1"/>
      <c r="WZL541" s="1"/>
      <c r="WZM541" s="1"/>
      <c r="WZN541" s="1"/>
      <c r="WZO541" s="1"/>
      <c r="WZP541" s="1"/>
      <c r="WZQ541" s="1"/>
      <c r="WZR541" s="1"/>
      <c r="WZS541" s="1"/>
      <c r="WZT541" s="1"/>
      <c r="WZU541" s="1"/>
      <c r="WZV541" s="1"/>
      <c r="WZW541" s="1"/>
      <c r="WZX541" s="1"/>
      <c r="WZY541" s="1"/>
      <c r="WZZ541" s="1"/>
      <c r="XAA541" s="1"/>
      <c r="XAB541" s="1"/>
      <c r="XAC541" s="1"/>
      <c r="XAD541" s="1"/>
      <c r="XAE541" s="1"/>
      <c r="XAF541" s="1"/>
      <c r="XAG541" s="1"/>
      <c r="XAH541" s="1"/>
      <c r="XAI541" s="1"/>
      <c r="XAJ541" s="1"/>
      <c r="XAK541" s="1"/>
      <c r="XAL541" s="1"/>
      <c r="XAM541" s="1"/>
      <c r="XAN541" s="1"/>
      <c r="XAO541" s="1"/>
      <c r="XAP541" s="1"/>
      <c r="XAQ541" s="1"/>
      <c r="XAR541" s="1"/>
      <c r="XAS541" s="1"/>
      <c r="XAT541" s="1"/>
      <c r="XAU541" s="1"/>
      <c r="XAV541" s="1"/>
      <c r="XAW541" s="1"/>
      <c r="XAX541" s="1"/>
      <c r="XAY541" s="1"/>
      <c r="XAZ541" s="1"/>
      <c r="XBA541" s="1"/>
      <c r="XBB541" s="1"/>
      <c r="XBC541" s="1"/>
      <c r="XBD541" s="1"/>
      <c r="XBE541" s="1"/>
      <c r="XBF541" s="1"/>
      <c r="XBG541" s="1"/>
      <c r="XBH541" s="1"/>
      <c r="XBI541" s="1"/>
      <c r="XBJ541" s="1"/>
      <c r="XBK541" s="1"/>
      <c r="XBL541" s="1"/>
      <c r="XBM541" s="1"/>
      <c r="XBN541" s="1"/>
      <c r="XBO541" s="1"/>
      <c r="XBP541" s="1"/>
      <c r="XBQ541" s="1"/>
      <c r="XBR541" s="1"/>
      <c r="XBS541" s="1"/>
      <c r="XBT541" s="1"/>
      <c r="XBU541" s="1"/>
      <c r="XBV541" s="1"/>
      <c r="XBW541" s="1"/>
      <c r="XBX541" s="1"/>
      <c r="XBY541" s="1"/>
      <c r="XBZ541" s="1"/>
      <c r="XCA541" s="1"/>
      <c r="XCB541" s="1"/>
      <c r="XCC541" s="1"/>
      <c r="XCD541" s="1"/>
      <c r="XCE541" s="1"/>
      <c r="XCF541" s="1"/>
      <c r="XCG541" s="1"/>
      <c r="XCH541" s="1"/>
      <c r="XCI541" s="1"/>
      <c r="XCJ541" s="1"/>
      <c r="XCK541" s="1"/>
      <c r="XCL541" s="1"/>
      <c r="XCM541" s="1"/>
      <c r="XCN541" s="1"/>
      <c r="XCO541" s="1"/>
      <c r="XCP541" s="1"/>
      <c r="XCQ541" s="1"/>
      <c r="XCR541" s="1"/>
      <c r="XCS541" s="1"/>
      <c r="XCT541" s="1"/>
      <c r="XCU541" s="1"/>
      <c r="XCV541" s="1"/>
      <c r="XCW541" s="1"/>
      <c r="XCX541" s="1"/>
      <c r="XCY541" s="1"/>
      <c r="XCZ541" s="1"/>
      <c r="XDA541" s="1"/>
      <c r="XDB541" s="1"/>
      <c r="XDC541" s="1"/>
      <c r="XDD541" s="1"/>
      <c r="XDE541" s="1"/>
      <c r="XDF541" s="1"/>
      <c r="XDG541" s="1"/>
      <c r="XDH541" s="1"/>
      <c r="XDI541" s="1"/>
      <c r="XDJ541" s="1"/>
      <c r="XDK541" s="1"/>
      <c r="XDL541" s="1"/>
      <c r="XDM541" s="1"/>
      <c r="XDN541" s="1"/>
      <c r="XDO541" s="1"/>
      <c r="XDP541" s="1"/>
      <c r="XDQ541" s="1"/>
      <c r="XDR541" s="1"/>
      <c r="XDS541" s="1"/>
      <c r="XDT541" s="1"/>
      <c r="XDU541" s="1"/>
      <c r="XDV541" s="1"/>
      <c r="XDW541" s="1"/>
      <c r="XDX541" s="1"/>
      <c r="XDY541" s="1"/>
      <c r="XDZ541" s="1"/>
      <c r="XEA541" s="1"/>
      <c r="XEB541" s="1"/>
      <c r="XEC541" s="1"/>
      <c r="XED541" s="1"/>
      <c r="XEE541" s="1"/>
      <c r="XEF541" s="1"/>
      <c r="XEG541" s="1"/>
      <c r="XEH541" s="1"/>
      <c r="XEI541" s="1"/>
      <c r="XEJ541" s="1"/>
      <c r="XEK541" s="1"/>
      <c r="XEL541" s="1"/>
      <c r="XEM541" s="1"/>
      <c r="XEN541" s="1"/>
      <c r="XEO541" s="1"/>
      <c r="XEP541" s="1"/>
      <c r="XEQ541" s="1"/>
      <c r="XER541" s="1"/>
      <c r="XES541" s="1"/>
      <c r="XET541" s="1"/>
      <c r="XEU541" s="1"/>
      <c r="XEV541" s="1"/>
      <c r="XEW541" s="1"/>
      <c r="XEX541" s="1"/>
      <c r="XEY541" s="1"/>
      <c r="XEZ541" s="1"/>
      <c r="XFA541" s="1"/>
      <c r="XFB541" s="1"/>
      <c r="XFC541" s="1"/>
      <c r="XFD541" s="1"/>
    </row>
    <row r="542" spans="1:151 16227:16384" s="11" customFormat="1" ht="20.25" customHeight="1" x14ac:dyDescent="0.25">
      <c r="A542" s="141"/>
      <c r="B542" s="142"/>
      <c r="C542" s="100">
        <f t="shared" si="123"/>
        <v>4</v>
      </c>
      <c r="D542" s="100"/>
      <c r="E542" s="60" t="s">
        <v>207</v>
      </c>
      <c r="F542" s="117">
        <f>(79.37+1.93)*10.764</f>
        <v>875.11320000000012</v>
      </c>
      <c r="G542" s="119">
        <f>(79.37+1.93)*10.764</f>
        <v>875.11320000000012</v>
      </c>
      <c r="H542" s="60">
        <v>0</v>
      </c>
      <c r="I542" s="60">
        <f t="shared" ref="I542" si="124">F542*(($I$191)+1)+H542</f>
        <v>1312.6698000000001</v>
      </c>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WZC542" s="1"/>
      <c r="WZD542" s="1"/>
      <c r="WZE542" s="1"/>
      <c r="WZF542" s="1"/>
      <c r="WZG542" s="1"/>
      <c r="WZH542" s="1"/>
      <c r="WZI542" s="1"/>
      <c r="WZJ542" s="1"/>
      <c r="WZK542" s="1"/>
      <c r="WZL542" s="1"/>
      <c r="WZM542" s="1"/>
      <c r="WZN542" s="1"/>
      <c r="WZO542" s="1"/>
      <c r="WZP542" s="1"/>
      <c r="WZQ542" s="1"/>
      <c r="WZR542" s="1"/>
      <c r="WZS542" s="1"/>
      <c r="WZT542" s="1"/>
      <c r="WZU542" s="1"/>
      <c r="WZV542" s="1"/>
      <c r="WZW542" s="1"/>
      <c r="WZX542" s="1"/>
      <c r="WZY542" s="1"/>
      <c r="WZZ542" s="1"/>
      <c r="XAA542" s="1"/>
      <c r="XAB542" s="1"/>
      <c r="XAC542" s="1"/>
      <c r="XAD542" s="1"/>
      <c r="XAE542" s="1"/>
      <c r="XAF542" s="1"/>
      <c r="XAG542" s="1"/>
      <c r="XAH542" s="1"/>
      <c r="XAI542" s="1"/>
      <c r="XAJ542" s="1"/>
      <c r="XAK542" s="1"/>
      <c r="XAL542" s="1"/>
      <c r="XAM542" s="1"/>
      <c r="XAN542" s="1"/>
      <c r="XAO542" s="1"/>
      <c r="XAP542" s="1"/>
      <c r="XAQ542" s="1"/>
      <c r="XAR542" s="1"/>
      <c r="XAS542" s="1"/>
      <c r="XAT542" s="1"/>
      <c r="XAU542" s="1"/>
      <c r="XAV542" s="1"/>
      <c r="XAW542" s="1"/>
      <c r="XAX542" s="1"/>
      <c r="XAY542" s="1"/>
      <c r="XAZ542" s="1"/>
      <c r="XBA542" s="1"/>
      <c r="XBB542" s="1"/>
      <c r="XBC542" s="1"/>
      <c r="XBD542" s="1"/>
      <c r="XBE542" s="1"/>
      <c r="XBF542" s="1"/>
      <c r="XBG542" s="1"/>
      <c r="XBH542" s="1"/>
      <c r="XBI542" s="1"/>
      <c r="XBJ542" s="1"/>
      <c r="XBK542" s="1"/>
      <c r="XBL542" s="1"/>
      <c r="XBM542" s="1"/>
      <c r="XBN542" s="1"/>
      <c r="XBO542" s="1"/>
      <c r="XBP542" s="1"/>
      <c r="XBQ542" s="1"/>
      <c r="XBR542" s="1"/>
      <c r="XBS542" s="1"/>
      <c r="XBT542" s="1"/>
      <c r="XBU542" s="1"/>
      <c r="XBV542" s="1"/>
      <c r="XBW542" s="1"/>
      <c r="XBX542" s="1"/>
      <c r="XBY542" s="1"/>
      <c r="XBZ542" s="1"/>
      <c r="XCA542" s="1"/>
      <c r="XCB542" s="1"/>
      <c r="XCC542" s="1"/>
      <c r="XCD542" s="1"/>
      <c r="XCE542" s="1"/>
      <c r="XCF542" s="1"/>
      <c r="XCG542" s="1"/>
      <c r="XCH542" s="1"/>
      <c r="XCI542" s="1"/>
      <c r="XCJ542" s="1"/>
      <c r="XCK542" s="1"/>
      <c r="XCL542" s="1"/>
      <c r="XCM542" s="1"/>
      <c r="XCN542" s="1"/>
      <c r="XCO542" s="1"/>
      <c r="XCP542" s="1"/>
      <c r="XCQ542" s="1"/>
      <c r="XCR542" s="1"/>
      <c r="XCS542" s="1"/>
      <c r="XCT542" s="1"/>
      <c r="XCU542" s="1"/>
      <c r="XCV542" s="1"/>
      <c r="XCW542" s="1"/>
      <c r="XCX542" s="1"/>
      <c r="XCY542" s="1"/>
      <c r="XCZ542" s="1"/>
      <c r="XDA542" s="1"/>
      <c r="XDB542" s="1"/>
      <c r="XDC542" s="1"/>
      <c r="XDD542" s="1"/>
      <c r="XDE542" s="1"/>
      <c r="XDF542" s="1"/>
      <c r="XDG542" s="1"/>
      <c r="XDH542" s="1"/>
      <c r="XDI542" s="1"/>
      <c r="XDJ542" s="1"/>
      <c r="XDK542" s="1"/>
      <c r="XDL542" s="1"/>
      <c r="XDM542" s="1"/>
      <c r="XDN542" s="1"/>
      <c r="XDO542" s="1"/>
      <c r="XDP542" s="1"/>
      <c r="XDQ542" s="1"/>
      <c r="XDR542" s="1"/>
      <c r="XDS542" s="1"/>
      <c r="XDT542" s="1"/>
      <c r="XDU542" s="1"/>
      <c r="XDV542" s="1"/>
      <c r="XDW542" s="1"/>
      <c r="XDX542" s="1"/>
      <c r="XDY542" s="1"/>
      <c r="XDZ542" s="1"/>
      <c r="XEA542" s="1"/>
      <c r="XEB542" s="1"/>
      <c r="XEC542" s="1"/>
      <c r="XED542" s="1"/>
      <c r="XEE542" s="1"/>
      <c r="XEF542" s="1"/>
      <c r="XEG542" s="1"/>
      <c r="XEH542" s="1"/>
      <c r="XEI542" s="1"/>
      <c r="XEJ542" s="1"/>
      <c r="XEK542" s="1"/>
      <c r="XEL542" s="1"/>
      <c r="XEM542" s="1"/>
      <c r="XEN542" s="1"/>
      <c r="XEO542" s="1"/>
      <c r="XEP542" s="1"/>
      <c r="XEQ542" s="1"/>
      <c r="XER542" s="1"/>
      <c r="XES542" s="1"/>
      <c r="XET542" s="1"/>
      <c r="XEU542" s="1"/>
      <c r="XEV542" s="1"/>
      <c r="XEW542" s="1"/>
      <c r="XEX542" s="1"/>
      <c r="XEY542" s="1"/>
      <c r="XEZ542" s="1"/>
      <c r="XFA542" s="1"/>
      <c r="XFB542" s="1"/>
      <c r="XFC542" s="1"/>
      <c r="XFD542" s="1"/>
    </row>
    <row r="543" spans="1:151 16227:16384" s="11" customFormat="1" ht="20.25" x14ac:dyDescent="0.25">
      <c r="A543" s="120" t="s">
        <v>262</v>
      </c>
      <c r="B543" s="121"/>
      <c r="C543" s="121"/>
      <c r="D543" s="121"/>
      <c r="E543" s="121"/>
      <c r="F543" s="121"/>
      <c r="G543" s="121"/>
      <c r="H543" s="121"/>
      <c r="I543" s="122"/>
      <c r="J543" s="1">
        <v>1</v>
      </c>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WZC543" s="1"/>
      <c r="WZD543" s="1"/>
      <c r="WZE543" s="1"/>
      <c r="WZF543" s="1"/>
      <c r="WZG543" s="1"/>
      <c r="WZH543" s="1"/>
      <c r="WZI543" s="1"/>
      <c r="WZJ543" s="1"/>
      <c r="WZK543" s="1"/>
      <c r="WZL543" s="1"/>
      <c r="WZM543" s="1"/>
      <c r="WZN543" s="1"/>
      <c r="WZO543" s="1"/>
      <c r="WZP543" s="1"/>
      <c r="WZQ543" s="1"/>
      <c r="WZR543" s="1"/>
      <c r="WZS543" s="1"/>
      <c r="WZT543" s="1"/>
      <c r="WZU543" s="1"/>
      <c r="WZV543" s="1"/>
      <c r="WZW543" s="1"/>
      <c r="WZX543" s="1"/>
      <c r="WZY543" s="1"/>
      <c r="WZZ543" s="1"/>
      <c r="XAA543" s="1"/>
      <c r="XAB543" s="1"/>
      <c r="XAC543" s="1"/>
      <c r="XAD543" s="1"/>
      <c r="XAE543" s="1"/>
      <c r="XAF543" s="1"/>
      <c r="XAG543" s="1"/>
      <c r="XAH543" s="1"/>
      <c r="XAI543" s="1"/>
      <c r="XAJ543" s="1"/>
      <c r="XAK543" s="1"/>
      <c r="XAL543" s="1"/>
      <c r="XAM543" s="1"/>
      <c r="XAN543" s="1"/>
      <c r="XAO543" s="1"/>
      <c r="XAP543" s="1"/>
      <c r="XAQ543" s="1"/>
      <c r="XAR543" s="1"/>
      <c r="XAS543" s="1"/>
      <c r="XAT543" s="1"/>
      <c r="XAU543" s="1"/>
      <c r="XAV543" s="1"/>
      <c r="XAW543" s="1"/>
      <c r="XAX543" s="1"/>
      <c r="XAY543" s="1"/>
      <c r="XAZ543" s="1"/>
      <c r="XBA543" s="1"/>
      <c r="XBB543" s="1"/>
      <c r="XBC543" s="1"/>
      <c r="XBD543" s="1"/>
      <c r="XBE543" s="1"/>
      <c r="XBF543" s="1"/>
      <c r="XBG543" s="1"/>
      <c r="XBH543" s="1"/>
      <c r="XBI543" s="1"/>
      <c r="XBJ543" s="1"/>
      <c r="XBK543" s="1"/>
      <c r="XBL543" s="1"/>
      <c r="XBM543" s="1"/>
      <c r="XBN543" s="1"/>
      <c r="XBO543" s="1"/>
      <c r="XBP543" s="1"/>
      <c r="XBQ543" s="1"/>
      <c r="XBR543" s="1"/>
      <c r="XBS543" s="1"/>
      <c r="XBT543" s="1"/>
      <c r="XBU543" s="1"/>
      <c r="XBV543" s="1"/>
      <c r="XBW543" s="1"/>
      <c r="XBX543" s="1"/>
      <c r="XBY543" s="1"/>
      <c r="XBZ543" s="1"/>
      <c r="XCA543" s="1"/>
      <c r="XCB543" s="1"/>
      <c r="XCC543" s="1"/>
      <c r="XCD543" s="1"/>
      <c r="XCE543" s="1"/>
      <c r="XCF543" s="1"/>
      <c r="XCG543" s="1"/>
      <c r="XCH543" s="1"/>
      <c r="XCI543" s="1"/>
      <c r="XCJ543" s="1"/>
      <c r="XCK543" s="1"/>
      <c r="XCL543" s="1"/>
      <c r="XCM543" s="1"/>
      <c r="XCN543" s="1"/>
      <c r="XCO543" s="1"/>
      <c r="XCP543" s="1"/>
      <c r="XCQ543" s="1"/>
      <c r="XCR543" s="1"/>
      <c r="XCS543" s="1"/>
      <c r="XCT543" s="1"/>
      <c r="XCU543" s="1"/>
      <c r="XCV543" s="1"/>
      <c r="XCW543" s="1"/>
      <c r="XCX543" s="1"/>
      <c r="XCY543" s="1"/>
      <c r="XCZ543" s="1"/>
      <c r="XDA543" s="1"/>
      <c r="XDB543" s="1"/>
      <c r="XDC543" s="1"/>
      <c r="XDD543" s="1"/>
      <c r="XDE543" s="1"/>
      <c r="XDF543" s="1"/>
      <c r="XDG543" s="1"/>
      <c r="XDH543" s="1"/>
      <c r="XDI543" s="1"/>
      <c r="XDJ543" s="1"/>
      <c r="XDK543" s="1"/>
      <c r="XDL543" s="1"/>
      <c r="XDM543" s="1"/>
      <c r="XDN543" s="1"/>
      <c r="XDO543" s="1"/>
      <c r="XDP543" s="1"/>
      <c r="XDQ543" s="1"/>
      <c r="XDR543" s="1"/>
      <c r="XDS543" s="1"/>
      <c r="XDT543" s="1"/>
      <c r="XDU543" s="1"/>
      <c r="XDV543" s="1"/>
      <c r="XDW543" s="1"/>
      <c r="XDX543" s="1"/>
      <c r="XDY543" s="1"/>
      <c r="XDZ543" s="1"/>
      <c r="XEA543" s="1"/>
      <c r="XEB543" s="1"/>
      <c r="XEC543" s="1"/>
      <c r="XED543" s="1"/>
      <c r="XEE543" s="1"/>
      <c r="XEF543" s="1"/>
      <c r="XEG543" s="1"/>
      <c r="XEH543" s="1"/>
      <c r="XEI543" s="1"/>
      <c r="XEJ543" s="1"/>
      <c r="XEK543" s="1"/>
      <c r="XEL543" s="1"/>
      <c r="XEM543" s="1"/>
      <c r="XEN543" s="1"/>
      <c r="XEO543" s="1"/>
      <c r="XEP543" s="1"/>
      <c r="XEQ543" s="1"/>
      <c r="XER543" s="1"/>
      <c r="XES543" s="1"/>
      <c r="XET543" s="1"/>
      <c r="XEU543" s="1"/>
      <c r="XEV543" s="1"/>
      <c r="XEW543" s="1"/>
      <c r="XEX543" s="1"/>
      <c r="XEY543" s="1"/>
      <c r="XEZ543" s="1"/>
      <c r="XFA543" s="1"/>
      <c r="XFB543" s="1"/>
      <c r="XFC543" s="1"/>
      <c r="XFD543" s="1"/>
    </row>
    <row r="544" spans="1:151 16227:16384" s="11" customFormat="1" ht="20.25" customHeight="1" x14ac:dyDescent="0.25">
      <c r="A544" s="137" t="str">
        <f>A543</f>
        <v>40th Floor</v>
      </c>
      <c r="B544" s="138"/>
      <c r="C544" s="100">
        <v>1</v>
      </c>
      <c r="D544" s="100"/>
      <c r="E544" s="117" t="s">
        <v>266</v>
      </c>
      <c r="F544" s="118"/>
      <c r="G544" s="118"/>
      <c r="H544" s="118"/>
      <c r="I544" s="119"/>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WZC544" s="1"/>
      <c r="WZD544" s="1"/>
      <c r="WZE544" s="1"/>
      <c r="WZF544" s="1"/>
      <c r="WZG544" s="1"/>
      <c r="WZH544" s="1"/>
      <c r="WZI544" s="1"/>
      <c r="WZJ544" s="1"/>
      <c r="WZK544" s="1"/>
      <c r="WZL544" s="1"/>
      <c r="WZM544" s="1"/>
      <c r="WZN544" s="1"/>
      <c r="WZO544" s="1"/>
      <c r="WZP544" s="1"/>
      <c r="WZQ544" s="1"/>
      <c r="WZR544" s="1"/>
      <c r="WZS544" s="1"/>
      <c r="WZT544" s="1"/>
      <c r="WZU544" s="1"/>
      <c r="WZV544" s="1"/>
      <c r="WZW544" s="1"/>
      <c r="WZX544" s="1"/>
      <c r="WZY544" s="1"/>
      <c r="WZZ544" s="1"/>
      <c r="XAA544" s="1"/>
      <c r="XAB544" s="1"/>
      <c r="XAC544" s="1"/>
      <c r="XAD544" s="1"/>
      <c r="XAE544" s="1"/>
      <c r="XAF544" s="1"/>
      <c r="XAG544" s="1"/>
      <c r="XAH544" s="1"/>
      <c r="XAI544" s="1"/>
      <c r="XAJ544" s="1"/>
      <c r="XAK544" s="1"/>
      <c r="XAL544" s="1"/>
      <c r="XAM544" s="1"/>
      <c r="XAN544" s="1"/>
      <c r="XAO544" s="1"/>
      <c r="XAP544" s="1"/>
      <c r="XAQ544" s="1"/>
      <c r="XAR544" s="1"/>
      <c r="XAS544" s="1"/>
      <c r="XAT544" s="1"/>
      <c r="XAU544" s="1"/>
      <c r="XAV544" s="1"/>
      <c r="XAW544" s="1"/>
      <c r="XAX544" s="1"/>
      <c r="XAY544" s="1"/>
      <c r="XAZ544" s="1"/>
      <c r="XBA544" s="1"/>
      <c r="XBB544" s="1"/>
      <c r="XBC544" s="1"/>
      <c r="XBD544" s="1"/>
      <c r="XBE544" s="1"/>
      <c r="XBF544" s="1"/>
      <c r="XBG544" s="1"/>
      <c r="XBH544" s="1"/>
      <c r="XBI544" s="1"/>
      <c r="XBJ544" s="1"/>
      <c r="XBK544" s="1"/>
      <c r="XBL544" s="1"/>
      <c r="XBM544" s="1"/>
      <c r="XBN544" s="1"/>
      <c r="XBO544" s="1"/>
      <c r="XBP544" s="1"/>
      <c r="XBQ544" s="1"/>
      <c r="XBR544" s="1"/>
      <c r="XBS544" s="1"/>
      <c r="XBT544" s="1"/>
      <c r="XBU544" s="1"/>
      <c r="XBV544" s="1"/>
      <c r="XBW544" s="1"/>
      <c r="XBX544" s="1"/>
      <c r="XBY544" s="1"/>
      <c r="XBZ544" s="1"/>
      <c r="XCA544" s="1"/>
      <c r="XCB544" s="1"/>
      <c r="XCC544" s="1"/>
      <c r="XCD544" s="1"/>
      <c r="XCE544" s="1"/>
      <c r="XCF544" s="1"/>
      <c r="XCG544" s="1"/>
      <c r="XCH544" s="1"/>
      <c r="XCI544" s="1"/>
      <c r="XCJ544" s="1"/>
      <c r="XCK544" s="1"/>
      <c r="XCL544" s="1"/>
      <c r="XCM544" s="1"/>
      <c r="XCN544" s="1"/>
      <c r="XCO544" s="1"/>
      <c r="XCP544" s="1"/>
      <c r="XCQ544" s="1"/>
      <c r="XCR544" s="1"/>
      <c r="XCS544" s="1"/>
      <c r="XCT544" s="1"/>
      <c r="XCU544" s="1"/>
      <c r="XCV544" s="1"/>
      <c r="XCW544" s="1"/>
      <c r="XCX544" s="1"/>
      <c r="XCY544" s="1"/>
      <c r="XCZ544" s="1"/>
      <c r="XDA544" s="1"/>
      <c r="XDB544" s="1"/>
      <c r="XDC544" s="1"/>
      <c r="XDD544" s="1"/>
      <c r="XDE544" s="1"/>
      <c r="XDF544" s="1"/>
      <c r="XDG544" s="1"/>
      <c r="XDH544" s="1"/>
      <c r="XDI544" s="1"/>
      <c r="XDJ544" s="1"/>
      <c r="XDK544" s="1"/>
      <c r="XDL544" s="1"/>
      <c r="XDM544" s="1"/>
      <c r="XDN544" s="1"/>
      <c r="XDO544" s="1"/>
      <c r="XDP544" s="1"/>
      <c r="XDQ544" s="1"/>
      <c r="XDR544" s="1"/>
      <c r="XDS544" s="1"/>
      <c r="XDT544" s="1"/>
      <c r="XDU544" s="1"/>
      <c r="XDV544" s="1"/>
      <c r="XDW544" s="1"/>
      <c r="XDX544" s="1"/>
      <c r="XDY544" s="1"/>
      <c r="XDZ544" s="1"/>
      <c r="XEA544" s="1"/>
      <c r="XEB544" s="1"/>
      <c r="XEC544" s="1"/>
      <c r="XED544" s="1"/>
      <c r="XEE544" s="1"/>
      <c r="XEF544" s="1"/>
      <c r="XEG544" s="1"/>
      <c r="XEH544" s="1"/>
      <c r="XEI544" s="1"/>
      <c r="XEJ544" s="1"/>
      <c r="XEK544" s="1"/>
      <c r="XEL544" s="1"/>
      <c r="XEM544" s="1"/>
      <c r="XEN544" s="1"/>
      <c r="XEO544" s="1"/>
      <c r="XEP544" s="1"/>
      <c r="XEQ544" s="1"/>
      <c r="XER544" s="1"/>
      <c r="XES544" s="1"/>
      <c r="XET544" s="1"/>
      <c r="XEU544" s="1"/>
      <c r="XEV544" s="1"/>
      <c r="XEW544" s="1"/>
      <c r="XEX544" s="1"/>
      <c r="XEY544" s="1"/>
      <c r="XEZ544" s="1"/>
      <c r="XFA544" s="1"/>
      <c r="XFB544" s="1"/>
      <c r="XFC544" s="1"/>
      <c r="XFD544" s="1"/>
    </row>
    <row r="545" spans="1:151 16227:16384" s="11" customFormat="1" ht="20.25" customHeight="1" x14ac:dyDescent="0.25">
      <c r="A545" s="139"/>
      <c r="B545" s="140"/>
      <c r="C545" s="100">
        <f>C544+1</f>
        <v>2</v>
      </c>
      <c r="D545" s="100"/>
      <c r="E545" s="60" t="s">
        <v>207</v>
      </c>
      <c r="F545" s="117">
        <f>(88.13+5.83)*10.764</f>
        <v>1011.3854399999999</v>
      </c>
      <c r="G545" s="119">
        <f>(88.13+5.83)*10.764</f>
        <v>1011.3854399999999</v>
      </c>
      <c r="H545" s="60">
        <v>0</v>
      </c>
      <c r="I545" s="60">
        <f t="shared" ref="I545" si="125">F545*(($I$191)+1)+H545</f>
        <v>1517.0781599999998</v>
      </c>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WZC545" s="1"/>
      <c r="WZD545" s="1"/>
      <c r="WZE545" s="1"/>
      <c r="WZF545" s="1"/>
      <c r="WZG545" s="1"/>
      <c r="WZH545" s="1"/>
      <c r="WZI545" s="1"/>
      <c r="WZJ545" s="1"/>
      <c r="WZK545" s="1"/>
      <c r="WZL545" s="1"/>
      <c r="WZM545" s="1"/>
      <c r="WZN545" s="1"/>
      <c r="WZO545" s="1"/>
      <c r="WZP545" s="1"/>
      <c r="WZQ545" s="1"/>
      <c r="WZR545" s="1"/>
      <c r="WZS545" s="1"/>
      <c r="WZT545" s="1"/>
      <c r="WZU545" s="1"/>
      <c r="WZV545" s="1"/>
      <c r="WZW545" s="1"/>
      <c r="WZX545" s="1"/>
      <c r="WZY545" s="1"/>
      <c r="WZZ545" s="1"/>
      <c r="XAA545" s="1"/>
      <c r="XAB545" s="1"/>
      <c r="XAC545" s="1"/>
      <c r="XAD545" s="1"/>
      <c r="XAE545" s="1"/>
      <c r="XAF545" s="1"/>
      <c r="XAG545" s="1"/>
      <c r="XAH545" s="1"/>
      <c r="XAI545" s="1"/>
      <c r="XAJ545" s="1"/>
      <c r="XAK545" s="1"/>
      <c r="XAL545" s="1"/>
      <c r="XAM545" s="1"/>
      <c r="XAN545" s="1"/>
      <c r="XAO545" s="1"/>
      <c r="XAP545" s="1"/>
      <c r="XAQ545" s="1"/>
      <c r="XAR545" s="1"/>
      <c r="XAS545" s="1"/>
      <c r="XAT545" s="1"/>
      <c r="XAU545" s="1"/>
      <c r="XAV545" s="1"/>
      <c r="XAW545" s="1"/>
      <c r="XAX545" s="1"/>
      <c r="XAY545" s="1"/>
      <c r="XAZ545" s="1"/>
      <c r="XBA545" s="1"/>
      <c r="XBB545" s="1"/>
      <c r="XBC545" s="1"/>
      <c r="XBD545" s="1"/>
      <c r="XBE545" s="1"/>
      <c r="XBF545" s="1"/>
      <c r="XBG545" s="1"/>
      <c r="XBH545" s="1"/>
      <c r="XBI545" s="1"/>
      <c r="XBJ545" s="1"/>
      <c r="XBK545" s="1"/>
      <c r="XBL545" s="1"/>
      <c r="XBM545" s="1"/>
      <c r="XBN545" s="1"/>
      <c r="XBO545" s="1"/>
      <c r="XBP545" s="1"/>
      <c r="XBQ545" s="1"/>
      <c r="XBR545" s="1"/>
      <c r="XBS545" s="1"/>
      <c r="XBT545" s="1"/>
      <c r="XBU545" s="1"/>
      <c r="XBV545" s="1"/>
      <c r="XBW545" s="1"/>
      <c r="XBX545" s="1"/>
      <c r="XBY545" s="1"/>
      <c r="XBZ545" s="1"/>
      <c r="XCA545" s="1"/>
      <c r="XCB545" s="1"/>
      <c r="XCC545" s="1"/>
      <c r="XCD545" s="1"/>
      <c r="XCE545" s="1"/>
      <c r="XCF545" s="1"/>
      <c r="XCG545" s="1"/>
      <c r="XCH545" s="1"/>
      <c r="XCI545" s="1"/>
      <c r="XCJ545" s="1"/>
      <c r="XCK545" s="1"/>
      <c r="XCL545" s="1"/>
      <c r="XCM545" s="1"/>
      <c r="XCN545" s="1"/>
      <c r="XCO545" s="1"/>
      <c r="XCP545" s="1"/>
      <c r="XCQ545" s="1"/>
      <c r="XCR545" s="1"/>
      <c r="XCS545" s="1"/>
      <c r="XCT545" s="1"/>
      <c r="XCU545" s="1"/>
      <c r="XCV545" s="1"/>
      <c r="XCW545" s="1"/>
      <c r="XCX545" s="1"/>
      <c r="XCY545" s="1"/>
      <c r="XCZ545" s="1"/>
      <c r="XDA545" s="1"/>
      <c r="XDB545" s="1"/>
      <c r="XDC545" s="1"/>
      <c r="XDD545" s="1"/>
      <c r="XDE545" s="1"/>
      <c r="XDF545" s="1"/>
      <c r="XDG545" s="1"/>
      <c r="XDH545" s="1"/>
      <c r="XDI545" s="1"/>
      <c r="XDJ545" s="1"/>
      <c r="XDK545" s="1"/>
      <c r="XDL545" s="1"/>
      <c r="XDM545" s="1"/>
      <c r="XDN545" s="1"/>
      <c r="XDO545" s="1"/>
      <c r="XDP545" s="1"/>
      <c r="XDQ545" s="1"/>
      <c r="XDR545" s="1"/>
      <c r="XDS545" s="1"/>
      <c r="XDT545" s="1"/>
      <c r="XDU545" s="1"/>
      <c r="XDV545" s="1"/>
      <c r="XDW545" s="1"/>
      <c r="XDX545" s="1"/>
      <c r="XDY545" s="1"/>
      <c r="XDZ545" s="1"/>
      <c r="XEA545" s="1"/>
      <c r="XEB545" s="1"/>
      <c r="XEC545" s="1"/>
      <c r="XED545" s="1"/>
      <c r="XEE545" s="1"/>
      <c r="XEF545" s="1"/>
      <c r="XEG545" s="1"/>
      <c r="XEH545" s="1"/>
      <c r="XEI545" s="1"/>
      <c r="XEJ545" s="1"/>
      <c r="XEK545" s="1"/>
      <c r="XEL545" s="1"/>
      <c r="XEM545" s="1"/>
      <c r="XEN545" s="1"/>
      <c r="XEO545" s="1"/>
      <c r="XEP545" s="1"/>
      <c r="XEQ545" s="1"/>
      <c r="XER545" s="1"/>
      <c r="XES545" s="1"/>
      <c r="XET545" s="1"/>
      <c r="XEU545" s="1"/>
      <c r="XEV545" s="1"/>
      <c r="XEW545" s="1"/>
      <c r="XEX545" s="1"/>
      <c r="XEY545" s="1"/>
      <c r="XEZ545" s="1"/>
      <c r="XFA545" s="1"/>
      <c r="XFB545" s="1"/>
      <c r="XFC545" s="1"/>
      <c r="XFD545" s="1"/>
    </row>
    <row r="546" spans="1:151 16227:16384" s="11" customFormat="1" ht="20.25" customHeight="1" x14ac:dyDescent="0.25">
      <c r="A546" s="139"/>
      <c r="B546" s="140"/>
      <c r="C546" s="100">
        <f t="shared" ref="C546:C547" si="126">C545+1</f>
        <v>3</v>
      </c>
      <c r="D546" s="100"/>
      <c r="E546" s="60" t="s">
        <v>211</v>
      </c>
      <c r="F546" s="117">
        <f>(46.65)*10.764</f>
        <v>502.14059999999995</v>
      </c>
      <c r="G546" s="119">
        <f>(46.65)*10.764</f>
        <v>502.14059999999995</v>
      </c>
      <c r="H546" s="60">
        <v>0</v>
      </c>
      <c r="I546" s="60">
        <f>F546*(($I$191)+1)+H546</f>
        <v>753.21089999999992</v>
      </c>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WZC546" s="1"/>
      <c r="WZD546" s="1"/>
      <c r="WZE546" s="1"/>
      <c r="WZF546" s="1"/>
      <c r="WZG546" s="1"/>
      <c r="WZH546" s="1"/>
      <c r="WZI546" s="1"/>
      <c r="WZJ546" s="1"/>
      <c r="WZK546" s="1"/>
      <c r="WZL546" s="1"/>
      <c r="WZM546" s="1"/>
      <c r="WZN546" s="1"/>
      <c r="WZO546" s="1"/>
      <c r="WZP546" s="1"/>
      <c r="WZQ546" s="1"/>
      <c r="WZR546" s="1"/>
      <c r="WZS546" s="1"/>
      <c r="WZT546" s="1"/>
      <c r="WZU546" s="1"/>
      <c r="WZV546" s="1"/>
      <c r="WZW546" s="1"/>
      <c r="WZX546" s="1"/>
      <c r="WZY546" s="1"/>
      <c r="WZZ546" s="1"/>
      <c r="XAA546" s="1"/>
      <c r="XAB546" s="1"/>
      <c r="XAC546" s="1"/>
      <c r="XAD546" s="1"/>
      <c r="XAE546" s="1"/>
      <c r="XAF546" s="1"/>
      <c r="XAG546" s="1"/>
      <c r="XAH546" s="1"/>
      <c r="XAI546" s="1"/>
      <c r="XAJ546" s="1"/>
      <c r="XAK546" s="1"/>
      <c r="XAL546" s="1"/>
      <c r="XAM546" s="1"/>
      <c r="XAN546" s="1"/>
      <c r="XAO546" s="1"/>
      <c r="XAP546" s="1"/>
      <c r="XAQ546" s="1"/>
      <c r="XAR546" s="1"/>
      <c r="XAS546" s="1"/>
      <c r="XAT546" s="1"/>
      <c r="XAU546" s="1"/>
      <c r="XAV546" s="1"/>
      <c r="XAW546" s="1"/>
      <c r="XAX546" s="1"/>
      <c r="XAY546" s="1"/>
      <c r="XAZ546" s="1"/>
      <c r="XBA546" s="1"/>
      <c r="XBB546" s="1"/>
      <c r="XBC546" s="1"/>
      <c r="XBD546" s="1"/>
      <c r="XBE546" s="1"/>
      <c r="XBF546" s="1"/>
      <c r="XBG546" s="1"/>
      <c r="XBH546" s="1"/>
      <c r="XBI546" s="1"/>
      <c r="XBJ546" s="1"/>
      <c r="XBK546" s="1"/>
      <c r="XBL546" s="1"/>
      <c r="XBM546" s="1"/>
      <c r="XBN546" s="1"/>
      <c r="XBO546" s="1"/>
      <c r="XBP546" s="1"/>
      <c r="XBQ546" s="1"/>
      <c r="XBR546" s="1"/>
      <c r="XBS546" s="1"/>
      <c r="XBT546" s="1"/>
      <c r="XBU546" s="1"/>
      <c r="XBV546" s="1"/>
      <c r="XBW546" s="1"/>
      <c r="XBX546" s="1"/>
      <c r="XBY546" s="1"/>
      <c r="XBZ546" s="1"/>
      <c r="XCA546" s="1"/>
      <c r="XCB546" s="1"/>
      <c r="XCC546" s="1"/>
      <c r="XCD546" s="1"/>
      <c r="XCE546" s="1"/>
      <c r="XCF546" s="1"/>
      <c r="XCG546" s="1"/>
      <c r="XCH546" s="1"/>
      <c r="XCI546" s="1"/>
      <c r="XCJ546" s="1"/>
      <c r="XCK546" s="1"/>
      <c r="XCL546" s="1"/>
      <c r="XCM546" s="1"/>
      <c r="XCN546" s="1"/>
      <c r="XCO546" s="1"/>
      <c r="XCP546" s="1"/>
      <c r="XCQ546" s="1"/>
      <c r="XCR546" s="1"/>
      <c r="XCS546" s="1"/>
      <c r="XCT546" s="1"/>
      <c r="XCU546" s="1"/>
      <c r="XCV546" s="1"/>
      <c r="XCW546" s="1"/>
      <c r="XCX546" s="1"/>
      <c r="XCY546" s="1"/>
      <c r="XCZ546" s="1"/>
      <c r="XDA546" s="1"/>
      <c r="XDB546" s="1"/>
      <c r="XDC546" s="1"/>
      <c r="XDD546" s="1"/>
      <c r="XDE546" s="1"/>
      <c r="XDF546" s="1"/>
      <c r="XDG546" s="1"/>
      <c r="XDH546" s="1"/>
      <c r="XDI546" s="1"/>
      <c r="XDJ546" s="1"/>
      <c r="XDK546" s="1"/>
      <c r="XDL546" s="1"/>
      <c r="XDM546" s="1"/>
      <c r="XDN546" s="1"/>
      <c r="XDO546" s="1"/>
      <c r="XDP546" s="1"/>
      <c r="XDQ546" s="1"/>
      <c r="XDR546" s="1"/>
      <c r="XDS546" s="1"/>
      <c r="XDT546" s="1"/>
      <c r="XDU546" s="1"/>
      <c r="XDV546" s="1"/>
      <c r="XDW546" s="1"/>
      <c r="XDX546" s="1"/>
      <c r="XDY546" s="1"/>
      <c r="XDZ546" s="1"/>
      <c r="XEA546" s="1"/>
      <c r="XEB546" s="1"/>
      <c r="XEC546" s="1"/>
      <c r="XED546" s="1"/>
      <c r="XEE546" s="1"/>
      <c r="XEF546" s="1"/>
      <c r="XEG546" s="1"/>
      <c r="XEH546" s="1"/>
      <c r="XEI546" s="1"/>
      <c r="XEJ546" s="1"/>
      <c r="XEK546" s="1"/>
      <c r="XEL546" s="1"/>
      <c r="XEM546" s="1"/>
      <c r="XEN546" s="1"/>
      <c r="XEO546" s="1"/>
      <c r="XEP546" s="1"/>
      <c r="XEQ546" s="1"/>
      <c r="XER546" s="1"/>
      <c r="XES546" s="1"/>
      <c r="XET546" s="1"/>
      <c r="XEU546" s="1"/>
      <c r="XEV546" s="1"/>
      <c r="XEW546" s="1"/>
      <c r="XEX546" s="1"/>
      <c r="XEY546" s="1"/>
      <c r="XEZ546" s="1"/>
      <c r="XFA546" s="1"/>
      <c r="XFB546" s="1"/>
      <c r="XFC546" s="1"/>
      <c r="XFD546" s="1"/>
    </row>
    <row r="547" spans="1:151 16227:16384" s="11" customFormat="1" ht="20.25" customHeight="1" x14ac:dyDescent="0.25">
      <c r="A547" s="141"/>
      <c r="B547" s="142"/>
      <c r="C547" s="100">
        <f t="shared" si="126"/>
        <v>4</v>
      </c>
      <c r="D547" s="100"/>
      <c r="E547" s="60" t="s">
        <v>207</v>
      </c>
      <c r="F547" s="117">
        <f>(79.37+1.93)*10.764</f>
        <v>875.11320000000012</v>
      </c>
      <c r="G547" s="119">
        <f>(79.37+1.93)*10.764</f>
        <v>875.11320000000012</v>
      </c>
      <c r="H547" s="60">
        <v>0</v>
      </c>
      <c r="I547" s="60">
        <f t="shared" ref="I547" si="127">F547*(($I$191)+1)+H547</f>
        <v>1312.6698000000001</v>
      </c>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WZC547" s="1"/>
      <c r="WZD547" s="1"/>
      <c r="WZE547" s="1"/>
      <c r="WZF547" s="1"/>
      <c r="WZG547" s="1"/>
      <c r="WZH547" s="1"/>
      <c r="WZI547" s="1"/>
      <c r="WZJ547" s="1"/>
      <c r="WZK547" s="1"/>
      <c r="WZL547" s="1"/>
      <c r="WZM547" s="1"/>
      <c r="WZN547" s="1"/>
      <c r="WZO547" s="1"/>
      <c r="WZP547" s="1"/>
      <c r="WZQ547" s="1"/>
      <c r="WZR547" s="1"/>
      <c r="WZS547" s="1"/>
      <c r="WZT547" s="1"/>
      <c r="WZU547" s="1"/>
      <c r="WZV547" s="1"/>
      <c r="WZW547" s="1"/>
      <c r="WZX547" s="1"/>
      <c r="WZY547" s="1"/>
      <c r="WZZ547" s="1"/>
      <c r="XAA547" s="1"/>
      <c r="XAB547" s="1"/>
      <c r="XAC547" s="1"/>
      <c r="XAD547" s="1"/>
      <c r="XAE547" s="1"/>
      <c r="XAF547" s="1"/>
      <c r="XAG547" s="1"/>
      <c r="XAH547" s="1"/>
      <c r="XAI547" s="1"/>
      <c r="XAJ547" s="1"/>
      <c r="XAK547" s="1"/>
      <c r="XAL547" s="1"/>
      <c r="XAM547" s="1"/>
      <c r="XAN547" s="1"/>
      <c r="XAO547" s="1"/>
      <c r="XAP547" s="1"/>
      <c r="XAQ547" s="1"/>
      <c r="XAR547" s="1"/>
      <c r="XAS547" s="1"/>
      <c r="XAT547" s="1"/>
      <c r="XAU547" s="1"/>
      <c r="XAV547" s="1"/>
      <c r="XAW547" s="1"/>
      <c r="XAX547" s="1"/>
      <c r="XAY547" s="1"/>
      <c r="XAZ547" s="1"/>
      <c r="XBA547" s="1"/>
      <c r="XBB547" s="1"/>
      <c r="XBC547" s="1"/>
      <c r="XBD547" s="1"/>
      <c r="XBE547" s="1"/>
      <c r="XBF547" s="1"/>
      <c r="XBG547" s="1"/>
      <c r="XBH547" s="1"/>
      <c r="XBI547" s="1"/>
      <c r="XBJ547" s="1"/>
      <c r="XBK547" s="1"/>
      <c r="XBL547" s="1"/>
      <c r="XBM547" s="1"/>
      <c r="XBN547" s="1"/>
      <c r="XBO547" s="1"/>
      <c r="XBP547" s="1"/>
      <c r="XBQ547" s="1"/>
      <c r="XBR547" s="1"/>
      <c r="XBS547" s="1"/>
      <c r="XBT547" s="1"/>
      <c r="XBU547" s="1"/>
      <c r="XBV547" s="1"/>
      <c r="XBW547" s="1"/>
      <c r="XBX547" s="1"/>
      <c r="XBY547" s="1"/>
      <c r="XBZ547" s="1"/>
      <c r="XCA547" s="1"/>
      <c r="XCB547" s="1"/>
      <c r="XCC547" s="1"/>
      <c r="XCD547" s="1"/>
      <c r="XCE547" s="1"/>
      <c r="XCF547" s="1"/>
      <c r="XCG547" s="1"/>
      <c r="XCH547" s="1"/>
      <c r="XCI547" s="1"/>
      <c r="XCJ547" s="1"/>
      <c r="XCK547" s="1"/>
      <c r="XCL547" s="1"/>
      <c r="XCM547" s="1"/>
      <c r="XCN547" s="1"/>
      <c r="XCO547" s="1"/>
      <c r="XCP547" s="1"/>
      <c r="XCQ547" s="1"/>
      <c r="XCR547" s="1"/>
      <c r="XCS547" s="1"/>
      <c r="XCT547" s="1"/>
      <c r="XCU547" s="1"/>
      <c r="XCV547" s="1"/>
      <c r="XCW547" s="1"/>
      <c r="XCX547" s="1"/>
      <c r="XCY547" s="1"/>
      <c r="XCZ547" s="1"/>
      <c r="XDA547" s="1"/>
      <c r="XDB547" s="1"/>
      <c r="XDC547" s="1"/>
      <c r="XDD547" s="1"/>
      <c r="XDE547" s="1"/>
      <c r="XDF547" s="1"/>
      <c r="XDG547" s="1"/>
      <c r="XDH547" s="1"/>
      <c r="XDI547" s="1"/>
      <c r="XDJ547" s="1"/>
      <c r="XDK547" s="1"/>
      <c r="XDL547" s="1"/>
      <c r="XDM547" s="1"/>
      <c r="XDN547" s="1"/>
      <c r="XDO547" s="1"/>
      <c r="XDP547" s="1"/>
      <c r="XDQ547" s="1"/>
      <c r="XDR547" s="1"/>
      <c r="XDS547" s="1"/>
      <c r="XDT547" s="1"/>
      <c r="XDU547" s="1"/>
      <c r="XDV547" s="1"/>
      <c r="XDW547" s="1"/>
      <c r="XDX547" s="1"/>
      <c r="XDY547" s="1"/>
      <c r="XDZ547" s="1"/>
      <c r="XEA547" s="1"/>
      <c r="XEB547" s="1"/>
      <c r="XEC547" s="1"/>
      <c r="XED547" s="1"/>
      <c r="XEE547" s="1"/>
      <c r="XEF547" s="1"/>
      <c r="XEG547" s="1"/>
      <c r="XEH547" s="1"/>
      <c r="XEI547" s="1"/>
      <c r="XEJ547" s="1"/>
      <c r="XEK547" s="1"/>
      <c r="XEL547" s="1"/>
      <c r="XEM547" s="1"/>
      <c r="XEN547" s="1"/>
      <c r="XEO547" s="1"/>
      <c r="XEP547" s="1"/>
      <c r="XEQ547" s="1"/>
      <c r="XER547" s="1"/>
      <c r="XES547" s="1"/>
      <c r="XET547" s="1"/>
      <c r="XEU547" s="1"/>
      <c r="XEV547" s="1"/>
      <c r="XEW547" s="1"/>
      <c r="XEX547" s="1"/>
      <c r="XEY547" s="1"/>
      <c r="XEZ547" s="1"/>
      <c r="XFA547" s="1"/>
      <c r="XFB547" s="1"/>
      <c r="XFC547" s="1"/>
      <c r="XFD547" s="1"/>
    </row>
    <row r="548" spans="1:151 16227:16384" s="11" customFormat="1" ht="20.25" x14ac:dyDescent="0.25">
      <c r="A548" s="120" t="s">
        <v>267</v>
      </c>
      <c r="B548" s="121"/>
      <c r="C548" s="121"/>
      <c r="D548" s="121"/>
      <c r="E548" s="121"/>
      <c r="F548" s="121"/>
      <c r="G548" s="121"/>
      <c r="H548" s="121"/>
      <c r="I548" s="122"/>
      <c r="J548" s="1">
        <v>2</v>
      </c>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WZC548" s="1"/>
      <c r="WZD548" s="1"/>
      <c r="WZE548" s="1"/>
      <c r="WZF548" s="1"/>
      <c r="WZG548" s="1"/>
      <c r="WZH548" s="1"/>
      <c r="WZI548" s="1"/>
      <c r="WZJ548" s="1"/>
      <c r="WZK548" s="1"/>
      <c r="WZL548" s="1"/>
      <c r="WZM548" s="1"/>
      <c r="WZN548" s="1"/>
      <c r="WZO548" s="1"/>
      <c r="WZP548" s="1"/>
      <c r="WZQ548" s="1"/>
      <c r="WZR548" s="1"/>
      <c r="WZS548" s="1"/>
      <c r="WZT548" s="1"/>
      <c r="WZU548" s="1"/>
      <c r="WZV548" s="1"/>
      <c r="WZW548" s="1"/>
      <c r="WZX548" s="1"/>
      <c r="WZY548" s="1"/>
      <c r="WZZ548" s="1"/>
      <c r="XAA548" s="1"/>
      <c r="XAB548" s="1"/>
      <c r="XAC548" s="1"/>
      <c r="XAD548" s="1"/>
      <c r="XAE548" s="1"/>
      <c r="XAF548" s="1"/>
      <c r="XAG548" s="1"/>
      <c r="XAH548" s="1"/>
      <c r="XAI548" s="1"/>
      <c r="XAJ548" s="1"/>
      <c r="XAK548" s="1"/>
      <c r="XAL548" s="1"/>
      <c r="XAM548" s="1"/>
      <c r="XAN548" s="1"/>
      <c r="XAO548" s="1"/>
      <c r="XAP548" s="1"/>
      <c r="XAQ548" s="1"/>
      <c r="XAR548" s="1"/>
      <c r="XAS548" s="1"/>
      <c r="XAT548" s="1"/>
      <c r="XAU548" s="1"/>
      <c r="XAV548" s="1"/>
      <c r="XAW548" s="1"/>
      <c r="XAX548" s="1"/>
      <c r="XAY548" s="1"/>
      <c r="XAZ548" s="1"/>
      <c r="XBA548" s="1"/>
      <c r="XBB548" s="1"/>
      <c r="XBC548" s="1"/>
      <c r="XBD548" s="1"/>
      <c r="XBE548" s="1"/>
      <c r="XBF548" s="1"/>
      <c r="XBG548" s="1"/>
      <c r="XBH548" s="1"/>
      <c r="XBI548" s="1"/>
      <c r="XBJ548" s="1"/>
      <c r="XBK548" s="1"/>
      <c r="XBL548" s="1"/>
      <c r="XBM548" s="1"/>
      <c r="XBN548" s="1"/>
      <c r="XBO548" s="1"/>
      <c r="XBP548" s="1"/>
      <c r="XBQ548" s="1"/>
      <c r="XBR548" s="1"/>
      <c r="XBS548" s="1"/>
      <c r="XBT548" s="1"/>
      <c r="XBU548" s="1"/>
      <c r="XBV548" s="1"/>
      <c r="XBW548" s="1"/>
      <c r="XBX548" s="1"/>
      <c r="XBY548" s="1"/>
      <c r="XBZ548" s="1"/>
      <c r="XCA548" s="1"/>
      <c r="XCB548" s="1"/>
      <c r="XCC548" s="1"/>
      <c r="XCD548" s="1"/>
      <c r="XCE548" s="1"/>
      <c r="XCF548" s="1"/>
      <c r="XCG548" s="1"/>
      <c r="XCH548" s="1"/>
      <c r="XCI548" s="1"/>
      <c r="XCJ548" s="1"/>
      <c r="XCK548" s="1"/>
      <c r="XCL548" s="1"/>
      <c r="XCM548" s="1"/>
      <c r="XCN548" s="1"/>
      <c r="XCO548" s="1"/>
      <c r="XCP548" s="1"/>
      <c r="XCQ548" s="1"/>
      <c r="XCR548" s="1"/>
      <c r="XCS548" s="1"/>
      <c r="XCT548" s="1"/>
      <c r="XCU548" s="1"/>
      <c r="XCV548" s="1"/>
      <c r="XCW548" s="1"/>
      <c r="XCX548" s="1"/>
      <c r="XCY548" s="1"/>
      <c r="XCZ548" s="1"/>
      <c r="XDA548" s="1"/>
      <c r="XDB548" s="1"/>
      <c r="XDC548" s="1"/>
      <c r="XDD548" s="1"/>
      <c r="XDE548" s="1"/>
      <c r="XDF548" s="1"/>
      <c r="XDG548" s="1"/>
      <c r="XDH548" s="1"/>
      <c r="XDI548" s="1"/>
      <c r="XDJ548" s="1"/>
      <c r="XDK548" s="1"/>
      <c r="XDL548" s="1"/>
      <c r="XDM548" s="1"/>
      <c r="XDN548" s="1"/>
      <c r="XDO548" s="1"/>
      <c r="XDP548" s="1"/>
      <c r="XDQ548" s="1"/>
      <c r="XDR548" s="1"/>
      <c r="XDS548" s="1"/>
      <c r="XDT548" s="1"/>
      <c r="XDU548" s="1"/>
      <c r="XDV548" s="1"/>
      <c r="XDW548" s="1"/>
      <c r="XDX548" s="1"/>
      <c r="XDY548" s="1"/>
      <c r="XDZ548" s="1"/>
      <c r="XEA548" s="1"/>
      <c r="XEB548" s="1"/>
      <c r="XEC548" s="1"/>
      <c r="XED548" s="1"/>
      <c r="XEE548" s="1"/>
      <c r="XEF548" s="1"/>
      <c r="XEG548" s="1"/>
      <c r="XEH548" s="1"/>
      <c r="XEI548" s="1"/>
      <c r="XEJ548" s="1"/>
      <c r="XEK548" s="1"/>
      <c r="XEL548" s="1"/>
      <c r="XEM548" s="1"/>
      <c r="XEN548" s="1"/>
      <c r="XEO548" s="1"/>
      <c r="XEP548" s="1"/>
      <c r="XEQ548" s="1"/>
      <c r="XER548" s="1"/>
      <c r="XES548" s="1"/>
      <c r="XET548" s="1"/>
      <c r="XEU548" s="1"/>
      <c r="XEV548" s="1"/>
      <c r="XEW548" s="1"/>
      <c r="XEX548" s="1"/>
      <c r="XEY548" s="1"/>
      <c r="XEZ548" s="1"/>
      <c r="XFA548" s="1"/>
      <c r="XFB548" s="1"/>
      <c r="XFC548" s="1"/>
      <c r="XFD548" s="1"/>
    </row>
    <row r="549" spans="1:151 16227:16384" s="11" customFormat="1" ht="20.25" customHeight="1" x14ac:dyDescent="0.25">
      <c r="A549" s="137" t="str">
        <f>A548</f>
        <v>41st &amp; 42nd Floor</v>
      </c>
      <c r="B549" s="138"/>
      <c r="C549" s="100">
        <v>1</v>
      </c>
      <c r="D549" s="100"/>
      <c r="E549" s="117" t="s">
        <v>269</v>
      </c>
      <c r="F549" s="118"/>
      <c r="G549" s="118"/>
      <c r="H549" s="118"/>
      <c r="I549" s="119"/>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WZC549" s="1"/>
      <c r="WZD549" s="1"/>
      <c r="WZE549" s="1"/>
      <c r="WZF549" s="1"/>
      <c r="WZG549" s="1"/>
      <c r="WZH549" s="1"/>
      <c r="WZI549" s="1"/>
      <c r="WZJ549" s="1"/>
      <c r="WZK549" s="1"/>
      <c r="WZL549" s="1"/>
      <c r="WZM549" s="1"/>
      <c r="WZN549" s="1"/>
      <c r="WZO549" s="1"/>
      <c r="WZP549" s="1"/>
      <c r="WZQ549" s="1"/>
      <c r="WZR549" s="1"/>
      <c r="WZS549" s="1"/>
      <c r="WZT549" s="1"/>
      <c r="WZU549" s="1"/>
      <c r="WZV549" s="1"/>
      <c r="WZW549" s="1"/>
      <c r="WZX549" s="1"/>
      <c r="WZY549" s="1"/>
      <c r="WZZ549" s="1"/>
      <c r="XAA549" s="1"/>
      <c r="XAB549" s="1"/>
      <c r="XAC549" s="1"/>
      <c r="XAD549" s="1"/>
      <c r="XAE549" s="1"/>
      <c r="XAF549" s="1"/>
      <c r="XAG549" s="1"/>
      <c r="XAH549" s="1"/>
      <c r="XAI549" s="1"/>
      <c r="XAJ549" s="1"/>
      <c r="XAK549" s="1"/>
      <c r="XAL549" s="1"/>
      <c r="XAM549" s="1"/>
      <c r="XAN549" s="1"/>
      <c r="XAO549" s="1"/>
      <c r="XAP549" s="1"/>
      <c r="XAQ549" s="1"/>
      <c r="XAR549" s="1"/>
      <c r="XAS549" s="1"/>
      <c r="XAT549" s="1"/>
      <c r="XAU549" s="1"/>
      <c r="XAV549" s="1"/>
      <c r="XAW549" s="1"/>
      <c r="XAX549" s="1"/>
      <c r="XAY549" s="1"/>
      <c r="XAZ549" s="1"/>
      <c r="XBA549" s="1"/>
      <c r="XBB549" s="1"/>
      <c r="XBC549" s="1"/>
      <c r="XBD549" s="1"/>
      <c r="XBE549" s="1"/>
      <c r="XBF549" s="1"/>
      <c r="XBG549" s="1"/>
      <c r="XBH549" s="1"/>
      <c r="XBI549" s="1"/>
      <c r="XBJ549" s="1"/>
      <c r="XBK549" s="1"/>
      <c r="XBL549" s="1"/>
      <c r="XBM549" s="1"/>
      <c r="XBN549" s="1"/>
      <c r="XBO549" s="1"/>
      <c r="XBP549" s="1"/>
      <c r="XBQ549" s="1"/>
      <c r="XBR549" s="1"/>
      <c r="XBS549" s="1"/>
      <c r="XBT549" s="1"/>
      <c r="XBU549" s="1"/>
      <c r="XBV549" s="1"/>
      <c r="XBW549" s="1"/>
      <c r="XBX549" s="1"/>
      <c r="XBY549" s="1"/>
      <c r="XBZ549" s="1"/>
      <c r="XCA549" s="1"/>
      <c r="XCB549" s="1"/>
      <c r="XCC549" s="1"/>
      <c r="XCD549" s="1"/>
      <c r="XCE549" s="1"/>
      <c r="XCF549" s="1"/>
      <c r="XCG549" s="1"/>
      <c r="XCH549" s="1"/>
      <c r="XCI549" s="1"/>
      <c r="XCJ549" s="1"/>
      <c r="XCK549" s="1"/>
      <c r="XCL549" s="1"/>
      <c r="XCM549" s="1"/>
      <c r="XCN549" s="1"/>
      <c r="XCO549" s="1"/>
      <c r="XCP549" s="1"/>
      <c r="XCQ549" s="1"/>
      <c r="XCR549" s="1"/>
      <c r="XCS549" s="1"/>
      <c r="XCT549" s="1"/>
      <c r="XCU549" s="1"/>
      <c r="XCV549" s="1"/>
      <c r="XCW549" s="1"/>
      <c r="XCX549" s="1"/>
      <c r="XCY549" s="1"/>
      <c r="XCZ549" s="1"/>
      <c r="XDA549" s="1"/>
      <c r="XDB549" s="1"/>
      <c r="XDC549" s="1"/>
      <c r="XDD549" s="1"/>
      <c r="XDE549" s="1"/>
      <c r="XDF549" s="1"/>
      <c r="XDG549" s="1"/>
      <c r="XDH549" s="1"/>
      <c r="XDI549" s="1"/>
      <c r="XDJ549" s="1"/>
      <c r="XDK549" s="1"/>
      <c r="XDL549" s="1"/>
      <c r="XDM549" s="1"/>
      <c r="XDN549" s="1"/>
      <c r="XDO549" s="1"/>
      <c r="XDP549" s="1"/>
      <c r="XDQ549" s="1"/>
      <c r="XDR549" s="1"/>
      <c r="XDS549" s="1"/>
      <c r="XDT549" s="1"/>
      <c r="XDU549" s="1"/>
      <c r="XDV549" s="1"/>
      <c r="XDW549" s="1"/>
      <c r="XDX549" s="1"/>
      <c r="XDY549" s="1"/>
      <c r="XDZ549" s="1"/>
      <c r="XEA549" s="1"/>
      <c r="XEB549" s="1"/>
      <c r="XEC549" s="1"/>
      <c r="XED549" s="1"/>
      <c r="XEE549" s="1"/>
      <c r="XEF549" s="1"/>
      <c r="XEG549" s="1"/>
      <c r="XEH549" s="1"/>
      <c r="XEI549" s="1"/>
      <c r="XEJ549" s="1"/>
      <c r="XEK549" s="1"/>
      <c r="XEL549" s="1"/>
      <c r="XEM549" s="1"/>
      <c r="XEN549" s="1"/>
      <c r="XEO549" s="1"/>
      <c r="XEP549" s="1"/>
      <c r="XEQ549" s="1"/>
      <c r="XER549" s="1"/>
      <c r="XES549" s="1"/>
      <c r="XET549" s="1"/>
      <c r="XEU549" s="1"/>
      <c r="XEV549" s="1"/>
      <c r="XEW549" s="1"/>
      <c r="XEX549" s="1"/>
      <c r="XEY549" s="1"/>
      <c r="XEZ549" s="1"/>
      <c r="XFA549" s="1"/>
      <c r="XFB549" s="1"/>
      <c r="XFC549" s="1"/>
      <c r="XFD549" s="1"/>
    </row>
    <row r="550" spans="1:151 16227:16384" s="11" customFormat="1" ht="20.25" customHeight="1" x14ac:dyDescent="0.25">
      <c r="A550" s="139"/>
      <c r="B550" s="140"/>
      <c r="C550" s="100">
        <f>C549+1</f>
        <v>2</v>
      </c>
      <c r="D550" s="100"/>
      <c r="E550" s="60" t="s">
        <v>207</v>
      </c>
      <c r="F550" s="117">
        <f>(88.13+5.83)*10.764</f>
        <v>1011.3854399999999</v>
      </c>
      <c r="G550" s="119">
        <f>(88.13+5.83)*10.764</f>
        <v>1011.3854399999999</v>
      </c>
      <c r="H550" s="60">
        <v>0</v>
      </c>
      <c r="I550" s="60">
        <f t="shared" ref="I550" si="128">F550*(($I$191)+1)+H550</f>
        <v>1517.0781599999998</v>
      </c>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WZC550" s="1"/>
      <c r="WZD550" s="1"/>
      <c r="WZE550" s="1"/>
      <c r="WZF550" s="1"/>
      <c r="WZG550" s="1"/>
      <c r="WZH550" s="1"/>
      <c r="WZI550" s="1"/>
      <c r="WZJ550" s="1"/>
      <c r="WZK550" s="1"/>
      <c r="WZL550" s="1"/>
      <c r="WZM550" s="1"/>
      <c r="WZN550" s="1"/>
      <c r="WZO550" s="1"/>
      <c r="WZP550" s="1"/>
      <c r="WZQ550" s="1"/>
      <c r="WZR550" s="1"/>
      <c r="WZS550" s="1"/>
      <c r="WZT550" s="1"/>
      <c r="WZU550" s="1"/>
      <c r="WZV550" s="1"/>
      <c r="WZW550" s="1"/>
      <c r="WZX550" s="1"/>
      <c r="WZY550" s="1"/>
      <c r="WZZ550" s="1"/>
      <c r="XAA550" s="1"/>
      <c r="XAB550" s="1"/>
      <c r="XAC550" s="1"/>
      <c r="XAD550" s="1"/>
      <c r="XAE550" s="1"/>
      <c r="XAF550" s="1"/>
      <c r="XAG550" s="1"/>
      <c r="XAH550" s="1"/>
      <c r="XAI550" s="1"/>
      <c r="XAJ550" s="1"/>
      <c r="XAK550" s="1"/>
      <c r="XAL550" s="1"/>
      <c r="XAM550" s="1"/>
      <c r="XAN550" s="1"/>
      <c r="XAO550" s="1"/>
      <c r="XAP550" s="1"/>
      <c r="XAQ550" s="1"/>
      <c r="XAR550" s="1"/>
      <c r="XAS550" s="1"/>
      <c r="XAT550" s="1"/>
      <c r="XAU550" s="1"/>
      <c r="XAV550" s="1"/>
      <c r="XAW550" s="1"/>
      <c r="XAX550" s="1"/>
      <c r="XAY550" s="1"/>
      <c r="XAZ550" s="1"/>
      <c r="XBA550" s="1"/>
      <c r="XBB550" s="1"/>
      <c r="XBC550" s="1"/>
      <c r="XBD550" s="1"/>
      <c r="XBE550" s="1"/>
      <c r="XBF550" s="1"/>
      <c r="XBG550" s="1"/>
      <c r="XBH550" s="1"/>
      <c r="XBI550" s="1"/>
      <c r="XBJ550" s="1"/>
      <c r="XBK550" s="1"/>
      <c r="XBL550" s="1"/>
      <c r="XBM550" s="1"/>
      <c r="XBN550" s="1"/>
      <c r="XBO550" s="1"/>
      <c r="XBP550" s="1"/>
      <c r="XBQ550" s="1"/>
      <c r="XBR550" s="1"/>
      <c r="XBS550" s="1"/>
      <c r="XBT550" s="1"/>
      <c r="XBU550" s="1"/>
      <c r="XBV550" s="1"/>
      <c r="XBW550" s="1"/>
      <c r="XBX550" s="1"/>
      <c r="XBY550" s="1"/>
      <c r="XBZ550" s="1"/>
      <c r="XCA550" s="1"/>
      <c r="XCB550" s="1"/>
      <c r="XCC550" s="1"/>
      <c r="XCD550" s="1"/>
      <c r="XCE550" s="1"/>
      <c r="XCF550" s="1"/>
      <c r="XCG550" s="1"/>
      <c r="XCH550" s="1"/>
      <c r="XCI550" s="1"/>
      <c r="XCJ550" s="1"/>
      <c r="XCK550" s="1"/>
      <c r="XCL550" s="1"/>
      <c r="XCM550" s="1"/>
      <c r="XCN550" s="1"/>
      <c r="XCO550" s="1"/>
      <c r="XCP550" s="1"/>
      <c r="XCQ550" s="1"/>
      <c r="XCR550" s="1"/>
      <c r="XCS550" s="1"/>
      <c r="XCT550" s="1"/>
      <c r="XCU550" s="1"/>
      <c r="XCV550" s="1"/>
      <c r="XCW550" s="1"/>
      <c r="XCX550" s="1"/>
      <c r="XCY550" s="1"/>
      <c r="XCZ550" s="1"/>
      <c r="XDA550" s="1"/>
      <c r="XDB550" s="1"/>
      <c r="XDC550" s="1"/>
      <c r="XDD550" s="1"/>
      <c r="XDE550" s="1"/>
      <c r="XDF550" s="1"/>
      <c r="XDG550" s="1"/>
      <c r="XDH550" s="1"/>
      <c r="XDI550" s="1"/>
      <c r="XDJ550" s="1"/>
      <c r="XDK550" s="1"/>
      <c r="XDL550" s="1"/>
      <c r="XDM550" s="1"/>
      <c r="XDN550" s="1"/>
      <c r="XDO550" s="1"/>
      <c r="XDP550" s="1"/>
      <c r="XDQ550" s="1"/>
      <c r="XDR550" s="1"/>
      <c r="XDS550" s="1"/>
      <c r="XDT550" s="1"/>
      <c r="XDU550" s="1"/>
      <c r="XDV550" s="1"/>
      <c r="XDW550" s="1"/>
      <c r="XDX550" s="1"/>
      <c r="XDY550" s="1"/>
      <c r="XDZ550" s="1"/>
      <c r="XEA550" s="1"/>
      <c r="XEB550" s="1"/>
      <c r="XEC550" s="1"/>
      <c r="XED550" s="1"/>
      <c r="XEE550" s="1"/>
      <c r="XEF550" s="1"/>
      <c r="XEG550" s="1"/>
      <c r="XEH550" s="1"/>
      <c r="XEI550" s="1"/>
      <c r="XEJ550" s="1"/>
      <c r="XEK550" s="1"/>
      <c r="XEL550" s="1"/>
      <c r="XEM550" s="1"/>
      <c r="XEN550" s="1"/>
      <c r="XEO550" s="1"/>
      <c r="XEP550" s="1"/>
      <c r="XEQ550" s="1"/>
      <c r="XER550" s="1"/>
      <c r="XES550" s="1"/>
      <c r="XET550" s="1"/>
      <c r="XEU550" s="1"/>
      <c r="XEV550" s="1"/>
      <c r="XEW550" s="1"/>
      <c r="XEX550" s="1"/>
      <c r="XEY550" s="1"/>
      <c r="XEZ550" s="1"/>
      <c r="XFA550" s="1"/>
      <c r="XFB550" s="1"/>
      <c r="XFC550" s="1"/>
      <c r="XFD550" s="1"/>
    </row>
    <row r="551" spans="1:151 16227:16384" s="11" customFormat="1" ht="20.25" customHeight="1" x14ac:dyDescent="0.25">
      <c r="A551" s="139"/>
      <c r="B551" s="140"/>
      <c r="C551" s="100">
        <f t="shared" ref="C551:C552" si="129">C550+1</f>
        <v>3</v>
      </c>
      <c r="D551" s="100"/>
      <c r="E551" s="60" t="s">
        <v>211</v>
      </c>
      <c r="F551" s="117">
        <f>(46.65)*10.764</f>
        <v>502.14059999999995</v>
      </c>
      <c r="G551" s="119">
        <f>(46.65)*10.764</f>
        <v>502.14059999999995</v>
      </c>
      <c r="H551" s="60">
        <v>0</v>
      </c>
      <c r="I551" s="60">
        <f>F551*(($I$191)+1)+H551</f>
        <v>753.21089999999992</v>
      </c>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WZC551" s="1"/>
      <c r="WZD551" s="1"/>
      <c r="WZE551" s="1"/>
      <c r="WZF551" s="1"/>
      <c r="WZG551" s="1"/>
      <c r="WZH551" s="1"/>
      <c r="WZI551" s="1"/>
      <c r="WZJ551" s="1"/>
      <c r="WZK551" s="1"/>
      <c r="WZL551" s="1"/>
      <c r="WZM551" s="1"/>
      <c r="WZN551" s="1"/>
      <c r="WZO551" s="1"/>
      <c r="WZP551" s="1"/>
      <c r="WZQ551" s="1"/>
      <c r="WZR551" s="1"/>
      <c r="WZS551" s="1"/>
      <c r="WZT551" s="1"/>
      <c r="WZU551" s="1"/>
      <c r="WZV551" s="1"/>
      <c r="WZW551" s="1"/>
      <c r="WZX551" s="1"/>
      <c r="WZY551" s="1"/>
      <c r="WZZ551" s="1"/>
      <c r="XAA551" s="1"/>
      <c r="XAB551" s="1"/>
      <c r="XAC551" s="1"/>
      <c r="XAD551" s="1"/>
      <c r="XAE551" s="1"/>
      <c r="XAF551" s="1"/>
      <c r="XAG551" s="1"/>
      <c r="XAH551" s="1"/>
      <c r="XAI551" s="1"/>
      <c r="XAJ551" s="1"/>
      <c r="XAK551" s="1"/>
      <c r="XAL551" s="1"/>
      <c r="XAM551" s="1"/>
      <c r="XAN551" s="1"/>
      <c r="XAO551" s="1"/>
      <c r="XAP551" s="1"/>
      <c r="XAQ551" s="1"/>
      <c r="XAR551" s="1"/>
      <c r="XAS551" s="1"/>
      <c r="XAT551" s="1"/>
      <c r="XAU551" s="1"/>
      <c r="XAV551" s="1"/>
      <c r="XAW551" s="1"/>
      <c r="XAX551" s="1"/>
      <c r="XAY551" s="1"/>
      <c r="XAZ551" s="1"/>
      <c r="XBA551" s="1"/>
      <c r="XBB551" s="1"/>
      <c r="XBC551" s="1"/>
      <c r="XBD551" s="1"/>
      <c r="XBE551" s="1"/>
      <c r="XBF551" s="1"/>
      <c r="XBG551" s="1"/>
      <c r="XBH551" s="1"/>
      <c r="XBI551" s="1"/>
      <c r="XBJ551" s="1"/>
      <c r="XBK551" s="1"/>
      <c r="XBL551" s="1"/>
      <c r="XBM551" s="1"/>
      <c r="XBN551" s="1"/>
      <c r="XBO551" s="1"/>
      <c r="XBP551" s="1"/>
      <c r="XBQ551" s="1"/>
      <c r="XBR551" s="1"/>
      <c r="XBS551" s="1"/>
      <c r="XBT551" s="1"/>
      <c r="XBU551" s="1"/>
      <c r="XBV551" s="1"/>
      <c r="XBW551" s="1"/>
      <c r="XBX551" s="1"/>
      <c r="XBY551" s="1"/>
      <c r="XBZ551" s="1"/>
      <c r="XCA551" s="1"/>
      <c r="XCB551" s="1"/>
      <c r="XCC551" s="1"/>
      <c r="XCD551" s="1"/>
      <c r="XCE551" s="1"/>
      <c r="XCF551" s="1"/>
      <c r="XCG551" s="1"/>
      <c r="XCH551" s="1"/>
      <c r="XCI551" s="1"/>
      <c r="XCJ551" s="1"/>
      <c r="XCK551" s="1"/>
      <c r="XCL551" s="1"/>
      <c r="XCM551" s="1"/>
      <c r="XCN551" s="1"/>
      <c r="XCO551" s="1"/>
      <c r="XCP551" s="1"/>
      <c r="XCQ551" s="1"/>
      <c r="XCR551" s="1"/>
      <c r="XCS551" s="1"/>
      <c r="XCT551" s="1"/>
      <c r="XCU551" s="1"/>
      <c r="XCV551" s="1"/>
      <c r="XCW551" s="1"/>
      <c r="XCX551" s="1"/>
      <c r="XCY551" s="1"/>
      <c r="XCZ551" s="1"/>
      <c r="XDA551" s="1"/>
      <c r="XDB551" s="1"/>
      <c r="XDC551" s="1"/>
      <c r="XDD551" s="1"/>
      <c r="XDE551" s="1"/>
      <c r="XDF551" s="1"/>
      <c r="XDG551" s="1"/>
      <c r="XDH551" s="1"/>
      <c r="XDI551" s="1"/>
      <c r="XDJ551" s="1"/>
      <c r="XDK551" s="1"/>
      <c r="XDL551" s="1"/>
      <c r="XDM551" s="1"/>
      <c r="XDN551" s="1"/>
      <c r="XDO551" s="1"/>
      <c r="XDP551" s="1"/>
      <c r="XDQ551" s="1"/>
      <c r="XDR551" s="1"/>
      <c r="XDS551" s="1"/>
      <c r="XDT551" s="1"/>
      <c r="XDU551" s="1"/>
      <c r="XDV551" s="1"/>
      <c r="XDW551" s="1"/>
      <c r="XDX551" s="1"/>
      <c r="XDY551" s="1"/>
      <c r="XDZ551" s="1"/>
      <c r="XEA551" s="1"/>
      <c r="XEB551" s="1"/>
      <c r="XEC551" s="1"/>
      <c r="XED551" s="1"/>
      <c r="XEE551" s="1"/>
      <c r="XEF551" s="1"/>
      <c r="XEG551" s="1"/>
      <c r="XEH551" s="1"/>
      <c r="XEI551" s="1"/>
      <c r="XEJ551" s="1"/>
      <c r="XEK551" s="1"/>
      <c r="XEL551" s="1"/>
      <c r="XEM551" s="1"/>
      <c r="XEN551" s="1"/>
      <c r="XEO551" s="1"/>
      <c r="XEP551" s="1"/>
      <c r="XEQ551" s="1"/>
      <c r="XER551" s="1"/>
      <c r="XES551" s="1"/>
      <c r="XET551" s="1"/>
      <c r="XEU551" s="1"/>
      <c r="XEV551" s="1"/>
      <c r="XEW551" s="1"/>
      <c r="XEX551" s="1"/>
      <c r="XEY551" s="1"/>
      <c r="XEZ551" s="1"/>
      <c r="XFA551" s="1"/>
      <c r="XFB551" s="1"/>
      <c r="XFC551" s="1"/>
      <c r="XFD551" s="1"/>
    </row>
    <row r="552" spans="1:151 16227:16384" s="11" customFormat="1" ht="20.25" customHeight="1" x14ac:dyDescent="0.25">
      <c r="A552" s="141"/>
      <c r="B552" s="142"/>
      <c r="C552" s="100">
        <f t="shared" si="129"/>
        <v>4</v>
      </c>
      <c r="D552" s="100"/>
      <c r="E552" s="60" t="s">
        <v>207</v>
      </c>
      <c r="F552" s="117">
        <f>(79.37+6.24)*10.764</f>
        <v>921.50603999999998</v>
      </c>
      <c r="G552" s="119">
        <f>(79.37+1.93)*10.764</f>
        <v>875.11320000000012</v>
      </c>
      <c r="H552" s="60">
        <v>0</v>
      </c>
      <c r="I552" s="60">
        <f t="shared" ref="I552" si="130">F552*(($I$191)+1)+H552</f>
        <v>1382.2590599999999</v>
      </c>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WZC552" s="1"/>
      <c r="WZD552" s="1"/>
      <c r="WZE552" s="1"/>
      <c r="WZF552" s="1"/>
      <c r="WZG552" s="1"/>
      <c r="WZH552" s="1"/>
      <c r="WZI552" s="1"/>
      <c r="WZJ552" s="1"/>
      <c r="WZK552" s="1"/>
      <c r="WZL552" s="1"/>
      <c r="WZM552" s="1"/>
      <c r="WZN552" s="1"/>
      <c r="WZO552" s="1"/>
      <c r="WZP552" s="1"/>
      <c r="WZQ552" s="1"/>
      <c r="WZR552" s="1"/>
      <c r="WZS552" s="1"/>
      <c r="WZT552" s="1"/>
      <c r="WZU552" s="1"/>
      <c r="WZV552" s="1"/>
      <c r="WZW552" s="1"/>
      <c r="WZX552" s="1"/>
      <c r="WZY552" s="1"/>
      <c r="WZZ552" s="1"/>
      <c r="XAA552" s="1"/>
      <c r="XAB552" s="1"/>
      <c r="XAC552" s="1"/>
      <c r="XAD552" s="1"/>
      <c r="XAE552" s="1"/>
      <c r="XAF552" s="1"/>
      <c r="XAG552" s="1"/>
      <c r="XAH552" s="1"/>
      <c r="XAI552" s="1"/>
      <c r="XAJ552" s="1"/>
      <c r="XAK552" s="1"/>
      <c r="XAL552" s="1"/>
      <c r="XAM552" s="1"/>
      <c r="XAN552" s="1"/>
      <c r="XAO552" s="1"/>
      <c r="XAP552" s="1"/>
      <c r="XAQ552" s="1"/>
      <c r="XAR552" s="1"/>
      <c r="XAS552" s="1"/>
      <c r="XAT552" s="1"/>
      <c r="XAU552" s="1"/>
      <c r="XAV552" s="1"/>
      <c r="XAW552" s="1"/>
      <c r="XAX552" s="1"/>
      <c r="XAY552" s="1"/>
      <c r="XAZ552" s="1"/>
      <c r="XBA552" s="1"/>
      <c r="XBB552" s="1"/>
      <c r="XBC552" s="1"/>
      <c r="XBD552" s="1"/>
      <c r="XBE552" s="1"/>
      <c r="XBF552" s="1"/>
      <c r="XBG552" s="1"/>
      <c r="XBH552" s="1"/>
      <c r="XBI552" s="1"/>
      <c r="XBJ552" s="1"/>
      <c r="XBK552" s="1"/>
      <c r="XBL552" s="1"/>
      <c r="XBM552" s="1"/>
      <c r="XBN552" s="1"/>
      <c r="XBO552" s="1"/>
      <c r="XBP552" s="1"/>
      <c r="XBQ552" s="1"/>
      <c r="XBR552" s="1"/>
      <c r="XBS552" s="1"/>
      <c r="XBT552" s="1"/>
      <c r="XBU552" s="1"/>
      <c r="XBV552" s="1"/>
      <c r="XBW552" s="1"/>
      <c r="XBX552" s="1"/>
      <c r="XBY552" s="1"/>
      <c r="XBZ552" s="1"/>
      <c r="XCA552" s="1"/>
      <c r="XCB552" s="1"/>
      <c r="XCC552" s="1"/>
      <c r="XCD552" s="1"/>
      <c r="XCE552" s="1"/>
      <c r="XCF552" s="1"/>
      <c r="XCG552" s="1"/>
      <c r="XCH552" s="1"/>
      <c r="XCI552" s="1"/>
      <c r="XCJ552" s="1"/>
      <c r="XCK552" s="1"/>
      <c r="XCL552" s="1"/>
      <c r="XCM552" s="1"/>
      <c r="XCN552" s="1"/>
      <c r="XCO552" s="1"/>
      <c r="XCP552" s="1"/>
      <c r="XCQ552" s="1"/>
      <c r="XCR552" s="1"/>
      <c r="XCS552" s="1"/>
      <c r="XCT552" s="1"/>
      <c r="XCU552" s="1"/>
      <c r="XCV552" s="1"/>
      <c r="XCW552" s="1"/>
      <c r="XCX552" s="1"/>
      <c r="XCY552" s="1"/>
      <c r="XCZ552" s="1"/>
      <c r="XDA552" s="1"/>
      <c r="XDB552" s="1"/>
      <c r="XDC552" s="1"/>
      <c r="XDD552" s="1"/>
      <c r="XDE552" s="1"/>
      <c r="XDF552" s="1"/>
      <c r="XDG552" s="1"/>
      <c r="XDH552" s="1"/>
      <c r="XDI552" s="1"/>
      <c r="XDJ552" s="1"/>
      <c r="XDK552" s="1"/>
      <c r="XDL552" s="1"/>
      <c r="XDM552" s="1"/>
      <c r="XDN552" s="1"/>
      <c r="XDO552" s="1"/>
      <c r="XDP552" s="1"/>
      <c r="XDQ552" s="1"/>
      <c r="XDR552" s="1"/>
      <c r="XDS552" s="1"/>
      <c r="XDT552" s="1"/>
      <c r="XDU552" s="1"/>
      <c r="XDV552" s="1"/>
      <c r="XDW552" s="1"/>
      <c r="XDX552" s="1"/>
      <c r="XDY552" s="1"/>
      <c r="XDZ552" s="1"/>
      <c r="XEA552" s="1"/>
      <c r="XEB552" s="1"/>
      <c r="XEC552" s="1"/>
      <c r="XED552" s="1"/>
      <c r="XEE552" s="1"/>
      <c r="XEF552" s="1"/>
      <c r="XEG552" s="1"/>
      <c r="XEH552" s="1"/>
      <c r="XEI552" s="1"/>
      <c r="XEJ552" s="1"/>
      <c r="XEK552" s="1"/>
      <c r="XEL552" s="1"/>
      <c r="XEM552" s="1"/>
      <c r="XEN552" s="1"/>
      <c r="XEO552" s="1"/>
      <c r="XEP552" s="1"/>
      <c r="XEQ552" s="1"/>
      <c r="XER552" s="1"/>
      <c r="XES552" s="1"/>
      <c r="XET552" s="1"/>
      <c r="XEU552" s="1"/>
      <c r="XEV552" s="1"/>
      <c r="XEW552" s="1"/>
      <c r="XEX552" s="1"/>
      <c r="XEY552" s="1"/>
      <c r="XEZ552" s="1"/>
      <c r="XFA552" s="1"/>
      <c r="XFB552" s="1"/>
      <c r="XFC552" s="1"/>
      <c r="XFD552" s="1"/>
    </row>
    <row r="553" spans="1:151 16227:16384" s="11" customFormat="1" ht="20.25" x14ac:dyDescent="0.25">
      <c r="A553" s="120" t="s">
        <v>268</v>
      </c>
      <c r="B553" s="121"/>
      <c r="C553" s="121"/>
      <c r="D553" s="121"/>
      <c r="E553" s="121"/>
      <c r="F553" s="121"/>
      <c r="G553" s="121"/>
      <c r="H553" s="121"/>
      <c r="I553" s="122"/>
      <c r="J553" s="1">
        <v>1</v>
      </c>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WZC553" s="1"/>
      <c r="WZD553" s="1"/>
      <c r="WZE553" s="1"/>
      <c r="WZF553" s="1"/>
      <c r="WZG553" s="1"/>
      <c r="WZH553" s="1"/>
      <c r="WZI553" s="1"/>
      <c r="WZJ553" s="1"/>
      <c r="WZK553" s="1"/>
      <c r="WZL553" s="1"/>
      <c r="WZM553" s="1"/>
      <c r="WZN553" s="1"/>
      <c r="WZO553" s="1"/>
      <c r="WZP553" s="1"/>
      <c r="WZQ553" s="1"/>
      <c r="WZR553" s="1"/>
      <c r="WZS553" s="1"/>
      <c r="WZT553" s="1"/>
      <c r="WZU553" s="1"/>
      <c r="WZV553" s="1"/>
      <c r="WZW553" s="1"/>
      <c r="WZX553" s="1"/>
      <c r="WZY553" s="1"/>
      <c r="WZZ553" s="1"/>
      <c r="XAA553" s="1"/>
      <c r="XAB553" s="1"/>
      <c r="XAC553" s="1"/>
      <c r="XAD553" s="1"/>
      <c r="XAE553" s="1"/>
      <c r="XAF553" s="1"/>
      <c r="XAG553" s="1"/>
      <c r="XAH553" s="1"/>
      <c r="XAI553" s="1"/>
      <c r="XAJ553" s="1"/>
      <c r="XAK553" s="1"/>
      <c r="XAL553" s="1"/>
      <c r="XAM553" s="1"/>
      <c r="XAN553" s="1"/>
      <c r="XAO553" s="1"/>
      <c r="XAP553" s="1"/>
      <c r="XAQ553" s="1"/>
      <c r="XAR553" s="1"/>
      <c r="XAS553" s="1"/>
      <c r="XAT553" s="1"/>
      <c r="XAU553" s="1"/>
      <c r="XAV553" s="1"/>
      <c r="XAW553" s="1"/>
      <c r="XAX553" s="1"/>
      <c r="XAY553" s="1"/>
      <c r="XAZ553" s="1"/>
      <c r="XBA553" s="1"/>
      <c r="XBB553" s="1"/>
      <c r="XBC553" s="1"/>
      <c r="XBD553" s="1"/>
      <c r="XBE553" s="1"/>
      <c r="XBF553" s="1"/>
      <c r="XBG553" s="1"/>
      <c r="XBH553" s="1"/>
      <c r="XBI553" s="1"/>
      <c r="XBJ553" s="1"/>
      <c r="XBK553" s="1"/>
      <c r="XBL553" s="1"/>
      <c r="XBM553" s="1"/>
      <c r="XBN553" s="1"/>
      <c r="XBO553" s="1"/>
      <c r="XBP553" s="1"/>
      <c r="XBQ553" s="1"/>
      <c r="XBR553" s="1"/>
      <c r="XBS553" s="1"/>
      <c r="XBT553" s="1"/>
      <c r="XBU553" s="1"/>
      <c r="XBV553" s="1"/>
      <c r="XBW553" s="1"/>
      <c r="XBX553" s="1"/>
      <c r="XBY553" s="1"/>
      <c r="XBZ553" s="1"/>
      <c r="XCA553" s="1"/>
      <c r="XCB553" s="1"/>
      <c r="XCC553" s="1"/>
      <c r="XCD553" s="1"/>
      <c r="XCE553" s="1"/>
      <c r="XCF553" s="1"/>
      <c r="XCG553" s="1"/>
      <c r="XCH553" s="1"/>
      <c r="XCI553" s="1"/>
      <c r="XCJ553" s="1"/>
      <c r="XCK553" s="1"/>
      <c r="XCL553" s="1"/>
      <c r="XCM553" s="1"/>
      <c r="XCN553" s="1"/>
      <c r="XCO553" s="1"/>
      <c r="XCP553" s="1"/>
      <c r="XCQ553" s="1"/>
      <c r="XCR553" s="1"/>
      <c r="XCS553" s="1"/>
      <c r="XCT553" s="1"/>
      <c r="XCU553" s="1"/>
      <c r="XCV553" s="1"/>
      <c r="XCW553" s="1"/>
      <c r="XCX553" s="1"/>
      <c r="XCY553" s="1"/>
      <c r="XCZ553" s="1"/>
      <c r="XDA553" s="1"/>
      <c r="XDB553" s="1"/>
      <c r="XDC553" s="1"/>
      <c r="XDD553" s="1"/>
      <c r="XDE553" s="1"/>
      <c r="XDF553" s="1"/>
      <c r="XDG553" s="1"/>
      <c r="XDH553" s="1"/>
      <c r="XDI553" s="1"/>
      <c r="XDJ553" s="1"/>
      <c r="XDK553" s="1"/>
      <c r="XDL553" s="1"/>
      <c r="XDM553" s="1"/>
      <c r="XDN553" s="1"/>
      <c r="XDO553" s="1"/>
      <c r="XDP553" s="1"/>
      <c r="XDQ553" s="1"/>
      <c r="XDR553" s="1"/>
      <c r="XDS553" s="1"/>
      <c r="XDT553" s="1"/>
      <c r="XDU553" s="1"/>
      <c r="XDV553" s="1"/>
      <c r="XDW553" s="1"/>
      <c r="XDX553" s="1"/>
      <c r="XDY553" s="1"/>
      <c r="XDZ553" s="1"/>
      <c r="XEA553" s="1"/>
      <c r="XEB553" s="1"/>
      <c r="XEC553" s="1"/>
      <c r="XED553" s="1"/>
      <c r="XEE553" s="1"/>
      <c r="XEF553" s="1"/>
      <c r="XEG553" s="1"/>
      <c r="XEH553" s="1"/>
      <c r="XEI553" s="1"/>
      <c r="XEJ553" s="1"/>
      <c r="XEK553" s="1"/>
      <c r="XEL553" s="1"/>
      <c r="XEM553" s="1"/>
      <c r="XEN553" s="1"/>
      <c r="XEO553" s="1"/>
      <c r="XEP553" s="1"/>
      <c r="XEQ553" s="1"/>
      <c r="XER553" s="1"/>
      <c r="XES553" s="1"/>
      <c r="XET553" s="1"/>
      <c r="XEU553" s="1"/>
      <c r="XEV553" s="1"/>
      <c r="XEW553" s="1"/>
      <c r="XEX553" s="1"/>
      <c r="XEY553" s="1"/>
      <c r="XEZ553" s="1"/>
      <c r="XFA553" s="1"/>
      <c r="XFB553" s="1"/>
      <c r="XFC553" s="1"/>
      <c r="XFD553" s="1"/>
    </row>
    <row r="554" spans="1:151 16227:16384" s="11" customFormat="1" ht="20.25" customHeight="1" x14ac:dyDescent="0.25">
      <c r="A554" s="137" t="str">
        <f>A553</f>
        <v>43rd Floor (Part Refuge Area)</v>
      </c>
      <c r="B554" s="138"/>
      <c r="C554" s="100">
        <v>1</v>
      </c>
      <c r="D554" s="100"/>
      <c r="E554" s="60" t="s">
        <v>208</v>
      </c>
      <c r="F554" s="117">
        <f>(63.73+2.58)*10.764</f>
        <v>713.76084000000003</v>
      </c>
      <c r="G554" s="119">
        <f>(63.73+2.58)*10.764</f>
        <v>713.76084000000003</v>
      </c>
      <c r="H554" s="60">
        <v>0</v>
      </c>
      <c r="I554" s="60">
        <f t="shared" ref="I554:I555" si="131">F554*(($I$191)+1)+H554</f>
        <v>1070.6412600000001</v>
      </c>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WZC554" s="1"/>
      <c r="WZD554" s="1"/>
      <c r="WZE554" s="1"/>
      <c r="WZF554" s="1"/>
      <c r="WZG554" s="1"/>
      <c r="WZH554" s="1"/>
      <c r="WZI554" s="1"/>
      <c r="WZJ554" s="1"/>
      <c r="WZK554" s="1"/>
      <c r="WZL554" s="1"/>
      <c r="WZM554" s="1"/>
      <c r="WZN554" s="1"/>
      <c r="WZO554" s="1"/>
      <c r="WZP554" s="1"/>
      <c r="WZQ554" s="1"/>
      <c r="WZR554" s="1"/>
      <c r="WZS554" s="1"/>
      <c r="WZT554" s="1"/>
      <c r="WZU554" s="1"/>
      <c r="WZV554" s="1"/>
      <c r="WZW554" s="1"/>
      <c r="WZX554" s="1"/>
      <c r="WZY554" s="1"/>
      <c r="WZZ554" s="1"/>
      <c r="XAA554" s="1"/>
      <c r="XAB554" s="1"/>
      <c r="XAC554" s="1"/>
      <c r="XAD554" s="1"/>
      <c r="XAE554" s="1"/>
      <c r="XAF554" s="1"/>
      <c r="XAG554" s="1"/>
      <c r="XAH554" s="1"/>
      <c r="XAI554" s="1"/>
      <c r="XAJ554" s="1"/>
      <c r="XAK554" s="1"/>
      <c r="XAL554" s="1"/>
      <c r="XAM554" s="1"/>
      <c r="XAN554" s="1"/>
      <c r="XAO554" s="1"/>
      <c r="XAP554" s="1"/>
      <c r="XAQ554" s="1"/>
      <c r="XAR554" s="1"/>
      <c r="XAS554" s="1"/>
      <c r="XAT554" s="1"/>
      <c r="XAU554" s="1"/>
      <c r="XAV554" s="1"/>
      <c r="XAW554" s="1"/>
      <c r="XAX554" s="1"/>
      <c r="XAY554" s="1"/>
      <c r="XAZ554" s="1"/>
      <c r="XBA554" s="1"/>
      <c r="XBB554" s="1"/>
      <c r="XBC554" s="1"/>
      <c r="XBD554" s="1"/>
      <c r="XBE554" s="1"/>
      <c r="XBF554" s="1"/>
      <c r="XBG554" s="1"/>
      <c r="XBH554" s="1"/>
      <c r="XBI554" s="1"/>
      <c r="XBJ554" s="1"/>
      <c r="XBK554" s="1"/>
      <c r="XBL554" s="1"/>
      <c r="XBM554" s="1"/>
      <c r="XBN554" s="1"/>
      <c r="XBO554" s="1"/>
      <c r="XBP554" s="1"/>
      <c r="XBQ554" s="1"/>
      <c r="XBR554" s="1"/>
      <c r="XBS554" s="1"/>
      <c r="XBT554" s="1"/>
      <c r="XBU554" s="1"/>
      <c r="XBV554" s="1"/>
      <c r="XBW554" s="1"/>
      <c r="XBX554" s="1"/>
      <c r="XBY554" s="1"/>
      <c r="XBZ554" s="1"/>
      <c r="XCA554" s="1"/>
      <c r="XCB554" s="1"/>
      <c r="XCC554" s="1"/>
      <c r="XCD554" s="1"/>
      <c r="XCE554" s="1"/>
      <c r="XCF554" s="1"/>
      <c r="XCG554" s="1"/>
      <c r="XCH554" s="1"/>
      <c r="XCI554" s="1"/>
      <c r="XCJ554" s="1"/>
      <c r="XCK554" s="1"/>
      <c r="XCL554" s="1"/>
      <c r="XCM554" s="1"/>
      <c r="XCN554" s="1"/>
      <c r="XCO554" s="1"/>
      <c r="XCP554" s="1"/>
      <c r="XCQ554" s="1"/>
      <c r="XCR554" s="1"/>
      <c r="XCS554" s="1"/>
      <c r="XCT554" s="1"/>
      <c r="XCU554" s="1"/>
      <c r="XCV554" s="1"/>
      <c r="XCW554" s="1"/>
      <c r="XCX554" s="1"/>
      <c r="XCY554" s="1"/>
      <c r="XCZ554" s="1"/>
      <c r="XDA554" s="1"/>
      <c r="XDB554" s="1"/>
      <c r="XDC554" s="1"/>
      <c r="XDD554" s="1"/>
      <c r="XDE554" s="1"/>
      <c r="XDF554" s="1"/>
      <c r="XDG554" s="1"/>
      <c r="XDH554" s="1"/>
      <c r="XDI554" s="1"/>
      <c r="XDJ554" s="1"/>
      <c r="XDK554" s="1"/>
      <c r="XDL554" s="1"/>
      <c r="XDM554" s="1"/>
      <c r="XDN554" s="1"/>
      <c r="XDO554" s="1"/>
      <c r="XDP554" s="1"/>
      <c r="XDQ554" s="1"/>
      <c r="XDR554" s="1"/>
      <c r="XDS554" s="1"/>
      <c r="XDT554" s="1"/>
      <c r="XDU554" s="1"/>
      <c r="XDV554" s="1"/>
      <c r="XDW554" s="1"/>
      <c r="XDX554" s="1"/>
      <c r="XDY554" s="1"/>
      <c r="XDZ554" s="1"/>
      <c r="XEA554" s="1"/>
      <c r="XEB554" s="1"/>
      <c r="XEC554" s="1"/>
      <c r="XED554" s="1"/>
      <c r="XEE554" s="1"/>
      <c r="XEF554" s="1"/>
      <c r="XEG554" s="1"/>
      <c r="XEH554" s="1"/>
      <c r="XEI554" s="1"/>
      <c r="XEJ554" s="1"/>
      <c r="XEK554" s="1"/>
      <c r="XEL554" s="1"/>
      <c r="XEM554" s="1"/>
      <c r="XEN554" s="1"/>
      <c r="XEO554" s="1"/>
      <c r="XEP554" s="1"/>
      <c r="XEQ554" s="1"/>
      <c r="XER554" s="1"/>
      <c r="XES554" s="1"/>
      <c r="XET554" s="1"/>
      <c r="XEU554" s="1"/>
      <c r="XEV554" s="1"/>
      <c r="XEW554" s="1"/>
      <c r="XEX554" s="1"/>
      <c r="XEY554" s="1"/>
      <c r="XEZ554" s="1"/>
      <c r="XFA554" s="1"/>
      <c r="XFB554" s="1"/>
      <c r="XFC554" s="1"/>
      <c r="XFD554" s="1"/>
    </row>
    <row r="555" spans="1:151 16227:16384" s="11" customFormat="1" ht="20.25" customHeight="1" x14ac:dyDescent="0.25">
      <c r="A555" s="139"/>
      <c r="B555" s="140"/>
      <c r="C555" s="100">
        <f>C554+1</f>
        <v>2</v>
      </c>
      <c r="D555" s="100"/>
      <c r="E555" s="60" t="s">
        <v>207</v>
      </c>
      <c r="F555" s="117">
        <f>(88.13+5.83)*10.764</f>
        <v>1011.3854399999999</v>
      </c>
      <c r="G555" s="119">
        <f>(88.13+5.83)*10.764</f>
        <v>1011.3854399999999</v>
      </c>
      <c r="H555" s="60">
        <v>0</v>
      </c>
      <c r="I555" s="60">
        <f t="shared" si="131"/>
        <v>1517.0781599999998</v>
      </c>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WZC555" s="1"/>
      <c r="WZD555" s="1"/>
      <c r="WZE555" s="1"/>
      <c r="WZF555" s="1"/>
      <c r="WZG555" s="1"/>
      <c r="WZH555" s="1"/>
      <c r="WZI555" s="1"/>
      <c r="WZJ555" s="1"/>
      <c r="WZK555" s="1"/>
      <c r="WZL555" s="1"/>
      <c r="WZM555" s="1"/>
      <c r="WZN555" s="1"/>
      <c r="WZO555" s="1"/>
      <c r="WZP555" s="1"/>
      <c r="WZQ555" s="1"/>
      <c r="WZR555" s="1"/>
      <c r="WZS555" s="1"/>
      <c r="WZT555" s="1"/>
      <c r="WZU555" s="1"/>
      <c r="WZV555" s="1"/>
      <c r="WZW555" s="1"/>
      <c r="WZX555" s="1"/>
      <c r="WZY555" s="1"/>
      <c r="WZZ555" s="1"/>
      <c r="XAA555" s="1"/>
      <c r="XAB555" s="1"/>
      <c r="XAC555" s="1"/>
      <c r="XAD555" s="1"/>
      <c r="XAE555" s="1"/>
      <c r="XAF555" s="1"/>
      <c r="XAG555" s="1"/>
      <c r="XAH555" s="1"/>
      <c r="XAI555" s="1"/>
      <c r="XAJ555" s="1"/>
      <c r="XAK555" s="1"/>
      <c r="XAL555" s="1"/>
      <c r="XAM555" s="1"/>
      <c r="XAN555" s="1"/>
      <c r="XAO555" s="1"/>
      <c r="XAP555" s="1"/>
      <c r="XAQ555" s="1"/>
      <c r="XAR555" s="1"/>
      <c r="XAS555" s="1"/>
      <c r="XAT555" s="1"/>
      <c r="XAU555" s="1"/>
      <c r="XAV555" s="1"/>
      <c r="XAW555" s="1"/>
      <c r="XAX555" s="1"/>
      <c r="XAY555" s="1"/>
      <c r="XAZ555" s="1"/>
      <c r="XBA555" s="1"/>
      <c r="XBB555" s="1"/>
      <c r="XBC555" s="1"/>
      <c r="XBD555" s="1"/>
      <c r="XBE555" s="1"/>
      <c r="XBF555" s="1"/>
      <c r="XBG555" s="1"/>
      <c r="XBH555" s="1"/>
      <c r="XBI555" s="1"/>
      <c r="XBJ555" s="1"/>
      <c r="XBK555" s="1"/>
      <c r="XBL555" s="1"/>
      <c r="XBM555" s="1"/>
      <c r="XBN555" s="1"/>
      <c r="XBO555" s="1"/>
      <c r="XBP555" s="1"/>
      <c r="XBQ555" s="1"/>
      <c r="XBR555" s="1"/>
      <c r="XBS555" s="1"/>
      <c r="XBT555" s="1"/>
      <c r="XBU555" s="1"/>
      <c r="XBV555" s="1"/>
      <c r="XBW555" s="1"/>
      <c r="XBX555" s="1"/>
      <c r="XBY555" s="1"/>
      <c r="XBZ555" s="1"/>
      <c r="XCA555" s="1"/>
      <c r="XCB555" s="1"/>
      <c r="XCC555" s="1"/>
      <c r="XCD555" s="1"/>
      <c r="XCE555" s="1"/>
      <c r="XCF555" s="1"/>
      <c r="XCG555" s="1"/>
      <c r="XCH555" s="1"/>
      <c r="XCI555" s="1"/>
      <c r="XCJ555" s="1"/>
      <c r="XCK555" s="1"/>
      <c r="XCL555" s="1"/>
      <c r="XCM555" s="1"/>
      <c r="XCN555" s="1"/>
      <c r="XCO555" s="1"/>
      <c r="XCP555" s="1"/>
      <c r="XCQ555" s="1"/>
      <c r="XCR555" s="1"/>
      <c r="XCS555" s="1"/>
      <c r="XCT555" s="1"/>
      <c r="XCU555" s="1"/>
      <c r="XCV555" s="1"/>
      <c r="XCW555" s="1"/>
      <c r="XCX555" s="1"/>
      <c r="XCY555" s="1"/>
      <c r="XCZ555" s="1"/>
      <c r="XDA555" s="1"/>
      <c r="XDB555" s="1"/>
      <c r="XDC555" s="1"/>
      <c r="XDD555" s="1"/>
      <c r="XDE555" s="1"/>
      <c r="XDF555" s="1"/>
      <c r="XDG555" s="1"/>
      <c r="XDH555" s="1"/>
      <c r="XDI555" s="1"/>
      <c r="XDJ555" s="1"/>
      <c r="XDK555" s="1"/>
      <c r="XDL555" s="1"/>
      <c r="XDM555" s="1"/>
      <c r="XDN555" s="1"/>
      <c r="XDO555" s="1"/>
      <c r="XDP555" s="1"/>
      <c r="XDQ555" s="1"/>
      <c r="XDR555" s="1"/>
      <c r="XDS555" s="1"/>
      <c r="XDT555" s="1"/>
      <c r="XDU555" s="1"/>
      <c r="XDV555" s="1"/>
      <c r="XDW555" s="1"/>
      <c r="XDX555" s="1"/>
      <c r="XDY555" s="1"/>
      <c r="XDZ555" s="1"/>
      <c r="XEA555" s="1"/>
      <c r="XEB555" s="1"/>
      <c r="XEC555" s="1"/>
      <c r="XED555" s="1"/>
      <c r="XEE555" s="1"/>
      <c r="XEF555" s="1"/>
      <c r="XEG555" s="1"/>
      <c r="XEH555" s="1"/>
      <c r="XEI555" s="1"/>
      <c r="XEJ555" s="1"/>
      <c r="XEK555" s="1"/>
      <c r="XEL555" s="1"/>
      <c r="XEM555" s="1"/>
      <c r="XEN555" s="1"/>
      <c r="XEO555" s="1"/>
      <c r="XEP555" s="1"/>
      <c r="XEQ555" s="1"/>
      <c r="XER555" s="1"/>
      <c r="XES555" s="1"/>
      <c r="XET555" s="1"/>
      <c r="XEU555" s="1"/>
      <c r="XEV555" s="1"/>
      <c r="XEW555" s="1"/>
      <c r="XEX555" s="1"/>
      <c r="XEY555" s="1"/>
      <c r="XEZ555" s="1"/>
      <c r="XFA555" s="1"/>
      <c r="XFB555" s="1"/>
      <c r="XFC555" s="1"/>
      <c r="XFD555" s="1"/>
    </row>
    <row r="556" spans="1:151 16227:16384" s="11" customFormat="1" ht="20.25" customHeight="1" x14ac:dyDescent="0.25">
      <c r="A556" s="139"/>
      <c r="B556" s="140"/>
      <c r="C556" s="100">
        <f t="shared" ref="C556:C557" si="132">C555+1</f>
        <v>3</v>
      </c>
      <c r="D556" s="100"/>
      <c r="E556" s="60" t="s">
        <v>211</v>
      </c>
      <c r="F556" s="117">
        <f>(46.65)*10.764</f>
        <v>502.14059999999995</v>
      </c>
      <c r="G556" s="119">
        <f>(46.65)*10.764</f>
        <v>502.14059999999995</v>
      </c>
      <c r="H556" s="60">
        <v>0</v>
      </c>
      <c r="I556" s="60">
        <f>F556*(($I$191)+1)+H556</f>
        <v>753.21089999999992</v>
      </c>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WZC556" s="1"/>
      <c r="WZD556" s="1"/>
      <c r="WZE556" s="1"/>
      <c r="WZF556" s="1"/>
      <c r="WZG556" s="1"/>
      <c r="WZH556" s="1"/>
      <c r="WZI556" s="1"/>
      <c r="WZJ556" s="1"/>
      <c r="WZK556" s="1"/>
      <c r="WZL556" s="1"/>
      <c r="WZM556" s="1"/>
      <c r="WZN556" s="1"/>
      <c r="WZO556" s="1"/>
      <c r="WZP556" s="1"/>
      <c r="WZQ556" s="1"/>
      <c r="WZR556" s="1"/>
      <c r="WZS556" s="1"/>
      <c r="WZT556" s="1"/>
      <c r="WZU556" s="1"/>
      <c r="WZV556" s="1"/>
      <c r="WZW556" s="1"/>
      <c r="WZX556" s="1"/>
      <c r="WZY556" s="1"/>
      <c r="WZZ556" s="1"/>
      <c r="XAA556" s="1"/>
      <c r="XAB556" s="1"/>
      <c r="XAC556" s="1"/>
      <c r="XAD556" s="1"/>
      <c r="XAE556" s="1"/>
      <c r="XAF556" s="1"/>
      <c r="XAG556" s="1"/>
      <c r="XAH556" s="1"/>
      <c r="XAI556" s="1"/>
      <c r="XAJ556" s="1"/>
      <c r="XAK556" s="1"/>
      <c r="XAL556" s="1"/>
      <c r="XAM556" s="1"/>
      <c r="XAN556" s="1"/>
      <c r="XAO556" s="1"/>
      <c r="XAP556" s="1"/>
      <c r="XAQ556" s="1"/>
      <c r="XAR556" s="1"/>
      <c r="XAS556" s="1"/>
      <c r="XAT556" s="1"/>
      <c r="XAU556" s="1"/>
      <c r="XAV556" s="1"/>
      <c r="XAW556" s="1"/>
      <c r="XAX556" s="1"/>
      <c r="XAY556" s="1"/>
      <c r="XAZ556" s="1"/>
      <c r="XBA556" s="1"/>
      <c r="XBB556" s="1"/>
      <c r="XBC556" s="1"/>
      <c r="XBD556" s="1"/>
      <c r="XBE556" s="1"/>
      <c r="XBF556" s="1"/>
      <c r="XBG556" s="1"/>
      <c r="XBH556" s="1"/>
      <c r="XBI556" s="1"/>
      <c r="XBJ556" s="1"/>
      <c r="XBK556" s="1"/>
      <c r="XBL556" s="1"/>
      <c r="XBM556" s="1"/>
      <c r="XBN556" s="1"/>
      <c r="XBO556" s="1"/>
      <c r="XBP556" s="1"/>
      <c r="XBQ556" s="1"/>
      <c r="XBR556" s="1"/>
      <c r="XBS556" s="1"/>
      <c r="XBT556" s="1"/>
      <c r="XBU556" s="1"/>
      <c r="XBV556" s="1"/>
      <c r="XBW556" s="1"/>
      <c r="XBX556" s="1"/>
      <c r="XBY556" s="1"/>
      <c r="XBZ556" s="1"/>
      <c r="XCA556" s="1"/>
      <c r="XCB556" s="1"/>
      <c r="XCC556" s="1"/>
      <c r="XCD556" s="1"/>
      <c r="XCE556" s="1"/>
      <c r="XCF556" s="1"/>
      <c r="XCG556" s="1"/>
      <c r="XCH556" s="1"/>
      <c r="XCI556" s="1"/>
      <c r="XCJ556" s="1"/>
      <c r="XCK556" s="1"/>
      <c r="XCL556" s="1"/>
      <c r="XCM556" s="1"/>
      <c r="XCN556" s="1"/>
      <c r="XCO556" s="1"/>
      <c r="XCP556" s="1"/>
      <c r="XCQ556" s="1"/>
      <c r="XCR556" s="1"/>
      <c r="XCS556" s="1"/>
      <c r="XCT556" s="1"/>
      <c r="XCU556" s="1"/>
      <c r="XCV556" s="1"/>
      <c r="XCW556" s="1"/>
      <c r="XCX556" s="1"/>
      <c r="XCY556" s="1"/>
      <c r="XCZ556" s="1"/>
      <c r="XDA556" s="1"/>
      <c r="XDB556" s="1"/>
      <c r="XDC556" s="1"/>
      <c r="XDD556" s="1"/>
      <c r="XDE556" s="1"/>
      <c r="XDF556" s="1"/>
      <c r="XDG556" s="1"/>
      <c r="XDH556" s="1"/>
      <c r="XDI556" s="1"/>
      <c r="XDJ556" s="1"/>
      <c r="XDK556" s="1"/>
      <c r="XDL556" s="1"/>
      <c r="XDM556" s="1"/>
      <c r="XDN556" s="1"/>
      <c r="XDO556" s="1"/>
      <c r="XDP556" s="1"/>
      <c r="XDQ556" s="1"/>
      <c r="XDR556" s="1"/>
      <c r="XDS556" s="1"/>
      <c r="XDT556" s="1"/>
      <c r="XDU556" s="1"/>
      <c r="XDV556" s="1"/>
      <c r="XDW556" s="1"/>
      <c r="XDX556" s="1"/>
      <c r="XDY556" s="1"/>
      <c r="XDZ556" s="1"/>
      <c r="XEA556" s="1"/>
      <c r="XEB556" s="1"/>
      <c r="XEC556" s="1"/>
      <c r="XED556" s="1"/>
      <c r="XEE556" s="1"/>
      <c r="XEF556" s="1"/>
      <c r="XEG556" s="1"/>
      <c r="XEH556" s="1"/>
      <c r="XEI556" s="1"/>
      <c r="XEJ556" s="1"/>
      <c r="XEK556" s="1"/>
      <c r="XEL556" s="1"/>
      <c r="XEM556" s="1"/>
      <c r="XEN556" s="1"/>
      <c r="XEO556" s="1"/>
      <c r="XEP556" s="1"/>
      <c r="XEQ556" s="1"/>
      <c r="XER556" s="1"/>
      <c r="XES556" s="1"/>
      <c r="XET556" s="1"/>
      <c r="XEU556" s="1"/>
      <c r="XEV556" s="1"/>
      <c r="XEW556" s="1"/>
      <c r="XEX556" s="1"/>
      <c r="XEY556" s="1"/>
      <c r="XEZ556" s="1"/>
      <c r="XFA556" s="1"/>
      <c r="XFB556" s="1"/>
      <c r="XFC556" s="1"/>
      <c r="XFD556" s="1"/>
    </row>
    <row r="557" spans="1:151 16227:16384" s="11" customFormat="1" ht="20.25" customHeight="1" x14ac:dyDescent="0.25">
      <c r="A557" s="141"/>
      <c r="B557" s="142"/>
      <c r="C557" s="100">
        <f t="shared" si="132"/>
        <v>4</v>
      </c>
      <c r="D557" s="100"/>
      <c r="E557" s="117" t="s">
        <v>214</v>
      </c>
      <c r="F557" s="118"/>
      <c r="G557" s="118"/>
      <c r="H557" s="118"/>
      <c r="I557" s="119"/>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WZC557" s="1"/>
      <c r="WZD557" s="1"/>
      <c r="WZE557" s="1"/>
      <c r="WZF557" s="1"/>
      <c r="WZG557" s="1"/>
      <c r="WZH557" s="1"/>
      <c r="WZI557" s="1"/>
      <c r="WZJ557" s="1"/>
      <c r="WZK557" s="1"/>
      <c r="WZL557" s="1"/>
      <c r="WZM557" s="1"/>
      <c r="WZN557" s="1"/>
      <c r="WZO557" s="1"/>
      <c r="WZP557" s="1"/>
      <c r="WZQ557" s="1"/>
      <c r="WZR557" s="1"/>
      <c r="WZS557" s="1"/>
      <c r="WZT557" s="1"/>
      <c r="WZU557" s="1"/>
      <c r="WZV557" s="1"/>
      <c r="WZW557" s="1"/>
      <c r="WZX557" s="1"/>
      <c r="WZY557" s="1"/>
      <c r="WZZ557" s="1"/>
      <c r="XAA557" s="1"/>
      <c r="XAB557" s="1"/>
      <c r="XAC557" s="1"/>
      <c r="XAD557" s="1"/>
      <c r="XAE557" s="1"/>
      <c r="XAF557" s="1"/>
      <c r="XAG557" s="1"/>
      <c r="XAH557" s="1"/>
      <c r="XAI557" s="1"/>
      <c r="XAJ557" s="1"/>
      <c r="XAK557" s="1"/>
      <c r="XAL557" s="1"/>
      <c r="XAM557" s="1"/>
      <c r="XAN557" s="1"/>
      <c r="XAO557" s="1"/>
      <c r="XAP557" s="1"/>
      <c r="XAQ557" s="1"/>
      <c r="XAR557" s="1"/>
      <c r="XAS557" s="1"/>
      <c r="XAT557" s="1"/>
      <c r="XAU557" s="1"/>
      <c r="XAV557" s="1"/>
      <c r="XAW557" s="1"/>
      <c r="XAX557" s="1"/>
      <c r="XAY557" s="1"/>
      <c r="XAZ557" s="1"/>
      <c r="XBA557" s="1"/>
      <c r="XBB557" s="1"/>
      <c r="XBC557" s="1"/>
      <c r="XBD557" s="1"/>
      <c r="XBE557" s="1"/>
      <c r="XBF557" s="1"/>
      <c r="XBG557" s="1"/>
      <c r="XBH557" s="1"/>
      <c r="XBI557" s="1"/>
      <c r="XBJ557" s="1"/>
      <c r="XBK557" s="1"/>
      <c r="XBL557" s="1"/>
      <c r="XBM557" s="1"/>
      <c r="XBN557" s="1"/>
      <c r="XBO557" s="1"/>
      <c r="XBP557" s="1"/>
      <c r="XBQ557" s="1"/>
      <c r="XBR557" s="1"/>
      <c r="XBS557" s="1"/>
      <c r="XBT557" s="1"/>
      <c r="XBU557" s="1"/>
      <c r="XBV557" s="1"/>
      <c r="XBW557" s="1"/>
      <c r="XBX557" s="1"/>
      <c r="XBY557" s="1"/>
      <c r="XBZ557" s="1"/>
      <c r="XCA557" s="1"/>
      <c r="XCB557" s="1"/>
      <c r="XCC557" s="1"/>
      <c r="XCD557" s="1"/>
      <c r="XCE557" s="1"/>
      <c r="XCF557" s="1"/>
      <c r="XCG557" s="1"/>
      <c r="XCH557" s="1"/>
      <c r="XCI557" s="1"/>
      <c r="XCJ557" s="1"/>
      <c r="XCK557" s="1"/>
      <c r="XCL557" s="1"/>
      <c r="XCM557" s="1"/>
      <c r="XCN557" s="1"/>
      <c r="XCO557" s="1"/>
      <c r="XCP557" s="1"/>
      <c r="XCQ557" s="1"/>
      <c r="XCR557" s="1"/>
      <c r="XCS557" s="1"/>
      <c r="XCT557" s="1"/>
      <c r="XCU557" s="1"/>
      <c r="XCV557" s="1"/>
      <c r="XCW557" s="1"/>
      <c r="XCX557" s="1"/>
      <c r="XCY557" s="1"/>
      <c r="XCZ557" s="1"/>
      <c r="XDA557" s="1"/>
      <c r="XDB557" s="1"/>
      <c r="XDC557" s="1"/>
      <c r="XDD557" s="1"/>
      <c r="XDE557" s="1"/>
      <c r="XDF557" s="1"/>
      <c r="XDG557" s="1"/>
      <c r="XDH557" s="1"/>
      <c r="XDI557" s="1"/>
      <c r="XDJ557" s="1"/>
      <c r="XDK557" s="1"/>
      <c r="XDL557" s="1"/>
      <c r="XDM557" s="1"/>
      <c r="XDN557" s="1"/>
      <c r="XDO557" s="1"/>
      <c r="XDP557" s="1"/>
      <c r="XDQ557" s="1"/>
      <c r="XDR557" s="1"/>
      <c r="XDS557" s="1"/>
      <c r="XDT557" s="1"/>
      <c r="XDU557" s="1"/>
      <c r="XDV557" s="1"/>
      <c r="XDW557" s="1"/>
      <c r="XDX557" s="1"/>
      <c r="XDY557" s="1"/>
      <c r="XDZ557" s="1"/>
      <c r="XEA557" s="1"/>
      <c r="XEB557" s="1"/>
      <c r="XEC557" s="1"/>
      <c r="XED557" s="1"/>
      <c r="XEE557" s="1"/>
      <c r="XEF557" s="1"/>
      <c r="XEG557" s="1"/>
      <c r="XEH557" s="1"/>
      <c r="XEI557" s="1"/>
      <c r="XEJ557" s="1"/>
      <c r="XEK557" s="1"/>
      <c r="XEL557" s="1"/>
      <c r="XEM557" s="1"/>
      <c r="XEN557" s="1"/>
      <c r="XEO557" s="1"/>
      <c r="XEP557" s="1"/>
      <c r="XEQ557" s="1"/>
      <c r="XER557" s="1"/>
      <c r="XES557" s="1"/>
      <c r="XET557" s="1"/>
      <c r="XEU557" s="1"/>
      <c r="XEV557" s="1"/>
      <c r="XEW557" s="1"/>
      <c r="XEX557" s="1"/>
      <c r="XEY557" s="1"/>
      <c r="XEZ557" s="1"/>
      <c r="XFA557" s="1"/>
      <c r="XFB557" s="1"/>
      <c r="XFC557" s="1"/>
      <c r="XFD557" s="1"/>
    </row>
    <row r="558" spans="1:151 16227:16384" s="11" customFormat="1" ht="20.25" x14ac:dyDescent="0.25">
      <c r="A558" s="120" t="s">
        <v>298</v>
      </c>
      <c r="B558" s="121"/>
      <c r="C558" s="121"/>
      <c r="D558" s="121"/>
      <c r="E558" s="121"/>
      <c r="F558" s="121"/>
      <c r="G558" s="121"/>
      <c r="H558" s="121"/>
      <c r="I558" s="122"/>
      <c r="J558" s="1">
        <v>2</v>
      </c>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WZC558" s="1"/>
      <c r="WZD558" s="1"/>
      <c r="WZE558" s="1"/>
      <c r="WZF558" s="1"/>
      <c r="WZG558" s="1"/>
      <c r="WZH558" s="1"/>
      <c r="WZI558" s="1"/>
      <c r="WZJ558" s="1"/>
      <c r="WZK558" s="1"/>
      <c r="WZL558" s="1"/>
      <c r="WZM558" s="1"/>
      <c r="WZN558" s="1"/>
      <c r="WZO558" s="1"/>
      <c r="WZP558" s="1"/>
      <c r="WZQ558" s="1"/>
      <c r="WZR558" s="1"/>
      <c r="WZS558" s="1"/>
      <c r="WZT558" s="1"/>
      <c r="WZU558" s="1"/>
      <c r="WZV558" s="1"/>
      <c r="WZW558" s="1"/>
      <c r="WZX558" s="1"/>
      <c r="WZY558" s="1"/>
      <c r="WZZ558" s="1"/>
      <c r="XAA558" s="1"/>
      <c r="XAB558" s="1"/>
      <c r="XAC558" s="1"/>
      <c r="XAD558" s="1"/>
      <c r="XAE558" s="1"/>
      <c r="XAF558" s="1"/>
      <c r="XAG558" s="1"/>
      <c r="XAH558" s="1"/>
      <c r="XAI558" s="1"/>
      <c r="XAJ558" s="1"/>
      <c r="XAK558" s="1"/>
      <c r="XAL558" s="1"/>
      <c r="XAM558" s="1"/>
      <c r="XAN558" s="1"/>
      <c r="XAO558" s="1"/>
      <c r="XAP558" s="1"/>
      <c r="XAQ558" s="1"/>
      <c r="XAR558" s="1"/>
      <c r="XAS558" s="1"/>
      <c r="XAT558" s="1"/>
      <c r="XAU558" s="1"/>
      <c r="XAV558" s="1"/>
      <c r="XAW558" s="1"/>
      <c r="XAX558" s="1"/>
      <c r="XAY558" s="1"/>
      <c r="XAZ558" s="1"/>
      <c r="XBA558" s="1"/>
      <c r="XBB558" s="1"/>
      <c r="XBC558" s="1"/>
      <c r="XBD558" s="1"/>
      <c r="XBE558" s="1"/>
      <c r="XBF558" s="1"/>
      <c r="XBG558" s="1"/>
      <c r="XBH558" s="1"/>
      <c r="XBI558" s="1"/>
      <c r="XBJ558" s="1"/>
      <c r="XBK558" s="1"/>
      <c r="XBL558" s="1"/>
      <c r="XBM558" s="1"/>
      <c r="XBN558" s="1"/>
      <c r="XBO558" s="1"/>
      <c r="XBP558" s="1"/>
      <c r="XBQ558" s="1"/>
      <c r="XBR558" s="1"/>
      <c r="XBS558" s="1"/>
      <c r="XBT558" s="1"/>
      <c r="XBU558" s="1"/>
      <c r="XBV558" s="1"/>
      <c r="XBW558" s="1"/>
      <c r="XBX558" s="1"/>
      <c r="XBY558" s="1"/>
      <c r="XBZ558" s="1"/>
      <c r="XCA558" s="1"/>
      <c r="XCB558" s="1"/>
      <c r="XCC558" s="1"/>
      <c r="XCD558" s="1"/>
      <c r="XCE558" s="1"/>
      <c r="XCF558" s="1"/>
      <c r="XCG558" s="1"/>
      <c r="XCH558" s="1"/>
      <c r="XCI558" s="1"/>
      <c r="XCJ558" s="1"/>
      <c r="XCK558" s="1"/>
      <c r="XCL558" s="1"/>
      <c r="XCM558" s="1"/>
      <c r="XCN558" s="1"/>
      <c r="XCO558" s="1"/>
      <c r="XCP558" s="1"/>
      <c r="XCQ558" s="1"/>
      <c r="XCR558" s="1"/>
      <c r="XCS558" s="1"/>
      <c r="XCT558" s="1"/>
      <c r="XCU558" s="1"/>
      <c r="XCV558" s="1"/>
      <c r="XCW558" s="1"/>
      <c r="XCX558" s="1"/>
      <c r="XCY558" s="1"/>
      <c r="XCZ558" s="1"/>
      <c r="XDA558" s="1"/>
      <c r="XDB558" s="1"/>
      <c r="XDC558" s="1"/>
      <c r="XDD558" s="1"/>
      <c r="XDE558" s="1"/>
      <c r="XDF558" s="1"/>
      <c r="XDG558" s="1"/>
      <c r="XDH558" s="1"/>
      <c r="XDI558" s="1"/>
      <c r="XDJ558" s="1"/>
      <c r="XDK558" s="1"/>
      <c r="XDL558" s="1"/>
      <c r="XDM558" s="1"/>
      <c r="XDN558" s="1"/>
      <c r="XDO558" s="1"/>
      <c r="XDP558" s="1"/>
      <c r="XDQ558" s="1"/>
      <c r="XDR558" s="1"/>
      <c r="XDS558" s="1"/>
      <c r="XDT558" s="1"/>
      <c r="XDU558" s="1"/>
      <c r="XDV558" s="1"/>
      <c r="XDW558" s="1"/>
      <c r="XDX558" s="1"/>
      <c r="XDY558" s="1"/>
      <c r="XDZ558" s="1"/>
      <c r="XEA558" s="1"/>
      <c r="XEB558" s="1"/>
      <c r="XEC558" s="1"/>
      <c r="XED558" s="1"/>
      <c r="XEE558" s="1"/>
      <c r="XEF558" s="1"/>
      <c r="XEG558" s="1"/>
      <c r="XEH558" s="1"/>
      <c r="XEI558" s="1"/>
      <c r="XEJ558" s="1"/>
      <c r="XEK558" s="1"/>
      <c r="XEL558" s="1"/>
      <c r="XEM558" s="1"/>
      <c r="XEN558" s="1"/>
      <c r="XEO558" s="1"/>
      <c r="XEP558" s="1"/>
      <c r="XEQ558" s="1"/>
      <c r="XER558" s="1"/>
      <c r="XES558" s="1"/>
      <c r="XET558" s="1"/>
      <c r="XEU558" s="1"/>
      <c r="XEV558" s="1"/>
      <c r="XEW558" s="1"/>
      <c r="XEX558" s="1"/>
      <c r="XEY558" s="1"/>
      <c r="XEZ558" s="1"/>
      <c r="XFA558" s="1"/>
      <c r="XFB558" s="1"/>
      <c r="XFC558" s="1"/>
      <c r="XFD558" s="1"/>
    </row>
    <row r="559" spans="1:151 16227:16384" s="11" customFormat="1" ht="20.25" customHeight="1" x14ac:dyDescent="0.25">
      <c r="A559" s="137" t="str">
        <f>A558</f>
        <v>44th &amp; 45th Floor</v>
      </c>
      <c r="B559" s="138"/>
      <c r="C559" s="100">
        <v>1</v>
      </c>
      <c r="D559" s="100"/>
      <c r="E559" s="80" t="s">
        <v>208</v>
      </c>
      <c r="F559" s="117">
        <f>(63.73+2.58)*10.764</f>
        <v>713.76084000000003</v>
      </c>
      <c r="G559" s="119">
        <f>(63.73+2.58)*10.764</f>
        <v>713.76084000000003</v>
      </c>
      <c r="H559" s="80">
        <v>0</v>
      </c>
      <c r="I559" s="80">
        <f t="shared" ref="I559:I560" si="133">F559*(($I$191)+1)+H559</f>
        <v>1070.6412600000001</v>
      </c>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WZC559" s="1"/>
      <c r="WZD559" s="1"/>
      <c r="WZE559" s="1"/>
      <c r="WZF559" s="1"/>
      <c r="WZG559" s="1"/>
      <c r="WZH559" s="1"/>
      <c r="WZI559" s="1"/>
      <c r="WZJ559" s="1"/>
      <c r="WZK559" s="1"/>
      <c r="WZL559" s="1"/>
      <c r="WZM559" s="1"/>
      <c r="WZN559" s="1"/>
      <c r="WZO559" s="1"/>
      <c r="WZP559" s="1"/>
      <c r="WZQ559" s="1"/>
      <c r="WZR559" s="1"/>
      <c r="WZS559" s="1"/>
      <c r="WZT559" s="1"/>
      <c r="WZU559" s="1"/>
      <c r="WZV559" s="1"/>
      <c r="WZW559" s="1"/>
      <c r="WZX559" s="1"/>
      <c r="WZY559" s="1"/>
      <c r="WZZ559" s="1"/>
      <c r="XAA559" s="1"/>
      <c r="XAB559" s="1"/>
      <c r="XAC559" s="1"/>
      <c r="XAD559" s="1"/>
      <c r="XAE559" s="1"/>
      <c r="XAF559" s="1"/>
      <c r="XAG559" s="1"/>
      <c r="XAH559" s="1"/>
      <c r="XAI559" s="1"/>
      <c r="XAJ559" s="1"/>
      <c r="XAK559" s="1"/>
      <c r="XAL559" s="1"/>
      <c r="XAM559" s="1"/>
      <c r="XAN559" s="1"/>
      <c r="XAO559" s="1"/>
      <c r="XAP559" s="1"/>
      <c r="XAQ559" s="1"/>
      <c r="XAR559" s="1"/>
      <c r="XAS559" s="1"/>
      <c r="XAT559" s="1"/>
      <c r="XAU559" s="1"/>
      <c r="XAV559" s="1"/>
      <c r="XAW559" s="1"/>
      <c r="XAX559" s="1"/>
      <c r="XAY559" s="1"/>
      <c r="XAZ559" s="1"/>
      <c r="XBA559" s="1"/>
      <c r="XBB559" s="1"/>
      <c r="XBC559" s="1"/>
      <c r="XBD559" s="1"/>
      <c r="XBE559" s="1"/>
      <c r="XBF559" s="1"/>
      <c r="XBG559" s="1"/>
      <c r="XBH559" s="1"/>
      <c r="XBI559" s="1"/>
      <c r="XBJ559" s="1"/>
      <c r="XBK559" s="1"/>
      <c r="XBL559" s="1"/>
      <c r="XBM559" s="1"/>
      <c r="XBN559" s="1"/>
      <c r="XBO559" s="1"/>
      <c r="XBP559" s="1"/>
      <c r="XBQ559" s="1"/>
      <c r="XBR559" s="1"/>
      <c r="XBS559" s="1"/>
      <c r="XBT559" s="1"/>
      <c r="XBU559" s="1"/>
      <c r="XBV559" s="1"/>
      <c r="XBW559" s="1"/>
      <c r="XBX559" s="1"/>
      <c r="XBY559" s="1"/>
      <c r="XBZ559" s="1"/>
      <c r="XCA559" s="1"/>
      <c r="XCB559" s="1"/>
      <c r="XCC559" s="1"/>
      <c r="XCD559" s="1"/>
      <c r="XCE559" s="1"/>
      <c r="XCF559" s="1"/>
      <c r="XCG559" s="1"/>
      <c r="XCH559" s="1"/>
      <c r="XCI559" s="1"/>
      <c r="XCJ559" s="1"/>
      <c r="XCK559" s="1"/>
      <c r="XCL559" s="1"/>
      <c r="XCM559" s="1"/>
      <c r="XCN559" s="1"/>
      <c r="XCO559" s="1"/>
      <c r="XCP559" s="1"/>
      <c r="XCQ559" s="1"/>
      <c r="XCR559" s="1"/>
      <c r="XCS559" s="1"/>
      <c r="XCT559" s="1"/>
      <c r="XCU559" s="1"/>
      <c r="XCV559" s="1"/>
      <c r="XCW559" s="1"/>
      <c r="XCX559" s="1"/>
      <c r="XCY559" s="1"/>
      <c r="XCZ559" s="1"/>
      <c r="XDA559" s="1"/>
      <c r="XDB559" s="1"/>
      <c r="XDC559" s="1"/>
      <c r="XDD559" s="1"/>
      <c r="XDE559" s="1"/>
      <c r="XDF559" s="1"/>
      <c r="XDG559" s="1"/>
      <c r="XDH559" s="1"/>
      <c r="XDI559" s="1"/>
      <c r="XDJ559" s="1"/>
      <c r="XDK559" s="1"/>
      <c r="XDL559" s="1"/>
      <c r="XDM559" s="1"/>
      <c r="XDN559" s="1"/>
      <c r="XDO559" s="1"/>
      <c r="XDP559" s="1"/>
      <c r="XDQ559" s="1"/>
      <c r="XDR559" s="1"/>
      <c r="XDS559" s="1"/>
      <c r="XDT559" s="1"/>
      <c r="XDU559" s="1"/>
      <c r="XDV559" s="1"/>
      <c r="XDW559" s="1"/>
      <c r="XDX559" s="1"/>
      <c r="XDY559" s="1"/>
      <c r="XDZ559" s="1"/>
      <c r="XEA559" s="1"/>
      <c r="XEB559" s="1"/>
      <c r="XEC559" s="1"/>
      <c r="XED559" s="1"/>
      <c r="XEE559" s="1"/>
      <c r="XEF559" s="1"/>
      <c r="XEG559" s="1"/>
      <c r="XEH559" s="1"/>
      <c r="XEI559" s="1"/>
      <c r="XEJ559" s="1"/>
      <c r="XEK559" s="1"/>
      <c r="XEL559" s="1"/>
      <c r="XEM559" s="1"/>
      <c r="XEN559" s="1"/>
      <c r="XEO559" s="1"/>
      <c r="XEP559" s="1"/>
      <c r="XEQ559" s="1"/>
      <c r="XER559" s="1"/>
      <c r="XES559" s="1"/>
      <c r="XET559" s="1"/>
      <c r="XEU559" s="1"/>
      <c r="XEV559" s="1"/>
      <c r="XEW559" s="1"/>
      <c r="XEX559" s="1"/>
      <c r="XEY559" s="1"/>
      <c r="XEZ559" s="1"/>
      <c r="XFA559" s="1"/>
      <c r="XFB559" s="1"/>
      <c r="XFC559" s="1"/>
      <c r="XFD559" s="1"/>
    </row>
    <row r="560" spans="1:151 16227:16384" s="11" customFormat="1" ht="20.25" customHeight="1" x14ac:dyDescent="0.25">
      <c r="A560" s="139"/>
      <c r="B560" s="140"/>
      <c r="C560" s="100">
        <f>C559+1</f>
        <v>2</v>
      </c>
      <c r="D560" s="100"/>
      <c r="E560" s="80" t="s">
        <v>207</v>
      </c>
      <c r="F560" s="117">
        <f>(88.13+5.83)*10.764</f>
        <v>1011.3854399999999</v>
      </c>
      <c r="G560" s="119">
        <f>(88.13+5.83)*10.764</f>
        <v>1011.3854399999999</v>
      </c>
      <c r="H560" s="80">
        <v>0</v>
      </c>
      <c r="I560" s="80">
        <f t="shared" si="133"/>
        <v>1517.0781599999998</v>
      </c>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WZC560" s="1"/>
      <c r="WZD560" s="1"/>
      <c r="WZE560" s="1"/>
      <c r="WZF560" s="1"/>
      <c r="WZG560" s="1"/>
      <c r="WZH560" s="1"/>
      <c r="WZI560" s="1"/>
      <c r="WZJ560" s="1"/>
      <c r="WZK560" s="1"/>
      <c r="WZL560" s="1"/>
      <c r="WZM560" s="1"/>
      <c r="WZN560" s="1"/>
      <c r="WZO560" s="1"/>
      <c r="WZP560" s="1"/>
      <c r="WZQ560" s="1"/>
      <c r="WZR560" s="1"/>
      <c r="WZS560" s="1"/>
      <c r="WZT560" s="1"/>
      <c r="WZU560" s="1"/>
      <c r="WZV560" s="1"/>
      <c r="WZW560" s="1"/>
      <c r="WZX560" s="1"/>
      <c r="WZY560" s="1"/>
      <c r="WZZ560" s="1"/>
      <c r="XAA560" s="1"/>
      <c r="XAB560" s="1"/>
      <c r="XAC560" s="1"/>
      <c r="XAD560" s="1"/>
      <c r="XAE560" s="1"/>
      <c r="XAF560" s="1"/>
      <c r="XAG560" s="1"/>
      <c r="XAH560" s="1"/>
      <c r="XAI560" s="1"/>
      <c r="XAJ560" s="1"/>
      <c r="XAK560" s="1"/>
      <c r="XAL560" s="1"/>
      <c r="XAM560" s="1"/>
      <c r="XAN560" s="1"/>
      <c r="XAO560" s="1"/>
      <c r="XAP560" s="1"/>
      <c r="XAQ560" s="1"/>
      <c r="XAR560" s="1"/>
      <c r="XAS560" s="1"/>
      <c r="XAT560" s="1"/>
      <c r="XAU560" s="1"/>
      <c r="XAV560" s="1"/>
      <c r="XAW560" s="1"/>
      <c r="XAX560" s="1"/>
      <c r="XAY560" s="1"/>
      <c r="XAZ560" s="1"/>
      <c r="XBA560" s="1"/>
      <c r="XBB560" s="1"/>
      <c r="XBC560" s="1"/>
      <c r="XBD560" s="1"/>
      <c r="XBE560" s="1"/>
      <c r="XBF560" s="1"/>
      <c r="XBG560" s="1"/>
      <c r="XBH560" s="1"/>
      <c r="XBI560" s="1"/>
      <c r="XBJ560" s="1"/>
      <c r="XBK560" s="1"/>
      <c r="XBL560" s="1"/>
      <c r="XBM560" s="1"/>
      <c r="XBN560" s="1"/>
      <c r="XBO560" s="1"/>
      <c r="XBP560" s="1"/>
      <c r="XBQ560" s="1"/>
      <c r="XBR560" s="1"/>
      <c r="XBS560" s="1"/>
      <c r="XBT560" s="1"/>
      <c r="XBU560" s="1"/>
      <c r="XBV560" s="1"/>
      <c r="XBW560" s="1"/>
      <c r="XBX560" s="1"/>
      <c r="XBY560" s="1"/>
      <c r="XBZ560" s="1"/>
      <c r="XCA560" s="1"/>
      <c r="XCB560" s="1"/>
      <c r="XCC560" s="1"/>
      <c r="XCD560" s="1"/>
      <c r="XCE560" s="1"/>
      <c r="XCF560" s="1"/>
      <c r="XCG560" s="1"/>
      <c r="XCH560" s="1"/>
      <c r="XCI560" s="1"/>
      <c r="XCJ560" s="1"/>
      <c r="XCK560" s="1"/>
      <c r="XCL560" s="1"/>
      <c r="XCM560" s="1"/>
      <c r="XCN560" s="1"/>
      <c r="XCO560" s="1"/>
      <c r="XCP560" s="1"/>
      <c r="XCQ560" s="1"/>
      <c r="XCR560" s="1"/>
      <c r="XCS560" s="1"/>
      <c r="XCT560" s="1"/>
      <c r="XCU560" s="1"/>
      <c r="XCV560" s="1"/>
      <c r="XCW560" s="1"/>
      <c r="XCX560" s="1"/>
      <c r="XCY560" s="1"/>
      <c r="XCZ560" s="1"/>
      <c r="XDA560" s="1"/>
      <c r="XDB560" s="1"/>
      <c r="XDC560" s="1"/>
      <c r="XDD560" s="1"/>
      <c r="XDE560" s="1"/>
      <c r="XDF560" s="1"/>
      <c r="XDG560" s="1"/>
      <c r="XDH560" s="1"/>
      <c r="XDI560" s="1"/>
      <c r="XDJ560" s="1"/>
      <c r="XDK560" s="1"/>
      <c r="XDL560" s="1"/>
      <c r="XDM560" s="1"/>
      <c r="XDN560" s="1"/>
      <c r="XDO560" s="1"/>
      <c r="XDP560" s="1"/>
      <c r="XDQ560" s="1"/>
      <c r="XDR560" s="1"/>
      <c r="XDS560" s="1"/>
      <c r="XDT560" s="1"/>
      <c r="XDU560" s="1"/>
      <c r="XDV560" s="1"/>
      <c r="XDW560" s="1"/>
      <c r="XDX560" s="1"/>
      <c r="XDY560" s="1"/>
      <c r="XDZ560" s="1"/>
      <c r="XEA560" s="1"/>
      <c r="XEB560" s="1"/>
      <c r="XEC560" s="1"/>
      <c r="XED560" s="1"/>
      <c r="XEE560" s="1"/>
      <c r="XEF560" s="1"/>
      <c r="XEG560" s="1"/>
      <c r="XEH560" s="1"/>
      <c r="XEI560" s="1"/>
      <c r="XEJ560" s="1"/>
      <c r="XEK560" s="1"/>
      <c r="XEL560" s="1"/>
      <c r="XEM560" s="1"/>
      <c r="XEN560" s="1"/>
      <c r="XEO560" s="1"/>
      <c r="XEP560" s="1"/>
      <c r="XEQ560" s="1"/>
      <c r="XER560" s="1"/>
      <c r="XES560" s="1"/>
      <c r="XET560" s="1"/>
      <c r="XEU560" s="1"/>
      <c r="XEV560" s="1"/>
      <c r="XEW560" s="1"/>
      <c r="XEX560" s="1"/>
      <c r="XEY560" s="1"/>
      <c r="XEZ560" s="1"/>
      <c r="XFA560" s="1"/>
      <c r="XFB560" s="1"/>
      <c r="XFC560" s="1"/>
      <c r="XFD560" s="1"/>
    </row>
    <row r="561" spans="1:151 16227:16384" s="11" customFormat="1" ht="20.25" customHeight="1" x14ac:dyDescent="0.25">
      <c r="A561" s="139"/>
      <c r="B561" s="140"/>
      <c r="C561" s="100">
        <f t="shared" ref="C561:C562" si="134">C560+1</f>
        <v>3</v>
      </c>
      <c r="D561" s="100"/>
      <c r="E561" s="80" t="s">
        <v>211</v>
      </c>
      <c r="F561" s="117">
        <f>(46.65)*10.764</f>
        <v>502.14059999999995</v>
      </c>
      <c r="G561" s="119">
        <f>(46.65)*10.764</f>
        <v>502.14059999999995</v>
      </c>
      <c r="H561" s="80">
        <v>0</v>
      </c>
      <c r="I561" s="80">
        <f>F561*(($I$191)+1)+H561</f>
        <v>753.21089999999992</v>
      </c>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WZC561" s="1"/>
      <c r="WZD561" s="1"/>
      <c r="WZE561" s="1"/>
      <c r="WZF561" s="1"/>
      <c r="WZG561" s="1"/>
      <c r="WZH561" s="1"/>
      <c r="WZI561" s="1"/>
      <c r="WZJ561" s="1"/>
      <c r="WZK561" s="1"/>
      <c r="WZL561" s="1"/>
      <c r="WZM561" s="1"/>
      <c r="WZN561" s="1"/>
      <c r="WZO561" s="1"/>
      <c r="WZP561" s="1"/>
      <c r="WZQ561" s="1"/>
      <c r="WZR561" s="1"/>
      <c r="WZS561" s="1"/>
      <c r="WZT561" s="1"/>
      <c r="WZU561" s="1"/>
      <c r="WZV561" s="1"/>
      <c r="WZW561" s="1"/>
      <c r="WZX561" s="1"/>
      <c r="WZY561" s="1"/>
      <c r="WZZ561" s="1"/>
      <c r="XAA561" s="1"/>
      <c r="XAB561" s="1"/>
      <c r="XAC561" s="1"/>
      <c r="XAD561" s="1"/>
      <c r="XAE561" s="1"/>
      <c r="XAF561" s="1"/>
      <c r="XAG561" s="1"/>
      <c r="XAH561" s="1"/>
      <c r="XAI561" s="1"/>
      <c r="XAJ561" s="1"/>
      <c r="XAK561" s="1"/>
      <c r="XAL561" s="1"/>
      <c r="XAM561" s="1"/>
      <c r="XAN561" s="1"/>
      <c r="XAO561" s="1"/>
      <c r="XAP561" s="1"/>
      <c r="XAQ561" s="1"/>
      <c r="XAR561" s="1"/>
      <c r="XAS561" s="1"/>
      <c r="XAT561" s="1"/>
      <c r="XAU561" s="1"/>
      <c r="XAV561" s="1"/>
      <c r="XAW561" s="1"/>
      <c r="XAX561" s="1"/>
      <c r="XAY561" s="1"/>
      <c r="XAZ561" s="1"/>
      <c r="XBA561" s="1"/>
      <c r="XBB561" s="1"/>
      <c r="XBC561" s="1"/>
      <c r="XBD561" s="1"/>
      <c r="XBE561" s="1"/>
      <c r="XBF561" s="1"/>
      <c r="XBG561" s="1"/>
      <c r="XBH561" s="1"/>
      <c r="XBI561" s="1"/>
      <c r="XBJ561" s="1"/>
      <c r="XBK561" s="1"/>
      <c r="XBL561" s="1"/>
      <c r="XBM561" s="1"/>
      <c r="XBN561" s="1"/>
      <c r="XBO561" s="1"/>
      <c r="XBP561" s="1"/>
      <c r="XBQ561" s="1"/>
      <c r="XBR561" s="1"/>
      <c r="XBS561" s="1"/>
      <c r="XBT561" s="1"/>
      <c r="XBU561" s="1"/>
      <c r="XBV561" s="1"/>
      <c r="XBW561" s="1"/>
      <c r="XBX561" s="1"/>
      <c r="XBY561" s="1"/>
      <c r="XBZ561" s="1"/>
      <c r="XCA561" s="1"/>
      <c r="XCB561" s="1"/>
      <c r="XCC561" s="1"/>
      <c r="XCD561" s="1"/>
      <c r="XCE561" s="1"/>
      <c r="XCF561" s="1"/>
      <c r="XCG561" s="1"/>
      <c r="XCH561" s="1"/>
      <c r="XCI561" s="1"/>
      <c r="XCJ561" s="1"/>
      <c r="XCK561" s="1"/>
      <c r="XCL561" s="1"/>
      <c r="XCM561" s="1"/>
      <c r="XCN561" s="1"/>
      <c r="XCO561" s="1"/>
      <c r="XCP561" s="1"/>
      <c r="XCQ561" s="1"/>
      <c r="XCR561" s="1"/>
      <c r="XCS561" s="1"/>
      <c r="XCT561" s="1"/>
      <c r="XCU561" s="1"/>
      <c r="XCV561" s="1"/>
      <c r="XCW561" s="1"/>
      <c r="XCX561" s="1"/>
      <c r="XCY561" s="1"/>
      <c r="XCZ561" s="1"/>
      <c r="XDA561" s="1"/>
      <c r="XDB561" s="1"/>
      <c r="XDC561" s="1"/>
      <c r="XDD561" s="1"/>
      <c r="XDE561" s="1"/>
      <c r="XDF561" s="1"/>
      <c r="XDG561" s="1"/>
      <c r="XDH561" s="1"/>
      <c r="XDI561" s="1"/>
      <c r="XDJ561" s="1"/>
      <c r="XDK561" s="1"/>
      <c r="XDL561" s="1"/>
      <c r="XDM561" s="1"/>
      <c r="XDN561" s="1"/>
      <c r="XDO561" s="1"/>
      <c r="XDP561" s="1"/>
      <c r="XDQ561" s="1"/>
      <c r="XDR561" s="1"/>
      <c r="XDS561" s="1"/>
      <c r="XDT561" s="1"/>
      <c r="XDU561" s="1"/>
      <c r="XDV561" s="1"/>
      <c r="XDW561" s="1"/>
      <c r="XDX561" s="1"/>
      <c r="XDY561" s="1"/>
      <c r="XDZ561" s="1"/>
      <c r="XEA561" s="1"/>
      <c r="XEB561" s="1"/>
      <c r="XEC561" s="1"/>
      <c r="XED561" s="1"/>
      <c r="XEE561" s="1"/>
      <c r="XEF561" s="1"/>
      <c r="XEG561" s="1"/>
      <c r="XEH561" s="1"/>
      <c r="XEI561" s="1"/>
      <c r="XEJ561" s="1"/>
      <c r="XEK561" s="1"/>
      <c r="XEL561" s="1"/>
      <c r="XEM561" s="1"/>
      <c r="XEN561" s="1"/>
      <c r="XEO561" s="1"/>
      <c r="XEP561" s="1"/>
      <c r="XEQ561" s="1"/>
      <c r="XER561" s="1"/>
      <c r="XES561" s="1"/>
      <c r="XET561" s="1"/>
      <c r="XEU561" s="1"/>
      <c r="XEV561" s="1"/>
      <c r="XEW561" s="1"/>
      <c r="XEX561" s="1"/>
      <c r="XEY561" s="1"/>
      <c r="XEZ561" s="1"/>
      <c r="XFA561" s="1"/>
      <c r="XFB561" s="1"/>
      <c r="XFC561" s="1"/>
      <c r="XFD561" s="1"/>
    </row>
    <row r="562" spans="1:151 16227:16384" s="11" customFormat="1" ht="20.25" customHeight="1" x14ac:dyDescent="0.25">
      <c r="A562" s="141"/>
      <c r="B562" s="142"/>
      <c r="C562" s="100">
        <f t="shared" si="134"/>
        <v>4</v>
      </c>
      <c r="D562" s="100"/>
      <c r="E562" s="80" t="s">
        <v>207</v>
      </c>
      <c r="F562" s="117">
        <f>(79.37+6.24)*10.764</f>
        <v>921.50603999999998</v>
      </c>
      <c r="G562" s="119">
        <f>(79.37+1.93)*10.764</f>
        <v>875.11320000000012</v>
      </c>
      <c r="H562" s="80">
        <v>0</v>
      </c>
      <c r="I562" s="80">
        <f t="shared" ref="I562" si="135">F562*(($I$191)+1)+H562</f>
        <v>1382.2590599999999</v>
      </c>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WZC562" s="1"/>
      <c r="WZD562" s="1"/>
      <c r="WZE562" s="1"/>
      <c r="WZF562" s="1"/>
      <c r="WZG562" s="1"/>
      <c r="WZH562" s="1"/>
      <c r="WZI562" s="1"/>
      <c r="WZJ562" s="1"/>
      <c r="WZK562" s="1"/>
      <c r="WZL562" s="1"/>
      <c r="WZM562" s="1"/>
      <c r="WZN562" s="1"/>
      <c r="WZO562" s="1"/>
      <c r="WZP562" s="1"/>
      <c r="WZQ562" s="1"/>
      <c r="WZR562" s="1"/>
      <c r="WZS562" s="1"/>
      <c r="WZT562" s="1"/>
      <c r="WZU562" s="1"/>
      <c r="WZV562" s="1"/>
      <c r="WZW562" s="1"/>
      <c r="WZX562" s="1"/>
      <c r="WZY562" s="1"/>
      <c r="WZZ562" s="1"/>
      <c r="XAA562" s="1"/>
      <c r="XAB562" s="1"/>
      <c r="XAC562" s="1"/>
      <c r="XAD562" s="1"/>
      <c r="XAE562" s="1"/>
      <c r="XAF562" s="1"/>
      <c r="XAG562" s="1"/>
      <c r="XAH562" s="1"/>
      <c r="XAI562" s="1"/>
      <c r="XAJ562" s="1"/>
      <c r="XAK562" s="1"/>
      <c r="XAL562" s="1"/>
      <c r="XAM562" s="1"/>
      <c r="XAN562" s="1"/>
      <c r="XAO562" s="1"/>
      <c r="XAP562" s="1"/>
      <c r="XAQ562" s="1"/>
      <c r="XAR562" s="1"/>
      <c r="XAS562" s="1"/>
      <c r="XAT562" s="1"/>
      <c r="XAU562" s="1"/>
      <c r="XAV562" s="1"/>
      <c r="XAW562" s="1"/>
      <c r="XAX562" s="1"/>
      <c r="XAY562" s="1"/>
      <c r="XAZ562" s="1"/>
      <c r="XBA562" s="1"/>
      <c r="XBB562" s="1"/>
      <c r="XBC562" s="1"/>
      <c r="XBD562" s="1"/>
      <c r="XBE562" s="1"/>
      <c r="XBF562" s="1"/>
      <c r="XBG562" s="1"/>
      <c r="XBH562" s="1"/>
      <c r="XBI562" s="1"/>
      <c r="XBJ562" s="1"/>
      <c r="XBK562" s="1"/>
      <c r="XBL562" s="1"/>
      <c r="XBM562" s="1"/>
      <c r="XBN562" s="1"/>
      <c r="XBO562" s="1"/>
      <c r="XBP562" s="1"/>
      <c r="XBQ562" s="1"/>
      <c r="XBR562" s="1"/>
      <c r="XBS562" s="1"/>
      <c r="XBT562" s="1"/>
      <c r="XBU562" s="1"/>
      <c r="XBV562" s="1"/>
      <c r="XBW562" s="1"/>
      <c r="XBX562" s="1"/>
      <c r="XBY562" s="1"/>
      <c r="XBZ562" s="1"/>
      <c r="XCA562" s="1"/>
      <c r="XCB562" s="1"/>
      <c r="XCC562" s="1"/>
      <c r="XCD562" s="1"/>
      <c r="XCE562" s="1"/>
      <c r="XCF562" s="1"/>
      <c r="XCG562" s="1"/>
      <c r="XCH562" s="1"/>
      <c r="XCI562" s="1"/>
      <c r="XCJ562" s="1"/>
      <c r="XCK562" s="1"/>
      <c r="XCL562" s="1"/>
      <c r="XCM562" s="1"/>
      <c r="XCN562" s="1"/>
      <c r="XCO562" s="1"/>
      <c r="XCP562" s="1"/>
      <c r="XCQ562" s="1"/>
      <c r="XCR562" s="1"/>
      <c r="XCS562" s="1"/>
      <c r="XCT562" s="1"/>
      <c r="XCU562" s="1"/>
      <c r="XCV562" s="1"/>
      <c r="XCW562" s="1"/>
      <c r="XCX562" s="1"/>
      <c r="XCY562" s="1"/>
      <c r="XCZ562" s="1"/>
      <c r="XDA562" s="1"/>
      <c r="XDB562" s="1"/>
      <c r="XDC562" s="1"/>
      <c r="XDD562" s="1"/>
      <c r="XDE562" s="1"/>
      <c r="XDF562" s="1"/>
      <c r="XDG562" s="1"/>
      <c r="XDH562" s="1"/>
      <c r="XDI562" s="1"/>
      <c r="XDJ562" s="1"/>
      <c r="XDK562" s="1"/>
      <c r="XDL562" s="1"/>
      <c r="XDM562" s="1"/>
      <c r="XDN562" s="1"/>
      <c r="XDO562" s="1"/>
      <c r="XDP562" s="1"/>
      <c r="XDQ562" s="1"/>
      <c r="XDR562" s="1"/>
      <c r="XDS562" s="1"/>
      <c r="XDT562" s="1"/>
      <c r="XDU562" s="1"/>
      <c r="XDV562" s="1"/>
      <c r="XDW562" s="1"/>
      <c r="XDX562" s="1"/>
      <c r="XDY562" s="1"/>
      <c r="XDZ562" s="1"/>
      <c r="XEA562" s="1"/>
      <c r="XEB562" s="1"/>
      <c r="XEC562" s="1"/>
      <c r="XED562" s="1"/>
      <c r="XEE562" s="1"/>
      <c r="XEF562" s="1"/>
      <c r="XEG562" s="1"/>
      <c r="XEH562" s="1"/>
      <c r="XEI562" s="1"/>
      <c r="XEJ562" s="1"/>
      <c r="XEK562" s="1"/>
      <c r="XEL562" s="1"/>
      <c r="XEM562" s="1"/>
      <c r="XEN562" s="1"/>
      <c r="XEO562" s="1"/>
      <c r="XEP562" s="1"/>
      <c r="XEQ562" s="1"/>
      <c r="XER562" s="1"/>
      <c r="XES562" s="1"/>
      <c r="XET562" s="1"/>
      <c r="XEU562" s="1"/>
      <c r="XEV562" s="1"/>
      <c r="XEW562" s="1"/>
      <c r="XEX562" s="1"/>
      <c r="XEY562" s="1"/>
      <c r="XEZ562" s="1"/>
      <c r="XFA562" s="1"/>
      <c r="XFB562" s="1"/>
      <c r="XFC562" s="1"/>
      <c r="XFD562" s="1"/>
    </row>
    <row r="563" spans="1:151 16227:16384" s="11" customFormat="1" ht="20.25" x14ac:dyDescent="0.25">
      <c r="A563" s="120" t="s">
        <v>299</v>
      </c>
      <c r="B563" s="121"/>
      <c r="C563" s="121"/>
      <c r="D563" s="121"/>
      <c r="E563" s="121"/>
      <c r="F563" s="121"/>
      <c r="G563" s="121"/>
      <c r="H563" s="121"/>
      <c r="I563" s="122"/>
      <c r="J563" s="1">
        <v>1</v>
      </c>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WZC563" s="1"/>
      <c r="WZD563" s="1"/>
      <c r="WZE563" s="1"/>
      <c r="WZF563" s="1"/>
      <c r="WZG563" s="1"/>
      <c r="WZH563" s="1"/>
      <c r="WZI563" s="1"/>
      <c r="WZJ563" s="1"/>
      <c r="WZK563" s="1"/>
      <c r="WZL563" s="1"/>
      <c r="WZM563" s="1"/>
      <c r="WZN563" s="1"/>
      <c r="WZO563" s="1"/>
      <c r="WZP563" s="1"/>
      <c r="WZQ563" s="1"/>
      <c r="WZR563" s="1"/>
      <c r="WZS563" s="1"/>
      <c r="WZT563" s="1"/>
      <c r="WZU563" s="1"/>
      <c r="WZV563" s="1"/>
      <c r="WZW563" s="1"/>
      <c r="WZX563" s="1"/>
      <c r="WZY563" s="1"/>
      <c r="WZZ563" s="1"/>
      <c r="XAA563" s="1"/>
      <c r="XAB563" s="1"/>
      <c r="XAC563" s="1"/>
      <c r="XAD563" s="1"/>
      <c r="XAE563" s="1"/>
      <c r="XAF563" s="1"/>
      <c r="XAG563" s="1"/>
      <c r="XAH563" s="1"/>
      <c r="XAI563" s="1"/>
      <c r="XAJ563" s="1"/>
      <c r="XAK563" s="1"/>
      <c r="XAL563" s="1"/>
      <c r="XAM563" s="1"/>
      <c r="XAN563" s="1"/>
      <c r="XAO563" s="1"/>
      <c r="XAP563" s="1"/>
      <c r="XAQ563" s="1"/>
      <c r="XAR563" s="1"/>
      <c r="XAS563" s="1"/>
      <c r="XAT563" s="1"/>
      <c r="XAU563" s="1"/>
      <c r="XAV563" s="1"/>
      <c r="XAW563" s="1"/>
      <c r="XAX563" s="1"/>
      <c r="XAY563" s="1"/>
      <c r="XAZ563" s="1"/>
      <c r="XBA563" s="1"/>
      <c r="XBB563" s="1"/>
      <c r="XBC563" s="1"/>
      <c r="XBD563" s="1"/>
      <c r="XBE563" s="1"/>
      <c r="XBF563" s="1"/>
      <c r="XBG563" s="1"/>
      <c r="XBH563" s="1"/>
      <c r="XBI563" s="1"/>
      <c r="XBJ563" s="1"/>
      <c r="XBK563" s="1"/>
      <c r="XBL563" s="1"/>
      <c r="XBM563" s="1"/>
      <c r="XBN563" s="1"/>
      <c r="XBO563" s="1"/>
      <c r="XBP563" s="1"/>
      <c r="XBQ563" s="1"/>
      <c r="XBR563" s="1"/>
      <c r="XBS563" s="1"/>
      <c r="XBT563" s="1"/>
      <c r="XBU563" s="1"/>
      <c r="XBV563" s="1"/>
      <c r="XBW563" s="1"/>
      <c r="XBX563" s="1"/>
      <c r="XBY563" s="1"/>
      <c r="XBZ563" s="1"/>
      <c r="XCA563" s="1"/>
      <c r="XCB563" s="1"/>
      <c r="XCC563" s="1"/>
      <c r="XCD563" s="1"/>
      <c r="XCE563" s="1"/>
      <c r="XCF563" s="1"/>
      <c r="XCG563" s="1"/>
      <c r="XCH563" s="1"/>
      <c r="XCI563" s="1"/>
      <c r="XCJ563" s="1"/>
      <c r="XCK563" s="1"/>
      <c r="XCL563" s="1"/>
      <c r="XCM563" s="1"/>
      <c r="XCN563" s="1"/>
      <c r="XCO563" s="1"/>
      <c r="XCP563" s="1"/>
      <c r="XCQ563" s="1"/>
      <c r="XCR563" s="1"/>
      <c r="XCS563" s="1"/>
      <c r="XCT563" s="1"/>
      <c r="XCU563" s="1"/>
      <c r="XCV563" s="1"/>
      <c r="XCW563" s="1"/>
      <c r="XCX563" s="1"/>
      <c r="XCY563" s="1"/>
      <c r="XCZ563" s="1"/>
      <c r="XDA563" s="1"/>
      <c r="XDB563" s="1"/>
      <c r="XDC563" s="1"/>
      <c r="XDD563" s="1"/>
      <c r="XDE563" s="1"/>
      <c r="XDF563" s="1"/>
      <c r="XDG563" s="1"/>
      <c r="XDH563" s="1"/>
      <c r="XDI563" s="1"/>
      <c r="XDJ563" s="1"/>
      <c r="XDK563" s="1"/>
      <c r="XDL563" s="1"/>
      <c r="XDM563" s="1"/>
      <c r="XDN563" s="1"/>
      <c r="XDO563" s="1"/>
      <c r="XDP563" s="1"/>
      <c r="XDQ563" s="1"/>
      <c r="XDR563" s="1"/>
      <c r="XDS563" s="1"/>
      <c r="XDT563" s="1"/>
      <c r="XDU563" s="1"/>
      <c r="XDV563" s="1"/>
      <c r="XDW563" s="1"/>
      <c r="XDX563" s="1"/>
      <c r="XDY563" s="1"/>
      <c r="XDZ563" s="1"/>
      <c r="XEA563" s="1"/>
      <c r="XEB563" s="1"/>
      <c r="XEC563" s="1"/>
      <c r="XED563" s="1"/>
      <c r="XEE563" s="1"/>
      <c r="XEF563" s="1"/>
      <c r="XEG563" s="1"/>
      <c r="XEH563" s="1"/>
      <c r="XEI563" s="1"/>
      <c r="XEJ563" s="1"/>
      <c r="XEK563" s="1"/>
      <c r="XEL563" s="1"/>
      <c r="XEM563" s="1"/>
      <c r="XEN563" s="1"/>
      <c r="XEO563" s="1"/>
      <c r="XEP563" s="1"/>
      <c r="XEQ563" s="1"/>
      <c r="XER563" s="1"/>
      <c r="XES563" s="1"/>
      <c r="XET563" s="1"/>
      <c r="XEU563" s="1"/>
      <c r="XEV563" s="1"/>
      <c r="XEW563" s="1"/>
      <c r="XEX563" s="1"/>
      <c r="XEY563" s="1"/>
      <c r="XEZ563" s="1"/>
      <c r="XFA563" s="1"/>
      <c r="XFB563" s="1"/>
      <c r="XFC563" s="1"/>
      <c r="XFD563" s="1"/>
    </row>
    <row r="564" spans="1:151 16227:16384" s="11" customFormat="1" ht="20.25" customHeight="1" x14ac:dyDescent="0.25">
      <c r="A564" s="137" t="str">
        <f>A563</f>
        <v>46th Floor</v>
      </c>
      <c r="B564" s="138"/>
      <c r="C564" s="100">
        <v>1</v>
      </c>
      <c r="D564" s="100"/>
      <c r="E564" s="80" t="s">
        <v>208</v>
      </c>
      <c r="F564" s="117">
        <f>(63.73+2.58)*10.764</f>
        <v>713.76084000000003</v>
      </c>
      <c r="G564" s="119">
        <f>(63.73+2.58)*10.764</f>
        <v>713.76084000000003</v>
      </c>
      <c r="H564" s="80">
        <v>0</v>
      </c>
      <c r="I564" s="80">
        <f t="shared" ref="I564:I565" si="136">F564*(($I$191)+1)+H564</f>
        <v>1070.6412600000001</v>
      </c>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WZC564" s="1"/>
      <c r="WZD564" s="1"/>
      <c r="WZE564" s="1"/>
      <c r="WZF564" s="1"/>
      <c r="WZG564" s="1"/>
      <c r="WZH564" s="1"/>
      <c r="WZI564" s="1"/>
      <c r="WZJ564" s="1"/>
      <c r="WZK564" s="1"/>
      <c r="WZL564" s="1"/>
      <c r="WZM564" s="1"/>
      <c r="WZN564" s="1"/>
      <c r="WZO564" s="1"/>
      <c r="WZP564" s="1"/>
      <c r="WZQ564" s="1"/>
      <c r="WZR564" s="1"/>
      <c r="WZS564" s="1"/>
      <c r="WZT564" s="1"/>
      <c r="WZU564" s="1"/>
      <c r="WZV564" s="1"/>
      <c r="WZW564" s="1"/>
      <c r="WZX564" s="1"/>
      <c r="WZY564" s="1"/>
      <c r="WZZ564" s="1"/>
      <c r="XAA564" s="1"/>
      <c r="XAB564" s="1"/>
      <c r="XAC564" s="1"/>
      <c r="XAD564" s="1"/>
      <c r="XAE564" s="1"/>
      <c r="XAF564" s="1"/>
      <c r="XAG564" s="1"/>
      <c r="XAH564" s="1"/>
      <c r="XAI564" s="1"/>
      <c r="XAJ564" s="1"/>
      <c r="XAK564" s="1"/>
      <c r="XAL564" s="1"/>
      <c r="XAM564" s="1"/>
      <c r="XAN564" s="1"/>
      <c r="XAO564" s="1"/>
      <c r="XAP564" s="1"/>
      <c r="XAQ564" s="1"/>
      <c r="XAR564" s="1"/>
      <c r="XAS564" s="1"/>
      <c r="XAT564" s="1"/>
      <c r="XAU564" s="1"/>
      <c r="XAV564" s="1"/>
      <c r="XAW564" s="1"/>
      <c r="XAX564" s="1"/>
      <c r="XAY564" s="1"/>
      <c r="XAZ564" s="1"/>
      <c r="XBA564" s="1"/>
      <c r="XBB564" s="1"/>
      <c r="XBC564" s="1"/>
      <c r="XBD564" s="1"/>
      <c r="XBE564" s="1"/>
      <c r="XBF564" s="1"/>
      <c r="XBG564" s="1"/>
      <c r="XBH564" s="1"/>
      <c r="XBI564" s="1"/>
      <c r="XBJ564" s="1"/>
      <c r="XBK564" s="1"/>
      <c r="XBL564" s="1"/>
      <c r="XBM564" s="1"/>
      <c r="XBN564" s="1"/>
      <c r="XBO564" s="1"/>
      <c r="XBP564" s="1"/>
      <c r="XBQ564" s="1"/>
      <c r="XBR564" s="1"/>
      <c r="XBS564" s="1"/>
      <c r="XBT564" s="1"/>
      <c r="XBU564" s="1"/>
      <c r="XBV564" s="1"/>
      <c r="XBW564" s="1"/>
      <c r="XBX564" s="1"/>
      <c r="XBY564" s="1"/>
      <c r="XBZ564" s="1"/>
      <c r="XCA564" s="1"/>
      <c r="XCB564" s="1"/>
      <c r="XCC564" s="1"/>
      <c r="XCD564" s="1"/>
      <c r="XCE564" s="1"/>
      <c r="XCF564" s="1"/>
      <c r="XCG564" s="1"/>
      <c r="XCH564" s="1"/>
      <c r="XCI564" s="1"/>
      <c r="XCJ564" s="1"/>
      <c r="XCK564" s="1"/>
      <c r="XCL564" s="1"/>
      <c r="XCM564" s="1"/>
      <c r="XCN564" s="1"/>
      <c r="XCO564" s="1"/>
      <c r="XCP564" s="1"/>
      <c r="XCQ564" s="1"/>
      <c r="XCR564" s="1"/>
      <c r="XCS564" s="1"/>
      <c r="XCT564" s="1"/>
      <c r="XCU564" s="1"/>
      <c r="XCV564" s="1"/>
      <c r="XCW564" s="1"/>
      <c r="XCX564" s="1"/>
      <c r="XCY564" s="1"/>
      <c r="XCZ564" s="1"/>
      <c r="XDA564" s="1"/>
      <c r="XDB564" s="1"/>
      <c r="XDC564" s="1"/>
      <c r="XDD564" s="1"/>
      <c r="XDE564" s="1"/>
      <c r="XDF564" s="1"/>
      <c r="XDG564" s="1"/>
      <c r="XDH564" s="1"/>
      <c r="XDI564" s="1"/>
      <c r="XDJ564" s="1"/>
      <c r="XDK564" s="1"/>
      <c r="XDL564" s="1"/>
      <c r="XDM564" s="1"/>
      <c r="XDN564" s="1"/>
      <c r="XDO564" s="1"/>
      <c r="XDP564" s="1"/>
      <c r="XDQ564" s="1"/>
      <c r="XDR564" s="1"/>
      <c r="XDS564" s="1"/>
      <c r="XDT564" s="1"/>
      <c r="XDU564" s="1"/>
      <c r="XDV564" s="1"/>
      <c r="XDW564" s="1"/>
      <c r="XDX564" s="1"/>
      <c r="XDY564" s="1"/>
      <c r="XDZ564" s="1"/>
      <c r="XEA564" s="1"/>
      <c r="XEB564" s="1"/>
      <c r="XEC564" s="1"/>
      <c r="XED564" s="1"/>
      <c r="XEE564" s="1"/>
      <c r="XEF564" s="1"/>
      <c r="XEG564" s="1"/>
      <c r="XEH564" s="1"/>
      <c r="XEI564" s="1"/>
      <c r="XEJ564" s="1"/>
      <c r="XEK564" s="1"/>
      <c r="XEL564" s="1"/>
      <c r="XEM564" s="1"/>
      <c r="XEN564" s="1"/>
      <c r="XEO564" s="1"/>
      <c r="XEP564" s="1"/>
      <c r="XEQ564" s="1"/>
      <c r="XER564" s="1"/>
      <c r="XES564" s="1"/>
      <c r="XET564" s="1"/>
      <c r="XEU564" s="1"/>
      <c r="XEV564" s="1"/>
      <c r="XEW564" s="1"/>
      <c r="XEX564" s="1"/>
      <c r="XEY564" s="1"/>
      <c r="XEZ564" s="1"/>
      <c r="XFA564" s="1"/>
      <c r="XFB564" s="1"/>
      <c r="XFC564" s="1"/>
      <c r="XFD564" s="1"/>
    </row>
    <row r="565" spans="1:151 16227:16384" s="11" customFormat="1" ht="20.25" customHeight="1" x14ac:dyDescent="0.25">
      <c r="A565" s="139"/>
      <c r="B565" s="140"/>
      <c r="C565" s="100">
        <f>C564+1</f>
        <v>2</v>
      </c>
      <c r="D565" s="100"/>
      <c r="E565" s="80" t="s">
        <v>207</v>
      </c>
      <c r="F565" s="117">
        <f>(88.13+5.83)*10.764</f>
        <v>1011.3854399999999</v>
      </c>
      <c r="G565" s="119">
        <f>(88.13+5.83)*10.764</f>
        <v>1011.3854399999999</v>
      </c>
      <c r="H565" s="80">
        <v>0</v>
      </c>
      <c r="I565" s="80">
        <f t="shared" si="136"/>
        <v>1517.0781599999998</v>
      </c>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WZC565" s="1"/>
      <c r="WZD565" s="1"/>
      <c r="WZE565" s="1"/>
      <c r="WZF565" s="1"/>
      <c r="WZG565" s="1"/>
      <c r="WZH565" s="1"/>
      <c r="WZI565" s="1"/>
      <c r="WZJ565" s="1"/>
      <c r="WZK565" s="1"/>
      <c r="WZL565" s="1"/>
      <c r="WZM565" s="1"/>
      <c r="WZN565" s="1"/>
      <c r="WZO565" s="1"/>
      <c r="WZP565" s="1"/>
      <c r="WZQ565" s="1"/>
      <c r="WZR565" s="1"/>
      <c r="WZS565" s="1"/>
      <c r="WZT565" s="1"/>
      <c r="WZU565" s="1"/>
      <c r="WZV565" s="1"/>
      <c r="WZW565" s="1"/>
      <c r="WZX565" s="1"/>
      <c r="WZY565" s="1"/>
      <c r="WZZ565" s="1"/>
      <c r="XAA565" s="1"/>
      <c r="XAB565" s="1"/>
      <c r="XAC565" s="1"/>
      <c r="XAD565" s="1"/>
      <c r="XAE565" s="1"/>
      <c r="XAF565" s="1"/>
      <c r="XAG565" s="1"/>
      <c r="XAH565" s="1"/>
      <c r="XAI565" s="1"/>
      <c r="XAJ565" s="1"/>
      <c r="XAK565" s="1"/>
      <c r="XAL565" s="1"/>
      <c r="XAM565" s="1"/>
      <c r="XAN565" s="1"/>
      <c r="XAO565" s="1"/>
      <c r="XAP565" s="1"/>
      <c r="XAQ565" s="1"/>
      <c r="XAR565" s="1"/>
      <c r="XAS565" s="1"/>
      <c r="XAT565" s="1"/>
      <c r="XAU565" s="1"/>
      <c r="XAV565" s="1"/>
      <c r="XAW565" s="1"/>
      <c r="XAX565" s="1"/>
      <c r="XAY565" s="1"/>
      <c r="XAZ565" s="1"/>
      <c r="XBA565" s="1"/>
      <c r="XBB565" s="1"/>
      <c r="XBC565" s="1"/>
      <c r="XBD565" s="1"/>
      <c r="XBE565" s="1"/>
      <c r="XBF565" s="1"/>
      <c r="XBG565" s="1"/>
      <c r="XBH565" s="1"/>
      <c r="XBI565" s="1"/>
      <c r="XBJ565" s="1"/>
      <c r="XBK565" s="1"/>
      <c r="XBL565" s="1"/>
      <c r="XBM565" s="1"/>
      <c r="XBN565" s="1"/>
      <c r="XBO565" s="1"/>
      <c r="XBP565" s="1"/>
      <c r="XBQ565" s="1"/>
      <c r="XBR565" s="1"/>
      <c r="XBS565" s="1"/>
      <c r="XBT565" s="1"/>
      <c r="XBU565" s="1"/>
      <c r="XBV565" s="1"/>
      <c r="XBW565" s="1"/>
      <c r="XBX565" s="1"/>
      <c r="XBY565" s="1"/>
      <c r="XBZ565" s="1"/>
      <c r="XCA565" s="1"/>
      <c r="XCB565" s="1"/>
      <c r="XCC565" s="1"/>
      <c r="XCD565" s="1"/>
      <c r="XCE565" s="1"/>
      <c r="XCF565" s="1"/>
      <c r="XCG565" s="1"/>
      <c r="XCH565" s="1"/>
      <c r="XCI565" s="1"/>
      <c r="XCJ565" s="1"/>
      <c r="XCK565" s="1"/>
      <c r="XCL565" s="1"/>
      <c r="XCM565" s="1"/>
      <c r="XCN565" s="1"/>
      <c r="XCO565" s="1"/>
      <c r="XCP565" s="1"/>
      <c r="XCQ565" s="1"/>
      <c r="XCR565" s="1"/>
      <c r="XCS565" s="1"/>
      <c r="XCT565" s="1"/>
      <c r="XCU565" s="1"/>
      <c r="XCV565" s="1"/>
      <c r="XCW565" s="1"/>
      <c r="XCX565" s="1"/>
      <c r="XCY565" s="1"/>
      <c r="XCZ565" s="1"/>
      <c r="XDA565" s="1"/>
      <c r="XDB565" s="1"/>
      <c r="XDC565" s="1"/>
      <c r="XDD565" s="1"/>
      <c r="XDE565" s="1"/>
      <c r="XDF565" s="1"/>
      <c r="XDG565" s="1"/>
      <c r="XDH565" s="1"/>
      <c r="XDI565" s="1"/>
      <c r="XDJ565" s="1"/>
      <c r="XDK565" s="1"/>
      <c r="XDL565" s="1"/>
      <c r="XDM565" s="1"/>
      <c r="XDN565" s="1"/>
      <c r="XDO565" s="1"/>
      <c r="XDP565" s="1"/>
      <c r="XDQ565" s="1"/>
      <c r="XDR565" s="1"/>
      <c r="XDS565" s="1"/>
      <c r="XDT565" s="1"/>
      <c r="XDU565" s="1"/>
      <c r="XDV565" s="1"/>
      <c r="XDW565" s="1"/>
      <c r="XDX565" s="1"/>
      <c r="XDY565" s="1"/>
      <c r="XDZ565" s="1"/>
      <c r="XEA565" s="1"/>
      <c r="XEB565" s="1"/>
      <c r="XEC565" s="1"/>
      <c r="XED565" s="1"/>
      <c r="XEE565" s="1"/>
      <c r="XEF565" s="1"/>
      <c r="XEG565" s="1"/>
      <c r="XEH565" s="1"/>
      <c r="XEI565" s="1"/>
      <c r="XEJ565" s="1"/>
      <c r="XEK565" s="1"/>
      <c r="XEL565" s="1"/>
      <c r="XEM565" s="1"/>
      <c r="XEN565" s="1"/>
      <c r="XEO565" s="1"/>
      <c r="XEP565" s="1"/>
      <c r="XEQ565" s="1"/>
      <c r="XER565" s="1"/>
      <c r="XES565" s="1"/>
      <c r="XET565" s="1"/>
      <c r="XEU565" s="1"/>
      <c r="XEV565" s="1"/>
      <c r="XEW565" s="1"/>
      <c r="XEX565" s="1"/>
      <c r="XEY565" s="1"/>
      <c r="XEZ565" s="1"/>
      <c r="XFA565" s="1"/>
      <c r="XFB565" s="1"/>
      <c r="XFC565" s="1"/>
      <c r="XFD565" s="1"/>
    </row>
    <row r="566" spans="1:151 16227:16384" s="11" customFormat="1" ht="20.25" customHeight="1" x14ac:dyDescent="0.25">
      <c r="A566" s="139"/>
      <c r="B566" s="140"/>
      <c r="C566" s="100">
        <f t="shared" ref="C566:C567" si="137">C565+1</f>
        <v>3</v>
      </c>
      <c r="D566" s="100"/>
      <c r="E566" s="80" t="s">
        <v>211</v>
      </c>
      <c r="F566" s="117">
        <f>(46.65)*10.764</f>
        <v>502.14059999999995</v>
      </c>
      <c r="G566" s="119">
        <f>(46.65)*10.764</f>
        <v>502.14059999999995</v>
      </c>
      <c r="H566" s="80">
        <v>0</v>
      </c>
      <c r="I566" s="80">
        <f>F566*(($I$191)+1)+H566</f>
        <v>753.21089999999992</v>
      </c>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WZC566" s="1"/>
      <c r="WZD566" s="1"/>
      <c r="WZE566" s="1"/>
      <c r="WZF566" s="1"/>
      <c r="WZG566" s="1"/>
      <c r="WZH566" s="1"/>
      <c r="WZI566" s="1"/>
      <c r="WZJ566" s="1"/>
      <c r="WZK566" s="1"/>
      <c r="WZL566" s="1"/>
      <c r="WZM566" s="1"/>
      <c r="WZN566" s="1"/>
      <c r="WZO566" s="1"/>
      <c r="WZP566" s="1"/>
      <c r="WZQ566" s="1"/>
      <c r="WZR566" s="1"/>
      <c r="WZS566" s="1"/>
      <c r="WZT566" s="1"/>
      <c r="WZU566" s="1"/>
      <c r="WZV566" s="1"/>
      <c r="WZW566" s="1"/>
      <c r="WZX566" s="1"/>
      <c r="WZY566" s="1"/>
      <c r="WZZ566" s="1"/>
      <c r="XAA566" s="1"/>
      <c r="XAB566" s="1"/>
      <c r="XAC566" s="1"/>
      <c r="XAD566" s="1"/>
      <c r="XAE566" s="1"/>
      <c r="XAF566" s="1"/>
      <c r="XAG566" s="1"/>
      <c r="XAH566" s="1"/>
      <c r="XAI566" s="1"/>
      <c r="XAJ566" s="1"/>
      <c r="XAK566" s="1"/>
      <c r="XAL566" s="1"/>
      <c r="XAM566" s="1"/>
      <c r="XAN566" s="1"/>
      <c r="XAO566" s="1"/>
      <c r="XAP566" s="1"/>
      <c r="XAQ566" s="1"/>
      <c r="XAR566" s="1"/>
      <c r="XAS566" s="1"/>
      <c r="XAT566" s="1"/>
      <c r="XAU566" s="1"/>
      <c r="XAV566" s="1"/>
      <c r="XAW566" s="1"/>
      <c r="XAX566" s="1"/>
      <c r="XAY566" s="1"/>
      <c r="XAZ566" s="1"/>
      <c r="XBA566" s="1"/>
      <c r="XBB566" s="1"/>
      <c r="XBC566" s="1"/>
      <c r="XBD566" s="1"/>
      <c r="XBE566" s="1"/>
      <c r="XBF566" s="1"/>
      <c r="XBG566" s="1"/>
      <c r="XBH566" s="1"/>
      <c r="XBI566" s="1"/>
      <c r="XBJ566" s="1"/>
      <c r="XBK566" s="1"/>
      <c r="XBL566" s="1"/>
      <c r="XBM566" s="1"/>
      <c r="XBN566" s="1"/>
      <c r="XBO566" s="1"/>
      <c r="XBP566" s="1"/>
      <c r="XBQ566" s="1"/>
      <c r="XBR566" s="1"/>
      <c r="XBS566" s="1"/>
      <c r="XBT566" s="1"/>
      <c r="XBU566" s="1"/>
      <c r="XBV566" s="1"/>
      <c r="XBW566" s="1"/>
      <c r="XBX566" s="1"/>
      <c r="XBY566" s="1"/>
      <c r="XBZ566" s="1"/>
      <c r="XCA566" s="1"/>
      <c r="XCB566" s="1"/>
      <c r="XCC566" s="1"/>
      <c r="XCD566" s="1"/>
      <c r="XCE566" s="1"/>
      <c r="XCF566" s="1"/>
      <c r="XCG566" s="1"/>
      <c r="XCH566" s="1"/>
      <c r="XCI566" s="1"/>
      <c r="XCJ566" s="1"/>
      <c r="XCK566" s="1"/>
      <c r="XCL566" s="1"/>
      <c r="XCM566" s="1"/>
      <c r="XCN566" s="1"/>
      <c r="XCO566" s="1"/>
      <c r="XCP566" s="1"/>
      <c r="XCQ566" s="1"/>
      <c r="XCR566" s="1"/>
      <c r="XCS566" s="1"/>
      <c r="XCT566" s="1"/>
      <c r="XCU566" s="1"/>
      <c r="XCV566" s="1"/>
      <c r="XCW566" s="1"/>
      <c r="XCX566" s="1"/>
      <c r="XCY566" s="1"/>
      <c r="XCZ566" s="1"/>
      <c r="XDA566" s="1"/>
      <c r="XDB566" s="1"/>
      <c r="XDC566" s="1"/>
      <c r="XDD566" s="1"/>
      <c r="XDE566" s="1"/>
      <c r="XDF566" s="1"/>
      <c r="XDG566" s="1"/>
      <c r="XDH566" s="1"/>
      <c r="XDI566" s="1"/>
      <c r="XDJ566" s="1"/>
      <c r="XDK566" s="1"/>
      <c r="XDL566" s="1"/>
      <c r="XDM566" s="1"/>
      <c r="XDN566" s="1"/>
      <c r="XDO566" s="1"/>
      <c r="XDP566" s="1"/>
      <c r="XDQ566" s="1"/>
      <c r="XDR566" s="1"/>
      <c r="XDS566" s="1"/>
      <c r="XDT566" s="1"/>
      <c r="XDU566" s="1"/>
      <c r="XDV566" s="1"/>
      <c r="XDW566" s="1"/>
      <c r="XDX566" s="1"/>
      <c r="XDY566" s="1"/>
      <c r="XDZ566" s="1"/>
      <c r="XEA566" s="1"/>
      <c r="XEB566" s="1"/>
      <c r="XEC566" s="1"/>
      <c r="XED566" s="1"/>
      <c r="XEE566" s="1"/>
      <c r="XEF566" s="1"/>
      <c r="XEG566" s="1"/>
      <c r="XEH566" s="1"/>
      <c r="XEI566" s="1"/>
      <c r="XEJ566" s="1"/>
      <c r="XEK566" s="1"/>
      <c r="XEL566" s="1"/>
      <c r="XEM566" s="1"/>
      <c r="XEN566" s="1"/>
      <c r="XEO566" s="1"/>
      <c r="XEP566" s="1"/>
      <c r="XEQ566" s="1"/>
      <c r="XER566" s="1"/>
      <c r="XES566" s="1"/>
      <c r="XET566" s="1"/>
      <c r="XEU566" s="1"/>
      <c r="XEV566" s="1"/>
      <c r="XEW566" s="1"/>
      <c r="XEX566" s="1"/>
      <c r="XEY566" s="1"/>
      <c r="XEZ566" s="1"/>
      <c r="XFA566" s="1"/>
      <c r="XFB566" s="1"/>
      <c r="XFC566" s="1"/>
      <c r="XFD566" s="1"/>
    </row>
    <row r="567" spans="1:151 16227:16384" s="11" customFormat="1" ht="20.25" customHeight="1" x14ac:dyDescent="0.25">
      <c r="A567" s="141"/>
      <c r="B567" s="142"/>
      <c r="C567" s="100">
        <f t="shared" si="137"/>
        <v>4</v>
      </c>
      <c r="D567" s="100"/>
      <c r="E567" s="80" t="s">
        <v>207</v>
      </c>
      <c r="F567" s="117">
        <f>(79.37+6.24)*10.764</f>
        <v>921.50603999999998</v>
      </c>
      <c r="G567" s="119">
        <f>(79.37+1.93)*10.764</f>
        <v>875.11320000000012</v>
      </c>
      <c r="H567" s="80">
        <v>0</v>
      </c>
      <c r="I567" s="80">
        <f t="shared" ref="I567" si="138">F567*(($I$191)+1)+H567</f>
        <v>1382.2590599999999</v>
      </c>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WZC567" s="1"/>
      <c r="WZD567" s="1"/>
      <c r="WZE567" s="1"/>
      <c r="WZF567" s="1"/>
      <c r="WZG567" s="1"/>
      <c r="WZH567" s="1"/>
      <c r="WZI567" s="1"/>
      <c r="WZJ567" s="1"/>
      <c r="WZK567" s="1"/>
      <c r="WZL567" s="1"/>
      <c r="WZM567" s="1"/>
      <c r="WZN567" s="1"/>
      <c r="WZO567" s="1"/>
      <c r="WZP567" s="1"/>
      <c r="WZQ567" s="1"/>
      <c r="WZR567" s="1"/>
      <c r="WZS567" s="1"/>
      <c r="WZT567" s="1"/>
      <c r="WZU567" s="1"/>
      <c r="WZV567" s="1"/>
      <c r="WZW567" s="1"/>
      <c r="WZX567" s="1"/>
      <c r="WZY567" s="1"/>
      <c r="WZZ567" s="1"/>
      <c r="XAA567" s="1"/>
      <c r="XAB567" s="1"/>
      <c r="XAC567" s="1"/>
      <c r="XAD567" s="1"/>
      <c r="XAE567" s="1"/>
      <c r="XAF567" s="1"/>
      <c r="XAG567" s="1"/>
      <c r="XAH567" s="1"/>
      <c r="XAI567" s="1"/>
      <c r="XAJ567" s="1"/>
      <c r="XAK567" s="1"/>
      <c r="XAL567" s="1"/>
      <c r="XAM567" s="1"/>
      <c r="XAN567" s="1"/>
      <c r="XAO567" s="1"/>
      <c r="XAP567" s="1"/>
      <c r="XAQ567" s="1"/>
      <c r="XAR567" s="1"/>
      <c r="XAS567" s="1"/>
      <c r="XAT567" s="1"/>
      <c r="XAU567" s="1"/>
      <c r="XAV567" s="1"/>
      <c r="XAW567" s="1"/>
      <c r="XAX567" s="1"/>
      <c r="XAY567" s="1"/>
      <c r="XAZ567" s="1"/>
      <c r="XBA567" s="1"/>
      <c r="XBB567" s="1"/>
      <c r="XBC567" s="1"/>
      <c r="XBD567" s="1"/>
      <c r="XBE567" s="1"/>
      <c r="XBF567" s="1"/>
      <c r="XBG567" s="1"/>
      <c r="XBH567" s="1"/>
      <c r="XBI567" s="1"/>
      <c r="XBJ567" s="1"/>
      <c r="XBK567" s="1"/>
      <c r="XBL567" s="1"/>
      <c r="XBM567" s="1"/>
      <c r="XBN567" s="1"/>
      <c r="XBO567" s="1"/>
      <c r="XBP567" s="1"/>
      <c r="XBQ567" s="1"/>
      <c r="XBR567" s="1"/>
      <c r="XBS567" s="1"/>
      <c r="XBT567" s="1"/>
      <c r="XBU567" s="1"/>
      <c r="XBV567" s="1"/>
      <c r="XBW567" s="1"/>
      <c r="XBX567" s="1"/>
      <c r="XBY567" s="1"/>
      <c r="XBZ567" s="1"/>
      <c r="XCA567" s="1"/>
      <c r="XCB567" s="1"/>
      <c r="XCC567" s="1"/>
      <c r="XCD567" s="1"/>
      <c r="XCE567" s="1"/>
      <c r="XCF567" s="1"/>
      <c r="XCG567" s="1"/>
      <c r="XCH567" s="1"/>
      <c r="XCI567" s="1"/>
      <c r="XCJ567" s="1"/>
      <c r="XCK567" s="1"/>
      <c r="XCL567" s="1"/>
      <c r="XCM567" s="1"/>
      <c r="XCN567" s="1"/>
      <c r="XCO567" s="1"/>
      <c r="XCP567" s="1"/>
      <c r="XCQ567" s="1"/>
      <c r="XCR567" s="1"/>
      <c r="XCS567" s="1"/>
      <c r="XCT567" s="1"/>
      <c r="XCU567" s="1"/>
      <c r="XCV567" s="1"/>
      <c r="XCW567" s="1"/>
      <c r="XCX567" s="1"/>
      <c r="XCY567" s="1"/>
      <c r="XCZ567" s="1"/>
      <c r="XDA567" s="1"/>
      <c r="XDB567" s="1"/>
      <c r="XDC567" s="1"/>
      <c r="XDD567" s="1"/>
      <c r="XDE567" s="1"/>
      <c r="XDF567" s="1"/>
      <c r="XDG567" s="1"/>
      <c r="XDH567" s="1"/>
      <c r="XDI567" s="1"/>
      <c r="XDJ567" s="1"/>
      <c r="XDK567" s="1"/>
      <c r="XDL567" s="1"/>
      <c r="XDM567" s="1"/>
      <c r="XDN567" s="1"/>
      <c r="XDO567" s="1"/>
      <c r="XDP567" s="1"/>
      <c r="XDQ567" s="1"/>
      <c r="XDR567" s="1"/>
      <c r="XDS567" s="1"/>
      <c r="XDT567" s="1"/>
      <c r="XDU567" s="1"/>
      <c r="XDV567" s="1"/>
      <c r="XDW567" s="1"/>
      <c r="XDX567" s="1"/>
      <c r="XDY567" s="1"/>
      <c r="XDZ567" s="1"/>
      <c r="XEA567" s="1"/>
      <c r="XEB567" s="1"/>
      <c r="XEC567" s="1"/>
      <c r="XED567" s="1"/>
      <c r="XEE567" s="1"/>
      <c r="XEF567" s="1"/>
      <c r="XEG567" s="1"/>
      <c r="XEH567" s="1"/>
      <c r="XEI567" s="1"/>
      <c r="XEJ567" s="1"/>
      <c r="XEK567" s="1"/>
      <c r="XEL567" s="1"/>
      <c r="XEM567" s="1"/>
      <c r="XEN567" s="1"/>
      <c r="XEO567" s="1"/>
      <c r="XEP567" s="1"/>
      <c r="XEQ567" s="1"/>
      <c r="XER567" s="1"/>
      <c r="XES567" s="1"/>
      <c r="XET567" s="1"/>
      <c r="XEU567" s="1"/>
      <c r="XEV567" s="1"/>
      <c r="XEW567" s="1"/>
      <c r="XEX567" s="1"/>
      <c r="XEY567" s="1"/>
      <c r="XEZ567" s="1"/>
      <c r="XFA567" s="1"/>
      <c r="XFB567" s="1"/>
      <c r="XFC567" s="1"/>
      <c r="XFD567" s="1"/>
    </row>
    <row r="568" spans="1:151 16227:16384" s="11" customFormat="1" ht="20.25" x14ac:dyDescent="0.25">
      <c r="A568" s="120" t="s">
        <v>304</v>
      </c>
      <c r="B568" s="121"/>
      <c r="C568" s="121"/>
      <c r="D568" s="121"/>
      <c r="E568" s="121"/>
      <c r="F568" s="121"/>
      <c r="G568" s="121"/>
      <c r="H568" s="121"/>
      <c r="I568" s="122"/>
      <c r="J568" s="1">
        <v>3</v>
      </c>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WZC568" s="1"/>
      <c r="WZD568" s="1"/>
      <c r="WZE568" s="1"/>
      <c r="WZF568" s="1"/>
      <c r="WZG568" s="1"/>
      <c r="WZH568" s="1"/>
      <c r="WZI568" s="1"/>
      <c r="WZJ568" s="1"/>
      <c r="WZK568" s="1"/>
      <c r="WZL568" s="1"/>
      <c r="WZM568" s="1"/>
      <c r="WZN568" s="1"/>
      <c r="WZO568" s="1"/>
      <c r="WZP568" s="1"/>
      <c r="WZQ568" s="1"/>
      <c r="WZR568" s="1"/>
      <c r="WZS568" s="1"/>
      <c r="WZT568" s="1"/>
      <c r="WZU568" s="1"/>
      <c r="WZV568" s="1"/>
      <c r="WZW568" s="1"/>
      <c r="WZX568" s="1"/>
      <c r="WZY568" s="1"/>
      <c r="WZZ568" s="1"/>
      <c r="XAA568" s="1"/>
      <c r="XAB568" s="1"/>
      <c r="XAC568" s="1"/>
      <c r="XAD568" s="1"/>
      <c r="XAE568" s="1"/>
      <c r="XAF568" s="1"/>
      <c r="XAG568" s="1"/>
      <c r="XAH568" s="1"/>
      <c r="XAI568" s="1"/>
      <c r="XAJ568" s="1"/>
      <c r="XAK568" s="1"/>
      <c r="XAL568" s="1"/>
      <c r="XAM568" s="1"/>
      <c r="XAN568" s="1"/>
      <c r="XAO568" s="1"/>
      <c r="XAP568" s="1"/>
      <c r="XAQ568" s="1"/>
      <c r="XAR568" s="1"/>
      <c r="XAS568" s="1"/>
      <c r="XAT568" s="1"/>
      <c r="XAU568" s="1"/>
      <c r="XAV568" s="1"/>
      <c r="XAW568" s="1"/>
      <c r="XAX568" s="1"/>
      <c r="XAY568" s="1"/>
      <c r="XAZ568" s="1"/>
      <c r="XBA568" s="1"/>
      <c r="XBB568" s="1"/>
      <c r="XBC568" s="1"/>
      <c r="XBD568" s="1"/>
      <c r="XBE568" s="1"/>
      <c r="XBF568" s="1"/>
      <c r="XBG568" s="1"/>
      <c r="XBH568" s="1"/>
      <c r="XBI568" s="1"/>
      <c r="XBJ568" s="1"/>
      <c r="XBK568" s="1"/>
      <c r="XBL568" s="1"/>
      <c r="XBM568" s="1"/>
      <c r="XBN568" s="1"/>
      <c r="XBO568" s="1"/>
      <c r="XBP568" s="1"/>
      <c r="XBQ568" s="1"/>
      <c r="XBR568" s="1"/>
      <c r="XBS568" s="1"/>
      <c r="XBT568" s="1"/>
      <c r="XBU568" s="1"/>
      <c r="XBV568" s="1"/>
      <c r="XBW568" s="1"/>
      <c r="XBX568" s="1"/>
      <c r="XBY568" s="1"/>
      <c r="XBZ568" s="1"/>
      <c r="XCA568" s="1"/>
      <c r="XCB568" s="1"/>
      <c r="XCC568" s="1"/>
      <c r="XCD568" s="1"/>
      <c r="XCE568" s="1"/>
      <c r="XCF568" s="1"/>
      <c r="XCG568" s="1"/>
      <c r="XCH568" s="1"/>
      <c r="XCI568" s="1"/>
      <c r="XCJ568" s="1"/>
      <c r="XCK568" s="1"/>
      <c r="XCL568" s="1"/>
      <c r="XCM568" s="1"/>
      <c r="XCN568" s="1"/>
      <c r="XCO568" s="1"/>
      <c r="XCP568" s="1"/>
      <c r="XCQ568" s="1"/>
      <c r="XCR568" s="1"/>
      <c r="XCS568" s="1"/>
      <c r="XCT568" s="1"/>
      <c r="XCU568" s="1"/>
      <c r="XCV568" s="1"/>
      <c r="XCW568" s="1"/>
      <c r="XCX568" s="1"/>
      <c r="XCY568" s="1"/>
      <c r="XCZ568" s="1"/>
      <c r="XDA568" s="1"/>
      <c r="XDB568" s="1"/>
      <c r="XDC568" s="1"/>
      <c r="XDD568" s="1"/>
      <c r="XDE568" s="1"/>
      <c r="XDF568" s="1"/>
      <c r="XDG568" s="1"/>
      <c r="XDH568" s="1"/>
      <c r="XDI568" s="1"/>
      <c r="XDJ568" s="1"/>
      <c r="XDK568" s="1"/>
      <c r="XDL568" s="1"/>
      <c r="XDM568" s="1"/>
      <c r="XDN568" s="1"/>
      <c r="XDO568" s="1"/>
      <c r="XDP568" s="1"/>
      <c r="XDQ568" s="1"/>
      <c r="XDR568" s="1"/>
      <c r="XDS568" s="1"/>
      <c r="XDT568" s="1"/>
      <c r="XDU568" s="1"/>
      <c r="XDV568" s="1"/>
      <c r="XDW568" s="1"/>
      <c r="XDX568" s="1"/>
      <c r="XDY568" s="1"/>
      <c r="XDZ568" s="1"/>
      <c r="XEA568" s="1"/>
      <c r="XEB568" s="1"/>
      <c r="XEC568" s="1"/>
      <c r="XED568" s="1"/>
      <c r="XEE568" s="1"/>
      <c r="XEF568" s="1"/>
      <c r="XEG568" s="1"/>
      <c r="XEH568" s="1"/>
      <c r="XEI568" s="1"/>
      <c r="XEJ568" s="1"/>
      <c r="XEK568" s="1"/>
      <c r="XEL568" s="1"/>
      <c r="XEM568" s="1"/>
      <c r="XEN568" s="1"/>
      <c r="XEO568" s="1"/>
      <c r="XEP568" s="1"/>
      <c r="XEQ568" s="1"/>
      <c r="XER568" s="1"/>
      <c r="XES568" s="1"/>
      <c r="XET568" s="1"/>
      <c r="XEU568" s="1"/>
      <c r="XEV568" s="1"/>
      <c r="XEW568" s="1"/>
      <c r="XEX568" s="1"/>
      <c r="XEY568" s="1"/>
      <c r="XEZ568" s="1"/>
      <c r="XFA568" s="1"/>
      <c r="XFB568" s="1"/>
      <c r="XFC568" s="1"/>
      <c r="XFD568" s="1"/>
    </row>
    <row r="569" spans="1:151 16227:16384" s="11" customFormat="1" ht="20.25" customHeight="1" x14ac:dyDescent="0.25">
      <c r="A569" s="137" t="str">
        <f>A568</f>
        <v>47th to 49th Floor</v>
      </c>
      <c r="B569" s="138"/>
      <c r="C569" s="100">
        <v>1</v>
      </c>
      <c r="D569" s="100"/>
      <c r="E569" s="80" t="s">
        <v>208</v>
      </c>
      <c r="F569" s="117">
        <f>(63.73+2.58)*10.764</f>
        <v>713.76084000000003</v>
      </c>
      <c r="G569" s="119">
        <f>(63.73+2.58)*10.764</f>
        <v>713.76084000000003</v>
      </c>
      <c r="H569" s="80">
        <v>0</v>
      </c>
      <c r="I569" s="80">
        <f t="shared" ref="I569:I570" si="139">F569*(($I$191)+1)+H569</f>
        <v>1070.6412600000001</v>
      </c>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WZC569" s="1"/>
      <c r="WZD569" s="1"/>
      <c r="WZE569" s="1"/>
      <c r="WZF569" s="1"/>
      <c r="WZG569" s="1"/>
      <c r="WZH569" s="1"/>
      <c r="WZI569" s="1"/>
      <c r="WZJ569" s="1"/>
      <c r="WZK569" s="1"/>
      <c r="WZL569" s="1"/>
      <c r="WZM569" s="1"/>
      <c r="WZN569" s="1"/>
      <c r="WZO569" s="1"/>
      <c r="WZP569" s="1"/>
      <c r="WZQ569" s="1"/>
      <c r="WZR569" s="1"/>
      <c r="WZS569" s="1"/>
      <c r="WZT569" s="1"/>
      <c r="WZU569" s="1"/>
      <c r="WZV569" s="1"/>
      <c r="WZW569" s="1"/>
      <c r="WZX569" s="1"/>
      <c r="WZY569" s="1"/>
      <c r="WZZ569" s="1"/>
      <c r="XAA569" s="1"/>
      <c r="XAB569" s="1"/>
      <c r="XAC569" s="1"/>
      <c r="XAD569" s="1"/>
      <c r="XAE569" s="1"/>
      <c r="XAF569" s="1"/>
      <c r="XAG569" s="1"/>
      <c r="XAH569" s="1"/>
      <c r="XAI569" s="1"/>
      <c r="XAJ569" s="1"/>
      <c r="XAK569" s="1"/>
      <c r="XAL569" s="1"/>
      <c r="XAM569" s="1"/>
      <c r="XAN569" s="1"/>
      <c r="XAO569" s="1"/>
      <c r="XAP569" s="1"/>
      <c r="XAQ569" s="1"/>
      <c r="XAR569" s="1"/>
      <c r="XAS569" s="1"/>
      <c r="XAT569" s="1"/>
      <c r="XAU569" s="1"/>
      <c r="XAV569" s="1"/>
      <c r="XAW569" s="1"/>
      <c r="XAX569" s="1"/>
      <c r="XAY569" s="1"/>
      <c r="XAZ569" s="1"/>
      <c r="XBA569" s="1"/>
      <c r="XBB569" s="1"/>
      <c r="XBC569" s="1"/>
      <c r="XBD569" s="1"/>
      <c r="XBE569" s="1"/>
      <c r="XBF569" s="1"/>
      <c r="XBG569" s="1"/>
      <c r="XBH569" s="1"/>
      <c r="XBI569" s="1"/>
      <c r="XBJ569" s="1"/>
      <c r="XBK569" s="1"/>
      <c r="XBL569" s="1"/>
      <c r="XBM569" s="1"/>
      <c r="XBN569" s="1"/>
      <c r="XBO569" s="1"/>
      <c r="XBP569" s="1"/>
      <c r="XBQ569" s="1"/>
      <c r="XBR569" s="1"/>
      <c r="XBS569" s="1"/>
      <c r="XBT569" s="1"/>
      <c r="XBU569" s="1"/>
      <c r="XBV569" s="1"/>
      <c r="XBW569" s="1"/>
      <c r="XBX569" s="1"/>
      <c r="XBY569" s="1"/>
      <c r="XBZ569" s="1"/>
      <c r="XCA569" s="1"/>
      <c r="XCB569" s="1"/>
      <c r="XCC569" s="1"/>
      <c r="XCD569" s="1"/>
      <c r="XCE569" s="1"/>
      <c r="XCF569" s="1"/>
      <c r="XCG569" s="1"/>
      <c r="XCH569" s="1"/>
      <c r="XCI569" s="1"/>
      <c r="XCJ569" s="1"/>
      <c r="XCK569" s="1"/>
      <c r="XCL569" s="1"/>
      <c r="XCM569" s="1"/>
      <c r="XCN569" s="1"/>
      <c r="XCO569" s="1"/>
      <c r="XCP569" s="1"/>
      <c r="XCQ569" s="1"/>
      <c r="XCR569" s="1"/>
      <c r="XCS569" s="1"/>
      <c r="XCT569" s="1"/>
      <c r="XCU569" s="1"/>
      <c r="XCV569" s="1"/>
      <c r="XCW569" s="1"/>
      <c r="XCX569" s="1"/>
      <c r="XCY569" s="1"/>
      <c r="XCZ569" s="1"/>
      <c r="XDA569" s="1"/>
      <c r="XDB569" s="1"/>
      <c r="XDC569" s="1"/>
      <c r="XDD569" s="1"/>
      <c r="XDE569" s="1"/>
      <c r="XDF569" s="1"/>
      <c r="XDG569" s="1"/>
      <c r="XDH569" s="1"/>
      <c r="XDI569" s="1"/>
      <c r="XDJ569" s="1"/>
      <c r="XDK569" s="1"/>
      <c r="XDL569" s="1"/>
      <c r="XDM569" s="1"/>
      <c r="XDN569" s="1"/>
      <c r="XDO569" s="1"/>
      <c r="XDP569" s="1"/>
      <c r="XDQ569" s="1"/>
      <c r="XDR569" s="1"/>
      <c r="XDS569" s="1"/>
      <c r="XDT569" s="1"/>
      <c r="XDU569" s="1"/>
      <c r="XDV569" s="1"/>
      <c r="XDW569" s="1"/>
      <c r="XDX569" s="1"/>
      <c r="XDY569" s="1"/>
      <c r="XDZ569" s="1"/>
      <c r="XEA569" s="1"/>
      <c r="XEB569" s="1"/>
      <c r="XEC569" s="1"/>
      <c r="XED569" s="1"/>
      <c r="XEE569" s="1"/>
      <c r="XEF569" s="1"/>
      <c r="XEG569" s="1"/>
      <c r="XEH569" s="1"/>
      <c r="XEI569" s="1"/>
      <c r="XEJ569" s="1"/>
      <c r="XEK569" s="1"/>
      <c r="XEL569" s="1"/>
      <c r="XEM569" s="1"/>
      <c r="XEN569" s="1"/>
      <c r="XEO569" s="1"/>
      <c r="XEP569" s="1"/>
      <c r="XEQ569" s="1"/>
      <c r="XER569" s="1"/>
      <c r="XES569" s="1"/>
      <c r="XET569" s="1"/>
      <c r="XEU569" s="1"/>
      <c r="XEV569" s="1"/>
      <c r="XEW569" s="1"/>
      <c r="XEX569" s="1"/>
      <c r="XEY569" s="1"/>
      <c r="XEZ569" s="1"/>
      <c r="XFA569" s="1"/>
      <c r="XFB569" s="1"/>
      <c r="XFC569" s="1"/>
      <c r="XFD569" s="1"/>
    </row>
    <row r="570" spans="1:151 16227:16384" s="11" customFormat="1" ht="20.25" customHeight="1" x14ac:dyDescent="0.25">
      <c r="A570" s="139"/>
      <c r="B570" s="140"/>
      <c r="C570" s="100">
        <f>C569+1</f>
        <v>2</v>
      </c>
      <c r="D570" s="100"/>
      <c r="E570" s="80" t="s">
        <v>207</v>
      </c>
      <c r="F570" s="117">
        <f>(88.13+5.83)*10.764</f>
        <v>1011.3854399999999</v>
      </c>
      <c r="G570" s="119">
        <f>(88.13+5.83)*10.764</f>
        <v>1011.3854399999999</v>
      </c>
      <c r="H570" s="80">
        <v>0</v>
      </c>
      <c r="I570" s="80">
        <f t="shared" si="139"/>
        <v>1517.0781599999998</v>
      </c>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WZC570" s="1"/>
      <c r="WZD570" s="1"/>
      <c r="WZE570" s="1"/>
      <c r="WZF570" s="1"/>
      <c r="WZG570" s="1"/>
      <c r="WZH570" s="1"/>
      <c r="WZI570" s="1"/>
      <c r="WZJ570" s="1"/>
      <c r="WZK570" s="1"/>
      <c r="WZL570" s="1"/>
      <c r="WZM570" s="1"/>
      <c r="WZN570" s="1"/>
      <c r="WZO570" s="1"/>
      <c r="WZP570" s="1"/>
      <c r="WZQ570" s="1"/>
      <c r="WZR570" s="1"/>
      <c r="WZS570" s="1"/>
      <c r="WZT570" s="1"/>
      <c r="WZU570" s="1"/>
      <c r="WZV570" s="1"/>
      <c r="WZW570" s="1"/>
      <c r="WZX570" s="1"/>
      <c r="WZY570" s="1"/>
      <c r="WZZ570" s="1"/>
      <c r="XAA570" s="1"/>
      <c r="XAB570" s="1"/>
      <c r="XAC570" s="1"/>
      <c r="XAD570" s="1"/>
      <c r="XAE570" s="1"/>
      <c r="XAF570" s="1"/>
      <c r="XAG570" s="1"/>
      <c r="XAH570" s="1"/>
      <c r="XAI570" s="1"/>
      <c r="XAJ570" s="1"/>
      <c r="XAK570" s="1"/>
      <c r="XAL570" s="1"/>
      <c r="XAM570" s="1"/>
      <c r="XAN570" s="1"/>
      <c r="XAO570" s="1"/>
      <c r="XAP570" s="1"/>
      <c r="XAQ570" s="1"/>
      <c r="XAR570" s="1"/>
      <c r="XAS570" s="1"/>
      <c r="XAT570" s="1"/>
      <c r="XAU570" s="1"/>
      <c r="XAV570" s="1"/>
      <c r="XAW570" s="1"/>
      <c r="XAX570" s="1"/>
      <c r="XAY570" s="1"/>
      <c r="XAZ570" s="1"/>
      <c r="XBA570" s="1"/>
      <c r="XBB570" s="1"/>
      <c r="XBC570" s="1"/>
      <c r="XBD570" s="1"/>
      <c r="XBE570" s="1"/>
      <c r="XBF570" s="1"/>
      <c r="XBG570" s="1"/>
      <c r="XBH570" s="1"/>
      <c r="XBI570" s="1"/>
      <c r="XBJ570" s="1"/>
      <c r="XBK570" s="1"/>
      <c r="XBL570" s="1"/>
      <c r="XBM570" s="1"/>
      <c r="XBN570" s="1"/>
      <c r="XBO570" s="1"/>
      <c r="XBP570" s="1"/>
      <c r="XBQ570" s="1"/>
      <c r="XBR570" s="1"/>
      <c r="XBS570" s="1"/>
      <c r="XBT570" s="1"/>
      <c r="XBU570" s="1"/>
      <c r="XBV570" s="1"/>
      <c r="XBW570" s="1"/>
      <c r="XBX570" s="1"/>
      <c r="XBY570" s="1"/>
      <c r="XBZ570" s="1"/>
      <c r="XCA570" s="1"/>
      <c r="XCB570" s="1"/>
      <c r="XCC570" s="1"/>
      <c r="XCD570" s="1"/>
      <c r="XCE570" s="1"/>
      <c r="XCF570" s="1"/>
      <c r="XCG570" s="1"/>
      <c r="XCH570" s="1"/>
      <c r="XCI570" s="1"/>
      <c r="XCJ570" s="1"/>
      <c r="XCK570" s="1"/>
      <c r="XCL570" s="1"/>
      <c r="XCM570" s="1"/>
      <c r="XCN570" s="1"/>
      <c r="XCO570" s="1"/>
      <c r="XCP570" s="1"/>
      <c r="XCQ570" s="1"/>
      <c r="XCR570" s="1"/>
      <c r="XCS570" s="1"/>
      <c r="XCT570" s="1"/>
      <c r="XCU570" s="1"/>
      <c r="XCV570" s="1"/>
      <c r="XCW570" s="1"/>
      <c r="XCX570" s="1"/>
      <c r="XCY570" s="1"/>
      <c r="XCZ570" s="1"/>
      <c r="XDA570" s="1"/>
      <c r="XDB570" s="1"/>
      <c r="XDC570" s="1"/>
      <c r="XDD570" s="1"/>
      <c r="XDE570" s="1"/>
      <c r="XDF570" s="1"/>
      <c r="XDG570" s="1"/>
      <c r="XDH570" s="1"/>
      <c r="XDI570" s="1"/>
      <c r="XDJ570" s="1"/>
      <c r="XDK570" s="1"/>
      <c r="XDL570" s="1"/>
      <c r="XDM570" s="1"/>
      <c r="XDN570" s="1"/>
      <c r="XDO570" s="1"/>
      <c r="XDP570" s="1"/>
      <c r="XDQ570" s="1"/>
      <c r="XDR570" s="1"/>
      <c r="XDS570" s="1"/>
      <c r="XDT570" s="1"/>
      <c r="XDU570" s="1"/>
      <c r="XDV570" s="1"/>
      <c r="XDW570" s="1"/>
      <c r="XDX570" s="1"/>
      <c r="XDY570" s="1"/>
      <c r="XDZ570" s="1"/>
      <c r="XEA570" s="1"/>
      <c r="XEB570" s="1"/>
      <c r="XEC570" s="1"/>
      <c r="XED570" s="1"/>
      <c r="XEE570" s="1"/>
      <c r="XEF570" s="1"/>
      <c r="XEG570" s="1"/>
      <c r="XEH570" s="1"/>
      <c r="XEI570" s="1"/>
      <c r="XEJ570" s="1"/>
      <c r="XEK570" s="1"/>
      <c r="XEL570" s="1"/>
      <c r="XEM570" s="1"/>
      <c r="XEN570" s="1"/>
      <c r="XEO570" s="1"/>
      <c r="XEP570" s="1"/>
      <c r="XEQ570" s="1"/>
      <c r="XER570" s="1"/>
      <c r="XES570" s="1"/>
      <c r="XET570" s="1"/>
      <c r="XEU570" s="1"/>
      <c r="XEV570" s="1"/>
      <c r="XEW570" s="1"/>
      <c r="XEX570" s="1"/>
      <c r="XEY570" s="1"/>
      <c r="XEZ570" s="1"/>
      <c r="XFA570" s="1"/>
      <c r="XFB570" s="1"/>
      <c r="XFC570" s="1"/>
      <c r="XFD570" s="1"/>
    </row>
    <row r="571" spans="1:151 16227:16384" s="11" customFormat="1" ht="20.25" customHeight="1" x14ac:dyDescent="0.25">
      <c r="A571" s="139"/>
      <c r="B571" s="140"/>
      <c r="C571" s="100">
        <f t="shared" ref="C571:C572" si="140">C570+1</f>
        <v>3</v>
      </c>
      <c r="D571" s="100"/>
      <c r="E571" s="80" t="s">
        <v>211</v>
      </c>
      <c r="F571" s="117">
        <f>(46.65)*10.764</f>
        <v>502.14059999999995</v>
      </c>
      <c r="G571" s="119">
        <f>(46.65)*10.764</f>
        <v>502.14059999999995</v>
      </c>
      <c r="H571" s="80">
        <v>0</v>
      </c>
      <c r="I571" s="80">
        <f>F571*(($I$191)+1)+H571</f>
        <v>753.21089999999992</v>
      </c>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WZC571" s="1"/>
      <c r="WZD571" s="1"/>
      <c r="WZE571" s="1"/>
      <c r="WZF571" s="1"/>
      <c r="WZG571" s="1"/>
      <c r="WZH571" s="1"/>
      <c r="WZI571" s="1"/>
      <c r="WZJ571" s="1"/>
      <c r="WZK571" s="1"/>
      <c r="WZL571" s="1"/>
      <c r="WZM571" s="1"/>
      <c r="WZN571" s="1"/>
      <c r="WZO571" s="1"/>
      <c r="WZP571" s="1"/>
      <c r="WZQ571" s="1"/>
      <c r="WZR571" s="1"/>
      <c r="WZS571" s="1"/>
      <c r="WZT571" s="1"/>
      <c r="WZU571" s="1"/>
      <c r="WZV571" s="1"/>
      <c r="WZW571" s="1"/>
      <c r="WZX571" s="1"/>
      <c r="WZY571" s="1"/>
      <c r="WZZ571" s="1"/>
      <c r="XAA571" s="1"/>
      <c r="XAB571" s="1"/>
      <c r="XAC571" s="1"/>
      <c r="XAD571" s="1"/>
      <c r="XAE571" s="1"/>
      <c r="XAF571" s="1"/>
      <c r="XAG571" s="1"/>
      <c r="XAH571" s="1"/>
      <c r="XAI571" s="1"/>
      <c r="XAJ571" s="1"/>
      <c r="XAK571" s="1"/>
      <c r="XAL571" s="1"/>
      <c r="XAM571" s="1"/>
      <c r="XAN571" s="1"/>
      <c r="XAO571" s="1"/>
      <c r="XAP571" s="1"/>
      <c r="XAQ571" s="1"/>
      <c r="XAR571" s="1"/>
      <c r="XAS571" s="1"/>
      <c r="XAT571" s="1"/>
      <c r="XAU571" s="1"/>
      <c r="XAV571" s="1"/>
      <c r="XAW571" s="1"/>
      <c r="XAX571" s="1"/>
      <c r="XAY571" s="1"/>
      <c r="XAZ571" s="1"/>
      <c r="XBA571" s="1"/>
      <c r="XBB571" s="1"/>
      <c r="XBC571" s="1"/>
      <c r="XBD571" s="1"/>
      <c r="XBE571" s="1"/>
      <c r="XBF571" s="1"/>
      <c r="XBG571" s="1"/>
      <c r="XBH571" s="1"/>
      <c r="XBI571" s="1"/>
      <c r="XBJ571" s="1"/>
      <c r="XBK571" s="1"/>
      <c r="XBL571" s="1"/>
      <c r="XBM571" s="1"/>
      <c r="XBN571" s="1"/>
      <c r="XBO571" s="1"/>
      <c r="XBP571" s="1"/>
      <c r="XBQ571" s="1"/>
      <c r="XBR571" s="1"/>
      <c r="XBS571" s="1"/>
      <c r="XBT571" s="1"/>
      <c r="XBU571" s="1"/>
      <c r="XBV571" s="1"/>
      <c r="XBW571" s="1"/>
      <c r="XBX571" s="1"/>
      <c r="XBY571" s="1"/>
      <c r="XBZ571" s="1"/>
      <c r="XCA571" s="1"/>
      <c r="XCB571" s="1"/>
      <c r="XCC571" s="1"/>
      <c r="XCD571" s="1"/>
      <c r="XCE571" s="1"/>
      <c r="XCF571" s="1"/>
      <c r="XCG571" s="1"/>
      <c r="XCH571" s="1"/>
      <c r="XCI571" s="1"/>
      <c r="XCJ571" s="1"/>
      <c r="XCK571" s="1"/>
      <c r="XCL571" s="1"/>
      <c r="XCM571" s="1"/>
      <c r="XCN571" s="1"/>
      <c r="XCO571" s="1"/>
      <c r="XCP571" s="1"/>
      <c r="XCQ571" s="1"/>
      <c r="XCR571" s="1"/>
      <c r="XCS571" s="1"/>
      <c r="XCT571" s="1"/>
      <c r="XCU571" s="1"/>
      <c r="XCV571" s="1"/>
      <c r="XCW571" s="1"/>
      <c r="XCX571" s="1"/>
      <c r="XCY571" s="1"/>
      <c r="XCZ571" s="1"/>
      <c r="XDA571" s="1"/>
      <c r="XDB571" s="1"/>
      <c r="XDC571" s="1"/>
      <c r="XDD571" s="1"/>
      <c r="XDE571" s="1"/>
      <c r="XDF571" s="1"/>
      <c r="XDG571" s="1"/>
      <c r="XDH571" s="1"/>
      <c r="XDI571" s="1"/>
      <c r="XDJ571" s="1"/>
      <c r="XDK571" s="1"/>
      <c r="XDL571" s="1"/>
      <c r="XDM571" s="1"/>
      <c r="XDN571" s="1"/>
      <c r="XDO571" s="1"/>
      <c r="XDP571" s="1"/>
      <c r="XDQ571" s="1"/>
      <c r="XDR571" s="1"/>
      <c r="XDS571" s="1"/>
      <c r="XDT571" s="1"/>
      <c r="XDU571" s="1"/>
      <c r="XDV571" s="1"/>
      <c r="XDW571" s="1"/>
      <c r="XDX571" s="1"/>
      <c r="XDY571" s="1"/>
      <c r="XDZ571" s="1"/>
      <c r="XEA571" s="1"/>
      <c r="XEB571" s="1"/>
      <c r="XEC571" s="1"/>
      <c r="XED571" s="1"/>
      <c r="XEE571" s="1"/>
      <c r="XEF571" s="1"/>
      <c r="XEG571" s="1"/>
      <c r="XEH571" s="1"/>
      <c r="XEI571" s="1"/>
      <c r="XEJ571" s="1"/>
      <c r="XEK571" s="1"/>
      <c r="XEL571" s="1"/>
      <c r="XEM571" s="1"/>
      <c r="XEN571" s="1"/>
      <c r="XEO571" s="1"/>
      <c r="XEP571" s="1"/>
      <c r="XEQ571" s="1"/>
      <c r="XER571" s="1"/>
      <c r="XES571" s="1"/>
      <c r="XET571" s="1"/>
      <c r="XEU571" s="1"/>
      <c r="XEV571" s="1"/>
      <c r="XEW571" s="1"/>
      <c r="XEX571" s="1"/>
      <c r="XEY571" s="1"/>
      <c r="XEZ571" s="1"/>
      <c r="XFA571" s="1"/>
      <c r="XFB571" s="1"/>
      <c r="XFC571" s="1"/>
      <c r="XFD571" s="1"/>
    </row>
    <row r="572" spans="1:151 16227:16384" s="11" customFormat="1" ht="20.25" customHeight="1" x14ac:dyDescent="0.25">
      <c r="A572" s="141"/>
      <c r="B572" s="142"/>
      <c r="C572" s="100">
        <f t="shared" si="140"/>
        <v>4</v>
      </c>
      <c r="D572" s="100"/>
      <c r="E572" s="80" t="s">
        <v>207</v>
      </c>
      <c r="F572" s="117">
        <f>(79.37+6.24)*10.764</f>
        <v>921.50603999999998</v>
      </c>
      <c r="G572" s="119">
        <f>(79.37+1.93)*10.764</f>
        <v>875.11320000000012</v>
      </c>
      <c r="H572" s="80">
        <v>0</v>
      </c>
      <c r="I572" s="80">
        <f t="shared" ref="I572" si="141">F572*(($I$191)+1)+H572</f>
        <v>1382.2590599999999</v>
      </c>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WZC572" s="1"/>
      <c r="WZD572" s="1"/>
      <c r="WZE572" s="1"/>
      <c r="WZF572" s="1"/>
      <c r="WZG572" s="1"/>
      <c r="WZH572" s="1"/>
      <c r="WZI572" s="1"/>
      <c r="WZJ572" s="1"/>
      <c r="WZK572" s="1"/>
      <c r="WZL572" s="1"/>
      <c r="WZM572" s="1"/>
      <c r="WZN572" s="1"/>
      <c r="WZO572" s="1"/>
      <c r="WZP572" s="1"/>
      <c r="WZQ572" s="1"/>
      <c r="WZR572" s="1"/>
      <c r="WZS572" s="1"/>
      <c r="WZT572" s="1"/>
      <c r="WZU572" s="1"/>
      <c r="WZV572" s="1"/>
      <c r="WZW572" s="1"/>
      <c r="WZX572" s="1"/>
      <c r="WZY572" s="1"/>
      <c r="WZZ572" s="1"/>
      <c r="XAA572" s="1"/>
      <c r="XAB572" s="1"/>
      <c r="XAC572" s="1"/>
      <c r="XAD572" s="1"/>
      <c r="XAE572" s="1"/>
      <c r="XAF572" s="1"/>
      <c r="XAG572" s="1"/>
      <c r="XAH572" s="1"/>
      <c r="XAI572" s="1"/>
      <c r="XAJ572" s="1"/>
      <c r="XAK572" s="1"/>
      <c r="XAL572" s="1"/>
      <c r="XAM572" s="1"/>
      <c r="XAN572" s="1"/>
      <c r="XAO572" s="1"/>
      <c r="XAP572" s="1"/>
      <c r="XAQ572" s="1"/>
      <c r="XAR572" s="1"/>
      <c r="XAS572" s="1"/>
      <c r="XAT572" s="1"/>
      <c r="XAU572" s="1"/>
      <c r="XAV572" s="1"/>
      <c r="XAW572" s="1"/>
      <c r="XAX572" s="1"/>
      <c r="XAY572" s="1"/>
      <c r="XAZ572" s="1"/>
      <c r="XBA572" s="1"/>
      <c r="XBB572" s="1"/>
      <c r="XBC572" s="1"/>
      <c r="XBD572" s="1"/>
      <c r="XBE572" s="1"/>
      <c r="XBF572" s="1"/>
      <c r="XBG572" s="1"/>
      <c r="XBH572" s="1"/>
      <c r="XBI572" s="1"/>
      <c r="XBJ572" s="1"/>
      <c r="XBK572" s="1"/>
      <c r="XBL572" s="1"/>
      <c r="XBM572" s="1"/>
      <c r="XBN572" s="1"/>
      <c r="XBO572" s="1"/>
      <c r="XBP572" s="1"/>
      <c r="XBQ572" s="1"/>
      <c r="XBR572" s="1"/>
      <c r="XBS572" s="1"/>
      <c r="XBT572" s="1"/>
      <c r="XBU572" s="1"/>
      <c r="XBV572" s="1"/>
      <c r="XBW572" s="1"/>
      <c r="XBX572" s="1"/>
      <c r="XBY572" s="1"/>
      <c r="XBZ572" s="1"/>
      <c r="XCA572" s="1"/>
      <c r="XCB572" s="1"/>
      <c r="XCC572" s="1"/>
      <c r="XCD572" s="1"/>
      <c r="XCE572" s="1"/>
      <c r="XCF572" s="1"/>
      <c r="XCG572" s="1"/>
      <c r="XCH572" s="1"/>
      <c r="XCI572" s="1"/>
      <c r="XCJ572" s="1"/>
      <c r="XCK572" s="1"/>
      <c r="XCL572" s="1"/>
      <c r="XCM572" s="1"/>
      <c r="XCN572" s="1"/>
      <c r="XCO572" s="1"/>
      <c r="XCP572" s="1"/>
      <c r="XCQ572" s="1"/>
      <c r="XCR572" s="1"/>
      <c r="XCS572" s="1"/>
      <c r="XCT572" s="1"/>
      <c r="XCU572" s="1"/>
      <c r="XCV572" s="1"/>
      <c r="XCW572" s="1"/>
      <c r="XCX572" s="1"/>
      <c r="XCY572" s="1"/>
      <c r="XCZ572" s="1"/>
      <c r="XDA572" s="1"/>
      <c r="XDB572" s="1"/>
      <c r="XDC572" s="1"/>
      <c r="XDD572" s="1"/>
      <c r="XDE572" s="1"/>
      <c r="XDF572" s="1"/>
      <c r="XDG572" s="1"/>
      <c r="XDH572" s="1"/>
      <c r="XDI572" s="1"/>
      <c r="XDJ572" s="1"/>
      <c r="XDK572" s="1"/>
      <c r="XDL572" s="1"/>
      <c r="XDM572" s="1"/>
      <c r="XDN572" s="1"/>
      <c r="XDO572" s="1"/>
      <c r="XDP572" s="1"/>
      <c r="XDQ572" s="1"/>
      <c r="XDR572" s="1"/>
      <c r="XDS572" s="1"/>
      <c r="XDT572" s="1"/>
      <c r="XDU572" s="1"/>
      <c r="XDV572" s="1"/>
      <c r="XDW572" s="1"/>
      <c r="XDX572" s="1"/>
      <c r="XDY572" s="1"/>
      <c r="XDZ572" s="1"/>
      <c r="XEA572" s="1"/>
      <c r="XEB572" s="1"/>
      <c r="XEC572" s="1"/>
      <c r="XED572" s="1"/>
      <c r="XEE572" s="1"/>
      <c r="XEF572" s="1"/>
      <c r="XEG572" s="1"/>
      <c r="XEH572" s="1"/>
      <c r="XEI572" s="1"/>
      <c r="XEJ572" s="1"/>
      <c r="XEK572" s="1"/>
      <c r="XEL572" s="1"/>
      <c r="XEM572" s="1"/>
      <c r="XEN572" s="1"/>
      <c r="XEO572" s="1"/>
      <c r="XEP572" s="1"/>
      <c r="XEQ572" s="1"/>
      <c r="XER572" s="1"/>
      <c r="XES572" s="1"/>
      <c r="XET572" s="1"/>
      <c r="XEU572" s="1"/>
      <c r="XEV572" s="1"/>
      <c r="XEW572" s="1"/>
      <c r="XEX572" s="1"/>
      <c r="XEY572" s="1"/>
      <c r="XEZ572" s="1"/>
      <c r="XFA572" s="1"/>
      <c r="XFB572" s="1"/>
      <c r="XFC572" s="1"/>
      <c r="XFD572" s="1"/>
    </row>
    <row r="573" spans="1:151 16227:16384" s="11" customFormat="1" ht="20.25" x14ac:dyDescent="0.25">
      <c r="A573" s="120" t="s">
        <v>308</v>
      </c>
      <c r="B573" s="121"/>
      <c r="C573" s="121"/>
      <c r="D573" s="121"/>
      <c r="E573" s="121"/>
      <c r="F573" s="121"/>
      <c r="G573" s="121"/>
      <c r="H573" s="121"/>
      <c r="I573" s="122"/>
      <c r="J573" s="1">
        <v>1</v>
      </c>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WZC573" s="1"/>
      <c r="WZD573" s="1"/>
      <c r="WZE573" s="1"/>
      <c r="WZF573" s="1"/>
      <c r="WZG573" s="1"/>
      <c r="WZH573" s="1"/>
      <c r="WZI573" s="1"/>
      <c r="WZJ573" s="1"/>
      <c r="WZK573" s="1"/>
      <c r="WZL573" s="1"/>
      <c r="WZM573" s="1"/>
      <c r="WZN573" s="1"/>
      <c r="WZO573" s="1"/>
      <c r="WZP573" s="1"/>
      <c r="WZQ573" s="1"/>
      <c r="WZR573" s="1"/>
      <c r="WZS573" s="1"/>
      <c r="WZT573" s="1"/>
      <c r="WZU573" s="1"/>
      <c r="WZV573" s="1"/>
      <c r="WZW573" s="1"/>
      <c r="WZX573" s="1"/>
      <c r="WZY573" s="1"/>
      <c r="WZZ573" s="1"/>
      <c r="XAA573" s="1"/>
      <c r="XAB573" s="1"/>
      <c r="XAC573" s="1"/>
      <c r="XAD573" s="1"/>
      <c r="XAE573" s="1"/>
      <c r="XAF573" s="1"/>
      <c r="XAG573" s="1"/>
      <c r="XAH573" s="1"/>
      <c r="XAI573" s="1"/>
      <c r="XAJ573" s="1"/>
      <c r="XAK573" s="1"/>
      <c r="XAL573" s="1"/>
      <c r="XAM573" s="1"/>
      <c r="XAN573" s="1"/>
      <c r="XAO573" s="1"/>
      <c r="XAP573" s="1"/>
      <c r="XAQ573" s="1"/>
      <c r="XAR573" s="1"/>
      <c r="XAS573" s="1"/>
      <c r="XAT573" s="1"/>
      <c r="XAU573" s="1"/>
      <c r="XAV573" s="1"/>
      <c r="XAW573" s="1"/>
      <c r="XAX573" s="1"/>
      <c r="XAY573" s="1"/>
      <c r="XAZ573" s="1"/>
      <c r="XBA573" s="1"/>
      <c r="XBB573" s="1"/>
      <c r="XBC573" s="1"/>
      <c r="XBD573" s="1"/>
      <c r="XBE573" s="1"/>
      <c r="XBF573" s="1"/>
      <c r="XBG573" s="1"/>
      <c r="XBH573" s="1"/>
      <c r="XBI573" s="1"/>
      <c r="XBJ573" s="1"/>
      <c r="XBK573" s="1"/>
      <c r="XBL573" s="1"/>
      <c r="XBM573" s="1"/>
      <c r="XBN573" s="1"/>
      <c r="XBO573" s="1"/>
      <c r="XBP573" s="1"/>
      <c r="XBQ573" s="1"/>
      <c r="XBR573" s="1"/>
      <c r="XBS573" s="1"/>
      <c r="XBT573" s="1"/>
      <c r="XBU573" s="1"/>
      <c r="XBV573" s="1"/>
      <c r="XBW573" s="1"/>
      <c r="XBX573" s="1"/>
      <c r="XBY573" s="1"/>
      <c r="XBZ573" s="1"/>
      <c r="XCA573" s="1"/>
      <c r="XCB573" s="1"/>
      <c r="XCC573" s="1"/>
      <c r="XCD573" s="1"/>
      <c r="XCE573" s="1"/>
      <c r="XCF573" s="1"/>
      <c r="XCG573" s="1"/>
      <c r="XCH573" s="1"/>
      <c r="XCI573" s="1"/>
      <c r="XCJ573" s="1"/>
      <c r="XCK573" s="1"/>
      <c r="XCL573" s="1"/>
      <c r="XCM573" s="1"/>
      <c r="XCN573" s="1"/>
      <c r="XCO573" s="1"/>
      <c r="XCP573" s="1"/>
      <c r="XCQ573" s="1"/>
      <c r="XCR573" s="1"/>
      <c r="XCS573" s="1"/>
      <c r="XCT573" s="1"/>
      <c r="XCU573" s="1"/>
      <c r="XCV573" s="1"/>
      <c r="XCW573" s="1"/>
      <c r="XCX573" s="1"/>
      <c r="XCY573" s="1"/>
      <c r="XCZ573" s="1"/>
      <c r="XDA573" s="1"/>
      <c r="XDB573" s="1"/>
      <c r="XDC573" s="1"/>
      <c r="XDD573" s="1"/>
      <c r="XDE573" s="1"/>
      <c r="XDF573" s="1"/>
      <c r="XDG573" s="1"/>
      <c r="XDH573" s="1"/>
      <c r="XDI573" s="1"/>
      <c r="XDJ573" s="1"/>
      <c r="XDK573" s="1"/>
      <c r="XDL573" s="1"/>
      <c r="XDM573" s="1"/>
      <c r="XDN573" s="1"/>
      <c r="XDO573" s="1"/>
      <c r="XDP573" s="1"/>
      <c r="XDQ573" s="1"/>
      <c r="XDR573" s="1"/>
      <c r="XDS573" s="1"/>
      <c r="XDT573" s="1"/>
      <c r="XDU573" s="1"/>
      <c r="XDV573" s="1"/>
      <c r="XDW573" s="1"/>
      <c r="XDX573" s="1"/>
      <c r="XDY573" s="1"/>
      <c r="XDZ573" s="1"/>
      <c r="XEA573" s="1"/>
      <c r="XEB573" s="1"/>
      <c r="XEC573" s="1"/>
      <c r="XED573" s="1"/>
      <c r="XEE573" s="1"/>
      <c r="XEF573" s="1"/>
      <c r="XEG573" s="1"/>
      <c r="XEH573" s="1"/>
      <c r="XEI573" s="1"/>
      <c r="XEJ573" s="1"/>
      <c r="XEK573" s="1"/>
      <c r="XEL573" s="1"/>
      <c r="XEM573" s="1"/>
      <c r="XEN573" s="1"/>
      <c r="XEO573" s="1"/>
      <c r="XEP573" s="1"/>
      <c r="XEQ573" s="1"/>
      <c r="XER573" s="1"/>
      <c r="XES573" s="1"/>
      <c r="XET573" s="1"/>
      <c r="XEU573" s="1"/>
      <c r="XEV573" s="1"/>
      <c r="XEW573" s="1"/>
      <c r="XEX573" s="1"/>
      <c r="XEY573" s="1"/>
      <c r="XEZ573" s="1"/>
      <c r="XFA573" s="1"/>
      <c r="XFB573" s="1"/>
      <c r="XFC573" s="1"/>
      <c r="XFD573" s="1"/>
    </row>
    <row r="574" spans="1:151 16227:16384" s="11" customFormat="1" ht="20.25" customHeight="1" x14ac:dyDescent="0.25">
      <c r="A574" s="137" t="str">
        <f>A573</f>
        <v>50th Floor (Part Refuge &amp; Terrace Area)</v>
      </c>
      <c r="B574" s="138"/>
      <c r="C574" s="100">
        <v>1</v>
      </c>
      <c r="D574" s="100"/>
      <c r="E574" s="117" t="s">
        <v>215</v>
      </c>
      <c r="F574" s="118"/>
      <c r="G574" s="118"/>
      <c r="H574" s="118"/>
      <c r="I574" s="119"/>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WZC574" s="1"/>
      <c r="WZD574" s="1"/>
      <c r="WZE574" s="1"/>
      <c r="WZF574" s="1"/>
      <c r="WZG574" s="1"/>
      <c r="WZH574" s="1"/>
      <c r="WZI574" s="1"/>
      <c r="WZJ574" s="1"/>
      <c r="WZK574" s="1"/>
      <c r="WZL574" s="1"/>
      <c r="WZM574" s="1"/>
      <c r="WZN574" s="1"/>
      <c r="WZO574" s="1"/>
      <c r="WZP574" s="1"/>
      <c r="WZQ574" s="1"/>
      <c r="WZR574" s="1"/>
      <c r="WZS574" s="1"/>
      <c r="WZT574" s="1"/>
      <c r="WZU574" s="1"/>
      <c r="WZV574" s="1"/>
      <c r="WZW574" s="1"/>
      <c r="WZX574" s="1"/>
      <c r="WZY574" s="1"/>
      <c r="WZZ574" s="1"/>
      <c r="XAA574" s="1"/>
      <c r="XAB574" s="1"/>
      <c r="XAC574" s="1"/>
      <c r="XAD574" s="1"/>
      <c r="XAE574" s="1"/>
      <c r="XAF574" s="1"/>
      <c r="XAG574" s="1"/>
      <c r="XAH574" s="1"/>
      <c r="XAI574" s="1"/>
      <c r="XAJ574" s="1"/>
      <c r="XAK574" s="1"/>
      <c r="XAL574" s="1"/>
      <c r="XAM574" s="1"/>
      <c r="XAN574" s="1"/>
      <c r="XAO574" s="1"/>
      <c r="XAP574" s="1"/>
      <c r="XAQ574" s="1"/>
      <c r="XAR574" s="1"/>
      <c r="XAS574" s="1"/>
      <c r="XAT574" s="1"/>
      <c r="XAU574" s="1"/>
      <c r="XAV574" s="1"/>
      <c r="XAW574" s="1"/>
      <c r="XAX574" s="1"/>
      <c r="XAY574" s="1"/>
      <c r="XAZ574" s="1"/>
      <c r="XBA574" s="1"/>
      <c r="XBB574" s="1"/>
      <c r="XBC574" s="1"/>
      <c r="XBD574" s="1"/>
      <c r="XBE574" s="1"/>
      <c r="XBF574" s="1"/>
      <c r="XBG574" s="1"/>
      <c r="XBH574" s="1"/>
      <c r="XBI574" s="1"/>
      <c r="XBJ574" s="1"/>
      <c r="XBK574" s="1"/>
      <c r="XBL574" s="1"/>
      <c r="XBM574" s="1"/>
      <c r="XBN574" s="1"/>
      <c r="XBO574" s="1"/>
      <c r="XBP574" s="1"/>
      <c r="XBQ574" s="1"/>
      <c r="XBR574" s="1"/>
      <c r="XBS574" s="1"/>
      <c r="XBT574" s="1"/>
      <c r="XBU574" s="1"/>
      <c r="XBV574" s="1"/>
      <c r="XBW574" s="1"/>
      <c r="XBX574" s="1"/>
      <c r="XBY574" s="1"/>
      <c r="XBZ574" s="1"/>
      <c r="XCA574" s="1"/>
      <c r="XCB574" s="1"/>
      <c r="XCC574" s="1"/>
      <c r="XCD574" s="1"/>
      <c r="XCE574" s="1"/>
      <c r="XCF574" s="1"/>
      <c r="XCG574" s="1"/>
      <c r="XCH574" s="1"/>
      <c r="XCI574" s="1"/>
      <c r="XCJ574" s="1"/>
      <c r="XCK574" s="1"/>
      <c r="XCL574" s="1"/>
      <c r="XCM574" s="1"/>
      <c r="XCN574" s="1"/>
      <c r="XCO574" s="1"/>
      <c r="XCP574" s="1"/>
      <c r="XCQ574" s="1"/>
      <c r="XCR574" s="1"/>
      <c r="XCS574" s="1"/>
      <c r="XCT574" s="1"/>
      <c r="XCU574" s="1"/>
      <c r="XCV574" s="1"/>
      <c r="XCW574" s="1"/>
      <c r="XCX574" s="1"/>
      <c r="XCY574" s="1"/>
      <c r="XCZ574" s="1"/>
      <c r="XDA574" s="1"/>
      <c r="XDB574" s="1"/>
      <c r="XDC574" s="1"/>
      <c r="XDD574" s="1"/>
      <c r="XDE574" s="1"/>
      <c r="XDF574" s="1"/>
      <c r="XDG574" s="1"/>
      <c r="XDH574" s="1"/>
      <c r="XDI574" s="1"/>
      <c r="XDJ574" s="1"/>
      <c r="XDK574" s="1"/>
      <c r="XDL574" s="1"/>
      <c r="XDM574" s="1"/>
      <c r="XDN574" s="1"/>
      <c r="XDO574" s="1"/>
      <c r="XDP574" s="1"/>
      <c r="XDQ574" s="1"/>
      <c r="XDR574" s="1"/>
      <c r="XDS574" s="1"/>
      <c r="XDT574" s="1"/>
      <c r="XDU574" s="1"/>
      <c r="XDV574" s="1"/>
      <c r="XDW574" s="1"/>
      <c r="XDX574" s="1"/>
      <c r="XDY574" s="1"/>
      <c r="XDZ574" s="1"/>
      <c r="XEA574" s="1"/>
      <c r="XEB574" s="1"/>
      <c r="XEC574" s="1"/>
      <c r="XED574" s="1"/>
      <c r="XEE574" s="1"/>
      <c r="XEF574" s="1"/>
      <c r="XEG574" s="1"/>
      <c r="XEH574" s="1"/>
      <c r="XEI574" s="1"/>
      <c r="XEJ574" s="1"/>
      <c r="XEK574" s="1"/>
      <c r="XEL574" s="1"/>
      <c r="XEM574" s="1"/>
      <c r="XEN574" s="1"/>
      <c r="XEO574" s="1"/>
      <c r="XEP574" s="1"/>
      <c r="XEQ574" s="1"/>
      <c r="XER574" s="1"/>
      <c r="XES574" s="1"/>
      <c r="XET574" s="1"/>
      <c r="XEU574" s="1"/>
      <c r="XEV574" s="1"/>
      <c r="XEW574" s="1"/>
      <c r="XEX574" s="1"/>
      <c r="XEY574" s="1"/>
      <c r="XEZ574" s="1"/>
      <c r="XFA574" s="1"/>
      <c r="XFB574" s="1"/>
      <c r="XFC574" s="1"/>
      <c r="XFD574" s="1"/>
    </row>
    <row r="575" spans="1:151 16227:16384" s="11" customFormat="1" ht="20.25" customHeight="1" x14ac:dyDescent="0.25">
      <c r="A575" s="139"/>
      <c r="B575" s="140"/>
      <c r="C575" s="100">
        <f>C574+1</f>
        <v>2</v>
      </c>
      <c r="D575" s="100"/>
      <c r="E575" s="80" t="s">
        <v>207</v>
      </c>
      <c r="F575" s="117">
        <f>(88.13+5.83)*10.764</f>
        <v>1011.3854399999999</v>
      </c>
      <c r="G575" s="119">
        <f>(88.13+5.83)*10.764</f>
        <v>1011.3854399999999</v>
      </c>
      <c r="H575" s="80">
        <v>0</v>
      </c>
      <c r="I575" s="80">
        <f t="shared" ref="I575" si="142">F575*(($I$191)+1)+H575</f>
        <v>1517.0781599999998</v>
      </c>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WZC575" s="1"/>
      <c r="WZD575" s="1"/>
      <c r="WZE575" s="1"/>
      <c r="WZF575" s="1"/>
      <c r="WZG575" s="1"/>
      <c r="WZH575" s="1"/>
      <c r="WZI575" s="1"/>
      <c r="WZJ575" s="1"/>
      <c r="WZK575" s="1"/>
      <c r="WZL575" s="1"/>
      <c r="WZM575" s="1"/>
      <c r="WZN575" s="1"/>
      <c r="WZO575" s="1"/>
      <c r="WZP575" s="1"/>
      <c r="WZQ575" s="1"/>
      <c r="WZR575" s="1"/>
      <c r="WZS575" s="1"/>
      <c r="WZT575" s="1"/>
      <c r="WZU575" s="1"/>
      <c r="WZV575" s="1"/>
      <c r="WZW575" s="1"/>
      <c r="WZX575" s="1"/>
      <c r="WZY575" s="1"/>
      <c r="WZZ575" s="1"/>
      <c r="XAA575" s="1"/>
      <c r="XAB575" s="1"/>
      <c r="XAC575" s="1"/>
      <c r="XAD575" s="1"/>
      <c r="XAE575" s="1"/>
      <c r="XAF575" s="1"/>
      <c r="XAG575" s="1"/>
      <c r="XAH575" s="1"/>
      <c r="XAI575" s="1"/>
      <c r="XAJ575" s="1"/>
      <c r="XAK575" s="1"/>
      <c r="XAL575" s="1"/>
      <c r="XAM575" s="1"/>
      <c r="XAN575" s="1"/>
      <c r="XAO575" s="1"/>
      <c r="XAP575" s="1"/>
      <c r="XAQ575" s="1"/>
      <c r="XAR575" s="1"/>
      <c r="XAS575" s="1"/>
      <c r="XAT575" s="1"/>
      <c r="XAU575" s="1"/>
      <c r="XAV575" s="1"/>
      <c r="XAW575" s="1"/>
      <c r="XAX575" s="1"/>
      <c r="XAY575" s="1"/>
      <c r="XAZ575" s="1"/>
      <c r="XBA575" s="1"/>
      <c r="XBB575" s="1"/>
      <c r="XBC575" s="1"/>
      <c r="XBD575" s="1"/>
      <c r="XBE575" s="1"/>
      <c r="XBF575" s="1"/>
      <c r="XBG575" s="1"/>
      <c r="XBH575" s="1"/>
      <c r="XBI575" s="1"/>
      <c r="XBJ575" s="1"/>
      <c r="XBK575" s="1"/>
      <c r="XBL575" s="1"/>
      <c r="XBM575" s="1"/>
      <c r="XBN575" s="1"/>
      <c r="XBO575" s="1"/>
      <c r="XBP575" s="1"/>
      <c r="XBQ575" s="1"/>
      <c r="XBR575" s="1"/>
      <c r="XBS575" s="1"/>
      <c r="XBT575" s="1"/>
      <c r="XBU575" s="1"/>
      <c r="XBV575" s="1"/>
      <c r="XBW575" s="1"/>
      <c r="XBX575" s="1"/>
      <c r="XBY575" s="1"/>
      <c r="XBZ575" s="1"/>
      <c r="XCA575" s="1"/>
      <c r="XCB575" s="1"/>
      <c r="XCC575" s="1"/>
      <c r="XCD575" s="1"/>
      <c r="XCE575" s="1"/>
      <c r="XCF575" s="1"/>
      <c r="XCG575" s="1"/>
      <c r="XCH575" s="1"/>
      <c r="XCI575" s="1"/>
      <c r="XCJ575" s="1"/>
      <c r="XCK575" s="1"/>
      <c r="XCL575" s="1"/>
      <c r="XCM575" s="1"/>
      <c r="XCN575" s="1"/>
      <c r="XCO575" s="1"/>
      <c r="XCP575" s="1"/>
      <c r="XCQ575" s="1"/>
      <c r="XCR575" s="1"/>
      <c r="XCS575" s="1"/>
      <c r="XCT575" s="1"/>
      <c r="XCU575" s="1"/>
      <c r="XCV575" s="1"/>
      <c r="XCW575" s="1"/>
      <c r="XCX575" s="1"/>
      <c r="XCY575" s="1"/>
      <c r="XCZ575" s="1"/>
      <c r="XDA575" s="1"/>
      <c r="XDB575" s="1"/>
      <c r="XDC575" s="1"/>
      <c r="XDD575" s="1"/>
      <c r="XDE575" s="1"/>
      <c r="XDF575" s="1"/>
      <c r="XDG575" s="1"/>
      <c r="XDH575" s="1"/>
      <c r="XDI575" s="1"/>
      <c r="XDJ575" s="1"/>
      <c r="XDK575" s="1"/>
      <c r="XDL575" s="1"/>
      <c r="XDM575" s="1"/>
      <c r="XDN575" s="1"/>
      <c r="XDO575" s="1"/>
      <c r="XDP575" s="1"/>
      <c r="XDQ575" s="1"/>
      <c r="XDR575" s="1"/>
      <c r="XDS575" s="1"/>
      <c r="XDT575" s="1"/>
      <c r="XDU575" s="1"/>
      <c r="XDV575" s="1"/>
      <c r="XDW575" s="1"/>
      <c r="XDX575" s="1"/>
      <c r="XDY575" s="1"/>
      <c r="XDZ575" s="1"/>
      <c r="XEA575" s="1"/>
      <c r="XEB575" s="1"/>
      <c r="XEC575" s="1"/>
      <c r="XED575" s="1"/>
      <c r="XEE575" s="1"/>
      <c r="XEF575" s="1"/>
      <c r="XEG575" s="1"/>
      <c r="XEH575" s="1"/>
      <c r="XEI575" s="1"/>
      <c r="XEJ575" s="1"/>
      <c r="XEK575" s="1"/>
      <c r="XEL575" s="1"/>
      <c r="XEM575" s="1"/>
      <c r="XEN575" s="1"/>
      <c r="XEO575" s="1"/>
      <c r="XEP575" s="1"/>
      <c r="XEQ575" s="1"/>
      <c r="XER575" s="1"/>
      <c r="XES575" s="1"/>
      <c r="XET575" s="1"/>
      <c r="XEU575" s="1"/>
      <c r="XEV575" s="1"/>
      <c r="XEW575" s="1"/>
      <c r="XEX575" s="1"/>
      <c r="XEY575" s="1"/>
      <c r="XEZ575" s="1"/>
      <c r="XFA575" s="1"/>
      <c r="XFB575" s="1"/>
      <c r="XFC575" s="1"/>
      <c r="XFD575" s="1"/>
    </row>
    <row r="576" spans="1:151 16227:16384" s="11" customFormat="1" ht="20.25" customHeight="1" x14ac:dyDescent="0.25">
      <c r="A576" s="139"/>
      <c r="B576" s="140"/>
      <c r="C576" s="100">
        <f t="shared" ref="C576:C577" si="143">C575+1</f>
        <v>3</v>
      </c>
      <c r="D576" s="100"/>
      <c r="E576" s="80" t="s">
        <v>211</v>
      </c>
      <c r="F576" s="117">
        <f>(46.65)*10.764</f>
        <v>502.14059999999995</v>
      </c>
      <c r="G576" s="119">
        <f>(46.65)*10.764</f>
        <v>502.14059999999995</v>
      </c>
      <c r="H576" s="80">
        <v>0</v>
      </c>
      <c r="I576" s="80">
        <f>F576*(($I$191)+1)+H576</f>
        <v>753.21089999999992</v>
      </c>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WZC576" s="1"/>
      <c r="WZD576" s="1"/>
      <c r="WZE576" s="1"/>
      <c r="WZF576" s="1"/>
      <c r="WZG576" s="1"/>
      <c r="WZH576" s="1"/>
      <c r="WZI576" s="1"/>
      <c r="WZJ576" s="1"/>
      <c r="WZK576" s="1"/>
      <c r="WZL576" s="1"/>
      <c r="WZM576" s="1"/>
      <c r="WZN576" s="1"/>
      <c r="WZO576" s="1"/>
      <c r="WZP576" s="1"/>
      <c r="WZQ576" s="1"/>
      <c r="WZR576" s="1"/>
      <c r="WZS576" s="1"/>
      <c r="WZT576" s="1"/>
      <c r="WZU576" s="1"/>
      <c r="WZV576" s="1"/>
      <c r="WZW576" s="1"/>
      <c r="WZX576" s="1"/>
      <c r="WZY576" s="1"/>
      <c r="WZZ576" s="1"/>
      <c r="XAA576" s="1"/>
      <c r="XAB576" s="1"/>
      <c r="XAC576" s="1"/>
      <c r="XAD576" s="1"/>
      <c r="XAE576" s="1"/>
      <c r="XAF576" s="1"/>
      <c r="XAG576" s="1"/>
      <c r="XAH576" s="1"/>
      <c r="XAI576" s="1"/>
      <c r="XAJ576" s="1"/>
      <c r="XAK576" s="1"/>
      <c r="XAL576" s="1"/>
      <c r="XAM576" s="1"/>
      <c r="XAN576" s="1"/>
      <c r="XAO576" s="1"/>
      <c r="XAP576" s="1"/>
      <c r="XAQ576" s="1"/>
      <c r="XAR576" s="1"/>
      <c r="XAS576" s="1"/>
      <c r="XAT576" s="1"/>
      <c r="XAU576" s="1"/>
      <c r="XAV576" s="1"/>
      <c r="XAW576" s="1"/>
      <c r="XAX576" s="1"/>
      <c r="XAY576" s="1"/>
      <c r="XAZ576" s="1"/>
      <c r="XBA576" s="1"/>
      <c r="XBB576" s="1"/>
      <c r="XBC576" s="1"/>
      <c r="XBD576" s="1"/>
      <c r="XBE576" s="1"/>
      <c r="XBF576" s="1"/>
      <c r="XBG576" s="1"/>
      <c r="XBH576" s="1"/>
      <c r="XBI576" s="1"/>
      <c r="XBJ576" s="1"/>
      <c r="XBK576" s="1"/>
      <c r="XBL576" s="1"/>
      <c r="XBM576" s="1"/>
      <c r="XBN576" s="1"/>
      <c r="XBO576" s="1"/>
      <c r="XBP576" s="1"/>
      <c r="XBQ576" s="1"/>
      <c r="XBR576" s="1"/>
      <c r="XBS576" s="1"/>
      <c r="XBT576" s="1"/>
      <c r="XBU576" s="1"/>
      <c r="XBV576" s="1"/>
      <c r="XBW576" s="1"/>
      <c r="XBX576" s="1"/>
      <c r="XBY576" s="1"/>
      <c r="XBZ576" s="1"/>
      <c r="XCA576" s="1"/>
      <c r="XCB576" s="1"/>
      <c r="XCC576" s="1"/>
      <c r="XCD576" s="1"/>
      <c r="XCE576" s="1"/>
      <c r="XCF576" s="1"/>
      <c r="XCG576" s="1"/>
      <c r="XCH576" s="1"/>
      <c r="XCI576" s="1"/>
      <c r="XCJ576" s="1"/>
      <c r="XCK576" s="1"/>
      <c r="XCL576" s="1"/>
      <c r="XCM576" s="1"/>
      <c r="XCN576" s="1"/>
      <c r="XCO576" s="1"/>
      <c r="XCP576" s="1"/>
      <c r="XCQ576" s="1"/>
      <c r="XCR576" s="1"/>
      <c r="XCS576" s="1"/>
      <c r="XCT576" s="1"/>
      <c r="XCU576" s="1"/>
      <c r="XCV576" s="1"/>
      <c r="XCW576" s="1"/>
      <c r="XCX576" s="1"/>
      <c r="XCY576" s="1"/>
      <c r="XCZ576" s="1"/>
      <c r="XDA576" s="1"/>
      <c r="XDB576" s="1"/>
      <c r="XDC576" s="1"/>
      <c r="XDD576" s="1"/>
      <c r="XDE576" s="1"/>
      <c r="XDF576" s="1"/>
      <c r="XDG576" s="1"/>
      <c r="XDH576" s="1"/>
      <c r="XDI576" s="1"/>
      <c r="XDJ576" s="1"/>
      <c r="XDK576" s="1"/>
      <c r="XDL576" s="1"/>
      <c r="XDM576" s="1"/>
      <c r="XDN576" s="1"/>
      <c r="XDO576" s="1"/>
      <c r="XDP576" s="1"/>
      <c r="XDQ576" s="1"/>
      <c r="XDR576" s="1"/>
      <c r="XDS576" s="1"/>
      <c r="XDT576" s="1"/>
      <c r="XDU576" s="1"/>
      <c r="XDV576" s="1"/>
      <c r="XDW576" s="1"/>
      <c r="XDX576" s="1"/>
      <c r="XDY576" s="1"/>
      <c r="XDZ576" s="1"/>
      <c r="XEA576" s="1"/>
      <c r="XEB576" s="1"/>
      <c r="XEC576" s="1"/>
      <c r="XED576" s="1"/>
      <c r="XEE576" s="1"/>
      <c r="XEF576" s="1"/>
      <c r="XEG576" s="1"/>
      <c r="XEH576" s="1"/>
      <c r="XEI576" s="1"/>
      <c r="XEJ576" s="1"/>
      <c r="XEK576" s="1"/>
      <c r="XEL576" s="1"/>
      <c r="XEM576" s="1"/>
      <c r="XEN576" s="1"/>
      <c r="XEO576" s="1"/>
      <c r="XEP576" s="1"/>
      <c r="XEQ576" s="1"/>
      <c r="XER576" s="1"/>
      <c r="XES576" s="1"/>
      <c r="XET576" s="1"/>
      <c r="XEU576" s="1"/>
      <c r="XEV576" s="1"/>
      <c r="XEW576" s="1"/>
      <c r="XEX576" s="1"/>
      <c r="XEY576" s="1"/>
      <c r="XEZ576" s="1"/>
      <c r="XFA576" s="1"/>
      <c r="XFB576" s="1"/>
      <c r="XFC576" s="1"/>
      <c r="XFD576" s="1"/>
    </row>
    <row r="577" spans="1:151 16227:16384" s="11" customFormat="1" ht="20.25" customHeight="1" x14ac:dyDescent="0.25">
      <c r="A577" s="141"/>
      <c r="B577" s="142"/>
      <c r="C577" s="100">
        <f t="shared" si="143"/>
        <v>4</v>
      </c>
      <c r="D577" s="100"/>
      <c r="E577" s="117" t="s">
        <v>214</v>
      </c>
      <c r="F577" s="118"/>
      <c r="G577" s="118"/>
      <c r="H577" s="118"/>
      <c r="I577" s="119"/>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WZC577" s="1"/>
      <c r="WZD577" s="1"/>
      <c r="WZE577" s="1"/>
      <c r="WZF577" s="1"/>
      <c r="WZG577" s="1"/>
      <c r="WZH577" s="1"/>
      <c r="WZI577" s="1"/>
      <c r="WZJ577" s="1"/>
      <c r="WZK577" s="1"/>
      <c r="WZL577" s="1"/>
      <c r="WZM577" s="1"/>
      <c r="WZN577" s="1"/>
      <c r="WZO577" s="1"/>
      <c r="WZP577" s="1"/>
      <c r="WZQ577" s="1"/>
      <c r="WZR577" s="1"/>
      <c r="WZS577" s="1"/>
      <c r="WZT577" s="1"/>
      <c r="WZU577" s="1"/>
      <c r="WZV577" s="1"/>
      <c r="WZW577" s="1"/>
      <c r="WZX577" s="1"/>
      <c r="WZY577" s="1"/>
      <c r="WZZ577" s="1"/>
      <c r="XAA577" s="1"/>
      <c r="XAB577" s="1"/>
      <c r="XAC577" s="1"/>
      <c r="XAD577" s="1"/>
      <c r="XAE577" s="1"/>
      <c r="XAF577" s="1"/>
      <c r="XAG577" s="1"/>
      <c r="XAH577" s="1"/>
      <c r="XAI577" s="1"/>
      <c r="XAJ577" s="1"/>
      <c r="XAK577" s="1"/>
      <c r="XAL577" s="1"/>
      <c r="XAM577" s="1"/>
      <c r="XAN577" s="1"/>
      <c r="XAO577" s="1"/>
      <c r="XAP577" s="1"/>
      <c r="XAQ577" s="1"/>
      <c r="XAR577" s="1"/>
      <c r="XAS577" s="1"/>
      <c r="XAT577" s="1"/>
      <c r="XAU577" s="1"/>
      <c r="XAV577" s="1"/>
      <c r="XAW577" s="1"/>
      <c r="XAX577" s="1"/>
      <c r="XAY577" s="1"/>
      <c r="XAZ577" s="1"/>
      <c r="XBA577" s="1"/>
      <c r="XBB577" s="1"/>
      <c r="XBC577" s="1"/>
      <c r="XBD577" s="1"/>
      <c r="XBE577" s="1"/>
      <c r="XBF577" s="1"/>
      <c r="XBG577" s="1"/>
      <c r="XBH577" s="1"/>
      <c r="XBI577" s="1"/>
      <c r="XBJ577" s="1"/>
      <c r="XBK577" s="1"/>
      <c r="XBL577" s="1"/>
      <c r="XBM577" s="1"/>
      <c r="XBN577" s="1"/>
      <c r="XBO577" s="1"/>
      <c r="XBP577" s="1"/>
      <c r="XBQ577" s="1"/>
      <c r="XBR577" s="1"/>
      <c r="XBS577" s="1"/>
      <c r="XBT577" s="1"/>
      <c r="XBU577" s="1"/>
      <c r="XBV577" s="1"/>
      <c r="XBW577" s="1"/>
      <c r="XBX577" s="1"/>
      <c r="XBY577" s="1"/>
      <c r="XBZ577" s="1"/>
      <c r="XCA577" s="1"/>
      <c r="XCB577" s="1"/>
      <c r="XCC577" s="1"/>
      <c r="XCD577" s="1"/>
      <c r="XCE577" s="1"/>
      <c r="XCF577" s="1"/>
      <c r="XCG577" s="1"/>
      <c r="XCH577" s="1"/>
      <c r="XCI577" s="1"/>
      <c r="XCJ577" s="1"/>
      <c r="XCK577" s="1"/>
      <c r="XCL577" s="1"/>
      <c r="XCM577" s="1"/>
      <c r="XCN577" s="1"/>
      <c r="XCO577" s="1"/>
      <c r="XCP577" s="1"/>
      <c r="XCQ577" s="1"/>
      <c r="XCR577" s="1"/>
      <c r="XCS577" s="1"/>
      <c r="XCT577" s="1"/>
      <c r="XCU577" s="1"/>
      <c r="XCV577" s="1"/>
      <c r="XCW577" s="1"/>
      <c r="XCX577" s="1"/>
      <c r="XCY577" s="1"/>
      <c r="XCZ577" s="1"/>
      <c r="XDA577" s="1"/>
      <c r="XDB577" s="1"/>
      <c r="XDC577" s="1"/>
      <c r="XDD577" s="1"/>
      <c r="XDE577" s="1"/>
      <c r="XDF577" s="1"/>
      <c r="XDG577" s="1"/>
      <c r="XDH577" s="1"/>
      <c r="XDI577" s="1"/>
      <c r="XDJ577" s="1"/>
      <c r="XDK577" s="1"/>
      <c r="XDL577" s="1"/>
      <c r="XDM577" s="1"/>
      <c r="XDN577" s="1"/>
      <c r="XDO577" s="1"/>
      <c r="XDP577" s="1"/>
      <c r="XDQ577" s="1"/>
      <c r="XDR577" s="1"/>
      <c r="XDS577" s="1"/>
      <c r="XDT577" s="1"/>
      <c r="XDU577" s="1"/>
      <c r="XDV577" s="1"/>
      <c r="XDW577" s="1"/>
      <c r="XDX577" s="1"/>
      <c r="XDY577" s="1"/>
      <c r="XDZ577" s="1"/>
      <c r="XEA577" s="1"/>
      <c r="XEB577" s="1"/>
      <c r="XEC577" s="1"/>
      <c r="XED577" s="1"/>
      <c r="XEE577" s="1"/>
      <c r="XEF577" s="1"/>
      <c r="XEG577" s="1"/>
      <c r="XEH577" s="1"/>
      <c r="XEI577" s="1"/>
      <c r="XEJ577" s="1"/>
      <c r="XEK577" s="1"/>
      <c r="XEL577" s="1"/>
      <c r="XEM577" s="1"/>
      <c r="XEN577" s="1"/>
      <c r="XEO577" s="1"/>
      <c r="XEP577" s="1"/>
      <c r="XEQ577" s="1"/>
      <c r="XER577" s="1"/>
      <c r="XES577" s="1"/>
      <c r="XET577" s="1"/>
      <c r="XEU577" s="1"/>
      <c r="XEV577" s="1"/>
      <c r="XEW577" s="1"/>
      <c r="XEX577" s="1"/>
      <c r="XEY577" s="1"/>
      <c r="XEZ577" s="1"/>
      <c r="XFA577" s="1"/>
      <c r="XFB577" s="1"/>
      <c r="XFC577" s="1"/>
      <c r="XFD577" s="1"/>
    </row>
    <row r="578" spans="1:151 16227:16384" s="11" customFormat="1" ht="20.25" x14ac:dyDescent="0.25">
      <c r="A578" s="120" t="s">
        <v>306</v>
      </c>
      <c r="B578" s="121"/>
      <c r="C578" s="121"/>
      <c r="D578" s="121"/>
      <c r="E578" s="121"/>
      <c r="F578" s="121"/>
      <c r="G578" s="121"/>
      <c r="H578" s="121"/>
      <c r="I578" s="122"/>
      <c r="J578" s="1">
        <v>2</v>
      </c>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WZC578" s="1"/>
      <c r="WZD578" s="1"/>
      <c r="WZE578" s="1"/>
      <c r="WZF578" s="1"/>
      <c r="WZG578" s="1"/>
      <c r="WZH578" s="1"/>
      <c r="WZI578" s="1"/>
      <c r="WZJ578" s="1"/>
      <c r="WZK578" s="1"/>
      <c r="WZL578" s="1"/>
      <c r="WZM578" s="1"/>
      <c r="WZN578" s="1"/>
      <c r="WZO578" s="1"/>
      <c r="WZP578" s="1"/>
      <c r="WZQ578" s="1"/>
      <c r="WZR578" s="1"/>
      <c r="WZS578" s="1"/>
      <c r="WZT578" s="1"/>
      <c r="WZU578" s="1"/>
      <c r="WZV578" s="1"/>
      <c r="WZW578" s="1"/>
      <c r="WZX578" s="1"/>
      <c r="WZY578" s="1"/>
      <c r="WZZ578" s="1"/>
      <c r="XAA578" s="1"/>
      <c r="XAB578" s="1"/>
      <c r="XAC578" s="1"/>
      <c r="XAD578" s="1"/>
      <c r="XAE578" s="1"/>
      <c r="XAF578" s="1"/>
      <c r="XAG578" s="1"/>
      <c r="XAH578" s="1"/>
      <c r="XAI578" s="1"/>
      <c r="XAJ578" s="1"/>
      <c r="XAK578" s="1"/>
      <c r="XAL578" s="1"/>
      <c r="XAM578" s="1"/>
      <c r="XAN578" s="1"/>
      <c r="XAO578" s="1"/>
      <c r="XAP578" s="1"/>
      <c r="XAQ578" s="1"/>
      <c r="XAR578" s="1"/>
      <c r="XAS578" s="1"/>
      <c r="XAT578" s="1"/>
      <c r="XAU578" s="1"/>
      <c r="XAV578" s="1"/>
      <c r="XAW578" s="1"/>
      <c r="XAX578" s="1"/>
      <c r="XAY578" s="1"/>
      <c r="XAZ578" s="1"/>
      <c r="XBA578" s="1"/>
      <c r="XBB578" s="1"/>
      <c r="XBC578" s="1"/>
      <c r="XBD578" s="1"/>
      <c r="XBE578" s="1"/>
      <c r="XBF578" s="1"/>
      <c r="XBG578" s="1"/>
      <c r="XBH578" s="1"/>
      <c r="XBI578" s="1"/>
      <c r="XBJ578" s="1"/>
      <c r="XBK578" s="1"/>
      <c r="XBL578" s="1"/>
      <c r="XBM578" s="1"/>
      <c r="XBN578" s="1"/>
      <c r="XBO578" s="1"/>
      <c r="XBP578" s="1"/>
      <c r="XBQ578" s="1"/>
      <c r="XBR578" s="1"/>
      <c r="XBS578" s="1"/>
      <c r="XBT578" s="1"/>
      <c r="XBU578" s="1"/>
      <c r="XBV578" s="1"/>
      <c r="XBW578" s="1"/>
      <c r="XBX578" s="1"/>
      <c r="XBY578" s="1"/>
      <c r="XBZ578" s="1"/>
      <c r="XCA578" s="1"/>
      <c r="XCB578" s="1"/>
      <c r="XCC578" s="1"/>
      <c r="XCD578" s="1"/>
      <c r="XCE578" s="1"/>
      <c r="XCF578" s="1"/>
      <c r="XCG578" s="1"/>
      <c r="XCH578" s="1"/>
      <c r="XCI578" s="1"/>
      <c r="XCJ578" s="1"/>
      <c r="XCK578" s="1"/>
      <c r="XCL578" s="1"/>
      <c r="XCM578" s="1"/>
      <c r="XCN578" s="1"/>
      <c r="XCO578" s="1"/>
      <c r="XCP578" s="1"/>
      <c r="XCQ578" s="1"/>
      <c r="XCR578" s="1"/>
      <c r="XCS578" s="1"/>
      <c r="XCT578" s="1"/>
      <c r="XCU578" s="1"/>
      <c r="XCV578" s="1"/>
      <c r="XCW578" s="1"/>
      <c r="XCX578" s="1"/>
      <c r="XCY578" s="1"/>
      <c r="XCZ578" s="1"/>
      <c r="XDA578" s="1"/>
      <c r="XDB578" s="1"/>
      <c r="XDC578" s="1"/>
      <c r="XDD578" s="1"/>
      <c r="XDE578" s="1"/>
      <c r="XDF578" s="1"/>
      <c r="XDG578" s="1"/>
      <c r="XDH578" s="1"/>
      <c r="XDI578" s="1"/>
      <c r="XDJ578" s="1"/>
      <c r="XDK578" s="1"/>
      <c r="XDL578" s="1"/>
      <c r="XDM578" s="1"/>
      <c r="XDN578" s="1"/>
      <c r="XDO578" s="1"/>
      <c r="XDP578" s="1"/>
      <c r="XDQ578" s="1"/>
      <c r="XDR578" s="1"/>
      <c r="XDS578" s="1"/>
      <c r="XDT578" s="1"/>
      <c r="XDU578" s="1"/>
      <c r="XDV578" s="1"/>
      <c r="XDW578" s="1"/>
      <c r="XDX578" s="1"/>
      <c r="XDY578" s="1"/>
      <c r="XDZ578" s="1"/>
      <c r="XEA578" s="1"/>
      <c r="XEB578" s="1"/>
      <c r="XEC578" s="1"/>
      <c r="XED578" s="1"/>
      <c r="XEE578" s="1"/>
      <c r="XEF578" s="1"/>
      <c r="XEG578" s="1"/>
      <c r="XEH578" s="1"/>
      <c r="XEI578" s="1"/>
      <c r="XEJ578" s="1"/>
      <c r="XEK578" s="1"/>
      <c r="XEL578" s="1"/>
      <c r="XEM578" s="1"/>
      <c r="XEN578" s="1"/>
      <c r="XEO578" s="1"/>
      <c r="XEP578" s="1"/>
      <c r="XEQ578" s="1"/>
      <c r="XER578" s="1"/>
      <c r="XES578" s="1"/>
      <c r="XET578" s="1"/>
      <c r="XEU578" s="1"/>
      <c r="XEV578" s="1"/>
      <c r="XEW578" s="1"/>
      <c r="XEX578" s="1"/>
      <c r="XEY578" s="1"/>
      <c r="XEZ578" s="1"/>
      <c r="XFA578" s="1"/>
      <c r="XFB578" s="1"/>
      <c r="XFC578" s="1"/>
      <c r="XFD578" s="1"/>
    </row>
    <row r="579" spans="1:151 16227:16384" s="11" customFormat="1" ht="20.25" customHeight="1" x14ac:dyDescent="0.25">
      <c r="A579" s="137" t="str">
        <f>A578</f>
        <v>51st &amp; 52nd Floor</v>
      </c>
      <c r="B579" s="138"/>
      <c r="C579" s="100">
        <v>1</v>
      </c>
      <c r="D579" s="100"/>
      <c r="E579" s="117" t="s">
        <v>309</v>
      </c>
      <c r="F579" s="118"/>
      <c r="G579" s="118"/>
      <c r="H579" s="118"/>
      <c r="I579" s="119"/>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WZC579" s="1"/>
      <c r="WZD579" s="1"/>
      <c r="WZE579" s="1"/>
      <c r="WZF579" s="1"/>
      <c r="WZG579" s="1"/>
      <c r="WZH579" s="1"/>
      <c r="WZI579" s="1"/>
      <c r="WZJ579" s="1"/>
      <c r="WZK579" s="1"/>
      <c r="WZL579" s="1"/>
      <c r="WZM579" s="1"/>
      <c r="WZN579" s="1"/>
      <c r="WZO579" s="1"/>
      <c r="WZP579" s="1"/>
      <c r="WZQ579" s="1"/>
      <c r="WZR579" s="1"/>
      <c r="WZS579" s="1"/>
      <c r="WZT579" s="1"/>
      <c r="WZU579" s="1"/>
      <c r="WZV579" s="1"/>
      <c r="WZW579" s="1"/>
      <c r="WZX579" s="1"/>
      <c r="WZY579" s="1"/>
      <c r="WZZ579" s="1"/>
      <c r="XAA579" s="1"/>
      <c r="XAB579" s="1"/>
      <c r="XAC579" s="1"/>
      <c r="XAD579" s="1"/>
      <c r="XAE579" s="1"/>
      <c r="XAF579" s="1"/>
      <c r="XAG579" s="1"/>
      <c r="XAH579" s="1"/>
      <c r="XAI579" s="1"/>
      <c r="XAJ579" s="1"/>
      <c r="XAK579" s="1"/>
      <c r="XAL579" s="1"/>
      <c r="XAM579" s="1"/>
      <c r="XAN579" s="1"/>
      <c r="XAO579" s="1"/>
      <c r="XAP579" s="1"/>
      <c r="XAQ579" s="1"/>
      <c r="XAR579" s="1"/>
      <c r="XAS579" s="1"/>
      <c r="XAT579" s="1"/>
      <c r="XAU579" s="1"/>
      <c r="XAV579" s="1"/>
      <c r="XAW579" s="1"/>
      <c r="XAX579" s="1"/>
      <c r="XAY579" s="1"/>
      <c r="XAZ579" s="1"/>
      <c r="XBA579" s="1"/>
      <c r="XBB579" s="1"/>
      <c r="XBC579" s="1"/>
      <c r="XBD579" s="1"/>
      <c r="XBE579" s="1"/>
      <c r="XBF579" s="1"/>
      <c r="XBG579" s="1"/>
      <c r="XBH579" s="1"/>
      <c r="XBI579" s="1"/>
      <c r="XBJ579" s="1"/>
      <c r="XBK579" s="1"/>
      <c r="XBL579" s="1"/>
      <c r="XBM579" s="1"/>
      <c r="XBN579" s="1"/>
      <c r="XBO579" s="1"/>
      <c r="XBP579" s="1"/>
      <c r="XBQ579" s="1"/>
      <c r="XBR579" s="1"/>
      <c r="XBS579" s="1"/>
      <c r="XBT579" s="1"/>
      <c r="XBU579" s="1"/>
      <c r="XBV579" s="1"/>
      <c r="XBW579" s="1"/>
      <c r="XBX579" s="1"/>
      <c r="XBY579" s="1"/>
      <c r="XBZ579" s="1"/>
      <c r="XCA579" s="1"/>
      <c r="XCB579" s="1"/>
      <c r="XCC579" s="1"/>
      <c r="XCD579" s="1"/>
      <c r="XCE579" s="1"/>
      <c r="XCF579" s="1"/>
      <c r="XCG579" s="1"/>
      <c r="XCH579" s="1"/>
      <c r="XCI579" s="1"/>
      <c r="XCJ579" s="1"/>
      <c r="XCK579" s="1"/>
      <c r="XCL579" s="1"/>
      <c r="XCM579" s="1"/>
      <c r="XCN579" s="1"/>
      <c r="XCO579" s="1"/>
      <c r="XCP579" s="1"/>
      <c r="XCQ579" s="1"/>
      <c r="XCR579" s="1"/>
      <c r="XCS579" s="1"/>
      <c r="XCT579" s="1"/>
      <c r="XCU579" s="1"/>
      <c r="XCV579" s="1"/>
      <c r="XCW579" s="1"/>
      <c r="XCX579" s="1"/>
      <c r="XCY579" s="1"/>
      <c r="XCZ579" s="1"/>
      <c r="XDA579" s="1"/>
      <c r="XDB579" s="1"/>
      <c r="XDC579" s="1"/>
      <c r="XDD579" s="1"/>
      <c r="XDE579" s="1"/>
      <c r="XDF579" s="1"/>
      <c r="XDG579" s="1"/>
      <c r="XDH579" s="1"/>
      <c r="XDI579" s="1"/>
      <c r="XDJ579" s="1"/>
      <c r="XDK579" s="1"/>
      <c r="XDL579" s="1"/>
      <c r="XDM579" s="1"/>
      <c r="XDN579" s="1"/>
      <c r="XDO579" s="1"/>
      <c r="XDP579" s="1"/>
      <c r="XDQ579" s="1"/>
      <c r="XDR579" s="1"/>
      <c r="XDS579" s="1"/>
      <c r="XDT579" s="1"/>
      <c r="XDU579" s="1"/>
      <c r="XDV579" s="1"/>
      <c r="XDW579" s="1"/>
      <c r="XDX579" s="1"/>
      <c r="XDY579" s="1"/>
      <c r="XDZ579" s="1"/>
      <c r="XEA579" s="1"/>
      <c r="XEB579" s="1"/>
      <c r="XEC579" s="1"/>
      <c r="XED579" s="1"/>
      <c r="XEE579" s="1"/>
      <c r="XEF579" s="1"/>
      <c r="XEG579" s="1"/>
      <c r="XEH579" s="1"/>
      <c r="XEI579" s="1"/>
      <c r="XEJ579" s="1"/>
      <c r="XEK579" s="1"/>
      <c r="XEL579" s="1"/>
      <c r="XEM579" s="1"/>
      <c r="XEN579" s="1"/>
      <c r="XEO579" s="1"/>
      <c r="XEP579" s="1"/>
      <c r="XEQ579" s="1"/>
      <c r="XER579" s="1"/>
      <c r="XES579" s="1"/>
      <c r="XET579" s="1"/>
      <c r="XEU579" s="1"/>
      <c r="XEV579" s="1"/>
      <c r="XEW579" s="1"/>
      <c r="XEX579" s="1"/>
      <c r="XEY579" s="1"/>
      <c r="XEZ579" s="1"/>
      <c r="XFA579" s="1"/>
      <c r="XFB579" s="1"/>
      <c r="XFC579" s="1"/>
      <c r="XFD579" s="1"/>
    </row>
    <row r="580" spans="1:151 16227:16384" s="11" customFormat="1" ht="20.25" customHeight="1" x14ac:dyDescent="0.25">
      <c r="A580" s="139"/>
      <c r="B580" s="140"/>
      <c r="C580" s="100">
        <f>C579+1</f>
        <v>2</v>
      </c>
      <c r="D580" s="100"/>
      <c r="E580" s="60" t="s">
        <v>207</v>
      </c>
      <c r="F580" s="117">
        <f>(88.13+5.83)*10.764</f>
        <v>1011.3854399999999</v>
      </c>
      <c r="G580" s="119">
        <f>(88.13+5.83)*10.764</f>
        <v>1011.3854399999999</v>
      </c>
      <c r="H580" s="60">
        <v>0</v>
      </c>
      <c r="I580" s="60">
        <f t="shared" ref="I580" si="144">F580*(($I$191)+1)+H580</f>
        <v>1517.0781599999998</v>
      </c>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WZC580" s="1"/>
      <c r="WZD580" s="1"/>
      <c r="WZE580" s="1"/>
      <c r="WZF580" s="1"/>
      <c r="WZG580" s="1"/>
      <c r="WZH580" s="1"/>
      <c r="WZI580" s="1"/>
      <c r="WZJ580" s="1"/>
      <c r="WZK580" s="1"/>
      <c r="WZL580" s="1"/>
      <c r="WZM580" s="1"/>
      <c r="WZN580" s="1"/>
      <c r="WZO580" s="1"/>
      <c r="WZP580" s="1"/>
      <c r="WZQ580" s="1"/>
      <c r="WZR580" s="1"/>
      <c r="WZS580" s="1"/>
      <c r="WZT580" s="1"/>
      <c r="WZU580" s="1"/>
      <c r="WZV580" s="1"/>
      <c r="WZW580" s="1"/>
      <c r="WZX580" s="1"/>
      <c r="WZY580" s="1"/>
      <c r="WZZ580" s="1"/>
      <c r="XAA580" s="1"/>
      <c r="XAB580" s="1"/>
      <c r="XAC580" s="1"/>
      <c r="XAD580" s="1"/>
      <c r="XAE580" s="1"/>
      <c r="XAF580" s="1"/>
      <c r="XAG580" s="1"/>
      <c r="XAH580" s="1"/>
      <c r="XAI580" s="1"/>
      <c r="XAJ580" s="1"/>
      <c r="XAK580" s="1"/>
      <c r="XAL580" s="1"/>
      <c r="XAM580" s="1"/>
      <c r="XAN580" s="1"/>
      <c r="XAO580" s="1"/>
      <c r="XAP580" s="1"/>
      <c r="XAQ580" s="1"/>
      <c r="XAR580" s="1"/>
      <c r="XAS580" s="1"/>
      <c r="XAT580" s="1"/>
      <c r="XAU580" s="1"/>
      <c r="XAV580" s="1"/>
      <c r="XAW580" s="1"/>
      <c r="XAX580" s="1"/>
      <c r="XAY580" s="1"/>
      <c r="XAZ580" s="1"/>
      <c r="XBA580" s="1"/>
      <c r="XBB580" s="1"/>
      <c r="XBC580" s="1"/>
      <c r="XBD580" s="1"/>
      <c r="XBE580" s="1"/>
      <c r="XBF580" s="1"/>
      <c r="XBG580" s="1"/>
      <c r="XBH580" s="1"/>
      <c r="XBI580" s="1"/>
      <c r="XBJ580" s="1"/>
      <c r="XBK580" s="1"/>
      <c r="XBL580" s="1"/>
      <c r="XBM580" s="1"/>
      <c r="XBN580" s="1"/>
      <c r="XBO580" s="1"/>
      <c r="XBP580" s="1"/>
      <c r="XBQ580" s="1"/>
      <c r="XBR580" s="1"/>
      <c r="XBS580" s="1"/>
      <c r="XBT580" s="1"/>
      <c r="XBU580" s="1"/>
      <c r="XBV580" s="1"/>
      <c r="XBW580" s="1"/>
      <c r="XBX580" s="1"/>
      <c r="XBY580" s="1"/>
      <c r="XBZ580" s="1"/>
      <c r="XCA580" s="1"/>
      <c r="XCB580" s="1"/>
      <c r="XCC580" s="1"/>
      <c r="XCD580" s="1"/>
      <c r="XCE580" s="1"/>
      <c r="XCF580" s="1"/>
      <c r="XCG580" s="1"/>
      <c r="XCH580" s="1"/>
      <c r="XCI580" s="1"/>
      <c r="XCJ580" s="1"/>
      <c r="XCK580" s="1"/>
      <c r="XCL580" s="1"/>
      <c r="XCM580" s="1"/>
      <c r="XCN580" s="1"/>
      <c r="XCO580" s="1"/>
      <c r="XCP580" s="1"/>
      <c r="XCQ580" s="1"/>
      <c r="XCR580" s="1"/>
      <c r="XCS580" s="1"/>
      <c r="XCT580" s="1"/>
      <c r="XCU580" s="1"/>
      <c r="XCV580" s="1"/>
      <c r="XCW580" s="1"/>
      <c r="XCX580" s="1"/>
      <c r="XCY580" s="1"/>
      <c r="XCZ580" s="1"/>
      <c r="XDA580" s="1"/>
      <c r="XDB580" s="1"/>
      <c r="XDC580" s="1"/>
      <c r="XDD580" s="1"/>
      <c r="XDE580" s="1"/>
      <c r="XDF580" s="1"/>
      <c r="XDG580" s="1"/>
      <c r="XDH580" s="1"/>
      <c r="XDI580" s="1"/>
      <c r="XDJ580" s="1"/>
      <c r="XDK580" s="1"/>
      <c r="XDL580" s="1"/>
      <c r="XDM580" s="1"/>
      <c r="XDN580" s="1"/>
      <c r="XDO580" s="1"/>
      <c r="XDP580" s="1"/>
      <c r="XDQ580" s="1"/>
      <c r="XDR580" s="1"/>
      <c r="XDS580" s="1"/>
      <c r="XDT580" s="1"/>
      <c r="XDU580" s="1"/>
      <c r="XDV580" s="1"/>
      <c r="XDW580" s="1"/>
      <c r="XDX580" s="1"/>
      <c r="XDY580" s="1"/>
      <c r="XDZ580" s="1"/>
      <c r="XEA580" s="1"/>
      <c r="XEB580" s="1"/>
      <c r="XEC580" s="1"/>
      <c r="XED580" s="1"/>
      <c r="XEE580" s="1"/>
      <c r="XEF580" s="1"/>
      <c r="XEG580" s="1"/>
      <c r="XEH580" s="1"/>
      <c r="XEI580" s="1"/>
      <c r="XEJ580" s="1"/>
      <c r="XEK580" s="1"/>
      <c r="XEL580" s="1"/>
      <c r="XEM580" s="1"/>
      <c r="XEN580" s="1"/>
      <c r="XEO580" s="1"/>
      <c r="XEP580" s="1"/>
      <c r="XEQ580" s="1"/>
      <c r="XER580" s="1"/>
      <c r="XES580" s="1"/>
      <c r="XET580" s="1"/>
      <c r="XEU580" s="1"/>
      <c r="XEV580" s="1"/>
      <c r="XEW580" s="1"/>
      <c r="XEX580" s="1"/>
      <c r="XEY580" s="1"/>
      <c r="XEZ580" s="1"/>
      <c r="XFA580" s="1"/>
      <c r="XFB580" s="1"/>
      <c r="XFC580" s="1"/>
      <c r="XFD580" s="1"/>
    </row>
    <row r="581" spans="1:151 16227:16384" s="11" customFormat="1" ht="20.25" customHeight="1" x14ac:dyDescent="0.25">
      <c r="A581" s="139"/>
      <c r="B581" s="140"/>
      <c r="C581" s="100">
        <f t="shared" ref="C581:C582" si="145">C580+1</f>
        <v>3</v>
      </c>
      <c r="D581" s="100"/>
      <c r="E581" s="60" t="s">
        <v>211</v>
      </c>
      <c r="F581" s="117">
        <f>(46.65)*10.764</f>
        <v>502.14059999999995</v>
      </c>
      <c r="G581" s="119">
        <f>(46.65)*10.764</f>
        <v>502.14059999999995</v>
      </c>
      <c r="H581" s="60">
        <v>0</v>
      </c>
      <c r="I581" s="60">
        <f>F581*(($I$191)+1)+H581</f>
        <v>753.21089999999992</v>
      </c>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WZC581" s="1"/>
      <c r="WZD581" s="1"/>
      <c r="WZE581" s="1"/>
      <c r="WZF581" s="1"/>
      <c r="WZG581" s="1"/>
      <c r="WZH581" s="1"/>
      <c r="WZI581" s="1"/>
      <c r="WZJ581" s="1"/>
      <c r="WZK581" s="1"/>
      <c r="WZL581" s="1"/>
      <c r="WZM581" s="1"/>
      <c r="WZN581" s="1"/>
      <c r="WZO581" s="1"/>
      <c r="WZP581" s="1"/>
      <c r="WZQ581" s="1"/>
      <c r="WZR581" s="1"/>
      <c r="WZS581" s="1"/>
      <c r="WZT581" s="1"/>
      <c r="WZU581" s="1"/>
      <c r="WZV581" s="1"/>
      <c r="WZW581" s="1"/>
      <c r="WZX581" s="1"/>
      <c r="WZY581" s="1"/>
      <c r="WZZ581" s="1"/>
      <c r="XAA581" s="1"/>
      <c r="XAB581" s="1"/>
      <c r="XAC581" s="1"/>
      <c r="XAD581" s="1"/>
      <c r="XAE581" s="1"/>
      <c r="XAF581" s="1"/>
      <c r="XAG581" s="1"/>
      <c r="XAH581" s="1"/>
      <c r="XAI581" s="1"/>
      <c r="XAJ581" s="1"/>
      <c r="XAK581" s="1"/>
      <c r="XAL581" s="1"/>
      <c r="XAM581" s="1"/>
      <c r="XAN581" s="1"/>
      <c r="XAO581" s="1"/>
      <c r="XAP581" s="1"/>
      <c r="XAQ581" s="1"/>
      <c r="XAR581" s="1"/>
      <c r="XAS581" s="1"/>
      <c r="XAT581" s="1"/>
      <c r="XAU581" s="1"/>
      <c r="XAV581" s="1"/>
      <c r="XAW581" s="1"/>
      <c r="XAX581" s="1"/>
      <c r="XAY581" s="1"/>
      <c r="XAZ581" s="1"/>
      <c r="XBA581" s="1"/>
      <c r="XBB581" s="1"/>
      <c r="XBC581" s="1"/>
      <c r="XBD581" s="1"/>
      <c r="XBE581" s="1"/>
      <c r="XBF581" s="1"/>
      <c r="XBG581" s="1"/>
      <c r="XBH581" s="1"/>
      <c r="XBI581" s="1"/>
      <c r="XBJ581" s="1"/>
      <c r="XBK581" s="1"/>
      <c r="XBL581" s="1"/>
      <c r="XBM581" s="1"/>
      <c r="XBN581" s="1"/>
      <c r="XBO581" s="1"/>
      <c r="XBP581" s="1"/>
      <c r="XBQ581" s="1"/>
      <c r="XBR581" s="1"/>
      <c r="XBS581" s="1"/>
      <c r="XBT581" s="1"/>
      <c r="XBU581" s="1"/>
      <c r="XBV581" s="1"/>
      <c r="XBW581" s="1"/>
      <c r="XBX581" s="1"/>
      <c r="XBY581" s="1"/>
      <c r="XBZ581" s="1"/>
      <c r="XCA581" s="1"/>
      <c r="XCB581" s="1"/>
      <c r="XCC581" s="1"/>
      <c r="XCD581" s="1"/>
      <c r="XCE581" s="1"/>
      <c r="XCF581" s="1"/>
      <c r="XCG581" s="1"/>
      <c r="XCH581" s="1"/>
      <c r="XCI581" s="1"/>
      <c r="XCJ581" s="1"/>
      <c r="XCK581" s="1"/>
      <c r="XCL581" s="1"/>
      <c r="XCM581" s="1"/>
      <c r="XCN581" s="1"/>
      <c r="XCO581" s="1"/>
      <c r="XCP581" s="1"/>
      <c r="XCQ581" s="1"/>
      <c r="XCR581" s="1"/>
      <c r="XCS581" s="1"/>
      <c r="XCT581" s="1"/>
      <c r="XCU581" s="1"/>
      <c r="XCV581" s="1"/>
      <c r="XCW581" s="1"/>
      <c r="XCX581" s="1"/>
      <c r="XCY581" s="1"/>
      <c r="XCZ581" s="1"/>
      <c r="XDA581" s="1"/>
      <c r="XDB581" s="1"/>
      <c r="XDC581" s="1"/>
      <c r="XDD581" s="1"/>
      <c r="XDE581" s="1"/>
      <c r="XDF581" s="1"/>
      <c r="XDG581" s="1"/>
      <c r="XDH581" s="1"/>
      <c r="XDI581" s="1"/>
      <c r="XDJ581" s="1"/>
      <c r="XDK581" s="1"/>
      <c r="XDL581" s="1"/>
      <c r="XDM581" s="1"/>
      <c r="XDN581" s="1"/>
      <c r="XDO581" s="1"/>
      <c r="XDP581" s="1"/>
      <c r="XDQ581" s="1"/>
      <c r="XDR581" s="1"/>
      <c r="XDS581" s="1"/>
      <c r="XDT581" s="1"/>
      <c r="XDU581" s="1"/>
      <c r="XDV581" s="1"/>
      <c r="XDW581" s="1"/>
      <c r="XDX581" s="1"/>
      <c r="XDY581" s="1"/>
      <c r="XDZ581" s="1"/>
      <c r="XEA581" s="1"/>
      <c r="XEB581" s="1"/>
      <c r="XEC581" s="1"/>
      <c r="XED581" s="1"/>
      <c r="XEE581" s="1"/>
      <c r="XEF581" s="1"/>
      <c r="XEG581" s="1"/>
      <c r="XEH581" s="1"/>
      <c r="XEI581" s="1"/>
      <c r="XEJ581" s="1"/>
      <c r="XEK581" s="1"/>
      <c r="XEL581" s="1"/>
      <c r="XEM581" s="1"/>
      <c r="XEN581" s="1"/>
      <c r="XEO581" s="1"/>
      <c r="XEP581" s="1"/>
      <c r="XEQ581" s="1"/>
      <c r="XER581" s="1"/>
      <c r="XES581" s="1"/>
      <c r="XET581" s="1"/>
      <c r="XEU581" s="1"/>
      <c r="XEV581" s="1"/>
      <c r="XEW581" s="1"/>
      <c r="XEX581" s="1"/>
      <c r="XEY581" s="1"/>
      <c r="XEZ581" s="1"/>
      <c r="XFA581" s="1"/>
      <c r="XFB581" s="1"/>
      <c r="XFC581" s="1"/>
      <c r="XFD581" s="1"/>
    </row>
    <row r="582" spans="1:151 16227:16384" s="11" customFormat="1" ht="20.25" customHeight="1" x14ac:dyDescent="0.25">
      <c r="A582" s="141"/>
      <c r="B582" s="142"/>
      <c r="C582" s="100">
        <f t="shared" si="145"/>
        <v>4</v>
      </c>
      <c r="D582" s="100"/>
      <c r="E582" s="60" t="s">
        <v>207</v>
      </c>
      <c r="F582" s="117">
        <f>(79.37+6.24)*10.764</f>
        <v>921.50603999999998</v>
      </c>
      <c r="G582" s="119">
        <f>(79.37+1.93)*10.764</f>
        <v>875.11320000000012</v>
      </c>
      <c r="H582" s="60">
        <v>0</v>
      </c>
      <c r="I582" s="60">
        <f t="shared" ref="I582" si="146">F582*(($I$191)+1)+H582</f>
        <v>1382.2590599999999</v>
      </c>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WZC582" s="1"/>
      <c r="WZD582" s="1"/>
      <c r="WZE582" s="1"/>
      <c r="WZF582" s="1"/>
      <c r="WZG582" s="1"/>
      <c r="WZH582" s="1"/>
      <c r="WZI582" s="1"/>
      <c r="WZJ582" s="1"/>
      <c r="WZK582" s="1"/>
      <c r="WZL582" s="1"/>
      <c r="WZM582" s="1"/>
      <c r="WZN582" s="1"/>
      <c r="WZO582" s="1"/>
      <c r="WZP582" s="1"/>
      <c r="WZQ582" s="1"/>
      <c r="WZR582" s="1"/>
      <c r="WZS582" s="1"/>
      <c r="WZT582" s="1"/>
      <c r="WZU582" s="1"/>
      <c r="WZV582" s="1"/>
      <c r="WZW582" s="1"/>
      <c r="WZX582" s="1"/>
      <c r="WZY582" s="1"/>
      <c r="WZZ582" s="1"/>
      <c r="XAA582" s="1"/>
      <c r="XAB582" s="1"/>
      <c r="XAC582" s="1"/>
      <c r="XAD582" s="1"/>
      <c r="XAE582" s="1"/>
      <c r="XAF582" s="1"/>
      <c r="XAG582" s="1"/>
      <c r="XAH582" s="1"/>
      <c r="XAI582" s="1"/>
      <c r="XAJ582" s="1"/>
      <c r="XAK582" s="1"/>
      <c r="XAL582" s="1"/>
      <c r="XAM582" s="1"/>
      <c r="XAN582" s="1"/>
      <c r="XAO582" s="1"/>
      <c r="XAP582" s="1"/>
      <c r="XAQ582" s="1"/>
      <c r="XAR582" s="1"/>
      <c r="XAS582" s="1"/>
      <c r="XAT582" s="1"/>
      <c r="XAU582" s="1"/>
      <c r="XAV582" s="1"/>
      <c r="XAW582" s="1"/>
      <c r="XAX582" s="1"/>
      <c r="XAY582" s="1"/>
      <c r="XAZ582" s="1"/>
      <c r="XBA582" s="1"/>
      <c r="XBB582" s="1"/>
      <c r="XBC582" s="1"/>
      <c r="XBD582" s="1"/>
      <c r="XBE582" s="1"/>
      <c r="XBF582" s="1"/>
      <c r="XBG582" s="1"/>
      <c r="XBH582" s="1"/>
      <c r="XBI582" s="1"/>
      <c r="XBJ582" s="1"/>
      <c r="XBK582" s="1"/>
      <c r="XBL582" s="1"/>
      <c r="XBM582" s="1"/>
      <c r="XBN582" s="1"/>
      <c r="XBO582" s="1"/>
      <c r="XBP582" s="1"/>
      <c r="XBQ582" s="1"/>
      <c r="XBR582" s="1"/>
      <c r="XBS582" s="1"/>
      <c r="XBT582" s="1"/>
      <c r="XBU582" s="1"/>
      <c r="XBV582" s="1"/>
      <c r="XBW582" s="1"/>
      <c r="XBX582" s="1"/>
      <c r="XBY582" s="1"/>
      <c r="XBZ582" s="1"/>
      <c r="XCA582" s="1"/>
      <c r="XCB582" s="1"/>
      <c r="XCC582" s="1"/>
      <c r="XCD582" s="1"/>
      <c r="XCE582" s="1"/>
      <c r="XCF582" s="1"/>
      <c r="XCG582" s="1"/>
      <c r="XCH582" s="1"/>
      <c r="XCI582" s="1"/>
      <c r="XCJ582" s="1"/>
      <c r="XCK582" s="1"/>
      <c r="XCL582" s="1"/>
      <c r="XCM582" s="1"/>
      <c r="XCN582" s="1"/>
      <c r="XCO582" s="1"/>
      <c r="XCP582" s="1"/>
      <c r="XCQ582" s="1"/>
      <c r="XCR582" s="1"/>
      <c r="XCS582" s="1"/>
      <c r="XCT582" s="1"/>
      <c r="XCU582" s="1"/>
      <c r="XCV582" s="1"/>
      <c r="XCW582" s="1"/>
      <c r="XCX582" s="1"/>
      <c r="XCY582" s="1"/>
      <c r="XCZ582" s="1"/>
      <c r="XDA582" s="1"/>
      <c r="XDB582" s="1"/>
      <c r="XDC582" s="1"/>
      <c r="XDD582" s="1"/>
      <c r="XDE582" s="1"/>
      <c r="XDF582" s="1"/>
      <c r="XDG582" s="1"/>
      <c r="XDH582" s="1"/>
      <c r="XDI582" s="1"/>
      <c r="XDJ582" s="1"/>
      <c r="XDK582" s="1"/>
      <c r="XDL582" s="1"/>
      <c r="XDM582" s="1"/>
      <c r="XDN582" s="1"/>
      <c r="XDO582" s="1"/>
      <c r="XDP582" s="1"/>
      <c r="XDQ582" s="1"/>
      <c r="XDR582" s="1"/>
      <c r="XDS582" s="1"/>
      <c r="XDT582" s="1"/>
      <c r="XDU582" s="1"/>
      <c r="XDV582" s="1"/>
      <c r="XDW582" s="1"/>
      <c r="XDX582" s="1"/>
      <c r="XDY582" s="1"/>
      <c r="XDZ582" s="1"/>
      <c r="XEA582" s="1"/>
      <c r="XEB582" s="1"/>
      <c r="XEC582" s="1"/>
      <c r="XED582" s="1"/>
      <c r="XEE582" s="1"/>
      <c r="XEF582" s="1"/>
      <c r="XEG582" s="1"/>
      <c r="XEH582" s="1"/>
      <c r="XEI582" s="1"/>
      <c r="XEJ582" s="1"/>
      <c r="XEK582" s="1"/>
      <c r="XEL582" s="1"/>
      <c r="XEM582" s="1"/>
      <c r="XEN582" s="1"/>
      <c r="XEO582" s="1"/>
      <c r="XEP582" s="1"/>
      <c r="XEQ582" s="1"/>
      <c r="XER582" s="1"/>
      <c r="XES582" s="1"/>
      <c r="XET582" s="1"/>
      <c r="XEU582" s="1"/>
      <c r="XEV582" s="1"/>
      <c r="XEW582" s="1"/>
      <c r="XEX582" s="1"/>
      <c r="XEY582" s="1"/>
      <c r="XEZ582" s="1"/>
      <c r="XFA582" s="1"/>
      <c r="XFB582" s="1"/>
      <c r="XFC582" s="1"/>
      <c r="XFD582" s="1"/>
    </row>
    <row r="583" spans="1:151 16227:16384" s="11" customFormat="1" ht="22.5" x14ac:dyDescent="0.25">
      <c r="A583" s="166" t="s">
        <v>201</v>
      </c>
      <c r="B583" s="167"/>
      <c r="C583" s="167"/>
      <c r="D583" s="167"/>
      <c r="E583" s="167"/>
      <c r="F583" s="167"/>
      <c r="G583" s="167"/>
      <c r="H583" s="167"/>
      <c r="I583" s="168"/>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WZC583" s="1"/>
      <c r="WZD583" s="1"/>
      <c r="WZE583" s="1"/>
      <c r="WZF583" s="1"/>
      <c r="WZG583" s="1"/>
      <c r="WZH583" s="1"/>
      <c r="WZI583" s="1"/>
      <c r="WZJ583" s="1"/>
      <c r="WZK583" s="1"/>
      <c r="WZL583" s="1"/>
      <c r="WZM583" s="1"/>
      <c r="WZN583" s="1"/>
      <c r="WZO583" s="1"/>
      <c r="WZP583" s="1"/>
      <c r="WZQ583" s="1"/>
      <c r="WZR583" s="1"/>
      <c r="WZS583" s="1"/>
      <c r="WZT583" s="1"/>
      <c r="WZU583" s="1"/>
      <c r="WZV583" s="1"/>
      <c r="WZW583" s="1"/>
      <c r="WZX583" s="1"/>
      <c r="WZY583" s="1"/>
      <c r="WZZ583" s="1"/>
      <c r="XAA583" s="1"/>
      <c r="XAB583" s="1"/>
      <c r="XAC583" s="1"/>
      <c r="XAD583" s="1"/>
      <c r="XAE583" s="1"/>
      <c r="XAF583" s="1"/>
      <c r="XAG583" s="1"/>
      <c r="XAH583" s="1"/>
      <c r="XAI583" s="1"/>
      <c r="XAJ583" s="1"/>
      <c r="XAK583" s="1"/>
      <c r="XAL583" s="1"/>
      <c r="XAM583" s="1"/>
      <c r="XAN583" s="1"/>
      <c r="XAO583" s="1"/>
      <c r="XAP583" s="1"/>
      <c r="XAQ583" s="1"/>
      <c r="XAR583" s="1"/>
      <c r="XAS583" s="1"/>
      <c r="XAT583" s="1"/>
      <c r="XAU583" s="1"/>
      <c r="XAV583" s="1"/>
      <c r="XAW583" s="1"/>
      <c r="XAX583" s="1"/>
      <c r="XAY583" s="1"/>
      <c r="XAZ583" s="1"/>
      <c r="XBA583" s="1"/>
      <c r="XBB583" s="1"/>
      <c r="XBC583" s="1"/>
      <c r="XBD583" s="1"/>
      <c r="XBE583" s="1"/>
      <c r="XBF583" s="1"/>
      <c r="XBG583" s="1"/>
      <c r="XBH583" s="1"/>
      <c r="XBI583" s="1"/>
      <c r="XBJ583" s="1"/>
      <c r="XBK583" s="1"/>
      <c r="XBL583" s="1"/>
      <c r="XBM583" s="1"/>
      <c r="XBN583" s="1"/>
      <c r="XBO583" s="1"/>
      <c r="XBP583" s="1"/>
      <c r="XBQ583" s="1"/>
      <c r="XBR583" s="1"/>
      <c r="XBS583" s="1"/>
      <c r="XBT583" s="1"/>
      <c r="XBU583" s="1"/>
      <c r="XBV583" s="1"/>
      <c r="XBW583" s="1"/>
      <c r="XBX583" s="1"/>
      <c r="XBY583" s="1"/>
      <c r="XBZ583" s="1"/>
      <c r="XCA583" s="1"/>
      <c r="XCB583" s="1"/>
      <c r="XCC583" s="1"/>
      <c r="XCD583" s="1"/>
      <c r="XCE583" s="1"/>
      <c r="XCF583" s="1"/>
      <c r="XCG583" s="1"/>
      <c r="XCH583" s="1"/>
      <c r="XCI583" s="1"/>
      <c r="XCJ583" s="1"/>
      <c r="XCK583" s="1"/>
      <c r="XCL583" s="1"/>
      <c r="XCM583" s="1"/>
      <c r="XCN583" s="1"/>
      <c r="XCO583" s="1"/>
      <c r="XCP583" s="1"/>
      <c r="XCQ583" s="1"/>
      <c r="XCR583" s="1"/>
      <c r="XCS583" s="1"/>
      <c r="XCT583" s="1"/>
      <c r="XCU583" s="1"/>
      <c r="XCV583" s="1"/>
      <c r="XCW583" s="1"/>
      <c r="XCX583" s="1"/>
      <c r="XCY583" s="1"/>
      <c r="XCZ583" s="1"/>
      <c r="XDA583" s="1"/>
      <c r="XDB583" s="1"/>
      <c r="XDC583" s="1"/>
      <c r="XDD583" s="1"/>
      <c r="XDE583" s="1"/>
      <c r="XDF583" s="1"/>
      <c r="XDG583" s="1"/>
      <c r="XDH583" s="1"/>
      <c r="XDI583" s="1"/>
      <c r="XDJ583" s="1"/>
      <c r="XDK583" s="1"/>
      <c r="XDL583" s="1"/>
      <c r="XDM583" s="1"/>
      <c r="XDN583" s="1"/>
      <c r="XDO583" s="1"/>
      <c r="XDP583" s="1"/>
      <c r="XDQ583" s="1"/>
      <c r="XDR583" s="1"/>
      <c r="XDS583" s="1"/>
      <c r="XDT583" s="1"/>
      <c r="XDU583" s="1"/>
      <c r="XDV583" s="1"/>
      <c r="XDW583" s="1"/>
      <c r="XDX583" s="1"/>
      <c r="XDY583" s="1"/>
      <c r="XDZ583" s="1"/>
      <c r="XEA583" s="1"/>
      <c r="XEB583" s="1"/>
      <c r="XEC583" s="1"/>
      <c r="XED583" s="1"/>
      <c r="XEE583" s="1"/>
      <c r="XEF583" s="1"/>
      <c r="XEG583" s="1"/>
      <c r="XEH583" s="1"/>
      <c r="XEI583" s="1"/>
      <c r="XEJ583" s="1"/>
      <c r="XEK583" s="1"/>
      <c r="XEL583" s="1"/>
      <c r="XEM583" s="1"/>
      <c r="XEN583" s="1"/>
      <c r="XEO583" s="1"/>
      <c r="XEP583" s="1"/>
      <c r="XEQ583" s="1"/>
      <c r="XER583" s="1"/>
      <c r="XES583" s="1"/>
      <c r="XET583" s="1"/>
      <c r="XEU583" s="1"/>
      <c r="XEV583" s="1"/>
      <c r="XEW583" s="1"/>
      <c r="XEX583" s="1"/>
      <c r="XEY583" s="1"/>
      <c r="XEZ583" s="1"/>
      <c r="XFA583" s="1"/>
      <c r="XFB583" s="1"/>
      <c r="XFC583" s="1"/>
      <c r="XFD583" s="1"/>
    </row>
    <row r="584" spans="1:151 16227:16384" s="11" customFormat="1" ht="20.25" x14ac:dyDescent="0.25">
      <c r="A584" s="120" t="s">
        <v>240</v>
      </c>
      <c r="B584" s="121"/>
      <c r="C584" s="121"/>
      <c r="D584" s="121"/>
      <c r="E584" s="121"/>
      <c r="F584" s="121"/>
      <c r="G584" s="121"/>
      <c r="H584" s="121"/>
      <c r="I584" s="122"/>
      <c r="J584" s="1">
        <v>1</v>
      </c>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WZC584" s="1"/>
      <c r="WZD584" s="1"/>
      <c r="WZE584" s="1"/>
      <c r="WZF584" s="1"/>
      <c r="WZG584" s="1"/>
      <c r="WZH584" s="1"/>
      <c r="WZI584" s="1"/>
      <c r="WZJ584" s="1"/>
      <c r="WZK584" s="1"/>
      <c r="WZL584" s="1"/>
      <c r="WZM584" s="1"/>
      <c r="WZN584" s="1"/>
      <c r="WZO584" s="1"/>
      <c r="WZP584" s="1"/>
      <c r="WZQ584" s="1"/>
      <c r="WZR584" s="1"/>
      <c r="WZS584" s="1"/>
      <c r="WZT584" s="1"/>
      <c r="WZU584" s="1"/>
      <c r="WZV584" s="1"/>
      <c r="WZW584" s="1"/>
      <c r="WZX584" s="1"/>
      <c r="WZY584" s="1"/>
      <c r="WZZ584" s="1"/>
      <c r="XAA584" s="1"/>
      <c r="XAB584" s="1"/>
      <c r="XAC584" s="1"/>
      <c r="XAD584" s="1"/>
      <c r="XAE584" s="1"/>
      <c r="XAF584" s="1"/>
      <c r="XAG584" s="1"/>
      <c r="XAH584" s="1"/>
      <c r="XAI584" s="1"/>
      <c r="XAJ584" s="1"/>
      <c r="XAK584" s="1"/>
      <c r="XAL584" s="1"/>
      <c r="XAM584" s="1"/>
      <c r="XAN584" s="1"/>
      <c r="XAO584" s="1"/>
      <c r="XAP584" s="1"/>
      <c r="XAQ584" s="1"/>
      <c r="XAR584" s="1"/>
      <c r="XAS584" s="1"/>
      <c r="XAT584" s="1"/>
      <c r="XAU584" s="1"/>
      <c r="XAV584" s="1"/>
      <c r="XAW584" s="1"/>
      <c r="XAX584" s="1"/>
      <c r="XAY584" s="1"/>
      <c r="XAZ584" s="1"/>
      <c r="XBA584" s="1"/>
      <c r="XBB584" s="1"/>
      <c r="XBC584" s="1"/>
      <c r="XBD584" s="1"/>
      <c r="XBE584" s="1"/>
      <c r="XBF584" s="1"/>
      <c r="XBG584" s="1"/>
      <c r="XBH584" s="1"/>
      <c r="XBI584" s="1"/>
      <c r="XBJ584" s="1"/>
      <c r="XBK584" s="1"/>
      <c r="XBL584" s="1"/>
      <c r="XBM584" s="1"/>
      <c r="XBN584" s="1"/>
      <c r="XBO584" s="1"/>
      <c r="XBP584" s="1"/>
      <c r="XBQ584" s="1"/>
      <c r="XBR584" s="1"/>
      <c r="XBS584" s="1"/>
      <c r="XBT584" s="1"/>
      <c r="XBU584" s="1"/>
      <c r="XBV584" s="1"/>
      <c r="XBW584" s="1"/>
      <c r="XBX584" s="1"/>
      <c r="XBY584" s="1"/>
      <c r="XBZ584" s="1"/>
      <c r="XCA584" s="1"/>
      <c r="XCB584" s="1"/>
      <c r="XCC584" s="1"/>
      <c r="XCD584" s="1"/>
      <c r="XCE584" s="1"/>
      <c r="XCF584" s="1"/>
      <c r="XCG584" s="1"/>
      <c r="XCH584" s="1"/>
      <c r="XCI584" s="1"/>
      <c r="XCJ584" s="1"/>
      <c r="XCK584" s="1"/>
      <c r="XCL584" s="1"/>
      <c r="XCM584" s="1"/>
      <c r="XCN584" s="1"/>
      <c r="XCO584" s="1"/>
      <c r="XCP584" s="1"/>
      <c r="XCQ584" s="1"/>
      <c r="XCR584" s="1"/>
      <c r="XCS584" s="1"/>
      <c r="XCT584" s="1"/>
      <c r="XCU584" s="1"/>
      <c r="XCV584" s="1"/>
      <c r="XCW584" s="1"/>
      <c r="XCX584" s="1"/>
      <c r="XCY584" s="1"/>
      <c r="XCZ584" s="1"/>
      <c r="XDA584" s="1"/>
      <c r="XDB584" s="1"/>
      <c r="XDC584" s="1"/>
      <c r="XDD584" s="1"/>
      <c r="XDE584" s="1"/>
      <c r="XDF584" s="1"/>
      <c r="XDG584" s="1"/>
      <c r="XDH584" s="1"/>
      <c r="XDI584" s="1"/>
      <c r="XDJ584" s="1"/>
      <c r="XDK584" s="1"/>
      <c r="XDL584" s="1"/>
      <c r="XDM584" s="1"/>
      <c r="XDN584" s="1"/>
      <c r="XDO584" s="1"/>
      <c r="XDP584" s="1"/>
      <c r="XDQ584" s="1"/>
      <c r="XDR584" s="1"/>
      <c r="XDS584" s="1"/>
      <c r="XDT584" s="1"/>
      <c r="XDU584" s="1"/>
      <c r="XDV584" s="1"/>
      <c r="XDW584" s="1"/>
      <c r="XDX584" s="1"/>
      <c r="XDY584" s="1"/>
      <c r="XDZ584" s="1"/>
      <c r="XEA584" s="1"/>
      <c r="XEB584" s="1"/>
      <c r="XEC584" s="1"/>
      <c r="XED584" s="1"/>
      <c r="XEE584" s="1"/>
      <c r="XEF584" s="1"/>
      <c r="XEG584" s="1"/>
      <c r="XEH584" s="1"/>
      <c r="XEI584" s="1"/>
      <c r="XEJ584" s="1"/>
      <c r="XEK584" s="1"/>
      <c r="XEL584" s="1"/>
      <c r="XEM584" s="1"/>
      <c r="XEN584" s="1"/>
      <c r="XEO584" s="1"/>
      <c r="XEP584" s="1"/>
      <c r="XEQ584" s="1"/>
      <c r="XER584" s="1"/>
      <c r="XES584" s="1"/>
      <c r="XET584" s="1"/>
      <c r="XEU584" s="1"/>
      <c r="XEV584" s="1"/>
      <c r="XEW584" s="1"/>
      <c r="XEX584" s="1"/>
      <c r="XEY584" s="1"/>
      <c r="XEZ584" s="1"/>
      <c r="XFA584" s="1"/>
      <c r="XFB584" s="1"/>
      <c r="XFC584" s="1"/>
      <c r="XFD584" s="1"/>
    </row>
    <row r="585" spans="1:151 16227:16384" s="11" customFormat="1" ht="20.25" customHeight="1" x14ac:dyDescent="0.25">
      <c r="A585" s="137" t="str">
        <f>A584</f>
        <v>1st Floor for Residential (Part Refuge Area)</v>
      </c>
      <c r="B585" s="138"/>
      <c r="C585" s="100">
        <v>1</v>
      </c>
      <c r="D585" s="100"/>
      <c r="E585" s="117" t="s">
        <v>107</v>
      </c>
      <c r="F585" s="118"/>
      <c r="G585" s="118"/>
      <c r="H585" s="118"/>
      <c r="I585" s="119"/>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WZC585" s="1"/>
      <c r="WZD585" s="1"/>
      <c r="WZE585" s="1"/>
      <c r="WZF585" s="1"/>
      <c r="WZG585" s="1"/>
      <c r="WZH585" s="1"/>
      <c r="WZI585" s="1"/>
      <c r="WZJ585" s="1"/>
      <c r="WZK585" s="1"/>
      <c r="WZL585" s="1"/>
      <c r="WZM585" s="1"/>
      <c r="WZN585" s="1"/>
      <c r="WZO585" s="1"/>
      <c r="WZP585" s="1"/>
      <c r="WZQ585" s="1"/>
      <c r="WZR585" s="1"/>
      <c r="WZS585" s="1"/>
      <c r="WZT585" s="1"/>
      <c r="WZU585" s="1"/>
      <c r="WZV585" s="1"/>
      <c r="WZW585" s="1"/>
      <c r="WZX585" s="1"/>
      <c r="WZY585" s="1"/>
      <c r="WZZ585" s="1"/>
      <c r="XAA585" s="1"/>
      <c r="XAB585" s="1"/>
      <c r="XAC585" s="1"/>
      <c r="XAD585" s="1"/>
      <c r="XAE585" s="1"/>
      <c r="XAF585" s="1"/>
      <c r="XAG585" s="1"/>
      <c r="XAH585" s="1"/>
      <c r="XAI585" s="1"/>
      <c r="XAJ585" s="1"/>
      <c r="XAK585" s="1"/>
      <c r="XAL585" s="1"/>
      <c r="XAM585" s="1"/>
      <c r="XAN585" s="1"/>
      <c r="XAO585" s="1"/>
      <c r="XAP585" s="1"/>
      <c r="XAQ585" s="1"/>
      <c r="XAR585" s="1"/>
      <c r="XAS585" s="1"/>
      <c r="XAT585" s="1"/>
      <c r="XAU585" s="1"/>
      <c r="XAV585" s="1"/>
      <c r="XAW585" s="1"/>
      <c r="XAX585" s="1"/>
      <c r="XAY585" s="1"/>
      <c r="XAZ585" s="1"/>
      <c r="XBA585" s="1"/>
      <c r="XBB585" s="1"/>
      <c r="XBC585" s="1"/>
      <c r="XBD585" s="1"/>
      <c r="XBE585" s="1"/>
      <c r="XBF585" s="1"/>
      <c r="XBG585" s="1"/>
      <c r="XBH585" s="1"/>
      <c r="XBI585" s="1"/>
      <c r="XBJ585" s="1"/>
      <c r="XBK585" s="1"/>
      <c r="XBL585" s="1"/>
      <c r="XBM585" s="1"/>
      <c r="XBN585" s="1"/>
      <c r="XBO585" s="1"/>
      <c r="XBP585" s="1"/>
      <c r="XBQ585" s="1"/>
      <c r="XBR585" s="1"/>
      <c r="XBS585" s="1"/>
      <c r="XBT585" s="1"/>
      <c r="XBU585" s="1"/>
      <c r="XBV585" s="1"/>
      <c r="XBW585" s="1"/>
      <c r="XBX585" s="1"/>
      <c r="XBY585" s="1"/>
      <c r="XBZ585" s="1"/>
      <c r="XCA585" s="1"/>
      <c r="XCB585" s="1"/>
      <c r="XCC585" s="1"/>
      <c r="XCD585" s="1"/>
      <c r="XCE585" s="1"/>
      <c r="XCF585" s="1"/>
      <c r="XCG585" s="1"/>
      <c r="XCH585" s="1"/>
      <c r="XCI585" s="1"/>
      <c r="XCJ585" s="1"/>
      <c r="XCK585" s="1"/>
      <c r="XCL585" s="1"/>
      <c r="XCM585" s="1"/>
      <c r="XCN585" s="1"/>
      <c r="XCO585" s="1"/>
      <c r="XCP585" s="1"/>
      <c r="XCQ585" s="1"/>
      <c r="XCR585" s="1"/>
      <c r="XCS585" s="1"/>
      <c r="XCT585" s="1"/>
      <c r="XCU585" s="1"/>
      <c r="XCV585" s="1"/>
      <c r="XCW585" s="1"/>
      <c r="XCX585" s="1"/>
      <c r="XCY585" s="1"/>
      <c r="XCZ585" s="1"/>
      <c r="XDA585" s="1"/>
      <c r="XDB585" s="1"/>
      <c r="XDC585" s="1"/>
      <c r="XDD585" s="1"/>
      <c r="XDE585" s="1"/>
      <c r="XDF585" s="1"/>
      <c r="XDG585" s="1"/>
      <c r="XDH585" s="1"/>
      <c r="XDI585" s="1"/>
      <c r="XDJ585" s="1"/>
      <c r="XDK585" s="1"/>
      <c r="XDL585" s="1"/>
      <c r="XDM585" s="1"/>
      <c r="XDN585" s="1"/>
      <c r="XDO585" s="1"/>
      <c r="XDP585" s="1"/>
      <c r="XDQ585" s="1"/>
      <c r="XDR585" s="1"/>
      <c r="XDS585" s="1"/>
      <c r="XDT585" s="1"/>
      <c r="XDU585" s="1"/>
      <c r="XDV585" s="1"/>
      <c r="XDW585" s="1"/>
      <c r="XDX585" s="1"/>
      <c r="XDY585" s="1"/>
      <c r="XDZ585" s="1"/>
      <c r="XEA585" s="1"/>
      <c r="XEB585" s="1"/>
      <c r="XEC585" s="1"/>
      <c r="XED585" s="1"/>
      <c r="XEE585" s="1"/>
      <c r="XEF585" s="1"/>
      <c r="XEG585" s="1"/>
      <c r="XEH585" s="1"/>
      <c r="XEI585" s="1"/>
      <c r="XEJ585" s="1"/>
      <c r="XEK585" s="1"/>
      <c r="XEL585" s="1"/>
      <c r="XEM585" s="1"/>
      <c r="XEN585" s="1"/>
      <c r="XEO585" s="1"/>
      <c r="XEP585" s="1"/>
      <c r="XEQ585" s="1"/>
      <c r="XER585" s="1"/>
      <c r="XES585" s="1"/>
      <c r="XET585" s="1"/>
      <c r="XEU585" s="1"/>
      <c r="XEV585" s="1"/>
      <c r="XEW585" s="1"/>
      <c r="XEX585" s="1"/>
      <c r="XEY585" s="1"/>
      <c r="XEZ585" s="1"/>
      <c r="XFA585" s="1"/>
      <c r="XFB585" s="1"/>
      <c r="XFC585" s="1"/>
      <c r="XFD585" s="1"/>
    </row>
    <row r="586" spans="1:151 16227:16384" s="11" customFormat="1" ht="20.25" customHeight="1" x14ac:dyDescent="0.25">
      <c r="A586" s="139"/>
      <c r="B586" s="140"/>
      <c r="C586" s="100">
        <f>C585+1</f>
        <v>2</v>
      </c>
      <c r="D586" s="100"/>
      <c r="E586" s="117" t="s">
        <v>214</v>
      </c>
      <c r="F586" s="118"/>
      <c r="G586" s="118"/>
      <c r="H586" s="118"/>
      <c r="I586" s="119"/>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WZC586" s="1"/>
      <c r="WZD586" s="1"/>
      <c r="WZE586" s="1"/>
      <c r="WZF586" s="1"/>
      <c r="WZG586" s="1"/>
      <c r="WZH586" s="1"/>
      <c r="WZI586" s="1"/>
      <c r="WZJ586" s="1"/>
      <c r="WZK586" s="1"/>
      <c r="WZL586" s="1"/>
      <c r="WZM586" s="1"/>
      <c r="WZN586" s="1"/>
      <c r="WZO586" s="1"/>
      <c r="WZP586" s="1"/>
      <c r="WZQ586" s="1"/>
      <c r="WZR586" s="1"/>
      <c r="WZS586" s="1"/>
      <c r="WZT586" s="1"/>
      <c r="WZU586" s="1"/>
      <c r="WZV586" s="1"/>
      <c r="WZW586" s="1"/>
      <c r="WZX586" s="1"/>
      <c r="WZY586" s="1"/>
      <c r="WZZ586" s="1"/>
      <c r="XAA586" s="1"/>
      <c r="XAB586" s="1"/>
      <c r="XAC586" s="1"/>
      <c r="XAD586" s="1"/>
      <c r="XAE586" s="1"/>
      <c r="XAF586" s="1"/>
      <c r="XAG586" s="1"/>
      <c r="XAH586" s="1"/>
      <c r="XAI586" s="1"/>
      <c r="XAJ586" s="1"/>
      <c r="XAK586" s="1"/>
      <c r="XAL586" s="1"/>
      <c r="XAM586" s="1"/>
      <c r="XAN586" s="1"/>
      <c r="XAO586" s="1"/>
      <c r="XAP586" s="1"/>
      <c r="XAQ586" s="1"/>
      <c r="XAR586" s="1"/>
      <c r="XAS586" s="1"/>
      <c r="XAT586" s="1"/>
      <c r="XAU586" s="1"/>
      <c r="XAV586" s="1"/>
      <c r="XAW586" s="1"/>
      <c r="XAX586" s="1"/>
      <c r="XAY586" s="1"/>
      <c r="XAZ586" s="1"/>
      <c r="XBA586" s="1"/>
      <c r="XBB586" s="1"/>
      <c r="XBC586" s="1"/>
      <c r="XBD586" s="1"/>
      <c r="XBE586" s="1"/>
      <c r="XBF586" s="1"/>
      <c r="XBG586" s="1"/>
      <c r="XBH586" s="1"/>
      <c r="XBI586" s="1"/>
      <c r="XBJ586" s="1"/>
      <c r="XBK586" s="1"/>
      <c r="XBL586" s="1"/>
      <c r="XBM586" s="1"/>
      <c r="XBN586" s="1"/>
      <c r="XBO586" s="1"/>
      <c r="XBP586" s="1"/>
      <c r="XBQ586" s="1"/>
      <c r="XBR586" s="1"/>
      <c r="XBS586" s="1"/>
      <c r="XBT586" s="1"/>
      <c r="XBU586" s="1"/>
      <c r="XBV586" s="1"/>
      <c r="XBW586" s="1"/>
      <c r="XBX586" s="1"/>
      <c r="XBY586" s="1"/>
      <c r="XBZ586" s="1"/>
      <c r="XCA586" s="1"/>
      <c r="XCB586" s="1"/>
      <c r="XCC586" s="1"/>
      <c r="XCD586" s="1"/>
      <c r="XCE586" s="1"/>
      <c r="XCF586" s="1"/>
      <c r="XCG586" s="1"/>
      <c r="XCH586" s="1"/>
      <c r="XCI586" s="1"/>
      <c r="XCJ586" s="1"/>
      <c r="XCK586" s="1"/>
      <c r="XCL586" s="1"/>
      <c r="XCM586" s="1"/>
      <c r="XCN586" s="1"/>
      <c r="XCO586" s="1"/>
      <c r="XCP586" s="1"/>
      <c r="XCQ586" s="1"/>
      <c r="XCR586" s="1"/>
      <c r="XCS586" s="1"/>
      <c r="XCT586" s="1"/>
      <c r="XCU586" s="1"/>
      <c r="XCV586" s="1"/>
      <c r="XCW586" s="1"/>
      <c r="XCX586" s="1"/>
      <c r="XCY586" s="1"/>
      <c r="XCZ586" s="1"/>
      <c r="XDA586" s="1"/>
      <c r="XDB586" s="1"/>
      <c r="XDC586" s="1"/>
      <c r="XDD586" s="1"/>
      <c r="XDE586" s="1"/>
      <c r="XDF586" s="1"/>
      <c r="XDG586" s="1"/>
      <c r="XDH586" s="1"/>
      <c r="XDI586" s="1"/>
      <c r="XDJ586" s="1"/>
      <c r="XDK586" s="1"/>
      <c r="XDL586" s="1"/>
      <c r="XDM586" s="1"/>
      <c r="XDN586" s="1"/>
      <c r="XDO586" s="1"/>
      <c r="XDP586" s="1"/>
      <c r="XDQ586" s="1"/>
      <c r="XDR586" s="1"/>
      <c r="XDS586" s="1"/>
      <c r="XDT586" s="1"/>
      <c r="XDU586" s="1"/>
      <c r="XDV586" s="1"/>
      <c r="XDW586" s="1"/>
      <c r="XDX586" s="1"/>
      <c r="XDY586" s="1"/>
      <c r="XDZ586" s="1"/>
      <c r="XEA586" s="1"/>
      <c r="XEB586" s="1"/>
      <c r="XEC586" s="1"/>
      <c r="XED586" s="1"/>
      <c r="XEE586" s="1"/>
      <c r="XEF586" s="1"/>
      <c r="XEG586" s="1"/>
      <c r="XEH586" s="1"/>
      <c r="XEI586" s="1"/>
      <c r="XEJ586" s="1"/>
      <c r="XEK586" s="1"/>
      <c r="XEL586" s="1"/>
      <c r="XEM586" s="1"/>
      <c r="XEN586" s="1"/>
      <c r="XEO586" s="1"/>
      <c r="XEP586" s="1"/>
      <c r="XEQ586" s="1"/>
      <c r="XER586" s="1"/>
      <c r="XES586" s="1"/>
      <c r="XET586" s="1"/>
      <c r="XEU586" s="1"/>
      <c r="XEV586" s="1"/>
      <c r="XEW586" s="1"/>
      <c r="XEX586" s="1"/>
      <c r="XEY586" s="1"/>
      <c r="XEZ586" s="1"/>
      <c r="XFA586" s="1"/>
      <c r="XFB586" s="1"/>
      <c r="XFC586" s="1"/>
      <c r="XFD586" s="1"/>
    </row>
    <row r="587" spans="1:151 16227:16384" s="11" customFormat="1" ht="20.25" customHeight="1" x14ac:dyDescent="0.25">
      <c r="A587" s="139"/>
      <c r="B587" s="140"/>
      <c r="C587" s="100">
        <f t="shared" ref="C587" si="147">C586+1</f>
        <v>3</v>
      </c>
      <c r="D587" s="100"/>
      <c r="E587" s="21" t="s">
        <v>211</v>
      </c>
      <c r="F587" s="117">
        <f>(42.53)*10.764</f>
        <v>457.79291999999998</v>
      </c>
      <c r="G587" s="119">
        <f>(42.53)*10.764</f>
        <v>457.79291999999998</v>
      </c>
      <c r="H587" s="21">
        <v>0</v>
      </c>
      <c r="I587" s="21">
        <f>F587*(($I$191)+1)+H587</f>
        <v>686.68938000000003</v>
      </c>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WZC587" s="1"/>
      <c r="WZD587" s="1"/>
      <c r="WZE587" s="1"/>
      <c r="WZF587" s="1"/>
      <c r="WZG587" s="1"/>
      <c r="WZH587" s="1"/>
      <c r="WZI587" s="1"/>
      <c r="WZJ587" s="1"/>
      <c r="WZK587" s="1"/>
      <c r="WZL587" s="1"/>
      <c r="WZM587" s="1"/>
      <c r="WZN587" s="1"/>
      <c r="WZO587" s="1"/>
      <c r="WZP587" s="1"/>
      <c r="WZQ587" s="1"/>
      <c r="WZR587" s="1"/>
      <c r="WZS587" s="1"/>
      <c r="WZT587" s="1"/>
      <c r="WZU587" s="1"/>
      <c r="WZV587" s="1"/>
      <c r="WZW587" s="1"/>
      <c r="WZX587" s="1"/>
      <c r="WZY587" s="1"/>
      <c r="WZZ587" s="1"/>
      <c r="XAA587" s="1"/>
      <c r="XAB587" s="1"/>
      <c r="XAC587" s="1"/>
      <c r="XAD587" s="1"/>
      <c r="XAE587" s="1"/>
      <c r="XAF587" s="1"/>
      <c r="XAG587" s="1"/>
      <c r="XAH587" s="1"/>
      <c r="XAI587" s="1"/>
      <c r="XAJ587" s="1"/>
      <c r="XAK587" s="1"/>
      <c r="XAL587" s="1"/>
      <c r="XAM587" s="1"/>
      <c r="XAN587" s="1"/>
      <c r="XAO587" s="1"/>
      <c r="XAP587" s="1"/>
      <c r="XAQ587" s="1"/>
      <c r="XAR587" s="1"/>
      <c r="XAS587" s="1"/>
      <c r="XAT587" s="1"/>
      <c r="XAU587" s="1"/>
      <c r="XAV587" s="1"/>
      <c r="XAW587" s="1"/>
      <c r="XAX587" s="1"/>
      <c r="XAY587" s="1"/>
      <c r="XAZ587" s="1"/>
      <c r="XBA587" s="1"/>
      <c r="XBB587" s="1"/>
      <c r="XBC587" s="1"/>
      <c r="XBD587" s="1"/>
      <c r="XBE587" s="1"/>
      <c r="XBF587" s="1"/>
      <c r="XBG587" s="1"/>
      <c r="XBH587" s="1"/>
      <c r="XBI587" s="1"/>
      <c r="XBJ587" s="1"/>
      <c r="XBK587" s="1"/>
      <c r="XBL587" s="1"/>
      <c r="XBM587" s="1"/>
      <c r="XBN587" s="1"/>
      <c r="XBO587" s="1"/>
      <c r="XBP587" s="1"/>
      <c r="XBQ587" s="1"/>
      <c r="XBR587" s="1"/>
      <c r="XBS587" s="1"/>
      <c r="XBT587" s="1"/>
      <c r="XBU587" s="1"/>
      <c r="XBV587" s="1"/>
      <c r="XBW587" s="1"/>
      <c r="XBX587" s="1"/>
      <c r="XBY587" s="1"/>
      <c r="XBZ587" s="1"/>
      <c r="XCA587" s="1"/>
      <c r="XCB587" s="1"/>
      <c r="XCC587" s="1"/>
      <c r="XCD587" s="1"/>
      <c r="XCE587" s="1"/>
      <c r="XCF587" s="1"/>
      <c r="XCG587" s="1"/>
      <c r="XCH587" s="1"/>
      <c r="XCI587" s="1"/>
      <c r="XCJ587" s="1"/>
      <c r="XCK587" s="1"/>
      <c r="XCL587" s="1"/>
      <c r="XCM587" s="1"/>
      <c r="XCN587" s="1"/>
      <c r="XCO587" s="1"/>
      <c r="XCP587" s="1"/>
      <c r="XCQ587" s="1"/>
      <c r="XCR587" s="1"/>
      <c r="XCS587" s="1"/>
      <c r="XCT587" s="1"/>
      <c r="XCU587" s="1"/>
      <c r="XCV587" s="1"/>
      <c r="XCW587" s="1"/>
      <c r="XCX587" s="1"/>
      <c r="XCY587" s="1"/>
      <c r="XCZ587" s="1"/>
      <c r="XDA587" s="1"/>
      <c r="XDB587" s="1"/>
      <c r="XDC587" s="1"/>
      <c r="XDD587" s="1"/>
      <c r="XDE587" s="1"/>
      <c r="XDF587" s="1"/>
      <c r="XDG587" s="1"/>
      <c r="XDH587" s="1"/>
      <c r="XDI587" s="1"/>
      <c r="XDJ587" s="1"/>
      <c r="XDK587" s="1"/>
      <c r="XDL587" s="1"/>
      <c r="XDM587" s="1"/>
      <c r="XDN587" s="1"/>
      <c r="XDO587" s="1"/>
      <c r="XDP587" s="1"/>
      <c r="XDQ587" s="1"/>
      <c r="XDR587" s="1"/>
      <c r="XDS587" s="1"/>
      <c r="XDT587" s="1"/>
      <c r="XDU587" s="1"/>
      <c r="XDV587" s="1"/>
      <c r="XDW587" s="1"/>
      <c r="XDX587" s="1"/>
      <c r="XDY587" s="1"/>
      <c r="XDZ587" s="1"/>
      <c r="XEA587" s="1"/>
      <c r="XEB587" s="1"/>
      <c r="XEC587" s="1"/>
      <c r="XED587" s="1"/>
      <c r="XEE587" s="1"/>
      <c r="XEF587" s="1"/>
      <c r="XEG587" s="1"/>
      <c r="XEH587" s="1"/>
      <c r="XEI587" s="1"/>
      <c r="XEJ587" s="1"/>
      <c r="XEK587" s="1"/>
      <c r="XEL587" s="1"/>
      <c r="XEM587" s="1"/>
      <c r="XEN587" s="1"/>
      <c r="XEO587" s="1"/>
      <c r="XEP587" s="1"/>
      <c r="XEQ587" s="1"/>
      <c r="XER587" s="1"/>
      <c r="XES587" s="1"/>
      <c r="XET587" s="1"/>
      <c r="XEU587" s="1"/>
      <c r="XEV587" s="1"/>
      <c r="XEW587" s="1"/>
      <c r="XEX587" s="1"/>
      <c r="XEY587" s="1"/>
      <c r="XEZ587" s="1"/>
      <c r="XFA587" s="1"/>
      <c r="XFB587" s="1"/>
      <c r="XFC587" s="1"/>
      <c r="XFD587" s="1"/>
    </row>
    <row r="588" spans="1:151 16227:16384" s="11" customFormat="1" ht="20.25" customHeight="1" x14ac:dyDescent="0.25">
      <c r="A588" s="139"/>
      <c r="B588" s="140"/>
      <c r="C588" s="100">
        <f>C587+1</f>
        <v>4</v>
      </c>
      <c r="D588" s="100"/>
      <c r="E588" s="21" t="s">
        <v>211</v>
      </c>
      <c r="F588" s="117">
        <f>(42.93)*10.764</f>
        <v>462.09851999999995</v>
      </c>
      <c r="G588" s="119">
        <f>(42.93)*10.764</f>
        <v>462.09851999999995</v>
      </c>
      <c r="H588" s="21">
        <v>0</v>
      </c>
      <c r="I588" s="21">
        <f t="shared" ref="I588:I589" si="148">F588*(($I$191)+1)+H588</f>
        <v>693.1477799999999</v>
      </c>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WZC588" s="1"/>
      <c r="WZD588" s="1"/>
      <c r="WZE588" s="1"/>
      <c r="WZF588" s="1"/>
      <c r="WZG588" s="1"/>
      <c r="WZH588" s="1"/>
      <c r="WZI588" s="1"/>
      <c r="WZJ588" s="1"/>
      <c r="WZK588" s="1"/>
      <c r="WZL588" s="1"/>
      <c r="WZM588" s="1"/>
      <c r="WZN588" s="1"/>
      <c r="WZO588" s="1"/>
      <c r="WZP588" s="1"/>
      <c r="WZQ588" s="1"/>
      <c r="WZR588" s="1"/>
      <c r="WZS588" s="1"/>
      <c r="WZT588" s="1"/>
      <c r="WZU588" s="1"/>
      <c r="WZV588" s="1"/>
      <c r="WZW588" s="1"/>
      <c r="WZX588" s="1"/>
      <c r="WZY588" s="1"/>
      <c r="WZZ588" s="1"/>
      <c r="XAA588" s="1"/>
      <c r="XAB588" s="1"/>
      <c r="XAC588" s="1"/>
      <c r="XAD588" s="1"/>
      <c r="XAE588" s="1"/>
      <c r="XAF588" s="1"/>
      <c r="XAG588" s="1"/>
      <c r="XAH588" s="1"/>
      <c r="XAI588" s="1"/>
      <c r="XAJ588" s="1"/>
      <c r="XAK588" s="1"/>
      <c r="XAL588" s="1"/>
      <c r="XAM588" s="1"/>
      <c r="XAN588" s="1"/>
      <c r="XAO588" s="1"/>
      <c r="XAP588" s="1"/>
      <c r="XAQ588" s="1"/>
      <c r="XAR588" s="1"/>
      <c r="XAS588" s="1"/>
      <c r="XAT588" s="1"/>
      <c r="XAU588" s="1"/>
      <c r="XAV588" s="1"/>
      <c r="XAW588" s="1"/>
      <c r="XAX588" s="1"/>
      <c r="XAY588" s="1"/>
      <c r="XAZ588" s="1"/>
      <c r="XBA588" s="1"/>
      <c r="XBB588" s="1"/>
      <c r="XBC588" s="1"/>
      <c r="XBD588" s="1"/>
      <c r="XBE588" s="1"/>
      <c r="XBF588" s="1"/>
      <c r="XBG588" s="1"/>
      <c r="XBH588" s="1"/>
      <c r="XBI588" s="1"/>
      <c r="XBJ588" s="1"/>
      <c r="XBK588" s="1"/>
      <c r="XBL588" s="1"/>
      <c r="XBM588" s="1"/>
      <c r="XBN588" s="1"/>
      <c r="XBO588" s="1"/>
      <c r="XBP588" s="1"/>
      <c r="XBQ588" s="1"/>
      <c r="XBR588" s="1"/>
      <c r="XBS588" s="1"/>
      <c r="XBT588" s="1"/>
      <c r="XBU588" s="1"/>
      <c r="XBV588" s="1"/>
      <c r="XBW588" s="1"/>
      <c r="XBX588" s="1"/>
      <c r="XBY588" s="1"/>
      <c r="XBZ588" s="1"/>
      <c r="XCA588" s="1"/>
      <c r="XCB588" s="1"/>
      <c r="XCC588" s="1"/>
      <c r="XCD588" s="1"/>
      <c r="XCE588" s="1"/>
      <c r="XCF588" s="1"/>
      <c r="XCG588" s="1"/>
      <c r="XCH588" s="1"/>
      <c r="XCI588" s="1"/>
      <c r="XCJ588" s="1"/>
      <c r="XCK588" s="1"/>
      <c r="XCL588" s="1"/>
      <c r="XCM588" s="1"/>
      <c r="XCN588" s="1"/>
      <c r="XCO588" s="1"/>
      <c r="XCP588" s="1"/>
      <c r="XCQ588" s="1"/>
      <c r="XCR588" s="1"/>
      <c r="XCS588" s="1"/>
      <c r="XCT588" s="1"/>
      <c r="XCU588" s="1"/>
      <c r="XCV588" s="1"/>
      <c r="XCW588" s="1"/>
      <c r="XCX588" s="1"/>
      <c r="XCY588" s="1"/>
      <c r="XCZ588" s="1"/>
      <c r="XDA588" s="1"/>
      <c r="XDB588" s="1"/>
      <c r="XDC588" s="1"/>
      <c r="XDD588" s="1"/>
      <c r="XDE588" s="1"/>
      <c r="XDF588" s="1"/>
      <c r="XDG588" s="1"/>
      <c r="XDH588" s="1"/>
      <c r="XDI588" s="1"/>
      <c r="XDJ588" s="1"/>
      <c r="XDK588" s="1"/>
      <c r="XDL588" s="1"/>
      <c r="XDM588" s="1"/>
      <c r="XDN588" s="1"/>
      <c r="XDO588" s="1"/>
      <c r="XDP588" s="1"/>
      <c r="XDQ588" s="1"/>
      <c r="XDR588" s="1"/>
      <c r="XDS588" s="1"/>
      <c r="XDT588" s="1"/>
      <c r="XDU588" s="1"/>
      <c r="XDV588" s="1"/>
      <c r="XDW588" s="1"/>
      <c r="XDX588" s="1"/>
      <c r="XDY588" s="1"/>
      <c r="XDZ588" s="1"/>
      <c r="XEA588" s="1"/>
      <c r="XEB588" s="1"/>
      <c r="XEC588" s="1"/>
      <c r="XED588" s="1"/>
      <c r="XEE588" s="1"/>
      <c r="XEF588" s="1"/>
      <c r="XEG588" s="1"/>
      <c r="XEH588" s="1"/>
      <c r="XEI588" s="1"/>
      <c r="XEJ588" s="1"/>
      <c r="XEK588" s="1"/>
      <c r="XEL588" s="1"/>
      <c r="XEM588" s="1"/>
      <c r="XEN588" s="1"/>
      <c r="XEO588" s="1"/>
      <c r="XEP588" s="1"/>
      <c r="XEQ588" s="1"/>
      <c r="XER588" s="1"/>
      <c r="XES588" s="1"/>
      <c r="XET588" s="1"/>
      <c r="XEU588" s="1"/>
      <c r="XEV588" s="1"/>
      <c r="XEW588" s="1"/>
      <c r="XEX588" s="1"/>
      <c r="XEY588" s="1"/>
      <c r="XEZ588" s="1"/>
      <c r="XFA588" s="1"/>
      <c r="XFB588" s="1"/>
      <c r="XFC588" s="1"/>
      <c r="XFD588" s="1"/>
    </row>
    <row r="589" spans="1:151 16227:16384" s="11" customFormat="1" ht="20.25" customHeight="1" x14ac:dyDescent="0.25">
      <c r="A589" s="141"/>
      <c r="B589" s="142"/>
      <c r="C589" s="100">
        <v>5</v>
      </c>
      <c r="D589" s="100"/>
      <c r="E589" s="21" t="s">
        <v>206</v>
      </c>
      <c r="F589" s="117">
        <f>(75.8+1.79)*10.764</f>
        <v>835.17876000000001</v>
      </c>
      <c r="G589" s="119">
        <f>(75.8+1.79)*10.764</f>
        <v>835.17876000000001</v>
      </c>
      <c r="H589" s="21">
        <v>0</v>
      </c>
      <c r="I589" s="21">
        <f t="shared" si="148"/>
        <v>1252.7681400000001</v>
      </c>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WZC589" s="1"/>
      <c r="WZD589" s="1"/>
      <c r="WZE589" s="1"/>
      <c r="WZF589" s="1"/>
      <c r="WZG589" s="1"/>
      <c r="WZH589" s="1"/>
      <c r="WZI589" s="1"/>
      <c r="WZJ589" s="1"/>
      <c r="WZK589" s="1"/>
      <c r="WZL589" s="1"/>
      <c r="WZM589" s="1"/>
      <c r="WZN589" s="1"/>
      <c r="WZO589" s="1"/>
      <c r="WZP589" s="1"/>
      <c r="WZQ589" s="1"/>
      <c r="WZR589" s="1"/>
      <c r="WZS589" s="1"/>
      <c r="WZT589" s="1"/>
      <c r="WZU589" s="1"/>
      <c r="WZV589" s="1"/>
      <c r="WZW589" s="1"/>
      <c r="WZX589" s="1"/>
      <c r="WZY589" s="1"/>
      <c r="WZZ589" s="1"/>
      <c r="XAA589" s="1"/>
      <c r="XAB589" s="1"/>
      <c r="XAC589" s="1"/>
      <c r="XAD589" s="1"/>
      <c r="XAE589" s="1"/>
      <c r="XAF589" s="1"/>
      <c r="XAG589" s="1"/>
      <c r="XAH589" s="1"/>
      <c r="XAI589" s="1"/>
      <c r="XAJ589" s="1"/>
      <c r="XAK589" s="1"/>
      <c r="XAL589" s="1"/>
      <c r="XAM589" s="1"/>
      <c r="XAN589" s="1"/>
      <c r="XAO589" s="1"/>
      <c r="XAP589" s="1"/>
      <c r="XAQ589" s="1"/>
      <c r="XAR589" s="1"/>
      <c r="XAS589" s="1"/>
      <c r="XAT589" s="1"/>
      <c r="XAU589" s="1"/>
      <c r="XAV589" s="1"/>
      <c r="XAW589" s="1"/>
      <c r="XAX589" s="1"/>
      <c r="XAY589" s="1"/>
      <c r="XAZ589" s="1"/>
      <c r="XBA589" s="1"/>
      <c r="XBB589" s="1"/>
      <c r="XBC589" s="1"/>
      <c r="XBD589" s="1"/>
      <c r="XBE589" s="1"/>
      <c r="XBF589" s="1"/>
      <c r="XBG589" s="1"/>
      <c r="XBH589" s="1"/>
      <c r="XBI589" s="1"/>
      <c r="XBJ589" s="1"/>
      <c r="XBK589" s="1"/>
      <c r="XBL589" s="1"/>
      <c r="XBM589" s="1"/>
      <c r="XBN589" s="1"/>
      <c r="XBO589" s="1"/>
      <c r="XBP589" s="1"/>
      <c r="XBQ589" s="1"/>
      <c r="XBR589" s="1"/>
      <c r="XBS589" s="1"/>
      <c r="XBT589" s="1"/>
      <c r="XBU589" s="1"/>
      <c r="XBV589" s="1"/>
      <c r="XBW589" s="1"/>
      <c r="XBX589" s="1"/>
      <c r="XBY589" s="1"/>
      <c r="XBZ589" s="1"/>
      <c r="XCA589" s="1"/>
      <c r="XCB589" s="1"/>
      <c r="XCC589" s="1"/>
      <c r="XCD589" s="1"/>
      <c r="XCE589" s="1"/>
      <c r="XCF589" s="1"/>
      <c r="XCG589" s="1"/>
      <c r="XCH589" s="1"/>
      <c r="XCI589" s="1"/>
      <c r="XCJ589" s="1"/>
      <c r="XCK589" s="1"/>
      <c r="XCL589" s="1"/>
      <c r="XCM589" s="1"/>
      <c r="XCN589" s="1"/>
      <c r="XCO589" s="1"/>
      <c r="XCP589" s="1"/>
      <c r="XCQ589" s="1"/>
      <c r="XCR589" s="1"/>
      <c r="XCS589" s="1"/>
      <c r="XCT589" s="1"/>
      <c r="XCU589" s="1"/>
      <c r="XCV589" s="1"/>
      <c r="XCW589" s="1"/>
      <c r="XCX589" s="1"/>
      <c r="XCY589" s="1"/>
      <c r="XCZ589" s="1"/>
      <c r="XDA589" s="1"/>
      <c r="XDB589" s="1"/>
      <c r="XDC589" s="1"/>
      <c r="XDD589" s="1"/>
      <c r="XDE589" s="1"/>
      <c r="XDF589" s="1"/>
      <c r="XDG589" s="1"/>
      <c r="XDH589" s="1"/>
      <c r="XDI589" s="1"/>
      <c r="XDJ589" s="1"/>
      <c r="XDK589" s="1"/>
      <c r="XDL589" s="1"/>
      <c r="XDM589" s="1"/>
      <c r="XDN589" s="1"/>
      <c r="XDO589" s="1"/>
      <c r="XDP589" s="1"/>
      <c r="XDQ589" s="1"/>
      <c r="XDR589" s="1"/>
      <c r="XDS589" s="1"/>
      <c r="XDT589" s="1"/>
      <c r="XDU589" s="1"/>
      <c r="XDV589" s="1"/>
      <c r="XDW589" s="1"/>
      <c r="XDX589" s="1"/>
      <c r="XDY589" s="1"/>
      <c r="XDZ589" s="1"/>
      <c r="XEA589" s="1"/>
      <c r="XEB589" s="1"/>
      <c r="XEC589" s="1"/>
      <c r="XED589" s="1"/>
      <c r="XEE589" s="1"/>
      <c r="XEF589" s="1"/>
      <c r="XEG589" s="1"/>
      <c r="XEH589" s="1"/>
      <c r="XEI589" s="1"/>
      <c r="XEJ589" s="1"/>
      <c r="XEK589" s="1"/>
      <c r="XEL589" s="1"/>
      <c r="XEM589" s="1"/>
      <c r="XEN589" s="1"/>
      <c r="XEO589" s="1"/>
      <c r="XEP589" s="1"/>
      <c r="XEQ589" s="1"/>
      <c r="XER589" s="1"/>
      <c r="XES589" s="1"/>
      <c r="XET589" s="1"/>
      <c r="XEU589" s="1"/>
      <c r="XEV589" s="1"/>
      <c r="XEW589" s="1"/>
      <c r="XEX589" s="1"/>
      <c r="XEY589" s="1"/>
      <c r="XEZ589" s="1"/>
      <c r="XFA589" s="1"/>
      <c r="XFB589" s="1"/>
      <c r="XFC589" s="1"/>
      <c r="XFD589" s="1"/>
    </row>
    <row r="590" spans="1:151 16227:16384" s="11" customFormat="1" ht="20.25" x14ac:dyDescent="0.25">
      <c r="A590" s="120" t="s">
        <v>209</v>
      </c>
      <c r="B590" s="121"/>
      <c r="C590" s="121"/>
      <c r="D590" s="121"/>
      <c r="E590" s="121"/>
      <c r="F590" s="121"/>
      <c r="G590" s="121"/>
      <c r="H590" s="121"/>
      <c r="I590" s="122"/>
      <c r="J590" s="1">
        <f>3</f>
        <v>3</v>
      </c>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WZC590" s="1"/>
      <c r="WZD590" s="1"/>
      <c r="WZE590" s="1"/>
      <c r="WZF590" s="1"/>
      <c r="WZG590" s="1"/>
      <c r="WZH590" s="1"/>
      <c r="WZI590" s="1"/>
      <c r="WZJ590" s="1"/>
      <c r="WZK590" s="1"/>
      <c r="WZL590" s="1"/>
      <c r="WZM590" s="1"/>
      <c r="WZN590" s="1"/>
      <c r="WZO590" s="1"/>
      <c r="WZP590" s="1"/>
      <c r="WZQ590" s="1"/>
      <c r="WZR590" s="1"/>
      <c r="WZS590" s="1"/>
      <c r="WZT590" s="1"/>
      <c r="WZU590" s="1"/>
      <c r="WZV590" s="1"/>
      <c r="WZW590" s="1"/>
      <c r="WZX590" s="1"/>
      <c r="WZY590" s="1"/>
      <c r="WZZ590" s="1"/>
      <c r="XAA590" s="1"/>
      <c r="XAB590" s="1"/>
      <c r="XAC590" s="1"/>
      <c r="XAD590" s="1"/>
      <c r="XAE590" s="1"/>
      <c r="XAF590" s="1"/>
      <c r="XAG590" s="1"/>
      <c r="XAH590" s="1"/>
      <c r="XAI590" s="1"/>
      <c r="XAJ590" s="1"/>
      <c r="XAK590" s="1"/>
      <c r="XAL590" s="1"/>
      <c r="XAM590" s="1"/>
      <c r="XAN590" s="1"/>
      <c r="XAO590" s="1"/>
      <c r="XAP590" s="1"/>
      <c r="XAQ590" s="1"/>
      <c r="XAR590" s="1"/>
      <c r="XAS590" s="1"/>
      <c r="XAT590" s="1"/>
      <c r="XAU590" s="1"/>
      <c r="XAV590" s="1"/>
      <c r="XAW590" s="1"/>
      <c r="XAX590" s="1"/>
      <c r="XAY590" s="1"/>
      <c r="XAZ590" s="1"/>
      <c r="XBA590" s="1"/>
      <c r="XBB590" s="1"/>
      <c r="XBC590" s="1"/>
      <c r="XBD590" s="1"/>
      <c r="XBE590" s="1"/>
      <c r="XBF590" s="1"/>
      <c r="XBG590" s="1"/>
      <c r="XBH590" s="1"/>
      <c r="XBI590" s="1"/>
      <c r="XBJ590" s="1"/>
      <c r="XBK590" s="1"/>
      <c r="XBL590" s="1"/>
      <c r="XBM590" s="1"/>
      <c r="XBN590" s="1"/>
      <c r="XBO590" s="1"/>
      <c r="XBP590" s="1"/>
      <c r="XBQ590" s="1"/>
      <c r="XBR590" s="1"/>
      <c r="XBS590" s="1"/>
      <c r="XBT590" s="1"/>
      <c r="XBU590" s="1"/>
      <c r="XBV590" s="1"/>
      <c r="XBW590" s="1"/>
      <c r="XBX590" s="1"/>
      <c r="XBY590" s="1"/>
      <c r="XBZ590" s="1"/>
      <c r="XCA590" s="1"/>
      <c r="XCB590" s="1"/>
      <c r="XCC590" s="1"/>
      <c r="XCD590" s="1"/>
      <c r="XCE590" s="1"/>
      <c r="XCF590" s="1"/>
      <c r="XCG590" s="1"/>
      <c r="XCH590" s="1"/>
      <c r="XCI590" s="1"/>
      <c r="XCJ590" s="1"/>
      <c r="XCK590" s="1"/>
      <c r="XCL590" s="1"/>
      <c r="XCM590" s="1"/>
      <c r="XCN590" s="1"/>
      <c r="XCO590" s="1"/>
      <c r="XCP590" s="1"/>
      <c r="XCQ590" s="1"/>
      <c r="XCR590" s="1"/>
      <c r="XCS590" s="1"/>
      <c r="XCT590" s="1"/>
      <c r="XCU590" s="1"/>
      <c r="XCV590" s="1"/>
      <c r="XCW590" s="1"/>
      <c r="XCX590" s="1"/>
      <c r="XCY590" s="1"/>
      <c r="XCZ590" s="1"/>
      <c r="XDA590" s="1"/>
      <c r="XDB590" s="1"/>
      <c r="XDC590" s="1"/>
      <c r="XDD590" s="1"/>
      <c r="XDE590" s="1"/>
      <c r="XDF590" s="1"/>
      <c r="XDG590" s="1"/>
      <c r="XDH590" s="1"/>
      <c r="XDI590" s="1"/>
      <c r="XDJ590" s="1"/>
      <c r="XDK590" s="1"/>
      <c r="XDL590" s="1"/>
      <c r="XDM590" s="1"/>
      <c r="XDN590" s="1"/>
      <c r="XDO590" s="1"/>
      <c r="XDP590" s="1"/>
      <c r="XDQ590" s="1"/>
      <c r="XDR590" s="1"/>
      <c r="XDS590" s="1"/>
      <c r="XDT590" s="1"/>
      <c r="XDU590" s="1"/>
      <c r="XDV590" s="1"/>
      <c r="XDW590" s="1"/>
      <c r="XDX590" s="1"/>
      <c r="XDY590" s="1"/>
      <c r="XDZ590" s="1"/>
      <c r="XEA590" s="1"/>
      <c r="XEB590" s="1"/>
      <c r="XEC590" s="1"/>
      <c r="XED590" s="1"/>
      <c r="XEE590" s="1"/>
      <c r="XEF590" s="1"/>
      <c r="XEG590" s="1"/>
      <c r="XEH590" s="1"/>
      <c r="XEI590" s="1"/>
      <c r="XEJ590" s="1"/>
      <c r="XEK590" s="1"/>
      <c r="XEL590" s="1"/>
      <c r="XEM590" s="1"/>
      <c r="XEN590" s="1"/>
      <c r="XEO590" s="1"/>
      <c r="XEP590" s="1"/>
      <c r="XEQ590" s="1"/>
      <c r="XER590" s="1"/>
      <c r="XES590" s="1"/>
      <c r="XET590" s="1"/>
      <c r="XEU590" s="1"/>
      <c r="XEV590" s="1"/>
      <c r="XEW590" s="1"/>
      <c r="XEX590" s="1"/>
      <c r="XEY590" s="1"/>
      <c r="XEZ590" s="1"/>
      <c r="XFA590" s="1"/>
      <c r="XFB590" s="1"/>
      <c r="XFC590" s="1"/>
      <c r="XFD590" s="1"/>
    </row>
    <row r="591" spans="1:151 16227:16384" s="11" customFormat="1" ht="20.25" customHeight="1" x14ac:dyDescent="0.25">
      <c r="A591" s="137" t="str">
        <f>A590</f>
        <v>2nd to 4th Floor</v>
      </c>
      <c r="B591" s="138"/>
      <c r="C591" s="100">
        <v>1</v>
      </c>
      <c r="D591" s="100"/>
      <c r="E591" s="117" t="s">
        <v>107</v>
      </c>
      <c r="F591" s="118"/>
      <c r="G591" s="118"/>
      <c r="H591" s="118"/>
      <c r="I591" s="119"/>
      <c r="J591" s="1" t="s">
        <v>263</v>
      </c>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WZC591" s="1"/>
      <c r="WZD591" s="1"/>
      <c r="WZE591" s="1"/>
      <c r="WZF591" s="1"/>
      <c r="WZG591" s="1"/>
      <c r="WZH591" s="1"/>
      <c r="WZI591" s="1"/>
      <c r="WZJ591" s="1"/>
      <c r="WZK591" s="1"/>
      <c r="WZL591" s="1"/>
      <c r="WZM591" s="1"/>
      <c r="WZN591" s="1"/>
      <c r="WZO591" s="1"/>
      <c r="WZP591" s="1"/>
      <c r="WZQ591" s="1"/>
      <c r="WZR591" s="1"/>
      <c r="WZS591" s="1"/>
      <c r="WZT591" s="1"/>
      <c r="WZU591" s="1"/>
      <c r="WZV591" s="1"/>
      <c r="WZW591" s="1"/>
      <c r="WZX591" s="1"/>
      <c r="WZY591" s="1"/>
      <c r="WZZ591" s="1"/>
      <c r="XAA591" s="1"/>
      <c r="XAB591" s="1"/>
      <c r="XAC591" s="1"/>
      <c r="XAD591" s="1"/>
      <c r="XAE591" s="1"/>
      <c r="XAF591" s="1"/>
      <c r="XAG591" s="1"/>
      <c r="XAH591" s="1"/>
      <c r="XAI591" s="1"/>
      <c r="XAJ591" s="1"/>
      <c r="XAK591" s="1"/>
      <c r="XAL591" s="1"/>
      <c r="XAM591" s="1"/>
      <c r="XAN591" s="1"/>
      <c r="XAO591" s="1"/>
      <c r="XAP591" s="1"/>
      <c r="XAQ591" s="1"/>
      <c r="XAR591" s="1"/>
      <c r="XAS591" s="1"/>
      <c r="XAT591" s="1"/>
      <c r="XAU591" s="1"/>
      <c r="XAV591" s="1"/>
      <c r="XAW591" s="1"/>
      <c r="XAX591" s="1"/>
      <c r="XAY591" s="1"/>
      <c r="XAZ591" s="1"/>
      <c r="XBA591" s="1"/>
      <c r="XBB591" s="1"/>
      <c r="XBC591" s="1"/>
      <c r="XBD591" s="1"/>
      <c r="XBE591" s="1"/>
      <c r="XBF591" s="1"/>
      <c r="XBG591" s="1"/>
      <c r="XBH591" s="1"/>
      <c r="XBI591" s="1"/>
      <c r="XBJ591" s="1"/>
      <c r="XBK591" s="1"/>
      <c r="XBL591" s="1"/>
      <c r="XBM591" s="1"/>
      <c r="XBN591" s="1"/>
      <c r="XBO591" s="1"/>
      <c r="XBP591" s="1"/>
      <c r="XBQ591" s="1"/>
      <c r="XBR591" s="1"/>
      <c r="XBS591" s="1"/>
      <c r="XBT591" s="1"/>
      <c r="XBU591" s="1"/>
      <c r="XBV591" s="1"/>
      <c r="XBW591" s="1"/>
      <c r="XBX591" s="1"/>
      <c r="XBY591" s="1"/>
      <c r="XBZ591" s="1"/>
      <c r="XCA591" s="1"/>
      <c r="XCB591" s="1"/>
      <c r="XCC591" s="1"/>
      <c r="XCD591" s="1"/>
      <c r="XCE591" s="1"/>
      <c r="XCF591" s="1"/>
      <c r="XCG591" s="1"/>
      <c r="XCH591" s="1"/>
      <c r="XCI591" s="1"/>
      <c r="XCJ591" s="1"/>
      <c r="XCK591" s="1"/>
      <c r="XCL591" s="1"/>
      <c r="XCM591" s="1"/>
      <c r="XCN591" s="1"/>
      <c r="XCO591" s="1"/>
      <c r="XCP591" s="1"/>
      <c r="XCQ591" s="1"/>
      <c r="XCR591" s="1"/>
      <c r="XCS591" s="1"/>
      <c r="XCT591" s="1"/>
      <c r="XCU591" s="1"/>
      <c r="XCV591" s="1"/>
      <c r="XCW591" s="1"/>
      <c r="XCX591" s="1"/>
      <c r="XCY591" s="1"/>
      <c r="XCZ591" s="1"/>
      <c r="XDA591" s="1"/>
      <c r="XDB591" s="1"/>
      <c r="XDC591" s="1"/>
      <c r="XDD591" s="1"/>
      <c r="XDE591" s="1"/>
      <c r="XDF591" s="1"/>
      <c r="XDG591" s="1"/>
      <c r="XDH591" s="1"/>
      <c r="XDI591" s="1"/>
      <c r="XDJ591" s="1"/>
      <c r="XDK591" s="1"/>
      <c r="XDL591" s="1"/>
      <c r="XDM591" s="1"/>
      <c r="XDN591" s="1"/>
      <c r="XDO591" s="1"/>
      <c r="XDP591" s="1"/>
      <c r="XDQ591" s="1"/>
      <c r="XDR591" s="1"/>
      <c r="XDS591" s="1"/>
      <c r="XDT591" s="1"/>
      <c r="XDU591" s="1"/>
      <c r="XDV591" s="1"/>
      <c r="XDW591" s="1"/>
      <c r="XDX591" s="1"/>
      <c r="XDY591" s="1"/>
      <c r="XDZ591" s="1"/>
      <c r="XEA591" s="1"/>
      <c r="XEB591" s="1"/>
      <c r="XEC591" s="1"/>
      <c r="XED591" s="1"/>
      <c r="XEE591" s="1"/>
      <c r="XEF591" s="1"/>
      <c r="XEG591" s="1"/>
      <c r="XEH591" s="1"/>
      <c r="XEI591" s="1"/>
      <c r="XEJ591" s="1"/>
      <c r="XEK591" s="1"/>
      <c r="XEL591" s="1"/>
      <c r="XEM591" s="1"/>
      <c r="XEN591" s="1"/>
      <c r="XEO591" s="1"/>
      <c r="XEP591" s="1"/>
      <c r="XEQ591" s="1"/>
      <c r="XER591" s="1"/>
      <c r="XES591" s="1"/>
      <c r="XET591" s="1"/>
      <c r="XEU591" s="1"/>
      <c r="XEV591" s="1"/>
      <c r="XEW591" s="1"/>
      <c r="XEX591" s="1"/>
      <c r="XEY591" s="1"/>
      <c r="XEZ591" s="1"/>
      <c r="XFA591" s="1"/>
      <c r="XFB591" s="1"/>
      <c r="XFC591" s="1"/>
      <c r="XFD591" s="1"/>
    </row>
    <row r="592" spans="1:151 16227:16384" s="11" customFormat="1" ht="20.25" customHeight="1" x14ac:dyDescent="0.25">
      <c r="A592" s="139"/>
      <c r="B592" s="140"/>
      <c r="C592" s="100">
        <f>C591+1</f>
        <v>2</v>
      </c>
      <c r="D592" s="100"/>
      <c r="E592" s="117" t="s">
        <v>264</v>
      </c>
      <c r="F592" s="118"/>
      <c r="G592" s="118"/>
      <c r="H592" s="118"/>
      <c r="I592" s="119"/>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WZC592" s="1"/>
      <c r="WZD592" s="1"/>
      <c r="WZE592" s="1"/>
      <c r="WZF592" s="1"/>
      <c r="WZG592" s="1"/>
      <c r="WZH592" s="1"/>
      <c r="WZI592" s="1"/>
      <c r="WZJ592" s="1"/>
      <c r="WZK592" s="1"/>
      <c r="WZL592" s="1"/>
      <c r="WZM592" s="1"/>
      <c r="WZN592" s="1"/>
      <c r="WZO592" s="1"/>
      <c r="WZP592" s="1"/>
      <c r="WZQ592" s="1"/>
      <c r="WZR592" s="1"/>
      <c r="WZS592" s="1"/>
      <c r="WZT592" s="1"/>
      <c r="WZU592" s="1"/>
      <c r="WZV592" s="1"/>
      <c r="WZW592" s="1"/>
      <c r="WZX592" s="1"/>
      <c r="WZY592" s="1"/>
      <c r="WZZ592" s="1"/>
      <c r="XAA592" s="1"/>
      <c r="XAB592" s="1"/>
      <c r="XAC592" s="1"/>
      <c r="XAD592" s="1"/>
      <c r="XAE592" s="1"/>
      <c r="XAF592" s="1"/>
      <c r="XAG592" s="1"/>
      <c r="XAH592" s="1"/>
      <c r="XAI592" s="1"/>
      <c r="XAJ592" s="1"/>
      <c r="XAK592" s="1"/>
      <c r="XAL592" s="1"/>
      <c r="XAM592" s="1"/>
      <c r="XAN592" s="1"/>
      <c r="XAO592" s="1"/>
      <c r="XAP592" s="1"/>
      <c r="XAQ592" s="1"/>
      <c r="XAR592" s="1"/>
      <c r="XAS592" s="1"/>
      <c r="XAT592" s="1"/>
      <c r="XAU592" s="1"/>
      <c r="XAV592" s="1"/>
      <c r="XAW592" s="1"/>
      <c r="XAX592" s="1"/>
      <c r="XAY592" s="1"/>
      <c r="XAZ592" s="1"/>
      <c r="XBA592" s="1"/>
      <c r="XBB592" s="1"/>
      <c r="XBC592" s="1"/>
      <c r="XBD592" s="1"/>
      <c r="XBE592" s="1"/>
      <c r="XBF592" s="1"/>
      <c r="XBG592" s="1"/>
      <c r="XBH592" s="1"/>
      <c r="XBI592" s="1"/>
      <c r="XBJ592" s="1"/>
      <c r="XBK592" s="1"/>
      <c r="XBL592" s="1"/>
      <c r="XBM592" s="1"/>
      <c r="XBN592" s="1"/>
      <c r="XBO592" s="1"/>
      <c r="XBP592" s="1"/>
      <c r="XBQ592" s="1"/>
      <c r="XBR592" s="1"/>
      <c r="XBS592" s="1"/>
      <c r="XBT592" s="1"/>
      <c r="XBU592" s="1"/>
      <c r="XBV592" s="1"/>
      <c r="XBW592" s="1"/>
      <c r="XBX592" s="1"/>
      <c r="XBY592" s="1"/>
      <c r="XBZ592" s="1"/>
      <c r="XCA592" s="1"/>
      <c r="XCB592" s="1"/>
      <c r="XCC592" s="1"/>
      <c r="XCD592" s="1"/>
      <c r="XCE592" s="1"/>
      <c r="XCF592" s="1"/>
      <c r="XCG592" s="1"/>
      <c r="XCH592" s="1"/>
      <c r="XCI592" s="1"/>
      <c r="XCJ592" s="1"/>
      <c r="XCK592" s="1"/>
      <c r="XCL592" s="1"/>
      <c r="XCM592" s="1"/>
      <c r="XCN592" s="1"/>
      <c r="XCO592" s="1"/>
      <c r="XCP592" s="1"/>
      <c r="XCQ592" s="1"/>
      <c r="XCR592" s="1"/>
      <c r="XCS592" s="1"/>
      <c r="XCT592" s="1"/>
      <c r="XCU592" s="1"/>
      <c r="XCV592" s="1"/>
      <c r="XCW592" s="1"/>
      <c r="XCX592" s="1"/>
      <c r="XCY592" s="1"/>
      <c r="XCZ592" s="1"/>
      <c r="XDA592" s="1"/>
      <c r="XDB592" s="1"/>
      <c r="XDC592" s="1"/>
      <c r="XDD592" s="1"/>
      <c r="XDE592" s="1"/>
      <c r="XDF592" s="1"/>
      <c r="XDG592" s="1"/>
      <c r="XDH592" s="1"/>
      <c r="XDI592" s="1"/>
      <c r="XDJ592" s="1"/>
      <c r="XDK592" s="1"/>
      <c r="XDL592" s="1"/>
      <c r="XDM592" s="1"/>
      <c r="XDN592" s="1"/>
      <c r="XDO592" s="1"/>
      <c r="XDP592" s="1"/>
      <c r="XDQ592" s="1"/>
      <c r="XDR592" s="1"/>
      <c r="XDS592" s="1"/>
      <c r="XDT592" s="1"/>
      <c r="XDU592" s="1"/>
      <c r="XDV592" s="1"/>
      <c r="XDW592" s="1"/>
      <c r="XDX592" s="1"/>
      <c r="XDY592" s="1"/>
      <c r="XDZ592" s="1"/>
      <c r="XEA592" s="1"/>
      <c r="XEB592" s="1"/>
      <c r="XEC592" s="1"/>
      <c r="XED592" s="1"/>
      <c r="XEE592" s="1"/>
      <c r="XEF592" s="1"/>
      <c r="XEG592" s="1"/>
      <c r="XEH592" s="1"/>
      <c r="XEI592" s="1"/>
      <c r="XEJ592" s="1"/>
      <c r="XEK592" s="1"/>
      <c r="XEL592" s="1"/>
      <c r="XEM592" s="1"/>
      <c r="XEN592" s="1"/>
      <c r="XEO592" s="1"/>
      <c r="XEP592" s="1"/>
      <c r="XEQ592" s="1"/>
      <c r="XER592" s="1"/>
      <c r="XES592" s="1"/>
      <c r="XET592" s="1"/>
      <c r="XEU592" s="1"/>
      <c r="XEV592" s="1"/>
      <c r="XEW592" s="1"/>
      <c r="XEX592" s="1"/>
      <c r="XEY592" s="1"/>
      <c r="XEZ592" s="1"/>
      <c r="XFA592" s="1"/>
      <c r="XFB592" s="1"/>
      <c r="XFC592" s="1"/>
      <c r="XFD592" s="1"/>
    </row>
    <row r="593" spans="1:151 16227:16384" s="11" customFormat="1" ht="20.25" customHeight="1" x14ac:dyDescent="0.25">
      <c r="A593" s="139"/>
      <c r="B593" s="140"/>
      <c r="C593" s="100">
        <f t="shared" ref="C593" si="149">C592+1</f>
        <v>3</v>
      </c>
      <c r="D593" s="100"/>
      <c r="E593" s="60" t="s">
        <v>211</v>
      </c>
      <c r="F593" s="117">
        <f>(42.53)*10.764</f>
        <v>457.79291999999998</v>
      </c>
      <c r="G593" s="119">
        <f>(42.53)*10.764</f>
        <v>457.79291999999998</v>
      </c>
      <c r="H593" s="60">
        <v>0</v>
      </c>
      <c r="I593" s="60">
        <f>F593*(($I$191)+1)+H593</f>
        <v>686.68938000000003</v>
      </c>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WZC593" s="1"/>
      <c r="WZD593" s="1"/>
      <c r="WZE593" s="1"/>
      <c r="WZF593" s="1"/>
      <c r="WZG593" s="1"/>
      <c r="WZH593" s="1"/>
      <c r="WZI593" s="1"/>
      <c r="WZJ593" s="1"/>
      <c r="WZK593" s="1"/>
      <c r="WZL593" s="1"/>
      <c r="WZM593" s="1"/>
      <c r="WZN593" s="1"/>
      <c r="WZO593" s="1"/>
      <c r="WZP593" s="1"/>
      <c r="WZQ593" s="1"/>
      <c r="WZR593" s="1"/>
      <c r="WZS593" s="1"/>
      <c r="WZT593" s="1"/>
      <c r="WZU593" s="1"/>
      <c r="WZV593" s="1"/>
      <c r="WZW593" s="1"/>
      <c r="WZX593" s="1"/>
      <c r="WZY593" s="1"/>
      <c r="WZZ593" s="1"/>
      <c r="XAA593" s="1"/>
      <c r="XAB593" s="1"/>
      <c r="XAC593" s="1"/>
      <c r="XAD593" s="1"/>
      <c r="XAE593" s="1"/>
      <c r="XAF593" s="1"/>
      <c r="XAG593" s="1"/>
      <c r="XAH593" s="1"/>
      <c r="XAI593" s="1"/>
      <c r="XAJ593" s="1"/>
      <c r="XAK593" s="1"/>
      <c r="XAL593" s="1"/>
      <c r="XAM593" s="1"/>
      <c r="XAN593" s="1"/>
      <c r="XAO593" s="1"/>
      <c r="XAP593" s="1"/>
      <c r="XAQ593" s="1"/>
      <c r="XAR593" s="1"/>
      <c r="XAS593" s="1"/>
      <c r="XAT593" s="1"/>
      <c r="XAU593" s="1"/>
      <c r="XAV593" s="1"/>
      <c r="XAW593" s="1"/>
      <c r="XAX593" s="1"/>
      <c r="XAY593" s="1"/>
      <c r="XAZ593" s="1"/>
      <c r="XBA593" s="1"/>
      <c r="XBB593" s="1"/>
      <c r="XBC593" s="1"/>
      <c r="XBD593" s="1"/>
      <c r="XBE593" s="1"/>
      <c r="XBF593" s="1"/>
      <c r="XBG593" s="1"/>
      <c r="XBH593" s="1"/>
      <c r="XBI593" s="1"/>
      <c r="XBJ593" s="1"/>
      <c r="XBK593" s="1"/>
      <c r="XBL593" s="1"/>
      <c r="XBM593" s="1"/>
      <c r="XBN593" s="1"/>
      <c r="XBO593" s="1"/>
      <c r="XBP593" s="1"/>
      <c r="XBQ593" s="1"/>
      <c r="XBR593" s="1"/>
      <c r="XBS593" s="1"/>
      <c r="XBT593" s="1"/>
      <c r="XBU593" s="1"/>
      <c r="XBV593" s="1"/>
      <c r="XBW593" s="1"/>
      <c r="XBX593" s="1"/>
      <c r="XBY593" s="1"/>
      <c r="XBZ593" s="1"/>
      <c r="XCA593" s="1"/>
      <c r="XCB593" s="1"/>
      <c r="XCC593" s="1"/>
      <c r="XCD593" s="1"/>
      <c r="XCE593" s="1"/>
      <c r="XCF593" s="1"/>
      <c r="XCG593" s="1"/>
      <c r="XCH593" s="1"/>
      <c r="XCI593" s="1"/>
      <c r="XCJ593" s="1"/>
      <c r="XCK593" s="1"/>
      <c r="XCL593" s="1"/>
      <c r="XCM593" s="1"/>
      <c r="XCN593" s="1"/>
      <c r="XCO593" s="1"/>
      <c r="XCP593" s="1"/>
      <c r="XCQ593" s="1"/>
      <c r="XCR593" s="1"/>
      <c r="XCS593" s="1"/>
      <c r="XCT593" s="1"/>
      <c r="XCU593" s="1"/>
      <c r="XCV593" s="1"/>
      <c r="XCW593" s="1"/>
      <c r="XCX593" s="1"/>
      <c r="XCY593" s="1"/>
      <c r="XCZ593" s="1"/>
      <c r="XDA593" s="1"/>
      <c r="XDB593" s="1"/>
      <c r="XDC593" s="1"/>
      <c r="XDD593" s="1"/>
      <c r="XDE593" s="1"/>
      <c r="XDF593" s="1"/>
      <c r="XDG593" s="1"/>
      <c r="XDH593" s="1"/>
      <c r="XDI593" s="1"/>
      <c r="XDJ593" s="1"/>
      <c r="XDK593" s="1"/>
      <c r="XDL593" s="1"/>
      <c r="XDM593" s="1"/>
      <c r="XDN593" s="1"/>
      <c r="XDO593" s="1"/>
      <c r="XDP593" s="1"/>
      <c r="XDQ593" s="1"/>
      <c r="XDR593" s="1"/>
      <c r="XDS593" s="1"/>
      <c r="XDT593" s="1"/>
      <c r="XDU593" s="1"/>
      <c r="XDV593" s="1"/>
      <c r="XDW593" s="1"/>
      <c r="XDX593" s="1"/>
      <c r="XDY593" s="1"/>
      <c r="XDZ593" s="1"/>
      <c r="XEA593" s="1"/>
      <c r="XEB593" s="1"/>
      <c r="XEC593" s="1"/>
      <c r="XED593" s="1"/>
      <c r="XEE593" s="1"/>
      <c r="XEF593" s="1"/>
      <c r="XEG593" s="1"/>
      <c r="XEH593" s="1"/>
      <c r="XEI593" s="1"/>
      <c r="XEJ593" s="1"/>
      <c r="XEK593" s="1"/>
      <c r="XEL593" s="1"/>
      <c r="XEM593" s="1"/>
      <c r="XEN593" s="1"/>
      <c r="XEO593" s="1"/>
      <c r="XEP593" s="1"/>
      <c r="XEQ593" s="1"/>
      <c r="XER593" s="1"/>
      <c r="XES593" s="1"/>
      <c r="XET593" s="1"/>
      <c r="XEU593" s="1"/>
      <c r="XEV593" s="1"/>
      <c r="XEW593" s="1"/>
      <c r="XEX593" s="1"/>
      <c r="XEY593" s="1"/>
      <c r="XEZ593" s="1"/>
      <c r="XFA593" s="1"/>
      <c r="XFB593" s="1"/>
      <c r="XFC593" s="1"/>
      <c r="XFD593" s="1"/>
    </row>
    <row r="594" spans="1:151 16227:16384" s="11" customFormat="1" ht="20.25" customHeight="1" x14ac:dyDescent="0.25">
      <c r="A594" s="139"/>
      <c r="B594" s="140"/>
      <c r="C594" s="100">
        <f>C593+1</f>
        <v>4</v>
      </c>
      <c r="D594" s="100"/>
      <c r="E594" s="60" t="s">
        <v>211</v>
      </c>
      <c r="F594" s="117">
        <f>(42.93)*10.764</f>
        <v>462.09851999999995</v>
      </c>
      <c r="G594" s="119">
        <f>(42.93)*10.764</f>
        <v>462.09851999999995</v>
      </c>
      <c r="H594" s="60">
        <v>0</v>
      </c>
      <c r="I594" s="60">
        <f t="shared" ref="I594:I595" si="150">F594*(($I$191)+1)+H594</f>
        <v>693.1477799999999</v>
      </c>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WZC594" s="1"/>
      <c r="WZD594" s="1"/>
      <c r="WZE594" s="1"/>
      <c r="WZF594" s="1"/>
      <c r="WZG594" s="1"/>
      <c r="WZH594" s="1"/>
      <c r="WZI594" s="1"/>
      <c r="WZJ594" s="1"/>
      <c r="WZK594" s="1"/>
      <c r="WZL594" s="1"/>
      <c r="WZM594" s="1"/>
      <c r="WZN594" s="1"/>
      <c r="WZO594" s="1"/>
      <c r="WZP594" s="1"/>
      <c r="WZQ594" s="1"/>
      <c r="WZR594" s="1"/>
      <c r="WZS594" s="1"/>
      <c r="WZT594" s="1"/>
      <c r="WZU594" s="1"/>
      <c r="WZV594" s="1"/>
      <c r="WZW594" s="1"/>
      <c r="WZX594" s="1"/>
      <c r="WZY594" s="1"/>
      <c r="WZZ594" s="1"/>
      <c r="XAA594" s="1"/>
      <c r="XAB594" s="1"/>
      <c r="XAC594" s="1"/>
      <c r="XAD594" s="1"/>
      <c r="XAE594" s="1"/>
      <c r="XAF594" s="1"/>
      <c r="XAG594" s="1"/>
      <c r="XAH594" s="1"/>
      <c r="XAI594" s="1"/>
      <c r="XAJ594" s="1"/>
      <c r="XAK594" s="1"/>
      <c r="XAL594" s="1"/>
      <c r="XAM594" s="1"/>
      <c r="XAN594" s="1"/>
      <c r="XAO594" s="1"/>
      <c r="XAP594" s="1"/>
      <c r="XAQ594" s="1"/>
      <c r="XAR594" s="1"/>
      <c r="XAS594" s="1"/>
      <c r="XAT594" s="1"/>
      <c r="XAU594" s="1"/>
      <c r="XAV594" s="1"/>
      <c r="XAW594" s="1"/>
      <c r="XAX594" s="1"/>
      <c r="XAY594" s="1"/>
      <c r="XAZ594" s="1"/>
      <c r="XBA594" s="1"/>
      <c r="XBB594" s="1"/>
      <c r="XBC594" s="1"/>
      <c r="XBD594" s="1"/>
      <c r="XBE594" s="1"/>
      <c r="XBF594" s="1"/>
      <c r="XBG594" s="1"/>
      <c r="XBH594" s="1"/>
      <c r="XBI594" s="1"/>
      <c r="XBJ594" s="1"/>
      <c r="XBK594" s="1"/>
      <c r="XBL594" s="1"/>
      <c r="XBM594" s="1"/>
      <c r="XBN594" s="1"/>
      <c r="XBO594" s="1"/>
      <c r="XBP594" s="1"/>
      <c r="XBQ594" s="1"/>
      <c r="XBR594" s="1"/>
      <c r="XBS594" s="1"/>
      <c r="XBT594" s="1"/>
      <c r="XBU594" s="1"/>
      <c r="XBV594" s="1"/>
      <c r="XBW594" s="1"/>
      <c r="XBX594" s="1"/>
      <c r="XBY594" s="1"/>
      <c r="XBZ594" s="1"/>
      <c r="XCA594" s="1"/>
      <c r="XCB594" s="1"/>
      <c r="XCC594" s="1"/>
      <c r="XCD594" s="1"/>
      <c r="XCE594" s="1"/>
      <c r="XCF594" s="1"/>
      <c r="XCG594" s="1"/>
      <c r="XCH594" s="1"/>
      <c r="XCI594" s="1"/>
      <c r="XCJ594" s="1"/>
      <c r="XCK594" s="1"/>
      <c r="XCL594" s="1"/>
      <c r="XCM594" s="1"/>
      <c r="XCN594" s="1"/>
      <c r="XCO594" s="1"/>
      <c r="XCP594" s="1"/>
      <c r="XCQ594" s="1"/>
      <c r="XCR594" s="1"/>
      <c r="XCS594" s="1"/>
      <c r="XCT594" s="1"/>
      <c r="XCU594" s="1"/>
      <c r="XCV594" s="1"/>
      <c r="XCW594" s="1"/>
      <c r="XCX594" s="1"/>
      <c r="XCY594" s="1"/>
      <c r="XCZ594" s="1"/>
      <c r="XDA594" s="1"/>
      <c r="XDB594" s="1"/>
      <c r="XDC594" s="1"/>
      <c r="XDD594" s="1"/>
      <c r="XDE594" s="1"/>
      <c r="XDF594" s="1"/>
      <c r="XDG594" s="1"/>
      <c r="XDH594" s="1"/>
      <c r="XDI594" s="1"/>
      <c r="XDJ594" s="1"/>
      <c r="XDK594" s="1"/>
      <c r="XDL594" s="1"/>
      <c r="XDM594" s="1"/>
      <c r="XDN594" s="1"/>
      <c r="XDO594" s="1"/>
      <c r="XDP594" s="1"/>
      <c r="XDQ594" s="1"/>
      <c r="XDR594" s="1"/>
      <c r="XDS594" s="1"/>
      <c r="XDT594" s="1"/>
      <c r="XDU594" s="1"/>
      <c r="XDV594" s="1"/>
      <c r="XDW594" s="1"/>
      <c r="XDX594" s="1"/>
      <c r="XDY594" s="1"/>
      <c r="XDZ594" s="1"/>
      <c r="XEA594" s="1"/>
      <c r="XEB594" s="1"/>
      <c r="XEC594" s="1"/>
      <c r="XED594" s="1"/>
      <c r="XEE594" s="1"/>
      <c r="XEF594" s="1"/>
      <c r="XEG594" s="1"/>
      <c r="XEH594" s="1"/>
      <c r="XEI594" s="1"/>
      <c r="XEJ594" s="1"/>
      <c r="XEK594" s="1"/>
      <c r="XEL594" s="1"/>
      <c r="XEM594" s="1"/>
      <c r="XEN594" s="1"/>
      <c r="XEO594" s="1"/>
      <c r="XEP594" s="1"/>
      <c r="XEQ594" s="1"/>
      <c r="XER594" s="1"/>
      <c r="XES594" s="1"/>
      <c r="XET594" s="1"/>
      <c r="XEU594" s="1"/>
      <c r="XEV594" s="1"/>
      <c r="XEW594" s="1"/>
      <c r="XEX594" s="1"/>
      <c r="XEY594" s="1"/>
      <c r="XEZ594" s="1"/>
      <c r="XFA594" s="1"/>
      <c r="XFB594" s="1"/>
      <c r="XFC594" s="1"/>
      <c r="XFD594" s="1"/>
    </row>
    <row r="595" spans="1:151 16227:16384" s="11" customFormat="1" ht="20.25" customHeight="1" x14ac:dyDescent="0.25">
      <c r="A595" s="141"/>
      <c r="B595" s="142"/>
      <c r="C595" s="100">
        <v>5</v>
      </c>
      <c r="D595" s="100"/>
      <c r="E595" s="60" t="s">
        <v>206</v>
      </c>
      <c r="F595" s="117">
        <f>(75.8+1.79)*10.764</f>
        <v>835.17876000000001</v>
      </c>
      <c r="G595" s="119">
        <f>(75.8+1.79)*10.764</f>
        <v>835.17876000000001</v>
      </c>
      <c r="H595" s="60">
        <v>0</v>
      </c>
      <c r="I595" s="60">
        <f t="shared" si="150"/>
        <v>1252.7681400000001</v>
      </c>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WZC595" s="1"/>
      <c r="WZD595" s="1"/>
      <c r="WZE595" s="1"/>
      <c r="WZF595" s="1"/>
      <c r="WZG595" s="1"/>
      <c r="WZH595" s="1"/>
      <c r="WZI595" s="1"/>
      <c r="WZJ595" s="1"/>
      <c r="WZK595" s="1"/>
      <c r="WZL595" s="1"/>
      <c r="WZM595" s="1"/>
      <c r="WZN595" s="1"/>
      <c r="WZO595" s="1"/>
      <c r="WZP595" s="1"/>
      <c r="WZQ595" s="1"/>
      <c r="WZR595" s="1"/>
      <c r="WZS595" s="1"/>
      <c r="WZT595" s="1"/>
      <c r="WZU595" s="1"/>
      <c r="WZV595" s="1"/>
      <c r="WZW595" s="1"/>
      <c r="WZX595" s="1"/>
      <c r="WZY595" s="1"/>
      <c r="WZZ595" s="1"/>
      <c r="XAA595" s="1"/>
      <c r="XAB595" s="1"/>
      <c r="XAC595" s="1"/>
      <c r="XAD595" s="1"/>
      <c r="XAE595" s="1"/>
      <c r="XAF595" s="1"/>
      <c r="XAG595" s="1"/>
      <c r="XAH595" s="1"/>
      <c r="XAI595" s="1"/>
      <c r="XAJ595" s="1"/>
      <c r="XAK595" s="1"/>
      <c r="XAL595" s="1"/>
      <c r="XAM595" s="1"/>
      <c r="XAN595" s="1"/>
      <c r="XAO595" s="1"/>
      <c r="XAP595" s="1"/>
      <c r="XAQ595" s="1"/>
      <c r="XAR595" s="1"/>
      <c r="XAS595" s="1"/>
      <c r="XAT595" s="1"/>
      <c r="XAU595" s="1"/>
      <c r="XAV595" s="1"/>
      <c r="XAW595" s="1"/>
      <c r="XAX595" s="1"/>
      <c r="XAY595" s="1"/>
      <c r="XAZ595" s="1"/>
      <c r="XBA595" s="1"/>
      <c r="XBB595" s="1"/>
      <c r="XBC595" s="1"/>
      <c r="XBD595" s="1"/>
      <c r="XBE595" s="1"/>
      <c r="XBF595" s="1"/>
      <c r="XBG595" s="1"/>
      <c r="XBH595" s="1"/>
      <c r="XBI595" s="1"/>
      <c r="XBJ595" s="1"/>
      <c r="XBK595" s="1"/>
      <c r="XBL595" s="1"/>
      <c r="XBM595" s="1"/>
      <c r="XBN595" s="1"/>
      <c r="XBO595" s="1"/>
      <c r="XBP595" s="1"/>
      <c r="XBQ595" s="1"/>
      <c r="XBR595" s="1"/>
      <c r="XBS595" s="1"/>
      <c r="XBT595" s="1"/>
      <c r="XBU595" s="1"/>
      <c r="XBV595" s="1"/>
      <c r="XBW595" s="1"/>
      <c r="XBX595" s="1"/>
      <c r="XBY595" s="1"/>
      <c r="XBZ595" s="1"/>
      <c r="XCA595" s="1"/>
      <c r="XCB595" s="1"/>
      <c r="XCC595" s="1"/>
      <c r="XCD595" s="1"/>
      <c r="XCE595" s="1"/>
      <c r="XCF595" s="1"/>
      <c r="XCG595" s="1"/>
      <c r="XCH595" s="1"/>
      <c r="XCI595" s="1"/>
      <c r="XCJ595" s="1"/>
      <c r="XCK595" s="1"/>
      <c r="XCL595" s="1"/>
      <c r="XCM595" s="1"/>
      <c r="XCN595" s="1"/>
      <c r="XCO595" s="1"/>
      <c r="XCP595" s="1"/>
      <c r="XCQ595" s="1"/>
      <c r="XCR595" s="1"/>
      <c r="XCS595" s="1"/>
      <c r="XCT595" s="1"/>
      <c r="XCU595" s="1"/>
      <c r="XCV595" s="1"/>
      <c r="XCW595" s="1"/>
      <c r="XCX595" s="1"/>
      <c r="XCY595" s="1"/>
      <c r="XCZ595" s="1"/>
      <c r="XDA595" s="1"/>
      <c r="XDB595" s="1"/>
      <c r="XDC595" s="1"/>
      <c r="XDD595" s="1"/>
      <c r="XDE595" s="1"/>
      <c r="XDF595" s="1"/>
      <c r="XDG595" s="1"/>
      <c r="XDH595" s="1"/>
      <c r="XDI595" s="1"/>
      <c r="XDJ595" s="1"/>
      <c r="XDK595" s="1"/>
      <c r="XDL595" s="1"/>
      <c r="XDM595" s="1"/>
      <c r="XDN595" s="1"/>
      <c r="XDO595" s="1"/>
      <c r="XDP595" s="1"/>
      <c r="XDQ595" s="1"/>
      <c r="XDR595" s="1"/>
      <c r="XDS595" s="1"/>
      <c r="XDT595" s="1"/>
      <c r="XDU595" s="1"/>
      <c r="XDV595" s="1"/>
      <c r="XDW595" s="1"/>
      <c r="XDX595" s="1"/>
      <c r="XDY595" s="1"/>
      <c r="XDZ595" s="1"/>
      <c r="XEA595" s="1"/>
      <c r="XEB595" s="1"/>
      <c r="XEC595" s="1"/>
      <c r="XED595" s="1"/>
      <c r="XEE595" s="1"/>
      <c r="XEF595" s="1"/>
      <c r="XEG595" s="1"/>
      <c r="XEH595" s="1"/>
      <c r="XEI595" s="1"/>
      <c r="XEJ595" s="1"/>
      <c r="XEK595" s="1"/>
      <c r="XEL595" s="1"/>
      <c r="XEM595" s="1"/>
      <c r="XEN595" s="1"/>
      <c r="XEO595" s="1"/>
      <c r="XEP595" s="1"/>
      <c r="XEQ595" s="1"/>
      <c r="XER595" s="1"/>
      <c r="XES595" s="1"/>
      <c r="XET595" s="1"/>
      <c r="XEU595" s="1"/>
      <c r="XEV595" s="1"/>
      <c r="XEW595" s="1"/>
      <c r="XEX595" s="1"/>
      <c r="XEY595" s="1"/>
      <c r="XEZ595" s="1"/>
      <c r="XFA595" s="1"/>
      <c r="XFB595" s="1"/>
      <c r="XFC595" s="1"/>
      <c r="XFD595" s="1"/>
    </row>
    <row r="596" spans="1:151 16227:16384" s="11" customFormat="1" ht="20.25" x14ac:dyDescent="0.25">
      <c r="A596" s="120" t="s">
        <v>210</v>
      </c>
      <c r="B596" s="121"/>
      <c r="C596" s="121"/>
      <c r="D596" s="121"/>
      <c r="E596" s="121"/>
      <c r="F596" s="121"/>
      <c r="G596" s="121"/>
      <c r="H596" s="121"/>
      <c r="I596" s="122"/>
      <c r="J596" s="1">
        <f>1+3</f>
        <v>4</v>
      </c>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WZC596" s="1"/>
      <c r="WZD596" s="1"/>
      <c r="WZE596" s="1"/>
      <c r="WZF596" s="1"/>
      <c r="WZG596" s="1"/>
      <c r="WZH596" s="1"/>
      <c r="WZI596" s="1"/>
      <c r="WZJ596" s="1"/>
      <c r="WZK596" s="1"/>
      <c r="WZL596" s="1"/>
      <c r="WZM596" s="1"/>
      <c r="WZN596" s="1"/>
      <c r="WZO596" s="1"/>
      <c r="WZP596" s="1"/>
      <c r="WZQ596" s="1"/>
      <c r="WZR596" s="1"/>
      <c r="WZS596" s="1"/>
      <c r="WZT596" s="1"/>
      <c r="WZU596" s="1"/>
      <c r="WZV596" s="1"/>
      <c r="WZW596" s="1"/>
      <c r="WZX596" s="1"/>
      <c r="WZY596" s="1"/>
      <c r="WZZ596" s="1"/>
      <c r="XAA596" s="1"/>
      <c r="XAB596" s="1"/>
      <c r="XAC596" s="1"/>
      <c r="XAD596" s="1"/>
      <c r="XAE596" s="1"/>
      <c r="XAF596" s="1"/>
      <c r="XAG596" s="1"/>
      <c r="XAH596" s="1"/>
      <c r="XAI596" s="1"/>
      <c r="XAJ596" s="1"/>
      <c r="XAK596" s="1"/>
      <c r="XAL596" s="1"/>
      <c r="XAM596" s="1"/>
      <c r="XAN596" s="1"/>
      <c r="XAO596" s="1"/>
      <c r="XAP596" s="1"/>
      <c r="XAQ596" s="1"/>
      <c r="XAR596" s="1"/>
      <c r="XAS596" s="1"/>
      <c r="XAT596" s="1"/>
      <c r="XAU596" s="1"/>
      <c r="XAV596" s="1"/>
      <c r="XAW596" s="1"/>
      <c r="XAX596" s="1"/>
      <c r="XAY596" s="1"/>
      <c r="XAZ596" s="1"/>
      <c r="XBA596" s="1"/>
      <c r="XBB596" s="1"/>
      <c r="XBC596" s="1"/>
      <c r="XBD596" s="1"/>
      <c r="XBE596" s="1"/>
      <c r="XBF596" s="1"/>
      <c r="XBG596" s="1"/>
      <c r="XBH596" s="1"/>
      <c r="XBI596" s="1"/>
      <c r="XBJ596" s="1"/>
      <c r="XBK596" s="1"/>
      <c r="XBL596" s="1"/>
      <c r="XBM596" s="1"/>
      <c r="XBN596" s="1"/>
      <c r="XBO596" s="1"/>
      <c r="XBP596" s="1"/>
      <c r="XBQ596" s="1"/>
      <c r="XBR596" s="1"/>
      <c r="XBS596" s="1"/>
      <c r="XBT596" s="1"/>
      <c r="XBU596" s="1"/>
      <c r="XBV596" s="1"/>
      <c r="XBW596" s="1"/>
      <c r="XBX596" s="1"/>
      <c r="XBY596" s="1"/>
      <c r="XBZ596" s="1"/>
      <c r="XCA596" s="1"/>
      <c r="XCB596" s="1"/>
      <c r="XCC596" s="1"/>
      <c r="XCD596" s="1"/>
      <c r="XCE596" s="1"/>
      <c r="XCF596" s="1"/>
      <c r="XCG596" s="1"/>
      <c r="XCH596" s="1"/>
      <c r="XCI596" s="1"/>
      <c r="XCJ596" s="1"/>
      <c r="XCK596" s="1"/>
      <c r="XCL596" s="1"/>
      <c r="XCM596" s="1"/>
      <c r="XCN596" s="1"/>
      <c r="XCO596" s="1"/>
      <c r="XCP596" s="1"/>
      <c r="XCQ596" s="1"/>
      <c r="XCR596" s="1"/>
      <c r="XCS596" s="1"/>
      <c r="XCT596" s="1"/>
      <c r="XCU596" s="1"/>
      <c r="XCV596" s="1"/>
      <c r="XCW596" s="1"/>
      <c r="XCX596" s="1"/>
      <c r="XCY596" s="1"/>
      <c r="XCZ596" s="1"/>
      <c r="XDA596" s="1"/>
      <c r="XDB596" s="1"/>
      <c r="XDC596" s="1"/>
      <c r="XDD596" s="1"/>
      <c r="XDE596" s="1"/>
      <c r="XDF596" s="1"/>
      <c r="XDG596" s="1"/>
      <c r="XDH596" s="1"/>
      <c r="XDI596" s="1"/>
      <c r="XDJ596" s="1"/>
      <c r="XDK596" s="1"/>
      <c r="XDL596" s="1"/>
      <c r="XDM596" s="1"/>
      <c r="XDN596" s="1"/>
      <c r="XDO596" s="1"/>
      <c r="XDP596" s="1"/>
      <c r="XDQ596" s="1"/>
      <c r="XDR596" s="1"/>
      <c r="XDS596" s="1"/>
      <c r="XDT596" s="1"/>
      <c r="XDU596" s="1"/>
      <c r="XDV596" s="1"/>
      <c r="XDW596" s="1"/>
      <c r="XDX596" s="1"/>
      <c r="XDY596" s="1"/>
      <c r="XDZ596" s="1"/>
      <c r="XEA596" s="1"/>
      <c r="XEB596" s="1"/>
      <c r="XEC596" s="1"/>
      <c r="XED596" s="1"/>
      <c r="XEE596" s="1"/>
      <c r="XEF596" s="1"/>
      <c r="XEG596" s="1"/>
      <c r="XEH596" s="1"/>
      <c r="XEI596" s="1"/>
      <c r="XEJ596" s="1"/>
      <c r="XEK596" s="1"/>
      <c r="XEL596" s="1"/>
      <c r="XEM596" s="1"/>
      <c r="XEN596" s="1"/>
      <c r="XEO596" s="1"/>
      <c r="XEP596" s="1"/>
      <c r="XEQ596" s="1"/>
      <c r="XER596" s="1"/>
      <c r="XES596" s="1"/>
      <c r="XET596" s="1"/>
      <c r="XEU596" s="1"/>
      <c r="XEV596" s="1"/>
      <c r="XEW596" s="1"/>
      <c r="XEX596" s="1"/>
      <c r="XEY596" s="1"/>
      <c r="XEZ596" s="1"/>
      <c r="XFA596" s="1"/>
      <c r="XFB596" s="1"/>
      <c r="XFC596" s="1"/>
      <c r="XFD596" s="1"/>
    </row>
    <row r="597" spans="1:151 16227:16384" s="11" customFormat="1" ht="20.25" customHeight="1" x14ac:dyDescent="0.25">
      <c r="A597" s="137" t="str">
        <f>A596</f>
        <v>5th, 16th to 18th Floor</v>
      </c>
      <c r="B597" s="138"/>
      <c r="C597" s="100">
        <v>1</v>
      </c>
      <c r="D597" s="100"/>
      <c r="E597" s="117" t="s">
        <v>303</v>
      </c>
      <c r="F597" s="118"/>
      <c r="G597" s="118"/>
      <c r="H597" s="118"/>
      <c r="I597" s="119"/>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WZC597" s="1"/>
      <c r="WZD597" s="1"/>
      <c r="WZE597" s="1"/>
      <c r="WZF597" s="1"/>
      <c r="WZG597" s="1"/>
      <c r="WZH597" s="1"/>
      <c r="WZI597" s="1"/>
      <c r="WZJ597" s="1"/>
      <c r="WZK597" s="1"/>
      <c r="WZL597" s="1"/>
      <c r="WZM597" s="1"/>
      <c r="WZN597" s="1"/>
      <c r="WZO597" s="1"/>
      <c r="WZP597" s="1"/>
      <c r="WZQ597" s="1"/>
      <c r="WZR597" s="1"/>
      <c r="WZS597" s="1"/>
      <c r="WZT597" s="1"/>
      <c r="WZU597" s="1"/>
      <c r="WZV597" s="1"/>
      <c r="WZW597" s="1"/>
      <c r="WZX597" s="1"/>
      <c r="WZY597" s="1"/>
      <c r="WZZ597" s="1"/>
      <c r="XAA597" s="1"/>
      <c r="XAB597" s="1"/>
      <c r="XAC597" s="1"/>
      <c r="XAD597" s="1"/>
      <c r="XAE597" s="1"/>
      <c r="XAF597" s="1"/>
      <c r="XAG597" s="1"/>
      <c r="XAH597" s="1"/>
      <c r="XAI597" s="1"/>
      <c r="XAJ597" s="1"/>
      <c r="XAK597" s="1"/>
      <c r="XAL597" s="1"/>
      <c r="XAM597" s="1"/>
      <c r="XAN597" s="1"/>
      <c r="XAO597" s="1"/>
      <c r="XAP597" s="1"/>
      <c r="XAQ597" s="1"/>
      <c r="XAR597" s="1"/>
      <c r="XAS597" s="1"/>
      <c r="XAT597" s="1"/>
      <c r="XAU597" s="1"/>
      <c r="XAV597" s="1"/>
      <c r="XAW597" s="1"/>
      <c r="XAX597" s="1"/>
      <c r="XAY597" s="1"/>
      <c r="XAZ597" s="1"/>
      <c r="XBA597" s="1"/>
      <c r="XBB597" s="1"/>
      <c r="XBC597" s="1"/>
      <c r="XBD597" s="1"/>
      <c r="XBE597" s="1"/>
      <c r="XBF597" s="1"/>
      <c r="XBG597" s="1"/>
      <c r="XBH597" s="1"/>
      <c r="XBI597" s="1"/>
      <c r="XBJ597" s="1"/>
      <c r="XBK597" s="1"/>
      <c r="XBL597" s="1"/>
      <c r="XBM597" s="1"/>
      <c r="XBN597" s="1"/>
      <c r="XBO597" s="1"/>
      <c r="XBP597" s="1"/>
      <c r="XBQ597" s="1"/>
      <c r="XBR597" s="1"/>
      <c r="XBS597" s="1"/>
      <c r="XBT597" s="1"/>
      <c r="XBU597" s="1"/>
      <c r="XBV597" s="1"/>
      <c r="XBW597" s="1"/>
      <c r="XBX597" s="1"/>
      <c r="XBY597" s="1"/>
      <c r="XBZ597" s="1"/>
      <c r="XCA597" s="1"/>
      <c r="XCB597" s="1"/>
      <c r="XCC597" s="1"/>
      <c r="XCD597" s="1"/>
      <c r="XCE597" s="1"/>
      <c r="XCF597" s="1"/>
      <c r="XCG597" s="1"/>
      <c r="XCH597" s="1"/>
      <c r="XCI597" s="1"/>
      <c r="XCJ597" s="1"/>
      <c r="XCK597" s="1"/>
      <c r="XCL597" s="1"/>
      <c r="XCM597" s="1"/>
      <c r="XCN597" s="1"/>
      <c r="XCO597" s="1"/>
      <c r="XCP597" s="1"/>
      <c r="XCQ597" s="1"/>
      <c r="XCR597" s="1"/>
      <c r="XCS597" s="1"/>
      <c r="XCT597" s="1"/>
      <c r="XCU597" s="1"/>
      <c r="XCV597" s="1"/>
      <c r="XCW597" s="1"/>
      <c r="XCX597" s="1"/>
      <c r="XCY597" s="1"/>
      <c r="XCZ597" s="1"/>
      <c r="XDA597" s="1"/>
      <c r="XDB597" s="1"/>
      <c r="XDC597" s="1"/>
      <c r="XDD597" s="1"/>
      <c r="XDE597" s="1"/>
      <c r="XDF597" s="1"/>
      <c r="XDG597" s="1"/>
      <c r="XDH597" s="1"/>
      <c r="XDI597" s="1"/>
      <c r="XDJ597" s="1"/>
      <c r="XDK597" s="1"/>
      <c r="XDL597" s="1"/>
      <c r="XDM597" s="1"/>
      <c r="XDN597" s="1"/>
      <c r="XDO597" s="1"/>
      <c r="XDP597" s="1"/>
      <c r="XDQ597" s="1"/>
      <c r="XDR597" s="1"/>
      <c r="XDS597" s="1"/>
      <c r="XDT597" s="1"/>
      <c r="XDU597" s="1"/>
      <c r="XDV597" s="1"/>
      <c r="XDW597" s="1"/>
      <c r="XDX597" s="1"/>
      <c r="XDY597" s="1"/>
      <c r="XDZ597" s="1"/>
      <c r="XEA597" s="1"/>
      <c r="XEB597" s="1"/>
      <c r="XEC597" s="1"/>
      <c r="XED597" s="1"/>
      <c r="XEE597" s="1"/>
      <c r="XEF597" s="1"/>
      <c r="XEG597" s="1"/>
      <c r="XEH597" s="1"/>
      <c r="XEI597" s="1"/>
      <c r="XEJ597" s="1"/>
      <c r="XEK597" s="1"/>
      <c r="XEL597" s="1"/>
      <c r="XEM597" s="1"/>
      <c r="XEN597" s="1"/>
      <c r="XEO597" s="1"/>
      <c r="XEP597" s="1"/>
      <c r="XEQ597" s="1"/>
      <c r="XER597" s="1"/>
      <c r="XES597" s="1"/>
      <c r="XET597" s="1"/>
      <c r="XEU597" s="1"/>
      <c r="XEV597" s="1"/>
      <c r="XEW597" s="1"/>
      <c r="XEX597" s="1"/>
      <c r="XEY597" s="1"/>
      <c r="XEZ597" s="1"/>
      <c r="XFA597" s="1"/>
      <c r="XFB597" s="1"/>
      <c r="XFC597" s="1"/>
      <c r="XFD597" s="1"/>
    </row>
    <row r="598" spans="1:151 16227:16384" s="11" customFormat="1" ht="20.25" customHeight="1" x14ac:dyDescent="0.25">
      <c r="A598" s="139"/>
      <c r="B598" s="140"/>
      <c r="C598" s="100">
        <f>C597+1</f>
        <v>2</v>
      </c>
      <c r="D598" s="100"/>
      <c r="E598" s="60" t="s">
        <v>208</v>
      </c>
      <c r="F598" s="117">
        <f>(61.39+1.69)*10.764</f>
        <v>678.99311999999998</v>
      </c>
      <c r="G598" s="119">
        <f>(61.39+1.69)*10.764</f>
        <v>678.99311999999998</v>
      </c>
      <c r="H598" s="60">
        <v>0</v>
      </c>
      <c r="I598" s="60">
        <f t="shared" ref="I598" si="151">F598*(($I$191)+1)+H598</f>
        <v>1018.4896799999999</v>
      </c>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WZC598" s="1"/>
      <c r="WZD598" s="1"/>
      <c r="WZE598" s="1"/>
      <c r="WZF598" s="1"/>
      <c r="WZG598" s="1"/>
      <c r="WZH598" s="1"/>
      <c r="WZI598" s="1"/>
      <c r="WZJ598" s="1"/>
      <c r="WZK598" s="1"/>
      <c r="WZL598" s="1"/>
      <c r="WZM598" s="1"/>
      <c r="WZN598" s="1"/>
      <c r="WZO598" s="1"/>
      <c r="WZP598" s="1"/>
      <c r="WZQ598" s="1"/>
      <c r="WZR598" s="1"/>
      <c r="WZS598" s="1"/>
      <c r="WZT598" s="1"/>
      <c r="WZU598" s="1"/>
      <c r="WZV598" s="1"/>
      <c r="WZW598" s="1"/>
      <c r="WZX598" s="1"/>
      <c r="WZY598" s="1"/>
      <c r="WZZ598" s="1"/>
      <c r="XAA598" s="1"/>
      <c r="XAB598" s="1"/>
      <c r="XAC598" s="1"/>
      <c r="XAD598" s="1"/>
      <c r="XAE598" s="1"/>
      <c r="XAF598" s="1"/>
      <c r="XAG598" s="1"/>
      <c r="XAH598" s="1"/>
      <c r="XAI598" s="1"/>
      <c r="XAJ598" s="1"/>
      <c r="XAK598" s="1"/>
      <c r="XAL598" s="1"/>
      <c r="XAM598" s="1"/>
      <c r="XAN598" s="1"/>
      <c r="XAO598" s="1"/>
      <c r="XAP598" s="1"/>
      <c r="XAQ598" s="1"/>
      <c r="XAR598" s="1"/>
      <c r="XAS598" s="1"/>
      <c r="XAT598" s="1"/>
      <c r="XAU598" s="1"/>
      <c r="XAV598" s="1"/>
      <c r="XAW598" s="1"/>
      <c r="XAX598" s="1"/>
      <c r="XAY598" s="1"/>
      <c r="XAZ598" s="1"/>
      <c r="XBA598" s="1"/>
      <c r="XBB598" s="1"/>
      <c r="XBC598" s="1"/>
      <c r="XBD598" s="1"/>
      <c r="XBE598" s="1"/>
      <c r="XBF598" s="1"/>
      <c r="XBG598" s="1"/>
      <c r="XBH598" s="1"/>
      <c r="XBI598" s="1"/>
      <c r="XBJ598" s="1"/>
      <c r="XBK598" s="1"/>
      <c r="XBL598" s="1"/>
      <c r="XBM598" s="1"/>
      <c r="XBN598" s="1"/>
      <c r="XBO598" s="1"/>
      <c r="XBP598" s="1"/>
      <c r="XBQ598" s="1"/>
      <c r="XBR598" s="1"/>
      <c r="XBS598" s="1"/>
      <c r="XBT598" s="1"/>
      <c r="XBU598" s="1"/>
      <c r="XBV598" s="1"/>
      <c r="XBW598" s="1"/>
      <c r="XBX598" s="1"/>
      <c r="XBY598" s="1"/>
      <c r="XBZ598" s="1"/>
      <c r="XCA598" s="1"/>
      <c r="XCB598" s="1"/>
      <c r="XCC598" s="1"/>
      <c r="XCD598" s="1"/>
      <c r="XCE598" s="1"/>
      <c r="XCF598" s="1"/>
      <c r="XCG598" s="1"/>
      <c r="XCH598" s="1"/>
      <c r="XCI598" s="1"/>
      <c r="XCJ598" s="1"/>
      <c r="XCK598" s="1"/>
      <c r="XCL598" s="1"/>
      <c r="XCM598" s="1"/>
      <c r="XCN598" s="1"/>
      <c r="XCO598" s="1"/>
      <c r="XCP598" s="1"/>
      <c r="XCQ598" s="1"/>
      <c r="XCR598" s="1"/>
      <c r="XCS598" s="1"/>
      <c r="XCT598" s="1"/>
      <c r="XCU598" s="1"/>
      <c r="XCV598" s="1"/>
      <c r="XCW598" s="1"/>
      <c r="XCX598" s="1"/>
      <c r="XCY598" s="1"/>
      <c r="XCZ598" s="1"/>
      <c r="XDA598" s="1"/>
      <c r="XDB598" s="1"/>
      <c r="XDC598" s="1"/>
      <c r="XDD598" s="1"/>
      <c r="XDE598" s="1"/>
      <c r="XDF598" s="1"/>
      <c r="XDG598" s="1"/>
      <c r="XDH598" s="1"/>
      <c r="XDI598" s="1"/>
      <c r="XDJ598" s="1"/>
      <c r="XDK598" s="1"/>
      <c r="XDL598" s="1"/>
      <c r="XDM598" s="1"/>
      <c r="XDN598" s="1"/>
      <c r="XDO598" s="1"/>
      <c r="XDP598" s="1"/>
      <c r="XDQ598" s="1"/>
      <c r="XDR598" s="1"/>
      <c r="XDS598" s="1"/>
      <c r="XDT598" s="1"/>
      <c r="XDU598" s="1"/>
      <c r="XDV598" s="1"/>
      <c r="XDW598" s="1"/>
      <c r="XDX598" s="1"/>
      <c r="XDY598" s="1"/>
      <c r="XDZ598" s="1"/>
      <c r="XEA598" s="1"/>
      <c r="XEB598" s="1"/>
      <c r="XEC598" s="1"/>
      <c r="XED598" s="1"/>
      <c r="XEE598" s="1"/>
      <c r="XEF598" s="1"/>
      <c r="XEG598" s="1"/>
      <c r="XEH598" s="1"/>
      <c r="XEI598" s="1"/>
      <c r="XEJ598" s="1"/>
      <c r="XEK598" s="1"/>
      <c r="XEL598" s="1"/>
      <c r="XEM598" s="1"/>
      <c r="XEN598" s="1"/>
      <c r="XEO598" s="1"/>
      <c r="XEP598" s="1"/>
      <c r="XEQ598" s="1"/>
      <c r="XER598" s="1"/>
      <c r="XES598" s="1"/>
      <c r="XET598" s="1"/>
      <c r="XEU598" s="1"/>
      <c r="XEV598" s="1"/>
      <c r="XEW598" s="1"/>
      <c r="XEX598" s="1"/>
      <c r="XEY598" s="1"/>
      <c r="XEZ598" s="1"/>
      <c r="XFA598" s="1"/>
      <c r="XFB598" s="1"/>
      <c r="XFC598" s="1"/>
      <c r="XFD598" s="1"/>
    </row>
    <row r="599" spans="1:151 16227:16384" s="11" customFormat="1" ht="20.25" customHeight="1" x14ac:dyDescent="0.25">
      <c r="A599" s="139"/>
      <c r="B599" s="140"/>
      <c r="C599" s="100">
        <f t="shared" ref="C599" si="152">C598+1</f>
        <v>3</v>
      </c>
      <c r="D599" s="100"/>
      <c r="E599" s="60" t="s">
        <v>211</v>
      </c>
      <c r="F599" s="117">
        <f>(42.53)*10.764</f>
        <v>457.79291999999998</v>
      </c>
      <c r="G599" s="119">
        <f>(42.53)*10.764</f>
        <v>457.79291999999998</v>
      </c>
      <c r="H599" s="60">
        <v>0</v>
      </c>
      <c r="I599" s="60">
        <f>F599*(($I$191)+1)+H599</f>
        <v>686.68938000000003</v>
      </c>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WZC599" s="1"/>
      <c r="WZD599" s="1"/>
      <c r="WZE599" s="1"/>
      <c r="WZF599" s="1"/>
      <c r="WZG599" s="1"/>
      <c r="WZH599" s="1"/>
      <c r="WZI599" s="1"/>
      <c r="WZJ599" s="1"/>
      <c r="WZK599" s="1"/>
      <c r="WZL599" s="1"/>
      <c r="WZM599" s="1"/>
      <c r="WZN599" s="1"/>
      <c r="WZO599" s="1"/>
      <c r="WZP599" s="1"/>
      <c r="WZQ599" s="1"/>
      <c r="WZR599" s="1"/>
      <c r="WZS599" s="1"/>
      <c r="WZT599" s="1"/>
      <c r="WZU599" s="1"/>
      <c r="WZV599" s="1"/>
      <c r="WZW599" s="1"/>
      <c r="WZX599" s="1"/>
      <c r="WZY599" s="1"/>
      <c r="WZZ599" s="1"/>
      <c r="XAA599" s="1"/>
      <c r="XAB599" s="1"/>
      <c r="XAC599" s="1"/>
      <c r="XAD599" s="1"/>
      <c r="XAE599" s="1"/>
      <c r="XAF599" s="1"/>
      <c r="XAG599" s="1"/>
      <c r="XAH599" s="1"/>
      <c r="XAI599" s="1"/>
      <c r="XAJ599" s="1"/>
      <c r="XAK599" s="1"/>
      <c r="XAL599" s="1"/>
      <c r="XAM599" s="1"/>
      <c r="XAN599" s="1"/>
      <c r="XAO599" s="1"/>
      <c r="XAP599" s="1"/>
      <c r="XAQ599" s="1"/>
      <c r="XAR599" s="1"/>
      <c r="XAS599" s="1"/>
      <c r="XAT599" s="1"/>
      <c r="XAU599" s="1"/>
      <c r="XAV599" s="1"/>
      <c r="XAW599" s="1"/>
      <c r="XAX599" s="1"/>
      <c r="XAY599" s="1"/>
      <c r="XAZ599" s="1"/>
      <c r="XBA599" s="1"/>
      <c r="XBB599" s="1"/>
      <c r="XBC599" s="1"/>
      <c r="XBD599" s="1"/>
      <c r="XBE599" s="1"/>
      <c r="XBF599" s="1"/>
      <c r="XBG599" s="1"/>
      <c r="XBH599" s="1"/>
      <c r="XBI599" s="1"/>
      <c r="XBJ599" s="1"/>
      <c r="XBK599" s="1"/>
      <c r="XBL599" s="1"/>
      <c r="XBM599" s="1"/>
      <c r="XBN599" s="1"/>
      <c r="XBO599" s="1"/>
      <c r="XBP599" s="1"/>
      <c r="XBQ599" s="1"/>
      <c r="XBR599" s="1"/>
      <c r="XBS599" s="1"/>
      <c r="XBT599" s="1"/>
      <c r="XBU599" s="1"/>
      <c r="XBV599" s="1"/>
      <c r="XBW599" s="1"/>
      <c r="XBX599" s="1"/>
      <c r="XBY599" s="1"/>
      <c r="XBZ599" s="1"/>
      <c r="XCA599" s="1"/>
      <c r="XCB599" s="1"/>
      <c r="XCC599" s="1"/>
      <c r="XCD599" s="1"/>
      <c r="XCE599" s="1"/>
      <c r="XCF599" s="1"/>
      <c r="XCG599" s="1"/>
      <c r="XCH599" s="1"/>
      <c r="XCI599" s="1"/>
      <c r="XCJ599" s="1"/>
      <c r="XCK599" s="1"/>
      <c r="XCL599" s="1"/>
      <c r="XCM599" s="1"/>
      <c r="XCN599" s="1"/>
      <c r="XCO599" s="1"/>
      <c r="XCP599" s="1"/>
      <c r="XCQ599" s="1"/>
      <c r="XCR599" s="1"/>
      <c r="XCS599" s="1"/>
      <c r="XCT599" s="1"/>
      <c r="XCU599" s="1"/>
      <c r="XCV599" s="1"/>
      <c r="XCW599" s="1"/>
      <c r="XCX599" s="1"/>
      <c r="XCY599" s="1"/>
      <c r="XCZ599" s="1"/>
      <c r="XDA599" s="1"/>
      <c r="XDB599" s="1"/>
      <c r="XDC599" s="1"/>
      <c r="XDD599" s="1"/>
      <c r="XDE599" s="1"/>
      <c r="XDF599" s="1"/>
      <c r="XDG599" s="1"/>
      <c r="XDH599" s="1"/>
      <c r="XDI599" s="1"/>
      <c r="XDJ599" s="1"/>
      <c r="XDK599" s="1"/>
      <c r="XDL599" s="1"/>
      <c r="XDM599" s="1"/>
      <c r="XDN599" s="1"/>
      <c r="XDO599" s="1"/>
      <c r="XDP599" s="1"/>
      <c r="XDQ599" s="1"/>
      <c r="XDR599" s="1"/>
      <c r="XDS599" s="1"/>
      <c r="XDT599" s="1"/>
      <c r="XDU599" s="1"/>
      <c r="XDV599" s="1"/>
      <c r="XDW599" s="1"/>
      <c r="XDX599" s="1"/>
      <c r="XDY599" s="1"/>
      <c r="XDZ599" s="1"/>
      <c r="XEA599" s="1"/>
      <c r="XEB599" s="1"/>
      <c r="XEC599" s="1"/>
      <c r="XED599" s="1"/>
      <c r="XEE599" s="1"/>
      <c r="XEF599" s="1"/>
      <c r="XEG599" s="1"/>
      <c r="XEH599" s="1"/>
      <c r="XEI599" s="1"/>
      <c r="XEJ599" s="1"/>
      <c r="XEK599" s="1"/>
      <c r="XEL599" s="1"/>
      <c r="XEM599" s="1"/>
      <c r="XEN599" s="1"/>
      <c r="XEO599" s="1"/>
      <c r="XEP599" s="1"/>
      <c r="XEQ599" s="1"/>
      <c r="XER599" s="1"/>
      <c r="XES599" s="1"/>
      <c r="XET599" s="1"/>
      <c r="XEU599" s="1"/>
      <c r="XEV599" s="1"/>
      <c r="XEW599" s="1"/>
      <c r="XEX599" s="1"/>
      <c r="XEY599" s="1"/>
      <c r="XEZ599" s="1"/>
      <c r="XFA599" s="1"/>
      <c r="XFB599" s="1"/>
      <c r="XFC599" s="1"/>
      <c r="XFD599" s="1"/>
    </row>
    <row r="600" spans="1:151 16227:16384" s="11" customFormat="1" ht="20.25" customHeight="1" x14ac:dyDescent="0.25">
      <c r="A600" s="139"/>
      <c r="B600" s="140"/>
      <c r="C600" s="100">
        <f>C599+1</f>
        <v>4</v>
      </c>
      <c r="D600" s="100"/>
      <c r="E600" s="60" t="s">
        <v>211</v>
      </c>
      <c r="F600" s="117">
        <f>(42.93)*10.764</f>
        <v>462.09851999999995</v>
      </c>
      <c r="G600" s="119">
        <f>(42.93)*10.764</f>
        <v>462.09851999999995</v>
      </c>
      <c r="H600" s="60">
        <v>0</v>
      </c>
      <c r="I600" s="60">
        <f t="shared" ref="I600:I601" si="153">F600*(($I$191)+1)+H600</f>
        <v>693.1477799999999</v>
      </c>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WZC600" s="1"/>
      <c r="WZD600" s="1"/>
      <c r="WZE600" s="1"/>
      <c r="WZF600" s="1"/>
      <c r="WZG600" s="1"/>
      <c r="WZH600" s="1"/>
      <c r="WZI600" s="1"/>
      <c r="WZJ600" s="1"/>
      <c r="WZK600" s="1"/>
      <c r="WZL600" s="1"/>
      <c r="WZM600" s="1"/>
      <c r="WZN600" s="1"/>
      <c r="WZO600" s="1"/>
      <c r="WZP600" s="1"/>
      <c r="WZQ600" s="1"/>
      <c r="WZR600" s="1"/>
      <c r="WZS600" s="1"/>
      <c r="WZT600" s="1"/>
      <c r="WZU600" s="1"/>
      <c r="WZV600" s="1"/>
      <c r="WZW600" s="1"/>
      <c r="WZX600" s="1"/>
      <c r="WZY600" s="1"/>
      <c r="WZZ600" s="1"/>
      <c r="XAA600" s="1"/>
      <c r="XAB600" s="1"/>
      <c r="XAC600" s="1"/>
      <c r="XAD600" s="1"/>
      <c r="XAE600" s="1"/>
      <c r="XAF600" s="1"/>
      <c r="XAG600" s="1"/>
      <c r="XAH600" s="1"/>
      <c r="XAI600" s="1"/>
      <c r="XAJ600" s="1"/>
      <c r="XAK600" s="1"/>
      <c r="XAL600" s="1"/>
      <c r="XAM600" s="1"/>
      <c r="XAN600" s="1"/>
      <c r="XAO600" s="1"/>
      <c r="XAP600" s="1"/>
      <c r="XAQ600" s="1"/>
      <c r="XAR600" s="1"/>
      <c r="XAS600" s="1"/>
      <c r="XAT600" s="1"/>
      <c r="XAU600" s="1"/>
      <c r="XAV600" s="1"/>
      <c r="XAW600" s="1"/>
      <c r="XAX600" s="1"/>
      <c r="XAY600" s="1"/>
      <c r="XAZ600" s="1"/>
      <c r="XBA600" s="1"/>
      <c r="XBB600" s="1"/>
      <c r="XBC600" s="1"/>
      <c r="XBD600" s="1"/>
      <c r="XBE600" s="1"/>
      <c r="XBF600" s="1"/>
      <c r="XBG600" s="1"/>
      <c r="XBH600" s="1"/>
      <c r="XBI600" s="1"/>
      <c r="XBJ600" s="1"/>
      <c r="XBK600" s="1"/>
      <c r="XBL600" s="1"/>
      <c r="XBM600" s="1"/>
      <c r="XBN600" s="1"/>
      <c r="XBO600" s="1"/>
      <c r="XBP600" s="1"/>
      <c r="XBQ600" s="1"/>
      <c r="XBR600" s="1"/>
      <c r="XBS600" s="1"/>
      <c r="XBT600" s="1"/>
      <c r="XBU600" s="1"/>
      <c r="XBV600" s="1"/>
      <c r="XBW600" s="1"/>
      <c r="XBX600" s="1"/>
      <c r="XBY600" s="1"/>
      <c r="XBZ600" s="1"/>
      <c r="XCA600" s="1"/>
      <c r="XCB600" s="1"/>
      <c r="XCC600" s="1"/>
      <c r="XCD600" s="1"/>
      <c r="XCE600" s="1"/>
      <c r="XCF600" s="1"/>
      <c r="XCG600" s="1"/>
      <c r="XCH600" s="1"/>
      <c r="XCI600" s="1"/>
      <c r="XCJ600" s="1"/>
      <c r="XCK600" s="1"/>
      <c r="XCL600" s="1"/>
      <c r="XCM600" s="1"/>
      <c r="XCN600" s="1"/>
      <c r="XCO600" s="1"/>
      <c r="XCP600" s="1"/>
      <c r="XCQ600" s="1"/>
      <c r="XCR600" s="1"/>
      <c r="XCS600" s="1"/>
      <c r="XCT600" s="1"/>
      <c r="XCU600" s="1"/>
      <c r="XCV600" s="1"/>
      <c r="XCW600" s="1"/>
      <c r="XCX600" s="1"/>
      <c r="XCY600" s="1"/>
      <c r="XCZ600" s="1"/>
      <c r="XDA600" s="1"/>
      <c r="XDB600" s="1"/>
      <c r="XDC600" s="1"/>
      <c r="XDD600" s="1"/>
      <c r="XDE600" s="1"/>
      <c r="XDF600" s="1"/>
      <c r="XDG600" s="1"/>
      <c r="XDH600" s="1"/>
      <c r="XDI600" s="1"/>
      <c r="XDJ600" s="1"/>
      <c r="XDK600" s="1"/>
      <c r="XDL600" s="1"/>
      <c r="XDM600" s="1"/>
      <c r="XDN600" s="1"/>
      <c r="XDO600" s="1"/>
      <c r="XDP600" s="1"/>
      <c r="XDQ600" s="1"/>
      <c r="XDR600" s="1"/>
      <c r="XDS600" s="1"/>
      <c r="XDT600" s="1"/>
      <c r="XDU600" s="1"/>
      <c r="XDV600" s="1"/>
      <c r="XDW600" s="1"/>
      <c r="XDX600" s="1"/>
      <c r="XDY600" s="1"/>
      <c r="XDZ600" s="1"/>
      <c r="XEA600" s="1"/>
      <c r="XEB600" s="1"/>
      <c r="XEC600" s="1"/>
      <c r="XED600" s="1"/>
      <c r="XEE600" s="1"/>
      <c r="XEF600" s="1"/>
      <c r="XEG600" s="1"/>
      <c r="XEH600" s="1"/>
      <c r="XEI600" s="1"/>
      <c r="XEJ600" s="1"/>
      <c r="XEK600" s="1"/>
      <c r="XEL600" s="1"/>
      <c r="XEM600" s="1"/>
      <c r="XEN600" s="1"/>
      <c r="XEO600" s="1"/>
      <c r="XEP600" s="1"/>
      <c r="XEQ600" s="1"/>
      <c r="XER600" s="1"/>
      <c r="XES600" s="1"/>
      <c r="XET600" s="1"/>
      <c r="XEU600" s="1"/>
      <c r="XEV600" s="1"/>
      <c r="XEW600" s="1"/>
      <c r="XEX600" s="1"/>
      <c r="XEY600" s="1"/>
      <c r="XEZ600" s="1"/>
      <c r="XFA600" s="1"/>
      <c r="XFB600" s="1"/>
      <c r="XFC600" s="1"/>
      <c r="XFD600" s="1"/>
    </row>
    <row r="601" spans="1:151 16227:16384" s="11" customFormat="1" ht="20.25" customHeight="1" x14ac:dyDescent="0.25">
      <c r="A601" s="141"/>
      <c r="B601" s="142"/>
      <c r="C601" s="100">
        <v>5</v>
      </c>
      <c r="D601" s="100"/>
      <c r="E601" s="60" t="s">
        <v>206</v>
      </c>
      <c r="F601" s="117">
        <f>(75.8+1.79)*10.764</f>
        <v>835.17876000000001</v>
      </c>
      <c r="G601" s="119">
        <f>(75.8+1.79)*10.764</f>
        <v>835.17876000000001</v>
      </c>
      <c r="H601" s="60">
        <v>0</v>
      </c>
      <c r="I601" s="60">
        <f t="shared" si="153"/>
        <v>1252.7681400000001</v>
      </c>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WZC601" s="1"/>
      <c r="WZD601" s="1"/>
      <c r="WZE601" s="1"/>
      <c r="WZF601" s="1"/>
      <c r="WZG601" s="1"/>
      <c r="WZH601" s="1"/>
      <c r="WZI601" s="1"/>
      <c r="WZJ601" s="1"/>
      <c r="WZK601" s="1"/>
      <c r="WZL601" s="1"/>
      <c r="WZM601" s="1"/>
      <c r="WZN601" s="1"/>
      <c r="WZO601" s="1"/>
      <c r="WZP601" s="1"/>
      <c r="WZQ601" s="1"/>
      <c r="WZR601" s="1"/>
      <c r="WZS601" s="1"/>
      <c r="WZT601" s="1"/>
      <c r="WZU601" s="1"/>
      <c r="WZV601" s="1"/>
      <c r="WZW601" s="1"/>
      <c r="WZX601" s="1"/>
      <c r="WZY601" s="1"/>
      <c r="WZZ601" s="1"/>
      <c r="XAA601" s="1"/>
      <c r="XAB601" s="1"/>
      <c r="XAC601" s="1"/>
      <c r="XAD601" s="1"/>
      <c r="XAE601" s="1"/>
      <c r="XAF601" s="1"/>
      <c r="XAG601" s="1"/>
      <c r="XAH601" s="1"/>
      <c r="XAI601" s="1"/>
      <c r="XAJ601" s="1"/>
      <c r="XAK601" s="1"/>
      <c r="XAL601" s="1"/>
      <c r="XAM601" s="1"/>
      <c r="XAN601" s="1"/>
      <c r="XAO601" s="1"/>
      <c r="XAP601" s="1"/>
      <c r="XAQ601" s="1"/>
      <c r="XAR601" s="1"/>
      <c r="XAS601" s="1"/>
      <c r="XAT601" s="1"/>
      <c r="XAU601" s="1"/>
      <c r="XAV601" s="1"/>
      <c r="XAW601" s="1"/>
      <c r="XAX601" s="1"/>
      <c r="XAY601" s="1"/>
      <c r="XAZ601" s="1"/>
      <c r="XBA601" s="1"/>
      <c r="XBB601" s="1"/>
      <c r="XBC601" s="1"/>
      <c r="XBD601" s="1"/>
      <c r="XBE601" s="1"/>
      <c r="XBF601" s="1"/>
      <c r="XBG601" s="1"/>
      <c r="XBH601" s="1"/>
      <c r="XBI601" s="1"/>
      <c r="XBJ601" s="1"/>
      <c r="XBK601" s="1"/>
      <c r="XBL601" s="1"/>
      <c r="XBM601" s="1"/>
      <c r="XBN601" s="1"/>
      <c r="XBO601" s="1"/>
      <c r="XBP601" s="1"/>
      <c r="XBQ601" s="1"/>
      <c r="XBR601" s="1"/>
      <c r="XBS601" s="1"/>
      <c r="XBT601" s="1"/>
      <c r="XBU601" s="1"/>
      <c r="XBV601" s="1"/>
      <c r="XBW601" s="1"/>
      <c r="XBX601" s="1"/>
      <c r="XBY601" s="1"/>
      <c r="XBZ601" s="1"/>
      <c r="XCA601" s="1"/>
      <c r="XCB601" s="1"/>
      <c r="XCC601" s="1"/>
      <c r="XCD601" s="1"/>
      <c r="XCE601" s="1"/>
      <c r="XCF601" s="1"/>
      <c r="XCG601" s="1"/>
      <c r="XCH601" s="1"/>
      <c r="XCI601" s="1"/>
      <c r="XCJ601" s="1"/>
      <c r="XCK601" s="1"/>
      <c r="XCL601" s="1"/>
      <c r="XCM601" s="1"/>
      <c r="XCN601" s="1"/>
      <c r="XCO601" s="1"/>
      <c r="XCP601" s="1"/>
      <c r="XCQ601" s="1"/>
      <c r="XCR601" s="1"/>
      <c r="XCS601" s="1"/>
      <c r="XCT601" s="1"/>
      <c r="XCU601" s="1"/>
      <c r="XCV601" s="1"/>
      <c r="XCW601" s="1"/>
      <c r="XCX601" s="1"/>
      <c r="XCY601" s="1"/>
      <c r="XCZ601" s="1"/>
      <c r="XDA601" s="1"/>
      <c r="XDB601" s="1"/>
      <c r="XDC601" s="1"/>
      <c r="XDD601" s="1"/>
      <c r="XDE601" s="1"/>
      <c r="XDF601" s="1"/>
      <c r="XDG601" s="1"/>
      <c r="XDH601" s="1"/>
      <c r="XDI601" s="1"/>
      <c r="XDJ601" s="1"/>
      <c r="XDK601" s="1"/>
      <c r="XDL601" s="1"/>
      <c r="XDM601" s="1"/>
      <c r="XDN601" s="1"/>
      <c r="XDO601" s="1"/>
      <c r="XDP601" s="1"/>
      <c r="XDQ601" s="1"/>
      <c r="XDR601" s="1"/>
      <c r="XDS601" s="1"/>
      <c r="XDT601" s="1"/>
      <c r="XDU601" s="1"/>
      <c r="XDV601" s="1"/>
      <c r="XDW601" s="1"/>
      <c r="XDX601" s="1"/>
      <c r="XDY601" s="1"/>
      <c r="XDZ601" s="1"/>
      <c r="XEA601" s="1"/>
      <c r="XEB601" s="1"/>
      <c r="XEC601" s="1"/>
      <c r="XED601" s="1"/>
      <c r="XEE601" s="1"/>
      <c r="XEF601" s="1"/>
      <c r="XEG601" s="1"/>
      <c r="XEH601" s="1"/>
      <c r="XEI601" s="1"/>
      <c r="XEJ601" s="1"/>
      <c r="XEK601" s="1"/>
      <c r="XEL601" s="1"/>
      <c r="XEM601" s="1"/>
      <c r="XEN601" s="1"/>
      <c r="XEO601" s="1"/>
      <c r="XEP601" s="1"/>
      <c r="XEQ601" s="1"/>
      <c r="XER601" s="1"/>
      <c r="XES601" s="1"/>
      <c r="XET601" s="1"/>
      <c r="XEU601" s="1"/>
      <c r="XEV601" s="1"/>
      <c r="XEW601" s="1"/>
      <c r="XEX601" s="1"/>
      <c r="XEY601" s="1"/>
      <c r="XEZ601" s="1"/>
      <c r="XFA601" s="1"/>
      <c r="XFB601" s="1"/>
      <c r="XFC601" s="1"/>
      <c r="XFD601" s="1"/>
    </row>
    <row r="602" spans="1:151 16227:16384" s="11" customFormat="1" ht="20.25" x14ac:dyDescent="0.25">
      <c r="A602" s="120" t="s">
        <v>257</v>
      </c>
      <c r="B602" s="121"/>
      <c r="C602" s="121"/>
      <c r="D602" s="121"/>
      <c r="E602" s="121"/>
      <c r="F602" s="121"/>
      <c r="G602" s="121"/>
      <c r="H602" s="121"/>
      <c r="I602" s="122"/>
      <c r="J602" s="1">
        <v>1</v>
      </c>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WZC602" s="1"/>
      <c r="WZD602" s="1"/>
      <c r="WZE602" s="1"/>
      <c r="WZF602" s="1"/>
      <c r="WZG602" s="1"/>
      <c r="WZH602" s="1"/>
      <c r="WZI602" s="1"/>
      <c r="WZJ602" s="1"/>
      <c r="WZK602" s="1"/>
      <c r="WZL602" s="1"/>
      <c r="WZM602" s="1"/>
      <c r="WZN602" s="1"/>
      <c r="WZO602" s="1"/>
      <c r="WZP602" s="1"/>
      <c r="WZQ602" s="1"/>
      <c r="WZR602" s="1"/>
      <c r="WZS602" s="1"/>
      <c r="WZT602" s="1"/>
      <c r="WZU602" s="1"/>
      <c r="WZV602" s="1"/>
      <c r="WZW602" s="1"/>
      <c r="WZX602" s="1"/>
      <c r="WZY602" s="1"/>
      <c r="WZZ602" s="1"/>
      <c r="XAA602" s="1"/>
      <c r="XAB602" s="1"/>
      <c r="XAC602" s="1"/>
      <c r="XAD602" s="1"/>
      <c r="XAE602" s="1"/>
      <c r="XAF602" s="1"/>
      <c r="XAG602" s="1"/>
      <c r="XAH602" s="1"/>
      <c r="XAI602" s="1"/>
      <c r="XAJ602" s="1"/>
      <c r="XAK602" s="1"/>
      <c r="XAL602" s="1"/>
      <c r="XAM602" s="1"/>
      <c r="XAN602" s="1"/>
      <c r="XAO602" s="1"/>
      <c r="XAP602" s="1"/>
      <c r="XAQ602" s="1"/>
      <c r="XAR602" s="1"/>
      <c r="XAS602" s="1"/>
      <c r="XAT602" s="1"/>
      <c r="XAU602" s="1"/>
      <c r="XAV602" s="1"/>
      <c r="XAW602" s="1"/>
      <c r="XAX602" s="1"/>
      <c r="XAY602" s="1"/>
      <c r="XAZ602" s="1"/>
      <c r="XBA602" s="1"/>
      <c r="XBB602" s="1"/>
      <c r="XBC602" s="1"/>
      <c r="XBD602" s="1"/>
      <c r="XBE602" s="1"/>
      <c r="XBF602" s="1"/>
      <c r="XBG602" s="1"/>
      <c r="XBH602" s="1"/>
      <c r="XBI602" s="1"/>
      <c r="XBJ602" s="1"/>
      <c r="XBK602" s="1"/>
      <c r="XBL602" s="1"/>
      <c r="XBM602" s="1"/>
      <c r="XBN602" s="1"/>
      <c r="XBO602" s="1"/>
      <c r="XBP602" s="1"/>
      <c r="XBQ602" s="1"/>
      <c r="XBR602" s="1"/>
      <c r="XBS602" s="1"/>
      <c r="XBT602" s="1"/>
      <c r="XBU602" s="1"/>
      <c r="XBV602" s="1"/>
      <c r="XBW602" s="1"/>
      <c r="XBX602" s="1"/>
      <c r="XBY602" s="1"/>
      <c r="XBZ602" s="1"/>
      <c r="XCA602" s="1"/>
      <c r="XCB602" s="1"/>
      <c r="XCC602" s="1"/>
      <c r="XCD602" s="1"/>
      <c r="XCE602" s="1"/>
      <c r="XCF602" s="1"/>
      <c r="XCG602" s="1"/>
      <c r="XCH602" s="1"/>
      <c r="XCI602" s="1"/>
      <c r="XCJ602" s="1"/>
      <c r="XCK602" s="1"/>
      <c r="XCL602" s="1"/>
      <c r="XCM602" s="1"/>
      <c r="XCN602" s="1"/>
      <c r="XCO602" s="1"/>
      <c r="XCP602" s="1"/>
      <c r="XCQ602" s="1"/>
      <c r="XCR602" s="1"/>
      <c r="XCS602" s="1"/>
      <c r="XCT602" s="1"/>
      <c r="XCU602" s="1"/>
      <c r="XCV602" s="1"/>
      <c r="XCW602" s="1"/>
      <c r="XCX602" s="1"/>
      <c r="XCY602" s="1"/>
      <c r="XCZ602" s="1"/>
      <c r="XDA602" s="1"/>
      <c r="XDB602" s="1"/>
      <c r="XDC602" s="1"/>
      <c r="XDD602" s="1"/>
      <c r="XDE602" s="1"/>
      <c r="XDF602" s="1"/>
      <c r="XDG602" s="1"/>
      <c r="XDH602" s="1"/>
      <c r="XDI602" s="1"/>
      <c r="XDJ602" s="1"/>
      <c r="XDK602" s="1"/>
      <c r="XDL602" s="1"/>
      <c r="XDM602" s="1"/>
      <c r="XDN602" s="1"/>
      <c r="XDO602" s="1"/>
      <c r="XDP602" s="1"/>
      <c r="XDQ602" s="1"/>
      <c r="XDR602" s="1"/>
      <c r="XDS602" s="1"/>
      <c r="XDT602" s="1"/>
      <c r="XDU602" s="1"/>
      <c r="XDV602" s="1"/>
      <c r="XDW602" s="1"/>
      <c r="XDX602" s="1"/>
      <c r="XDY602" s="1"/>
      <c r="XDZ602" s="1"/>
      <c r="XEA602" s="1"/>
      <c r="XEB602" s="1"/>
      <c r="XEC602" s="1"/>
      <c r="XED602" s="1"/>
      <c r="XEE602" s="1"/>
      <c r="XEF602" s="1"/>
      <c r="XEG602" s="1"/>
      <c r="XEH602" s="1"/>
      <c r="XEI602" s="1"/>
      <c r="XEJ602" s="1"/>
      <c r="XEK602" s="1"/>
      <c r="XEL602" s="1"/>
      <c r="XEM602" s="1"/>
      <c r="XEN602" s="1"/>
      <c r="XEO602" s="1"/>
      <c r="XEP602" s="1"/>
      <c r="XEQ602" s="1"/>
      <c r="XER602" s="1"/>
      <c r="XES602" s="1"/>
      <c r="XET602" s="1"/>
      <c r="XEU602" s="1"/>
      <c r="XEV602" s="1"/>
      <c r="XEW602" s="1"/>
      <c r="XEX602" s="1"/>
      <c r="XEY602" s="1"/>
      <c r="XEZ602" s="1"/>
      <c r="XFA602" s="1"/>
      <c r="XFB602" s="1"/>
      <c r="XFC602" s="1"/>
      <c r="XFD602" s="1"/>
    </row>
    <row r="603" spans="1:151 16227:16384" s="11" customFormat="1" ht="20.25" customHeight="1" x14ac:dyDescent="0.25">
      <c r="A603" s="137" t="str">
        <f>A602</f>
        <v>8th Floor for Residential (Part Refuge Area)</v>
      </c>
      <c r="B603" s="138"/>
      <c r="C603" s="100">
        <v>1</v>
      </c>
      <c r="D603" s="100"/>
      <c r="E603" s="60" t="s">
        <v>208</v>
      </c>
      <c r="F603" s="117">
        <f>(61.21+2.58)*10.764</f>
        <v>686.63555999999994</v>
      </c>
      <c r="G603" s="119">
        <f>(61.21+2.58)*10.764</f>
        <v>686.63555999999994</v>
      </c>
      <c r="H603" s="60">
        <v>0</v>
      </c>
      <c r="I603" s="60">
        <f>F603*(($I$191)+1)+H603</f>
        <v>1029.95334</v>
      </c>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WZC603" s="1"/>
      <c r="WZD603" s="1"/>
      <c r="WZE603" s="1"/>
      <c r="WZF603" s="1"/>
      <c r="WZG603" s="1"/>
      <c r="WZH603" s="1"/>
      <c r="WZI603" s="1"/>
      <c r="WZJ603" s="1"/>
      <c r="WZK603" s="1"/>
      <c r="WZL603" s="1"/>
      <c r="WZM603" s="1"/>
      <c r="WZN603" s="1"/>
      <c r="WZO603" s="1"/>
      <c r="WZP603" s="1"/>
      <c r="WZQ603" s="1"/>
      <c r="WZR603" s="1"/>
      <c r="WZS603" s="1"/>
      <c r="WZT603" s="1"/>
      <c r="WZU603" s="1"/>
      <c r="WZV603" s="1"/>
      <c r="WZW603" s="1"/>
      <c r="WZX603" s="1"/>
      <c r="WZY603" s="1"/>
      <c r="WZZ603" s="1"/>
      <c r="XAA603" s="1"/>
      <c r="XAB603" s="1"/>
      <c r="XAC603" s="1"/>
      <c r="XAD603" s="1"/>
      <c r="XAE603" s="1"/>
      <c r="XAF603" s="1"/>
      <c r="XAG603" s="1"/>
      <c r="XAH603" s="1"/>
      <c r="XAI603" s="1"/>
      <c r="XAJ603" s="1"/>
      <c r="XAK603" s="1"/>
      <c r="XAL603" s="1"/>
      <c r="XAM603" s="1"/>
      <c r="XAN603" s="1"/>
      <c r="XAO603" s="1"/>
      <c r="XAP603" s="1"/>
      <c r="XAQ603" s="1"/>
      <c r="XAR603" s="1"/>
      <c r="XAS603" s="1"/>
      <c r="XAT603" s="1"/>
      <c r="XAU603" s="1"/>
      <c r="XAV603" s="1"/>
      <c r="XAW603" s="1"/>
      <c r="XAX603" s="1"/>
      <c r="XAY603" s="1"/>
      <c r="XAZ603" s="1"/>
      <c r="XBA603" s="1"/>
      <c r="XBB603" s="1"/>
      <c r="XBC603" s="1"/>
      <c r="XBD603" s="1"/>
      <c r="XBE603" s="1"/>
      <c r="XBF603" s="1"/>
      <c r="XBG603" s="1"/>
      <c r="XBH603" s="1"/>
      <c r="XBI603" s="1"/>
      <c r="XBJ603" s="1"/>
      <c r="XBK603" s="1"/>
      <c r="XBL603" s="1"/>
      <c r="XBM603" s="1"/>
      <c r="XBN603" s="1"/>
      <c r="XBO603" s="1"/>
      <c r="XBP603" s="1"/>
      <c r="XBQ603" s="1"/>
      <c r="XBR603" s="1"/>
      <c r="XBS603" s="1"/>
      <c r="XBT603" s="1"/>
      <c r="XBU603" s="1"/>
      <c r="XBV603" s="1"/>
      <c r="XBW603" s="1"/>
      <c r="XBX603" s="1"/>
      <c r="XBY603" s="1"/>
      <c r="XBZ603" s="1"/>
      <c r="XCA603" s="1"/>
      <c r="XCB603" s="1"/>
      <c r="XCC603" s="1"/>
      <c r="XCD603" s="1"/>
      <c r="XCE603" s="1"/>
      <c r="XCF603" s="1"/>
      <c r="XCG603" s="1"/>
      <c r="XCH603" s="1"/>
      <c r="XCI603" s="1"/>
      <c r="XCJ603" s="1"/>
      <c r="XCK603" s="1"/>
      <c r="XCL603" s="1"/>
      <c r="XCM603" s="1"/>
      <c r="XCN603" s="1"/>
      <c r="XCO603" s="1"/>
      <c r="XCP603" s="1"/>
      <c r="XCQ603" s="1"/>
      <c r="XCR603" s="1"/>
      <c r="XCS603" s="1"/>
      <c r="XCT603" s="1"/>
      <c r="XCU603" s="1"/>
      <c r="XCV603" s="1"/>
      <c r="XCW603" s="1"/>
      <c r="XCX603" s="1"/>
      <c r="XCY603" s="1"/>
      <c r="XCZ603" s="1"/>
      <c r="XDA603" s="1"/>
      <c r="XDB603" s="1"/>
      <c r="XDC603" s="1"/>
      <c r="XDD603" s="1"/>
      <c r="XDE603" s="1"/>
      <c r="XDF603" s="1"/>
      <c r="XDG603" s="1"/>
      <c r="XDH603" s="1"/>
      <c r="XDI603" s="1"/>
      <c r="XDJ603" s="1"/>
      <c r="XDK603" s="1"/>
      <c r="XDL603" s="1"/>
      <c r="XDM603" s="1"/>
      <c r="XDN603" s="1"/>
      <c r="XDO603" s="1"/>
      <c r="XDP603" s="1"/>
      <c r="XDQ603" s="1"/>
      <c r="XDR603" s="1"/>
      <c r="XDS603" s="1"/>
      <c r="XDT603" s="1"/>
      <c r="XDU603" s="1"/>
      <c r="XDV603" s="1"/>
      <c r="XDW603" s="1"/>
      <c r="XDX603" s="1"/>
      <c r="XDY603" s="1"/>
      <c r="XDZ603" s="1"/>
      <c r="XEA603" s="1"/>
      <c r="XEB603" s="1"/>
      <c r="XEC603" s="1"/>
      <c r="XED603" s="1"/>
      <c r="XEE603" s="1"/>
      <c r="XEF603" s="1"/>
      <c r="XEG603" s="1"/>
      <c r="XEH603" s="1"/>
      <c r="XEI603" s="1"/>
      <c r="XEJ603" s="1"/>
      <c r="XEK603" s="1"/>
      <c r="XEL603" s="1"/>
      <c r="XEM603" s="1"/>
      <c r="XEN603" s="1"/>
      <c r="XEO603" s="1"/>
      <c r="XEP603" s="1"/>
      <c r="XEQ603" s="1"/>
      <c r="XER603" s="1"/>
      <c r="XES603" s="1"/>
      <c r="XET603" s="1"/>
      <c r="XEU603" s="1"/>
      <c r="XEV603" s="1"/>
      <c r="XEW603" s="1"/>
      <c r="XEX603" s="1"/>
      <c r="XEY603" s="1"/>
      <c r="XEZ603" s="1"/>
      <c r="XFA603" s="1"/>
      <c r="XFB603" s="1"/>
      <c r="XFC603" s="1"/>
      <c r="XFD603" s="1"/>
    </row>
    <row r="604" spans="1:151 16227:16384" s="11" customFormat="1" ht="20.25" customHeight="1" x14ac:dyDescent="0.25">
      <c r="A604" s="139"/>
      <c r="B604" s="140"/>
      <c r="C604" s="100">
        <f>C603+1</f>
        <v>2</v>
      </c>
      <c r="D604" s="100"/>
      <c r="E604" s="117" t="s">
        <v>214</v>
      </c>
      <c r="F604" s="118"/>
      <c r="G604" s="118"/>
      <c r="H604" s="118"/>
      <c r="I604" s="119"/>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WZC604" s="1"/>
      <c r="WZD604" s="1"/>
      <c r="WZE604" s="1"/>
      <c r="WZF604" s="1"/>
      <c r="WZG604" s="1"/>
      <c r="WZH604" s="1"/>
      <c r="WZI604" s="1"/>
      <c r="WZJ604" s="1"/>
      <c r="WZK604" s="1"/>
      <c r="WZL604" s="1"/>
      <c r="WZM604" s="1"/>
      <c r="WZN604" s="1"/>
      <c r="WZO604" s="1"/>
      <c r="WZP604" s="1"/>
      <c r="WZQ604" s="1"/>
      <c r="WZR604" s="1"/>
      <c r="WZS604" s="1"/>
      <c r="WZT604" s="1"/>
      <c r="WZU604" s="1"/>
      <c r="WZV604" s="1"/>
      <c r="WZW604" s="1"/>
      <c r="WZX604" s="1"/>
      <c r="WZY604" s="1"/>
      <c r="WZZ604" s="1"/>
      <c r="XAA604" s="1"/>
      <c r="XAB604" s="1"/>
      <c r="XAC604" s="1"/>
      <c r="XAD604" s="1"/>
      <c r="XAE604" s="1"/>
      <c r="XAF604" s="1"/>
      <c r="XAG604" s="1"/>
      <c r="XAH604" s="1"/>
      <c r="XAI604" s="1"/>
      <c r="XAJ604" s="1"/>
      <c r="XAK604" s="1"/>
      <c r="XAL604" s="1"/>
      <c r="XAM604" s="1"/>
      <c r="XAN604" s="1"/>
      <c r="XAO604" s="1"/>
      <c r="XAP604" s="1"/>
      <c r="XAQ604" s="1"/>
      <c r="XAR604" s="1"/>
      <c r="XAS604" s="1"/>
      <c r="XAT604" s="1"/>
      <c r="XAU604" s="1"/>
      <c r="XAV604" s="1"/>
      <c r="XAW604" s="1"/>
      <c r="XAX604" s="1"/>
      <c r="XAY604" s="1"/>
      <c r="XAZ604" s="1"/>
      <c r="XBA604" s="1"/>
      <c r="XBB604" s="1"/>
      <c r="XBC604" s="1"/>
      <c r="XBD604" s="1"/>
      <c r="XBE604" s="1"/>
      <c r="XBF604" s="1"/>
      <c r="XBG604" s="1"/>
      <c r="XBH604" s="1"/>
      <c r="XBI604" s="1"/>
      <c r="XBJ604" s="1"/>
      <c r="XBK604" s="1"/>
      <c r="XBL604" s="1"/>
      <c r="XBM604" s="1"/>
      <c r="XBN604" s="1"/>
      <c r="XBO604" s="1"/>
      <c r="XBP604" s="1"/>
      <c r="XBQ604" s="1"/>
      <c r="XBR604" s="1"/>
      <c r="XBS604" s="1"/>
      <c r="XBT604" s="1"/>
      <c r="XBU604" s="1"/>
      <c r="XBV604" s="1"/>
      <c r="XBW604" s="1"/>
      <c r="XBX604" s="1"/>
      <c r="XBY604" s="1"/>
      <c r="XBZ604" s="1"/>
      <c r="XCA604" s="1"/>
      <c r="XCB604" s="1"/>
      <c r="XCC604" s="1"/>
      <c r="XCD604" s="1"/>
      <c r="XCE604" s="1"/>
      <c r="XCF604" s="1"/>
      <c r="XCG604" s="1"/>
      <c r="XCH604" s="1"/>
      <c r="XCI604" s="1"/>
      <c r="XCJ604" s="1"/>
      <c r="XCK604" s="1"/>
      <c r="XCL604" s="1"/>
      <c r="XCM604" s="1"/>
      <c r="XCN604" s="1"/>
      <c r="XCO604" s="1"/>
      <c r="XCP604" s="1"/>
      <c r="XCQ604" s="1"/>
      <c r="XCR604" s="1"/>
      <c r="XCS604" s="1"/>
      <c r="XCT604" s="1"/>
      <c r="XCU604" s="1"/>
      <c r="XCV604" s="1"/>
      <c r="XCW604" s="1"/>
      <c r="XCX604" s="1"/>
      <c r="XCY604" s="1"/>
      <c r="XCZ604" s="1"/>
      <c r="XDA604" s="1"/>
      <c r="XDB604" s="1"/>
      <c r="XDC604" s="1"/>
      <c r="XDD604" s="1"/>
      <c r="XDE604" s="1"/>
      <c r="XDF604" s="1"/>
      <c r="XDG604" s="1"/>
      <c r="XDH604" s="1"/>
      <c r="XDI604" s="1"/>
      <c r="XDJ604" s="1"/>
      <c r="XDK604" s="1"/>
      <c r="XDL604" s="1"/>
      <c r="XDM604" s="1"/>
      <c r="XDN604" s="1"/>
      <c r="XDO604" s="1"/>
      <c r="XDP604" s="1"/>
      <c r="XDQ604" s="1"/>
      <c r="XDR604" s="1"/>
      <c r="XDS604" s="1"/>
      <c r="XDT604" s="1"/>
      <c r="XDU604" s="1"/>
      <c r="XDV604" s="1"/>
      <c r="XDW604" s="1"/>
      <c r="XDX604" s="1"/>
      <c r="XDY604" s="1"/>
      <c r="XDZ604" s="1"/>
      <c r="XEA604" s="1"/>
      <c r="XEB604" s="1"/>
      <c r="XEC604" s="1"/>
      <c r="XED604" s="1"/>
      <c r="XEE604" s="1"/>
      <c r="XEF604" s="1"/>
      <c r="XEG604" s="1"/>
      <c r="XEH604" s="1"/>
      <c r="XEI604" s="1"/>
      <c r="XEJ604" s="1"/>
      <c r="XEK604" s="1"/>
      <c r="XEL604" s="1"/>
      <c r="XEM604" s="1"/>
      <c r="XEN604" s="1"/>
      <c r="XEO604" s="1"/>
      <c r="XEP604" s="1"/>
      <c r="XEQ604" s="1"/>
      <c r="XER604" s="1"/>
      <c r="XES604" s="1"/>
      <c r="XET604" s="1"/>
      <c r="XEU604" s="1"/>
      <c r="XEV604" s="1"/>
      <c r="XEW604" s="1"/>
      <c r="XEX604" s="1"/>
      <c r="XEY604" s="1"/>
      <c r="XEZ604" s="1"/>
      <c r="XFA604" s="1"/>
      <c r="XFB604" s="1"/>
      <c r="XFC604" s="1"/>
      <c r="XFD604" s="1"/>
    </row>
    <row r="605" spans="1:151 16227:16384" s="11" customFormat="1" ht="20.25" customHeight="1" x14ac:dyDescent="0.25">
      <c r="A605" s="139"/>
      <c r="B605" s="140"/>
      <c r="C605" s="100">
        <f t="shared" ref="C605" si="154">C604+1</f>
        <v>3</v>
      </c>
      <c r="D605" s="100"/>
      <c r="E605" s="60" t="s">
        <v>211</v>
      </c>
      <c r="F605" s="117">
        <f>(42.53)*10.764</f>
        <v>457.79291999999998</v>
      </c>
      <c r="G605" s="119">
        <f>(42.53)*10.764</f>
        <v>457.79291999999998</v>
      </c>
      <c r="H605" s="60">
        <v>0</v>
      </c>
      <c r="I605" s="60">
        <f>F605*(($I$191)+1)+H605</f>
        <v>686.68938000000003</v>
      </c>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WZC605" s="1"/>
      <c r="WZD605" s="1"/>
      <c r="WZE605" s="1"/>
      <c r="WZF605" s="1"/>
      <c r="WZG605" s="1"/>
      <c r="WZH605" s="1"/>
      <c r="WZI605" s="1"/>
      <c r="WZJ605" s="1"/>
      <c r="WZK605" s="1"/>
      <c r="WZL605" s="1"/>
      <c r="WZM605" s="1"/>
      <c r="WZN605" s="1"/>
      <c r="WZO605" s="1"/>
      <c r="WZP605" s="1"/>
      <c r="WZQ605" s="1"/>
      <c r="WZR605" s="1"/>
      <c r="WZS605" s="1"/>
      <c r="WZT605" s="1"/>
      <c r="WZU605" s="1"/>
      <c r="WZV605" s="1"/>
      <c r="WZW605" s="1"/>
      <c r="WZX605" s="1"/>
      <c r="WZY605" s="1"/>
      <c r="WZZ605" s="1"/>
      <c r="XAA605" s="1"/>
      <c r="XAB605" s="1"/>
      <c r="XAC605" s="1"/>
      <c r="XAD605" s="1"/>
      <c r="XAE605" s="1"/>
      <c r="XAF605" s="1"/>
      <c r="XAG605" s="1"/>
      <c r="XAH605" s="1"/>
      <c r="XAI605" s="1"/>
      <c r="XAJ605" s="1"/>
      <c r="XAK605" s="1"/>
      <c r="XAL605" s="1"/>
      <c r="XAM605" s="1"/>
      <c r="XAN605" s="1"/>
      <c r="XAO605" s="1"/>
      <c r="XAP605" s="1"/>
      <c r="XAQ605" s="1"/>
      <c r="XAR605" s="1"/>
      <c r="XAS605" s="1"/>
      <c r="XAT605" s="1"/>
      <c r="XAU605" s="1"/>
      <c r="XAV605" s="1"/>
      <c r="XAW605" s="1"/>
      <c r="XAX605" s="1"/>
      <c r="XAY605" s="1"/>
      <c r="XAZ605" s="1"/>
      <c r="XBA605" s="1"/>
      <c r="XBB605" s="1"/>
      <c r="XBC605" s="1"/>
      <c r="XBD605" s="1"/>
      <c r="XBE605" s="1"/>
      <c r="XBF605" s="1"/>
      <c r="XBG605" s="1"/>
      <c r="XBH605" s="1"/>
      <c r="XBI605" s="1"/>
      <c r="XBJ605" s="1"/>
      <c r="XBK605" s="1"/>
      <c r="XBL605" s="1"/>
      <c r="XBM605" s="1"/>
      <c r="XBN605" s="1"/>
      <c r="XBO605" s="1"/>
      <c r="XBP605" s="1"/>
      <c r="XBQ605" s="1"/>
      <c r="XBR605" s="1"/>
      <c r="XBS605" s="1"/>
      <c r="XBT605" s="1"/>
      <c r="XBU605" s="1"/>
      <c r="XBV605" s="1"/>
      <c r="XBW605" s="1"/>
      <c r="XBX605" s="1"/>
      <c r="XBY605" s="1"/>
      <c r="XBZ605" s="1"/>
      <c r="XCA605" s="1"/>
      <c r="XCB605" s="1"/>
      <c r="XCC605" s="1"/>
      <c r="XCD605" s="1"/>
      <c r="XCE605" s="1"/>
      <c r="XCF605" s="1"/>
      <c r="XCG605" s="1"/>
      <c r="XCH605" s="1"/>
      <c r="XCI605" s="1"/>
      <c r="XCJ605" s="1"/>
      <c r="XCK605" s="1"/>
      <c r="XCL605" s="1"/>
      <c r="XCM605" s="1"/>
      <c r="XCN605" s="1"/>
      <c r="XCO605" s="1"/>
      <c r="XCP605" s="1"/>
      <c r="XCQ605" s="1"/>
      <c r="XCR605" s="1"/>
      <c r="XCS605" s="1"/>
      <c r="XCT605" s="1"/>
      <c r="XCU605" s="1"/>
      <c r="XCV605" s="1"/>
      <c r="XCW605" s="1"/>
      <c r="XCX605" s="1"/>
      <c r="XCY605" s="1"/>
      <c r="XCZ605" s="1"/>
      <c r="XDA605" s="1"/>
      <c r="XDB605" s="1"/>
      <c r="XDC605" s="1"/>
      <c r="XDD605" s="1"/>
      <c r="XDE605" s="1"/>
      <c r="XDF605" s="1"/>
      <c r="XDG605" s="1"/>
      <c r="XDH605" s="1"/>
      <c r="XDI605" s="1"/>
      <c r="XDJ605" s="1"/>
      <c r="XDK605" s="1"/>
      <c r="XDL605" s="1"/>
      <c r="XDM605" s="1"/>
      <c r="XDN605" s="1"/>
      <c r="XDO605" s="1"/>
      <c r="XDP605" s="1"/>
      <c r="XDQ605" s="1"/>
      <c r="XDR605" s="1"/>
      <c r="XDS605" s="1"/>
      <c r="XDT605" s="1"/>
      <c r="XDU605" s="1"/>
      <c r="XDV605" s="1"/>
      <c r="XDW605" s="1"/>
      <c r="XDX605" s="1"/>
      <c r="XDY605" s="1"/>
      <c r="XDZ605" s="1"/>
      <c r="XEA605" s="1"/>
      <c r="XEB605" s="1"/>
      <c r="XEC605" s="1"/>
      <c r="XED605" s="1"/>
      <c r="XEE605" s="1"/>
      <c r="XEF605" s="1"/>
      <c r="XEG605" s="1"/>
      <c r="XEH605" s="1"/>
      <c r="XEI605" s="1"/>
      <c r="XEJ605" s="1"/>
      <c r="XEK605" s="1"/>
      <c r="XEL605" s="1"/>
      <c r="XEM605" s="1"/>
      <c r="XEN605" s="1"/>
      <c r="XEO605" s="1"/>
      <c r="XEP605" s="1"/>
      <c r="XEQ605" s="1"/>
      <c r="XER605" s="1"/>
      <c r="XES605" s="1"/>
      <c r="XET605" s="1"/>
      <c r="XEU605" s="1"/>
      <c r="XEV605" s="1"/>
      <c r="XEW605" s="1"/>
      <c r="XEX605" s="1"/>
      <c r="XEY605" s="1"/>
      <c r="XEZ605" s="1"/>
      <c r="XFA605" s="1"/>
      <c r="XFB605" s="1"/>
      <c r="XFC605" s="1"/>
      <c r="XFD605" s="1"/>
    </row>
    <row r="606" spans="1:151 16227:16384" s="11" customFormat="1" ht="20.25" customHeight="1" x14ac:dyDescent="0.25">
      <c r="A606" s="139"/>
      <c r="B606" s="140"/>
      <c r="C606" s="100">
        <f>C605+1</f>
        <v>4</v>
      </c>
      <c r="D606" s="100"/>
      <c r="E606" s="60" t="s">
        <v>211</v>
      </c>
      <c r="F606" s="117">
        <f>(42.93)*10.764</f>
        <v>462.09851999999995</v>
      </c>
      <c r="G606" s="119">
        <f>(42.93)*10.764</f>
        <v>462.09851999999995</v>
      </c>
      <c r="H606" s="60">
        <v>0</v>
      </c>
      <c r="I606" s="60">
        <f t="shared" ref="I606:I607" si="155">F606*(($I$191)+1)+H606</f>
        <v>693.1477799999999</v>
      </c>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WZC606" s="1"/>
      <c r="WZD606" s="1"/>
      <c r="WZE606" s="1"/>
      <c r="WZF606" s="1"/>
      <c r="WZG606" s="1"/>
      <c r="WZH606" s="1"/>
      <c r="WZI606" s="1"/>
      <c r="WZJ606" s="1"/>
      <c r="WZK606" s="1"/>
      <c r="WZL606" s="1"/>
      <c r="WZM606" s="1"/>
      <c r="WZN606" s="1"/>
      <c r="WZO606" s="1"/>
      <c r="WZP606" s="1"/>
      <c r="WZQ606" s="1"/>
      <c r="WZR606" s="1"/>
      <c r="WZS606" s="1"/>
      <c r="WZT606" s="1"/>
      <c r="WZU606" s="1"/>
      <c r="WZV606" s="1"/>
      <c r="WZW606" s="1"/>
      <c r="WZX606" s="1"/>
      <c r="WZY606" s="1"/>
      <c r="WZZ606" s="1"/>
      <c r="XAA606" s="1"/>
      <c r="XAB606" s="1"/>
      <c r="XAC606" s="1"/>
      <c r="XAD606" s="1"/>
      <c r="XAE606" s="1"/>
      <c r="XAF606" s="1"/>
      <c r="XAG606" s="1"/>
      <c r="XAH606" s="1"/>
      <c r="XAI606" s="1"/>
      <c r="XAJ606" s="1"/>
      <c r="XAK606" s="1"/>
      <c r="XAL606" s="1"/>
      <c r="XAM606" s="1"/>
      <c r="XAN606" s="1"/>
      <c r="XAO606" s="1"/>
      <c r="XAP606" s="1"/>
      <c r="XAQ606" s="1"/>
      <c r="XAR606" s="1"/>
      <c r="XAS606" s="1"/>
      <c r="XAT606" s="1"/>
      <c r="XAU606" s="1"/>
      <c r="XAV606" s="1"/>
      <c r="XAW606" s="1"/>
      <c r="XAX606" s="1"/>
      <c r="XAY606" s="1"/>
      <c r="XAZ606" s="1"/>
      <c r="XBA606" s="1"/>
      <c r="XBB606" s="1"/>
      <c r="XBC606" s="1"/>
      <c r="XBD606" s="1"/>
      <c r="XBE606" s="1"/>
      <c r="XBF606" s="1"/>
      <c r="XBG606" s="1"/>
      <c r="XBH606" s="1"/>
      <c r="XBI606" s="1"/>
      <c r="XBJ606" s="1"/>
      <c r="XBK606" s="1"/>
      <c r="XBL606" s="1"/>
      <c r="XBM606" s="1"/>
      <c r="XBN606" s="1"/>
      <c r="XBO606" s="1"/>
      <c r="XBP606" s="1"/>
      <c r="XBQ606" s="1"/>
      <c r="XBR606" s="1"/>
      <c r="XBS606" s="1"/>
      <c r="XBT606" s="1"/>
      <c r="XBU606" s="1"/>
      <c r="XBV606" s="1"/>
      <c r="XBW606" s="1"/>
      <c r="XBX606" s="1"/>
      <c r="XBY606" s="1"/>
      <c r="XBZ606" s="1"/>
      <c r="XCA606" s="1"/>
      <c r="XCB606" s="1"/>
      <c r="XCC606" s="1"/>
      <c r="XCD606" s="1"/>
      <c r="XCE606" s="1"/>
      <c r="XCF606" s="1"/>
      <c r="XCG606" s="1"/>
      <c r="XCH606" s="1"/>
      <c r="XCI606" s="1"/>
      <c r="XCJ606" s="1"/>
      <c r="XCK606" s="1"/>
      <c r="XCL606" s="1"/>
      <c r="XCM606" s="1"/>
      <c r="XCN606" s="1"/>
      <c r="XCO606" s="1"/>
      <c r="XCP606" s="1"/>
      <c r="XCQ606" s="1"/>
      <c r="XCR606" s="1"/>
      <c r="XCS606" s="1"/>
      <c r="XCT606" s="1"/>
      <c r="XCU606" s="1"/>
      <c r="XCV606" s="1"/>
      <c r="XCW606" s="1"/>
      <c r="XCX606" s="1"/>
      <c r="XCY606" s="1"/>
      <c r="XCZ606" s="1"/>
      <c r="XDA606" s="1"/>
      <c r="XDB606" s="1"/>
      <c r="XDC606" s="1"/>
      <c r="XDD606" s="1"/>
      <c r="XDE606" s="1"/>
      <c r="XDF606" s="1"/>
      <c r="XDG606" s="1"/>
      <c r="XDH606" s="1"/>
      <c r="XDI606" s="1"/>
      <c r="XDJ606" s="1"/>
      <c r="XDK606" s="1"/>
      <c r="XDL606" s="1"/>
      <c r="XDM606" s="1"/>
      <c r="XDN606" s="1"/>
      <c r="XDO606" s="1"/>
      <c r="XDP606" s="1"/>
      <c r="XDQ606" s="1"/>
      <c r="XDR606" s="1"/>
      <c r="XDS606" s="1"/>
      <c r="XDT606" s="1"/>
      <c r="XDU606" s="1"/>
      <c r="XDV606" s="1"/>
      <c r="XDW606" s="1"/>
      <c r="XDX606" s="1"/>
      <c r="XDY606" s="1"/>
      <c r="XDZ606" s="1"/>
      <c r="XEA606" s="1"/>
      <c r="XEB606" s="1"/>
      <c r="XEC606" s="1"/>
      <c r="XED606" s="1"/>
      <c r="XEE606" s="1"/>
      <c r="XEF606" s="1"/>
      <c r="XEG606" s="1"/>
      <c r="XEH606" s="1"/>
      <c r="XEI606" s="1"/>
      <c r="XEJ606" s="1"/>
      <c r="XEK606" s="1"/>
      <c r="XEL606" s="1"/>
      <c r="XEM606" s="1"/>
      <c r="XEN606" s="1"/>
      <c r="XEO606" s="1"/>
      <c r="XEP606" s="1"/>
      <c r="XEQ606" s="1"/>
      <c r="XER606" s="1"/>
      <c r="XES606" s="1"/>
      <c r="XET606" s="1"/>
      <c r="XEU606" s="1"/>
      <c r="XEV606" s="1"/>
      <c r="XEW606" s="1"/>
      <c r="XEX606" s="1"/>
      <c r="XEY606" s="1"/>
      <c r="XEZ606" s="1"/>
      <c r="XFA606" s="1"/>
      <c r="XFB606" s="1"/>
      <c r="XFC606" s="1"/>
      <c r="XFD606" s="1"/>
    </row>
    <row r="607" spans="1:151 16227:16384" s="11" customFormat="1" ht="20.25" customHeight="1" x14ac:dyDescent="0.25">
      <c r="A607" s="141"/>
      <c r="B607" s="142"/>
      <c r="C607" s="100">
        <v>5</v>
      </c>
      <c r="D607" s="100"/>
      <c r="E607" s="60" t="s">
        <v>206</v>
      </c>
      <c r="F607" s="117">
        <f>(75.8+1.79)*10.764</f>
        <v>835.17876000000001</v>
      </c>
      <c r="G607" s="119">
        <f>(75.8+1.79)*10.764</f>
        <v>835.17876000000001</v>
      </c>
      <c r="H607" s="60">
        <v>0</v>
      </c>
      <c r="I607" s="60">
        <f t="shared" si="155"/>
        <v>1252.7681400000001</v>
      </c>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WZC607" s="1"/>
      <c r="WZD607" s="1"/>
      <c r="WZE607" s="1"/>
      <c r="WZF607" s="1"/>
      <c r="WZG607" s="1"/>
      <c r="WZH607" s="1"/>
      <c r="WZI607" s="1"/>
      <c r="WZJ607" s="1"/>
      <c r="WZK607" s="1"/>
      <c r="WZL607" s="1"/>
      <c r="WZM607" s="1"/>
      <c r="WZN607" s="1"/>
      <c r="WZO607" s="1"/>
      <c r="WZP607" s="1"/>
      <c r="WZQ607" s="1"/>
      <c r="WZR607" s="1"/>
      <c r="WZS607" s="1"/>
      <c r="WZT607" s="1"/>
      <c r="WZU607" s="1"/>
      <c r="WZV607" s="1"/>
      <c r="WZW607" s="1"/>
      <c r="WZX607" s="1"/>
      <c r="WZY607" s="1"/>
      <c r="WZZ607" s="1"/>
      <c r="XAA607" s="1"/>
      <c r="XAB607" s="1"/>
      <c r="XAC607" s="1"/>
      <c r="XAD607" s="1"/>
      <c r="XAE607" s="1"/>
      <c r="XAF607" s="1"/>
      <c r="XAG607" s="1"/>
      <c r="XAH607" s="1"/>
      <c r="XAI607" s="1"/>
      <c r="XAJ607" s="1"/>
      <c r="XAK607" s="1"/>
      <c r="XAL607" s="1"/>
      <c r="XAM607" s="1"/>
      <c r="XAN607" s="1"/>
      <c r="XAO607" s="1"/>
      <c r="XAP607" s="1"/>
      <c r="XAQ607" s="1"/>
      <c r="XAR607" s="1"/>
      <c r="XAS607" s="1"/>
      <c r="XAT607" s="1"/>
      <c r="XAU607" s="1"/>
      <c r="XAV607" s="1"/>
      <c r="XAW607" s="1"/>
      <c r="XAX607" s="1"/>
      <c r="XAY607" s="1"/>
      <c r="XAZ607" s="1"/>
      <c r="XBA607" s="1"/>
      <c r="XBB607" s="1"/>
      <c r="XBC607" s="1"/>
      <c r="XBD607" s="1"/>
      <c r="XBE607" s="1"/>
      <c r="XBF607" s="1"/>
      <c r="XBG607" s="1"/>
      <c r="XBH607" s="1"/>
      <c r="XBI607" s="1"/>
      <c r="XBJ607" s="1"/>
      <c r="XBK607" s="1"/>
      <c r="XBL607" s="1"/>
      <c r="XBM607" s="1"/>
      <c r="XBN607" s="1"/>
      <c r="XBO607" s="1"/>
      <c r="XBP607" s="1"/>
      <c r="XBQ607" s="1"/>
      <c r="XBR607" s="1"/>
      <c r="XBS607" s="1"/>
      <c r="XBT607" s="1"/>
      <c r="XBU607" s="1"/>
      <c r="XBV607" s="1"/>
      <c r="XBW607" s="1"/>
      <c r="XBX607" s="1"/>
      <c r="XBY607" s="1"/>
      <c r="XBZ607" s="1"/>
      <c r="XCA607" s="1"/>
      <c r="XCB607" s="1"/>
      <c r="XCC607" s="1"/>
      <c r="XCD607" s="1"/>
      <c r="XCE607" s="1"/>
      <c r="XCF607" s="1"/>
      <c r="XCG607" s="1"/>
      <c r="XCH607" s="1"/>
      <c r="XCI607" s="1"/>
      <c r="XCJ607" s="1"/>
      <c r="XCK607" s="1"/>
      <c r="XCL607" s="1"/>
      <c r="XCM607" s="1"/>
      <c r="XCN607" s="1"/>
      <c r="XCO607" s="1"/>
      <c r="XCP607" s="1"/>
      <c r="XCQ607" s="1"/>
      <c r="XCR607" s="1"/>
      <c r="XCS607" s="1"/>
      <c r="XCT607" s="1"/>
      <c r="XCU607" s="1"/>
      <c r="XCV607" s="1"/>
      <c r="XCW607" s="1"/>
      <c r="XCX607" s="1"/>
      <c r="XCY607" s="1"/>
      <c r="XCZ607" s="1"/>
      <c r="XDA607" s="1"/>
      <c r="XDB607" s="1"/>
      <c r="XDC607" s="1"/>
      <c r="XDD607" s="1"/>
      <c r="XDE607" s="1"/>
      <c r="XDF607" s="1"/>
      <c r="XDG607" s="1"/>
      <c r="XDH607" s="1"/>
      <c r="XDI607" s="1"/>
      <c r="XDJ607" s="1"/>
      <c r="XDK607" s="1"/>
      <c r="XDL607" s="1"/>
      <c r="XDM607" s="1"/>
      <c r="XDN607" s="1"/>
      <c r="XDO607" s="1"/>
      <c r="XDP607" s="1"/>
      <c r="XDQ607" s="1"/>
      <c r="XDR607" s="1"/>
      <c r="XDS607" s="1"/>
      <c r="XDT607" s="1"/>
      <c r="XDU607" s="1"/>
      <c r="XDV607" s="1"/>
      <c r="XDW607" s="1"/>
      <c r="XDX607" s="1"/>
      <c r="XDY607" s="1"/>
      <c r="XDZ607" s="1"/>
      <c r="XEA607" s="1"/>
      <c r="XEB607" s="1"/>
      <c r="XEC607" s="1"/>
      <c r="XED607" s="1"/>
      <c r="XEE607" s="1"/>
      <c r="XEF607" s="1"/>
      <c r="XEG607" s="1"/>
      <c r="XEH607" s="1"/>
      <c r="XEI607" s="1"/>
      <c r="XEJ607" s="1"/>
      <c r="XEK607" s="1"/>
      <c r="XEL607" s="1"/>
      <c r="XEM607" s="1"/>
      <c r="XEN607" s="1"/>
      <c r="XEO607" s="1"/>
      <c r="XEP607" s="1"/>
      <c r="XEQ607" s="1"/>
      <c r="XER607" s="1"/>
      <c r="XES607" s="1"/>
      <c r="XET607" s="1"/>
      <c r="XEU607" s="1"/>
      <c r="XEV607" s="1"/>
      <c r="XEW607" s="1"/>
      <c r="XEX607" s="1"/>
      <c r="XEY607" s="1"/>
      <c r="XEZ607" s="1"/>
      <c r="XFA607" s="1"/>
      <c r="XFB607" s="1"/>
      <c r="XFC607" s="1"/>
      <c r="XFD607" s="1"/>
    </row>
    <row r="608" spans="1:151 16227:16384" s="11" customFormat="1" ht="20.25" x14ac:dyDescent="0.25">
      <c r="A608" s="120" t="s">
        <v>258</v>
      </c>
      <c r="B608" s="121"/>
      <c r="C608" s="121"/>
      <c r="D608" s="121"/>
      <c r="E608" s="121"/>
      <c r="F608" s="121"/>
      <c r="G608" s="121"/>
      <c r="H608" s="121"/>
      <c r="I608" s="122"/>
      <c r="J608" s="1">
        <f>2+6+3</f>
        <v>11</v>
      </c>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WZC608" s="1"/>
      <c r="WZD608" s="1"/>
      <c r="WZE608" s="1"/>
      <c r="WZF608" s="1"/>
      <c r="WZG608" s="1"/>
      <c r="WZH608" s="1"/>
      <c r="WZI608" s="1"/>
      <c r="WZJ608" s="1"/>
      <c r="WZK608" s="1"/>
      <c r="WZL608" s="1"/>
      <c r="WZM608" s="1"/>
      <c r="WZN608" s="1"/>
      <c r="WZO608" s="1"/>
      <c r="WZP608" s="1"/>
      <c r="WZQ608" s="1"/>
      <c r="WZR608" s="1"/>
      <c r="WZS608" s="1"/>
      <c r="WZT608" s="1"/>
      <c r="WZU608" s="1"/>
      <c r="WZV608" s="1"/>
      <c r="WZW608" s="1"/>
      <c r="WZX608" s="1"/>
      <c r="WZY608" s="1"/>
      <c r="WZZ608" s="1"/>
      <c r="XAA608" s="1"/>
      <c r="XAB608" s="1"/>
      <c r="XAC608" s="1"/>
      <c r="XAD608" s="1"/>
      <c r="XAE608" s="1"/>
      <c r="XAF608" s="1"/>
      <c r="XAG608" s="1"/>
      <c r="XAH608" s="1"/>
      <c r="XAI608" s="1"/>
      <c r="XAJ608" s="1"/>
      <c r="XAK608" s="1"/>
      <c r="XAL608" s="1"/>
      <c r="XAM608" s="1"/>
      <c r="XAN608" s="1"/>
      <c r="XAO608" s="1"/>
      <c r="XAP608" s="1"/>
      <c r="XAQ608" s="1"/>
      <c r="XAR608" s="1"/>
      <c r="XAS608" s="1"/>
      <c r="XAT608" s="1"/>
      <c r="XAU608" s="1"/>
      <c r="XAV608" s="1"/>
      <c r="XAW608" s="1"/>
      <c r="XAX608" s="1"/>
      <c r="XAY608" s="1"/>
      <c r="XAZ608" s="1"/>
      <c r="XBA608" s="1"/>
      <c r="XBB608" s="1"/>
      <c r="XBC608" s="1"/>
      <c r="XBD608" s="1"/>
      <c r="XBE608" s="1"/>
      <c r="XBF608" s="1"/>
      <c r="XBG608" s="1"/>
      <c r="XBH608" s="1"/>
      <c r="XBI608" s="1"/>
      <c r="XBJ608" s="1"/>
      <c r="XBK608" s="1"/>
      <c r="XBL608" s="1"/>
      <c r="XBM608" s="1"/>
      <c r="XBN608" s="1"/>
      <c r="XBO608" s="1"/>
      <c r="XBP608" s="1"/>
      <c r="XBQ608" s="1"/>
      <c r="XBR608" s="1"/>
      <c r="XBS608" s="1"/>
      <c r="XBT608" s="1"/>
      <c r="XBU608" s="1"/>
      <c r="XBV608" s="1"/>
      <c r="XBW608" s="1"/>
      <c r="XBX608" s="1"/>
      <c r="XBY608" s="1"/>
      <c r="XBZ608" s="1"/>
      <c r="XCA608" s="1"/>
      <c r="XCB608" s="1"/>
      <c r="XCC608" s="1"/>
      <c r="XCD608" s="1"/>
      <c r="XCE608" s="1"/>
      <c r="XCF608" s="1"/>
      <c r="XCG608" s="1"/>
      <c r="XCH608" s="1"/>
      <c r="XCI608" s="1"/>
      <c r="XCJ608" s="1"/>
      <c r="XCK608" s="1"/>
      <c r="XCL608" s="1"/>
      <c r="XCM608" s="1"/>
      <c r="XCN608" s="1"/>
      <c r="XCO608" s="1"/>
      <c r="XCP608" s="1"/>
      <c r="XCQ608" s="1"/>
      <c r="XCR608" s="1"/>
      <c r="XCS608" s="1"/>
      <c r="XCT608" s="1"/>
      <c r="XCU608" s="1"/>
      <c r="XCV608" s="1"/>
      <c r="XCW608" s="1"/>
      <c r="XCX608" s="1"/>
      <c r="XCY608" s="1"/>
      <c r="XCZ608" s="1"/>
      <c r="XDA608" s="1"/>
      <c r="XDB608" s="1"/>
      <c r="XDC608" s="1"/>
      <c r="XDD608" s="1"/>
      <c r="XDE608" s="1"/>
      <c r="XDF608" s="1"/>
      <c r="XDG608" s="1"/>
      <c r="XDH608" s="1"/>
      <c r="XDI608" s="1"/>
      <c r="XDJ608" s="1"/>
      <c r="XDK608" s="1"/>
      <c r="XDL608" s="1"/>
      <c r="XDM608" s="1"/>
      <c r="XDN608" s="1"/>
      <c r="XDO608" s="1"/>
      <c r="XDP608" s="1"/>
      <c r="XDQ608" s="1"/>
      <c r="XDR608" s="1"/>
      <c r="XDS608" s="1"/>
      <c r="XDT608" s="1"/>
      <c r="XDU608" s="1"/>
      <c r="XDV608" s="1"/>
      <c r="XDW608" s="1"/>
      <c r="XDX608" s="1"/>
      <c r="XDY608" s="1"/>
      <c r="XDZ608" s="1"/>
      <c r="XEA608" s="1"/>
      <c r="XEB608" s="1"/>
      <c r="XEC608" s="1"/>
      <c r="XED608" s="1"/>
      <c r="XEE608" s="1"/>
      <c r="XEF608" s="1"/>
      <c r="XEG608" s="1"/>
      <c r="XEH608" s="1"/>
      <c r="XEI608" s="1"/>
      <c r="XEJ608" s="1"/>
      <c r="XEK608" s="1"/>
      <c r="XEL608" s="1"/>
      <c r="XEM608" s="1"/>
      <c r="XEN608" s="1"/>
      <c r="XEO608" s="1"/>
      <c r="XEP608" s="1"/>
      <c r="XEQ608" s="1"/>
      <c r="XER608" s="1"/>
      <c r="XES608" s="1"/>
      <c r="XET608" s="1"/>
      <c r="XEU608" s="1"/>
      <c r="XEV608" s="1"/>
      <c r="XEW608" s="1"/>
      <c r="XEX608" s="1"/>
      <c r="XEY608" s="1"/>
      <c r="XEZ608" s="1"/>
      <c r="XFA608" s="1"/>
      <c r="XFB608" s="1"/>
      <c r="XFC608" s="1"/>
      <c r="XFD608" s="1"/>
    </row>
    <row r="609" spans="1:151 16227:16384" s="11" customFormat="1" ht="20.25" customHeight="1" x14ac:dyDescent="0.25">
      <c r="A609" s="137" t="str">
        <f>A608</f>
        <v>6th, 7th, 9th to 14th, 19th to 21st Floor</v>
      </c>
      <c r="B609" s="138"/>
      <c r="C609" s="100">
        <v>1</v>
      </c>
      <c r="D609" s="100"/>
      <c r="E609" s="60" t="s">
        <v>208</v>
      </c>
      <c r="F609" s="117">
        <f>(61.21+2.58)*10.764</f>
        <v>686.63555999999994</v>
      </c>
      <c r="G609" s="119">
        <f>(61.21+2.58)*10.764</f>
        <v>686.63555999999994</v>
      </c>
      <c r="H609" s="60">
        <v>0</v>
      </c>
      <c r="I609" s="60">
        <f>F609*(($I$191)+1)+H609</f>
        <v>1029.95334</v>
      </c>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WZC609" s="1"/>
      <c r="WZD609" s="1"/>
      <c r="WZE609" s="1"/>
      <c r="WZF609" s="1"/>
      <c r="WZG609" s="1"/>
      <c r="WZH609" s="1"/>
      <c r="WZI609" s="1"/>
      <c r="WZJ609" s="1"/>
      <c r="WZK609" s="1"/>
      <c r="WZL609" s="1"/>
      <c r="WZM609" s="1"/>
      <c r="WZN609" s="1"/>
      <c r="WZO609" s="1"/>
      <c r="WZP609" s="1"/>
      <c r="WZQ609" s="1"/>
      <c r="WZR609" s="1"/>
      <c r="WZS609" s="1"/>
      <c r="WZT609" s="1"/>
      <c r="WZU609" s="1"/>
      <c r="WZV609" s="1"/>
      <c r="WZW609" s="1"/>
      <c r="WZX609" s="1"/>
      <c r="WZY609" s="1"/>
      <c r="WZZ609" s="1"/>
      <c r="XAA609" s="1"/>
      <c r="XAB609" s="1"/>
      <c r="XAC609" s="1"/>
      <c r="XAD609" s="1"/>
      <c r="XAE609" s="1"/>
      <c r="XAF609" s="1"/>
      <c r="XAG609" s="1"/>
      <c r="XAH609" s="1"/>
      <c r="XAI609" s="1"/>
      <c r="XAJ609" s="1"/>
      <c r="XAK609" s="1"/>
      <c r="XAL609" s="1"/>
      <c r="XAM609" s="1"/>
      <c r="XAN609" s="1"/>
      <c r="XAO609" s="1"/>
      <c r="XAP609" s="1"/>
      <c r="XAQ609" s="1"/>
      <c r="XAR609" s="1"/>
      <c r="XAS609" s="1"/>
      <c r="XAT609" s="1"/>
      <c r="XAU609" s="1"/>
      <c r="XAV609" s="1"/>
      <c r="XAW609" s="1"/>
      <c r="XAX609" s="1"/>
      <c r="XAY609" s="1"/>
      <c r="XAZ609" s="1"/>
      <c r="XBA609" s="1"/>
      <c r="XBB609" s="1"/>
      <c r="XBC609" s="1"/>
      <c r="XBD609" s="1"/>
      <c r="XBE609" s="1"/>
      <c r="XBF609" s="1"/>
      <c r="XBG609" s="1"/>
      <c r="XBH609" s="1"/>
      <c r="XBI609" s="1"/>
      <c r="XBJ609" s="1"/>
      <c r="XBK609" s="1"/>
      <c r="XBL609" s="1"/>
      <c r="XBM609" s="1"/>
      <c r="XBN609" s="1"/>
      <c r="XBO609" s="1"/>
      <c r="XBP609" s="1"/>
      <c r="XBQ609" s="1"/>
      <c r="XBR609" s="1"/>
      <c r="XBS609" s="1"/>
      <c r="XBT609" s="1"/>
      <c r="XBU609" s="1"/>
      <c r="XBV609" s="1"/>
      <c r="XBW609" s="1"/>
      <c r="XBX609" s="1"/>
      <c r="XBY609" s="1"/>
      <c r="XBZ609" s="1"/>
      <c r="XCA609" s="1"/>
      <c r="XCB609" s="1"/>
      <c r="XCC609" s="1"/>
      <c r="XCD609" s="1"/>
      <c r="XCE609" s="1"/>
      <c r="XCF609" s="1"/>
      <c r="XCG609" s="1"/>
      <c r="XCH609" s="1"/>
      <c r="XCI609" s="1"/>
      <c r="XCJ609" s="1"/>
      <c r="XCK609" s="1"/>
      <c r="XCL609" s="1"/>
      <c r="XCM609" s="1"/>
      <c r="XCN609" s="1"/>
      <c r="XCO609" s="1"/>
      <c r="XCP609" s="1"/>
      <c r="XCQ609" s="1"/>
      <c r="XCR609" s="1"/>
      <c r="XCS609" s="1"/>
      <c r="XCT609" s="1"/>
      <c r="XCU609" s="1"/>
      <c r="XCV609" s="1"/>
      <c r="XCW609" s="1"/>
      <c r="XCX609" s="1"/>
      <c r="XCY609" s="1"/>
      <c r="XCZ609" s="1"/>
      <c r="XDA609" s="1"/>
      <c r="XDB609" s="1"/>
      <c r="XDC609" s="1"/>
      <c r="XDD609" s="1"/>
      <c r="XDE609" s="1"/>
      <c r="XDF609" s="1"/>
      <c r="XDG609" s="1"/>
      <c r="XDH609" s="1"/>
      <c r="XDI609" s="1"/>
      <c r="XDJ609" s="1"/>
      <c r="XDK609" s="1"/>
      <c r="XDL609" s="1"/>
      <c r="XDM609" s="1"/>
      <c r="XDN609" s="1"/>
      <c r="XDO609" s="1"/>
      <c r="XDP609" s="1"/>
      <c r="XDQ609" s="1"/>
      <c r="XDR609" s="1"/>
      <c r="XDS609" s="1"/>
      <c r="XDT609" s="1"/>
      <c r="XDU609" s="1"/>
      <c r="XDV609" s="1"/>
      <c r="XDW609" s="1"/>
      <c r="XDX609" s="1"/>
      <c r="XDY609" s="1"/>
      <c r="XDZ609" s="1"/>
      <c r="XEA609" s="1"/>
      <c r="XEB609" s="1"/>
      <c r="XEC609" s="1"/>
      <c r="XED609" s="1"/>
      <c r="XEE609" s="1"/>
      <c r="XEF609" s="1"/>
      <c r="XEG609" s="1"/>
      <c r="XEH609" s="1"/>
      <c r="XEI609" s="1"/>
      <c r="XEJ609" s="1"/>
      <c r="XEK609" s="1"/>
      <c r="XEL609" s="1"/>
      <c r="XEM609" s="1"/>
      <c r="XEN609" s="1"/>
      <c r="XEO609" s="1"/>
      <c r="XEP609" s="1"/>
      <c r="XEQ609" s="1"/>
      <c r="XER609" s="1"/>
      <c r="XES609" s="1"/>
      <c r="XET609" s="1"/>
      <c r="XEU609" s="1"/>
      <c r="XEV609" s="1"/>
      <c r="XEW609" s="1"/>
      <c r="XEX609" s="1"/>
      <c r="XEY609" s="1"/>
      <c r="XEZ609" s="1"/>
      <c r="XFA609" s="1"/>
      <c r="XFB609" s="1"/>
      <c r="XFC609" s="1"/>
      <c r="XFD609" s="1"/>
    </row>
    <row r="610" spans="1:151 16227:16384" s="11" customFormat="1" ht="20.25" customHeight="1" x14ac:dyDescent="0.25">
      <c r="A610" s="139"/>
      <c r="B610" s="140"/>
      <c r="C610" s="100">
        <f>C609+1</f>
        <v>2</v>
      </c>
      <c r="D610" s="100"/>
      <c r="E610" s="60" t="s">
        <v>208</v>
      </c>
      <c r="F610" s="117">
        <f>(61.39+1.69)*10.764</f>
        <v>678.99311999999998</v>
      </c>
      <c r="G610" s="119">
        <f>(61.39+1.69)*10.764</f>
        <v>678.99311999999998</v>
      </c>
      <c r="H610" s="60">
        <v>0</v>
      </c>
      <c r="I610" s="60">
        <f t="shared" ref="I610" si="156">F610*(($I$191)+1)+H610</f>
        <v>1018.4896799999999</v>
      </c>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WZC610" s="1"/>
      <c r="WZD610" s="1"/>
      <c r="WZE610" s="1"/>
      <c r="WZF610" s="1"/>
      <c r="WZG610" s="1"/>
      <c r="WZH610" s="1"/>
      <c r="WZI610" s="1"/>
      <c r="WZJ610" s="1"/>
      <c r="WZK610" s="1"/>
      <c r="WZL610" s="1"/>
      <c r="WZM610" s="1"/>
      <c r="WZN610" s="1"/>
      <c r="WZO610" s="1"/>
      <c r="WZP610" s="1"/>
      <c r="WZQ610" s="1"/>
      <c r="WZR610" s="1"/>
      <c r="WZS610" s="1"/>
      <c r="WZT610" s="1"/>
      <c r="WZU610" s="1"/>
      <c r="WZV610" s="1"/>
      <c r="WZW610" s="1"/>
      <c r="WZX610" s="1"/>
      <c r="WZY610" s="1"/>
      <c r="WZZ610" s="1"/>
      <c r="XAA610" s="1"/>
      <c r="XAB610" s="1"/>
      <c r="XAC610" s="1"/>
      <c r="XAD610" s="1"/>
      <c r="XAE610" s="1"/>
      <c r="XAF610" s="1"/>
      <c r="XAG610" s="1"/>
      <c r="XAH610" s="1"/>
      <c r="XAI610" s="1"/>
      <c r="XAJ610" s="1"/>
      <c r="XAK610" s="1"/>
      <c r="XAL610" s="1"/>
      <c r="XAM610" s="1"/>
      <c r="XAN610" s="1"/>
      <c r="XAO610" s="1"/>
      <c r="XAP610" s="1"/>
      <c r="XAQ610" s="1"/>
      <c r="XAR610" s="1"/>
      <c r="XAS610" s="1"/>
      <c r="XAT610" s="1"/>
      <c r="XAU610" s="1"/>
      <c r="XAV610" s="1"/>
      <c r="XAW610" s="1"/>
      <c r="XAX610" s="1"/>
      <c r="XAY610" s="1"/>
      <c r="XAZ610" s="1"/>
      <c r="XBA610" s="1"/>
      <c r="XBB610" s="1"/>
      <c r="XBC610" s="1"/>
      <c r="XBD610" s="1"/>
      <c r="XBE610" s="1"/>
      <c r="XBF610" s="1"/>
      <c r="XBG610" s="1"/>
      <c r="XBH610" s="1"/>
      <c r="XBI610" s="1"/>
      <c r="XBJ610" s="1"/>
      <c r="XBK610" s="1"/>
      <c r="XBL610" s="1"/>
      <c r="XBM610" s="1"/>
      <c r="XBN610" s="1"/>
      <c r="XBO610" s="1"/>
      <c r="XBP610" s="1"/>
      <c r="XBQ610" s="1"/>
      <c r="XBR610" s="1"/>
      <c r="XBS610" s="1"/>
      <c r="XBT610" s="1"/>
      <c r="XBU610" s="1"/>
      <c r="XBV610" s="1"/>
      <c r="XBW610" s="1"/>
      <c r="XBX610" s="1"/>
      <c r="XBY610" s="1"/>
      <c r="XBZ610" s="1"/>
      <c r="XCA610" s="1"/>
      <c r="XCB610" s="1"/>
      <c r="XCC610" s="1"/>
      <c r="XCD610" s="1"/>
      <c r="XCE610" s="1"/>
      <c r="XCF610" s="1"/>
      <c r="XCG610" s="1"/>
      <c r="XCH610" s="1"/>
      <c r="XCI610" s="1"/>
      <c r="XCJ610" s="1"/>
      <c r="XCK610" s="1"/>
      <c r="XCL610" s="1"/>
      <c r="XCM610" s="1"/>
      <c r="XCN610" s="1"/>
      <c r="XCO610" s="1"/>
      <c r="XCP610" s="1"/>
      <c r="XCQ610" s="1"/>
      <c r="XCR610" s="1"/>
      <c r="XCS610" s="1"/>
      <c r="XCT610" s="1"/>
      <c r="XCU610" s="1"/>
      <c r="XCV610" s="1"/>
      <c r="XCW610" s="1"/>
      <c r="XCX610" s="1"/>
      <c r="XCY610" s="1"/>
      <c r="XCZ610" s="1"/>
      <c r="XDA610" s="1"/>
      <c r="XDB610" s="1"/>
      <c r="XDC610" s="1"/>
      <c r="XDD610" s="1"/>
      <c r="XDE610" s="1"/>
      <c r="XDF610" s="1"/>
      <c r="XDG610" s="1"/>
      <c r="XDH610" s="1"/>
      <c r="XDI610" s="1"/>
      <c r="XDJ610" s="1"/>
      <c r="XDK610" s="1"/>
      <c r="XDL610" s="1"/>
      <c r="XDM610" s="1"/>
      <c r="XDN610" s="1"/>
      <c r="XDO610" s="1"/>
      <c r="XDP610" s="1"/>
      <c r="XDQ610" s="1"/>
      <c r="XDR610" s="1"/>
      <c r="XDS610" s="1"/>
      <c r="XDT610" s="1"/>
      <c r="XDU610" s="1"/>
      <c r="XDV610" s="1"/>
      <c r="XDW610" s="1"/>
      <c r="XDX610" s="1"/>
      <c r="XDY610" s="1"/>
      <c r="XDZ610" s="1"/>
      <c r="XEA610" s="1"/>
      <c r="XEB610" s="1"/>
      <c r="XEC610" s="1"/>
      <c r="XED610" s="1"/>
      <c r="XEE610" s="1"/>
      <c r="XEF610" s="1"/>
      <c r="XEG610" s="1"/>
      <c r="XEH610" s="1"/>
      <c r="XEI610" s="1"/>
      <c r="XEJ610" s="1"/>
      <c r="XEK610" s="1"/>
      <c r="XEL610" s="1"/>
      <c r="XEM610" s="1"/>
      <c r="XEN610" s="1"/>
      <c r="XEO610" s="1"/>
      <c r="XEP610" s="1"/>
      <c r="XEQ610" s="1"/>
      <c r="XER610" s="1"/>
      <c r="XES610" s="1"/>
      <c r="XET610" s="1"/>
      <c r="XEU610" s="1"/>
      <c r="XEV610" s="1"/>
      <c r="XEW610" s="1"/>
      <c r="XEX610" s="1"/>
      <c r="XEY610" s="1"/>
      <c r="XEZ610" s="1"/>
      <c r="XFA610" s="1"/>
      <c r="XFB610" s="1"/>
      <c r="XFC610" s="1"/>
      <c r="XFD610" s="1"/>
    </row>
    <row r="611" spans="1:151 16227:16384" s="11" customFormat="1" ht="20.25" customHeight="1" x14ac:dyDescent="0.25">
      <c r="A611" s="139"/>
      <c r="B611" s="140"/>
      <c r="C611" s="100">
        <f t="shared" ref="C611" si="157">C610+1</f>
        <v>3</v>
      </c>
      <c r="D611" s="100"/>
      <c r="E611" s="60" t="s">
        <v>211</v>
      </c>
      <c r="F611" s="117">
        <f>(42.53)*10.764</f>
        <v>457.79291999999998</v>
      </c>
      <c r="G611" s="119">
        <f>(42.53)*10.764</f>
        <v>457.79291999999998</v>
      </c>
      <c r="H611" s="60">
        <v>0</v>
      </c>
      <c r="I611" s="60">
        <f>F611*(($I$191)+1)+H611</f>
        <v>686.68938000000003</v>
      </c>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WZC611" s="1"/>
      <c r="WZD611" s="1"/>
      <c r="WZE611" s="1"/>
      <c r="WZF611" s="1"/>
      <c r="WZG611" s="1"/>
      <c r="WZH611" s="1"/>
      <c r="WZI611" s="1"/>
      <c r="WZJ611" s="1"/>
      <c r="WZK611" s="1"/>
      <c r="WZL611" s="1"/>
      <c r="WZM611" s="1"/>
      <c r="WZN611" s="1"/>
      <c r="WZO611" s="1"/>
      <c r="WZP611" s="1"/>
      <c r="WZQ611" s="1"/>
      <c r="WZR611" s="1"/>
      <c r="WZS611" s="1"/>
      <c r="WZT611" s="1"/>
      <c r="WZU611" s="1"/>
      <c r="WZV611" s="1"/>
      <c r="WZW611" s="1"/>
      <c r="WZX611" s="1"/>
      <c r="WZY611" s="1"/>
      <c r="WZZ611" s="1"/>
      <c r="XAA611" s="1"/>
      <c r="XAB611" s="1"/>
      <c r="XAC611" s="1"/>
      <c r="XAD611" s="1"/>
      <c r="XAE611" s="1"/>
      <c r="XAF611" s="1"/>
      <c r="XAG611" s="1"/>
      <c r="XAH611" s="1"/>
      <c r="XAI611" s="1"/>
      <c r="XAJ611" s="1"/>
      <c r="XAK611" s="1"/>
      <c r="XAL611" s="1"/>
      <c r="XAM611" s="1"/>
      <c r="XAN611" s="1"/>
      <c r="XAO611" s="1"/>
      <c r="XAP611" s="1"/>
      <c r="XAQ611" s="1"/>
      <c r="XAR611" s="1"/>
      <c r="XAS611" s="1"/>
      <c r="XAT611" s="1"/>
      <c r="XAU611" s="1"/>
      <c r="XAV611" s="1"/>
      <c r="XAW611" s="1"/>
      <c r="XAX611" s="1"/>
      <c r="XAY611" s="1"/>
      <c r="XAZ611" s="1"/>
      <c r="XBA611" s="1"/>
      <c r="XBB611" s="1"/>
      <c r="XBC611" s="1"/>
      <c r="XBD611" s="1"/>
      <c r="XBE611" s="1"/>
      <c r="XBF611" s="1"/>
      <c r="XBG611" s="1"/>
      <c r="XBH611" s="1"/>
      <c r="XBI611" s="1"/>
      <c r="XBJ611" s="1"/>
      <c r="XBK611" s="1"/>
      <c r="XBL611" s="1"/>
      <c r="XBM611" s="1"/>
      <c r="XBN611" s="1"/>
      <c r="XBO611" s="1"/>
      <c r="XBP611" s="1"/>
      <c r="XBQ611" s="1"/>
      <c r="XBR611" s="1"/>
      <c r="XBS611" s="1"/>
      <c r="XBT611" s="1"/>
      <c r="XBU611" s="1"/>
      <c r="XBV611" s="1"/>
      <c r="XBW611" s="1"/>
      <c r="XBX611" s="1"/>
      <c r="XBY611" s="1"/>
      <c r="XBZ611" s="1"/>
      <c r="XCA611" s="1"/>
      <c r="XCB611" s="1"/>
      <c r="XCC611" s="1"/>
      <c r="XCD611" s="1"/>
      <c r="XCE611" s="1"/>
      <c r="XCF611" s="1"/>
      <c r="XCG611" s="1"/>
      <c r="XCH611" s="1"/>
      <c r="XCI611" s="1"/>
      <c r="XCJ611" s="1"/>
      <c r="XCK611" s="1"/>
      <c r="XCL611" s="1"/>
      <c r="XCM611" s="1"/>
      <c r="XCN611" s="1"/>
      <c r="XCO611" s="1"/>
      <c r="XCP611" s="1"/>
      <c r="XCQ611" s="1"/>
      <c r="XCR611" s="1"/>
      <c r="XCS611" s="1"/>
      <c r="XCT611" s="1"/>
      <c r="XCU611" s="1"/>
      <c r="XCV611" s="1"/>
      <c r="XCW611" s="1"/>
      <c r="XCX611" s="1"/>
      <c r="XCY611" s="1"/>
      <c r="XCZ611" s="1"/>
      <c r="XDA611" s="1"/>
      <c r="XDB611" s="1"/>
      <c r="XDC611" s="1"/>
      <c r="XDD611" s="1"/>
      <c r="XDE611" s="1"/>
      <c r="XDF611" s="1"/>
      <c r="XDG611" s="1"/>
      <c r="XDH611" s="1"/>
      <c r="XDI611" s="1"/>
      <c r="XDJ611" s="1"/>
      <c r="XDK611" s="1"/>
      <c r="XDL611" s="1"/>
      <c r="XDM611" s="1"/>
      <c r="XDN611" s="1"/>
      <c r="XDO611" s="1"/>
      <c r="XDP611" s="1"/>
      <c r="XDQ611" s="1"/>
      <c r="XDR611" s="1"/>
      <c r="XDS611" s="1"/>
      <c r="XDT611" s="1"/>
      <c r="XDU611" s="1"/>
      <c r="XDV611" s="1"/>
      <c r="XDW611" s="1"/>
      <c r="XDX611" s="1"/>
      <c r="XDY611" s="1"/>
      <c r="XDZ611" s="1"/>
      <c r="XEA611" s="1"/>
      <c r="XEB611" s="1"/>
      <c r="XEC611" s="1"/>
      <c r="XED611" s="1"/>
      <c r="XEE611" s="1"/>
      <c r="XEF611" s="1"/>
      <c r="XEG611" s="1"/>
      <c r="XEH611" s="1"/>
      <c r="XEI611" s="1"/>
      <c r="XEJ611" s="1"/>
      <c r="XEK611" s="1"/>
      <c r="XEL611" s="1"/>
      <c r="XEM611" s="1"/>
      <c r="XEN611" s="1"/>
      <c r="XEO611" s="1"/>
      <c r="XEP611" s="1"/>
      <c r="XEQ611" s="1"/>
      <c r="XER611" s="1"/>
      <c r="XES611" s="1"/>
      <c r="XET611" s="1"/>
      <c r="XEU611" s="1"/>
      <c r="XEV611" s="1"/>
      <c r="XEW611" s="1"/>
      <c r="XEX611" s="1"/>
      <c r="XEY611" s="1"/>
      <c r="XEZ611" s="1"/>
      <c r="XFA611" s="1"/>
      <c r="XFB611" s="1"/>
      <c r="XFC611" s="1"/>
      <c r="XFD611" s="1"/>
    </row>
    <row r="612" spans="1:151 16227:16384" s="11" customFormat="1" ht="20.25" customHeight="1" x14ac:dyDescent="0.25">
      <c r="A612" s="139"/>
      <c r="B612" s="140"/>
      <c r="C612" s="100">
        <f>C611+1</f>
        <v>4</v>
      </c>
      <c r="D612" s="100"/>
      <c r="E612" s="60" t="s">
        <v>211</v>
      </c>
      <c r="F612" s="117">
        <f>(42.93)*10.764</f>
        <v>462.09851999999995</v>
      </c>
      <c r="G612" s="119">
        <f>(42.93)*10.764</f>
        <v>462.09851999999995</v>
      </c>
      <c r="H612" s="60">
        <v>0</v>
      </c>
      <c r="I612" s="60">
        <f t="shared" ref="I612:I613" si="158">F612*(($I$191)+1)+H612</f>
        <v>693.1477799999999</v>
      </c>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WZC612" s="1"/>
      <c r="WZD612" s="1"/>
      <c r="WZE612" s="1"/>
      <c r="WZF612" s="1"/>
      <c r="WZG612" s="1"/>
      <c r="WZH612" s="1"/>
      <c r="WZI612" s="1"/>
      <c r="WZJ612" s="1"/>
      <c r="WZK612" s="1"/>
      <c r="WZL612" s="1"/>
      <c r="WZM612" s="1"/>
      <c r="WZN612" s="1"/>
      <c r="WZO612" s="1"/>
      <c r="WZP612" s="1"/>
      <c r="WZQ612" s="1"/>
      <c r="WZR612" s="1"/>
      <c r="WZS612" s="1"/>
      <c r="WZT612" s="1"/>
      <c r="WZU612" s="1"/>
      <c r="WZV612" s="1"/>
      <c r="WZW612" s="1"/>
      <c r="WZX612" s="1"/>
      <c r="WZY612" s="1"/>
      <c r="WZZ612" s="1"/>
      <c r="XAA612" s="1"/>
      <c r="XAB612" s="1"/>
      <c r="XAC612" s="1"/>
      <c r="XAD612" s="1"/>
      <c r="XAE612" s="1"/>
      <c r="XAF612" s="1"/>
      <c r="XAG612" s="1"/>
      <c r="XAH612" s="1"/>
      <c r="XAI612" s="1"/>
      <c r="XAJ612" s="1"/>
      <c r="XAK612" s="1"/>
      <c r="XAL612" s="1"/>
      <c r="XAM612" s="1"/>
      <c r="XAN612" s="1"/>
      <c r="XAO612" s="1"/>
      <c r="XAP612" s="1"/>
      <c r="XAQ612" s="1"/>
      <c r="XAR612" s="1"/>
      <c r="XAS612" s="1"/>
      <c r="XAT612" s="1"/>
      <c r="XAU612" s="1"/>
      <c r="XAV612" s="1"/>
      <c r="XAW612" s="1"/>
      <c r="XAX612" s="1"/>
      <c r="XAY612" s="1"/>
      <c r="XAZ612" s="1"/>
      <c r="XBA612" s="1"/>
      <c r="XBB612" s="1"/>
      <c r="XBC612" s="1"/>
      <c r="XBD612" s="1"/>
      <c r="XBE612" s="1"/>
      <c r="XBF612" s="1"/>
      <c r="XBG612" s="1"/>
      <c r="XBH612" s="1"/>
      <c r="XBI612" s="1"/>
      <c r="XBJ612" s="1"/>
      <c r="XBK612" s="1"/>
      <c r="XBL612" s="1"/>
      <c r="XBM612" s="1"/>
      <c r="XBN612" s="1"/>
      <c r="XBO612" s="1"/>
      <c r="XBP612" s="1"/>
      <c r="XBQ612" s="1"/>
      <c r="XBR612" s="1"/>
      <c r="XBS612" s="1"/>
      <c r="XBT612" s="1"/>
      <c r="XBU612" s="1"/>
      <c r="XBV612" s="1"/>
      <c r="XBW612" s="1"/>
      <c r="XBX612" s="1"/>
      <c r="XBY612" s="1"/>
      <c r="XBZ612" s="1"/>
      <c r="XCA612" s="1"/>
      <c r="XCB612" s="1"/>
      <c r="XCC612" s="1"/>
      <c r="XCD612" s="1"/>
      <c r="XCE612" s="1"/>
      <c r="XCF612" s="1"/>
      <c r="XCG612" s="1"/>
      <c r="XCH612" s="1"/>
      <c r="XCI612" s="1"/>
      <c r="XCJ612" s="1"/>
      <c r="XCK612" s="1"/>
      <c r="XCL612" s="1"/>
      <c r="XCM612" s="1"/>
      <c r="XCN612" s="1"/>
      <c r="XCO612" s="1"/>
      <c r="XCP612" s="1"/>
      <c r="XCQ612" s="1"/>
      <c r="XCR612" s="1"/>
      <c r="XCS612" s="1"/>
      <c r="XCT612" s="1"/>
      <c r="XCU612" s="1"/>
      <c r="XCV612" s="1"/>
      <c r="XCW612" s="1"/>
      <c r="XCX612" s="1"/>
      <c r="XCY612" s="1"/>
      <c r="XCZ612" s="1"/>
      <c r="XDA612" s="1"/>
      <c r="XDB612" s="1"/>
      <c r="XDC612" s="1"/>
      <c r="XDD612" s="1"/>
      <c r="XDE612" s="1"/>
      <c r="XDF612" s="1"/>
      <c r="XDG612" s="1"/>
      <c r="XDH612" s="1"/>
      <c r="XDI612" s="1"/>
      <c r="XDJ612" s="1"/>
      <c r="XDK612" s="1"/>
      <c r="XDL612" s="1"/>
      <c r="XDM612" s="1"/>
      <c r="XDN612" s="1"/>
      <c r="XDO612" s="1"/>
      <c r="XDP612" s="1"/>
      <c r="XDQ612" s="1"/>
      <c r="XDR612" s="1"/>
      <c r="XDS612" s="1"/>
      <c r="XDT612" s="1"/>
      <c r="XDU612" s="1"/>
      <c r="XDV612" s="1"/>
      <c r="XDW612" s="1"/>
      <c r="XDX612" s="1"/>
      <c r="XDY612" s="1"/>
      <c r="XDZ612" s="1"/>
      <c r="XEA612" s="1"/>
      <c r="XEB612" s="1"/>
      <c r="XEC612" s="1"/>
      <c r="XED612" s="1"/>
      <c r="XEE612" s="1"/>
      <c r="XEF612" s="1"/>
      <c r="XEG612" s="1"/>
      <c r="XEH612" s="1"/>
      <c r="XEI612" s="1"/>
      <c r="XEJ612" s="1"/>
      <c r="XEK612" s="1"/>
      <c r="XEL612" s="1"/>
      <c r="XEM612" s="1"/>
      <c r="XEN612" s="1"/>
      <c r="XEO612" s="1"/>
      <c r="XEP612" s="1"/>
      <c r="XEQ612" s="1"/>
      <c r="XER612" s="1"/>
      <c r="XES612" s="1"/>
      <c r="XET612" s="1"/>
      <c r="XEU612" s="1"/>
      <c r="XEV612" s="1"/>
      <c r="XEW612" s="1"/>
      <c r="XEX612" s="1"/>
      <c r="XEY612" s="1"/>
      <c r="XEZ612" s="1"/>
      <c r="XFA612" s="1"/>
      <c r="XFB612" s="1"/>
      <c r="XFC612" s="1"/>
      <c r="XFD612" s="1"/>
    </row>
    <row r="613" spans="1:151 16227:16384" s="11" customFormat="1" ht="20.25" customHeight="1" x14ac:dyDescent="0.25">
      <c r="A613" s="141"/>
      <c r="B613" s="142"/>
      <c r="C613" s="100">
        <v>5</v>
      </c>
      <c r="D613" s="100"/>
      <c r="E613" s="60" t="s">
        <v>206</v>
      </c>
      <c r="F613" s="117">
        <f>(75.8+1.79)*10.764</f>
        <v>835.17876000000001</v>
      </c>
      <c r="G613" s="119">
        <f>(75.8+1.79)*10.764</f>
        <v>835.17876000000001</v>
      </c>
      <c r="H613" s="60">
        <v>0</v>
      </c>
      <c r="I613" s="60">
        <f t="shared" si="158"/>
        <v>1252.7681400000001</v>
      </c>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WZC613" s="1"/>
      <c r="WZD613" s="1"/>
      <c r="WZE613" s="1"/>
      <c r="WZF613" s="1"/>
      <c r="WZG613" s="1"/>
      <c r="WZH613" s="1"/>
      <c r="WZI613" s="1"/>
      <c r="WZJ613" s="1"/>
      <c r="WZK613" s="1"/>
      <c r="WZL613" s="1"/>
      <c r="WZM613" s="1"/>
      <c r="WZN613" s="1"/>
      <c r="WZO613" s="1"/>
      <c r="WZP613" s="1"/>
      <c r="WZQ613" s="1"/>
      <c r="WZR613" s="1"/>
      <c r="WZS613" s="1"/>
      <c r="WZT613" s="1"/>
      <c r="WZU613" s="1"/>
      <c r="WZV613" s="1"/>
      <c r="WZW613" s="1"/>
      <c r="WZX613" s="1"/>
      <c r="WZY613" s="1"/>
      <c r="WZZ613" s="1"/>
      <c r="XAA613" s="1"/>
      <c r="XAB613" s="1"/>
      <c r="XAC613" s="1"/>
      <c r="XAD613" s="1"/>
      <c r="XAE613" s="1"/>
      <c r="XAF613" s="1"/>
      <c r="XAG613" s="1"/>
      <c r="XAH613" s="1"/>
      <c r="XAI613" s="1"/>
      <c r="XAJ613" s="1"/>
      <c r="XAK613" s="1"/>
      <c r="XAL613" s="1"/>
      <c r="XAM613" s="1"/>
      <c r="XAN613" s="1"/>
      <c r="XAO613" s="1"/>
      <c r="XAP613" s="1"/>
      <c r="XAQ613" s="1"/>
      <c r="XAR613" s="1"/>
      <c r="XAS613" s="1"/>
      <c r="XAT613" s="1"/>
      <c r="XAU613" s="1"/>
      <c r="XAV613" s="1"/>
      <c r="XAW613" s="1"/>
      <c r="XAX613" s="1"/>
      <c r="XAY613" s="1"/>
      <c r="XAZ613" s="1"/>
      <c r="XBA613" s="1"/>
      <c r="XBB613" s="1"/>
      <c r="XBC613" s="1"/>
      <c r="XBD613" s="1"/>
      <c r="XBE613" s="1"/>
      <c r="XBF613" s="1"/>
      <c r="XBG613" s="1"/>
      <c r="XBH613" s="1"/>
      <c r="XBI613" s="1"/>
      <c r="XBJ613" s="1"/>
      <c r="XBK613" s="1"/>
      <c r="XBL613" s="1"/>
      <c r="XBM613" s="1"/>
      <c r="XBN613" s="1"/>
      <c r="XBO613" s="1"/>
      <c r="XBP613" s="1"/>
      <c r="XBQ613" s="1"/>
      <c r="XBR613" s="1"/>
      <c r="XBS613" s="1"/>
      <c r="XBT613" s="1"/>
      <c r="XBU613" s="1"/>
      <c r="XBV613" s="1"/>
      <c r="XBW613" s="1"/>
      <c r="XBX613" s="1"/>
      <c r="XBY613" s="1"/>
      <c r="XBZ613" s="1"/>
      <c r="XCA613" s="1"/>
      <c r="XCB613" s="1"/>
      <c r="XCC613" s="1"/>
      <c r="XCD613" s="1"/>
      <c r="XCE613" s="1"/>
      <c r="XCF613" s="1"/>
      <c r="XCG613" s="1"/>
      <c r="XCH613" s="1"/>
      <c r="XCI613" s="1"/>
      <c r="XCJ613" s="1"/>
      <c r="XCK613" s="1"/>
      <c r="XCL613" s="1"/>
      <c r="XCM613" s="1"/>
      <c r="XCN613" s="1"/>
      <c r="XCO613" s="1"/>
      <c r="XCP613" s="1"/>
      <c r="XCQ613" s="1"/>
      <c r="XCR613" s="1"/>
      <c r="XCS613" s="1"/>
      <c r="XCT613" s="1"/>
      <c r="XCU613" s="1"/>
      <c r="XCV613" s="1"/>
      <c r="XCW613" s="1"/>
      <c r="XCX613" s="1"/>
      <c r="XCY613" s="1"/>
      <c r="XCZ613" s="1"/>
      <c r="XDA613" s="1"/>
      <c r="XDB613" s="1"/>
      <c r="XDC613" s="1"/>
      <c r="XDD613" s="1"/>
      <c r="XDE613" s="1"/>
      <c r="XDF613" s="1"/>
      <c r="XDG613" s="1"/>
      <c r="XDH613" s="1"/>
      <c r="XDI613" s="1"/>
      <c r="XDJ613" s="1"/>
      <c r="XDK613" s="1"/>
      <c r="XDL613" s="1"/>
      <c r="XDM613" s="1"/>
      <c r="XDN613" s="1"/>
      <c r="XDO613" s="1"/>
      <c r="XDP613" s="1"/>
      <c r="XDQ613" s="1"/>
      <c r="XDR613" s="1"/>
      <c r="XDS613" s="1"/>
      <c r="XDT613" s="1"/>
      <c r="XDU613" s="1"/>
      <c r="XDV613" s="1"/>
      <c r="XDW613" s="1"/>
      <c r="XDX613" s="1"/>
      <c r="XDY613" s="1"/>
      <c r="XDZ613" s="1"/>
      <c r="XEA613" s="1"/>
      <c r="XEB613" s="1"/>
      <c r="XEC613" s="1"/>
      <c r="XED613" s="1"/>
      <c r="XEE613" s="1"/>
      <c r="XEF613" s="1"/>
      <c r="XEG613" s="1"/>
      <c r="XEH613" s="1"/>
      <c r="XEI613" s="1"/>
      <c r="XEJ613" s="1"/>
      <c r="XEK613" s="1"/>
      <c r="XEL613" s="1"/>
      <c r="XEM613" s="1"/>
      <c r="XEN613" s="1"/>
      <c r="XEO613" s="1"/>
      <c r="XEP613" s="1"/>
      <c r="XEQ613" s="1"/>
      <c r="XER613" s="1"/>
      <c r="XES613" s="1"/>
      <c r="XET613" s="1"/>
      <c r="XEU613" s="1"/>
      <c r="XEV613" s="1"/>
      <c r="XEW613" s="1"/>
      <c r="XEX613" s="1"/>
      <c r="XEY613" s="1"/>
      <c r="XEZ613" s="1"/>
      <c r="XFA613" s="1"/>
      <c r="XFB613" s="1"/>
      <c r="XFC613" s="1"/>
      <c r="XFD613" s="1"/>
    </row>
    <row r="614" spans="1:151 16227:16384" s="11" customFormat="1" ht="20.25" x14ac:dyDescent="0.25">
      <c r="A614" s="120" t="s">
        <v>300</v>
      </c>
      <c r="B614" s="121"/>
      <c r="C614" s="121"/>
      <c r="D614" s="121"/>
      <c r="E614" s="121"/>
      <c r="F614" s="121"/>
      <c r="G614" s="121"/>
      <c r="H614" s="121"/>
      <c r="I614" s="122"/>
      <c r="J614" s="1">
        <f>1</f>
        <v>1</v>
      </c>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WZC614" s="1"/>
      <c r="WZD614" s="1"/>
      <c r="WZE614" s="1"/>
      <c r="WZF614" s="1"/>
      <c r="WZG614" s="1"/>
      <c r="WZH614" s="1"/>
      <c r="WZI614" s="1"/>
      <c r="WZJ614" s="1"/>
      <c r="WZK614" s="1"/>
      <c r="WZL614" s="1"/>
      <c r="WZM614" s="1"/>
      <c r="WZN614" s="1"/>
      <c r="WZO614" s="1"/>
      <c r="WZP614" s="1"/>
      <c r="WZQ614" s="1"/>
      <c r="WZR614" s="1"/>
      <c r="WZS614" s="1"/>
      <c r="WZT614" s="1"/>
      <c r="WZU614" s="1"/>
      <c r="WZV614" s="1"/>
      <c r="WZW614" s="1"/>
      <c r="WZX614" s="1"/>
      <c r="WZY614" s="1"/>
      <c r="WZZ614" s="1"/>
      <c r="XAA614" s="1"/>
      <c r="XAB614" s="1"/>
      <c r="XAC614" s="1"/>
      <c r="XAD614" s="1"/>
      <c r="XAE614" s="1"/>
      <c r="XAF614" s="1"/>
      <c r="XAG614" s="1"/>
      <c r="XAH614" s="1"/>
      <c r="XAI614" s="1"/>
      <c r="XAJ614" s="1"/>
      <c r="XAK614" s="1"/>
      <c r="XAL614" s="1"/>
      <c r="XAM614" s="1"/>
      <c r="XAN614" s="1"/>
      <c r="XAO614" s="1"/>
      <c r="XAP614" s="1"/>
      <c r="XAQ614" s="1"/>
      <c r="XAR614" s="1"/>
      <c r="XAS614" s="1"/>
      <c r="XAT614" s="1"/>
      <c r="XAU614" s="1"/>
      <c r="XAV614" s="1"/>
      <c r="XAW614" s="1"/>
      <c r="XAX614" s="1"/>
      <c r="XAY614" s="1"/>
      <c r="XAZ614" s="1"/>
      <c r="XBA614" s="1"/>
      <c r="XBB614" s="1"/>
      <c r="XBC614" s="1"/>
      <c r="XBD614" s="1"/>
      <c r="XBE614" s="1"/>
      <c r="XBF614" s="1"/>
      <c r="XBG614" s="1"/>
      <c r="XBH614" s="1"/>
      <c r="XBI614" s="1"/>
      <c r="XBJ614" s="1"/>
      <c r="XBK614" s="1"/>
      <c r="XBL614" s="1"/>
      <c r="XBM614" s="1"/>
      <c r="XBN614" s="1"/>
      <c r="XBO614" s="1"/>
      <c r="XBP614" s="1"/>
      <c r="XBQ614" s="1"/>
      <c r="XBR614" s="1"/>
      <c r="XBS614" s="1"/>
      <c r="XBT614" s="1"/>
      <c r="XBU614" s="1"/>
      <c r="XBV614" s="1"/>
      <c r="XBW614" s="1"/>
      <c r="XBX614" s="1"/>
      <c r="XBY614" s="1"/>
      <c r="XBZ614" s="1"/>
      <c r="XCA614" s="1"/>
      <c r="XCB614" s="1"/>
      <c r="XCC614" s="1"/>
      <c r="XCD614" s="1"/>
      <c r="XCE614" s="1"/>
      <c r="XCF614" s="1"/>
      <c r="XCG614" s="1"/>
      <c r="XCH614" s="1"/>
      <c r="XCI614" s="1"/>
      <c r="XCJ614" s="1"/>
      <c r="XCK614" s="1"/>
      <c r="XCL614" s="1"/>
      <c r="XCM614" s="1"/>
      <c r="XCN614" s="1"/>
      <c r="XCO614" s="1"/>
      <c r="XCP614" s="1"/>
      <c r="XCQ614" s="1"/>
      <c r="XCR614" s="1"/>
      <c r="XCS614" s="1"/>
      <c r="XCT614" s="1"/>
      <c r="XCU614" s="1"/>
      <c r="XCV614" s="1"/>
      <c r="XCW614" s="1"/>
      <c r="XCX614" s="1"/>
      <c r="XCY614" s="1"/>
      <c r="XCZ614" s="1"/>
      <c r="XDA614" s="1"/>
      <c r="XDB614" s="1"/>
      <c r="XDC614" s="1"/>
      <c r="XDD614" s="1"/>
      <c r="XDE614" s="1"/>
      <c r="XDF614" s="1"/>
      <c r="XDG614" s="1"/>
      <c r="XDH614" s="1"/>
      <c r="XDI614" s="1"/>
      <c r="XDJ614" s="1"/>
      <c r="XDK614" s="1"/>
      <c r="XDL614" s="1"/>
      <c r="XDM614" s="1"/>
      <c r="XDN614" s="1"/>
      <c r="XDO614" s="1"/>
      <c r="XDP614" s="1"/>
      <c r="XDQ614" s="1"/>
      <c r="XDR614" s="1"/>
      <c r="XDS614" s="1"/>
      <c r="XDT614" s="1"/>
      <c r="XDU614" s="1"/>
      <c r="XDV614" s="1"/>
      <c r="XDW614" s="1"/>
      <c r="XDX614" s="1"/>
      <c r="XDY614" s="1"/>
      <c r="XDZ614" s="1"/>
      <c r="XEA614" s="1"/>
      <c r="XEB614" s="1"/>
      <c r="XEC614" s="1"/>
      <c r="XED614" s="1"/>
      <c r="XEE614" s="1"/>
      <c r="XEF614" s="1"/>
      <c r="XEG614" s="1"/>
      <c r="XEH614" s="1"/>
      <c r="XEI614" s="1"/>
      <c r="XEJ614" s="1"/>
      <c r="XEK614" s="1"/>
      <c r="XEL614" s="1"/>
      <c r="XEM614" s="1"/>
      <c r="XEN614" s="1"/>
      <c r="XEO614" s="1"/>
      <c r="XEP614" s="1"/>
      <c r="XEQ614" s="1"/>
      <c r="XER614" s="1"/>
      <c r="XES614" s="1"/>
      <c r="XET614" s="1"/>
      <c r="XEU614" s="1"/>
      <c r="XEV614" s="1"/>
      <c r="XEW614" s="1"/>
      <c r="XEX614" s="1"/>
      <c r="XEY614" s="1"/>
      <c r="XEZ614" s="1"/>
      <c r="XFA614" s="1"/>
      <c r="XFB614" s="1"/>
      <c r="XFC614" s="1"/>
      <c r="XFD614" s="1"/>
    </row>
    <row r="615" spans="1:151 16227:16384" s="11" customFormat="1" ht="20.25" customHeight="1" x14ac:dyDescent="0.25">
      <c r="A615" s="137" t="str">
        <f>A614</f>
        <v>15th Floor for Residential (Part Refuge &amp; Terrace Area)</v>
      </c>
      <c r="B615" s="138"/>
      <c r="C615" s="100">
        <v>1</v>
      </c>
      <c r="D615" s="100"/>
      <c r="E615" s="117" t="s">
        <v>215</v>
      </c>
      <c r="F615" s="118"/>
      <c r="G615" s="118"/>
      <c r="H615" s="118"/>
      <c r="I615" s="119"/>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WZC615" s="1"/>
      <c r="WZD615" s="1"/>
      <c r="WZE615" s="1"/>
      <c r="WZF615" s="1"/>
      <c r="WZG615" s="1"/>
      <c r="WZH615" s="1"/>
      <c r="WZI615" s="1"/>
      <c r="WZJ615" s="1"/>
      <c r="WZK615" s="1"/>
      <c r="WZL615" s="1"/>
      <c r="WZM615" s="1"/>
      <c r="WZN615" s="1"/>
      <c r="WZO615" s="1"/>
      <c r="WZP615" s="1"/>
      <c r="WZQ615" s="1"/>
      <c r="WZR615" s="1"/>
      <c r="WZS615" s="1"/>
      <c r="WZT615" s="1"/>
      <c r="WZU615" s="1"/>
      <c r="WZV615" s="1"/>
      <c r="WZW615" s="1"/>
      <c r="WZX615" s="1"/>
      <c r="WZY615" s="1"/>
      <c r="WZZ615" s="1"/>
      <c r="XAA615" s="1"/>
      <c r="XAB615" s="1"/>
      <c r="XAC615" s="1"/>
      <c r="XAD615" s="1"/>
      <c r="XAE615" s="1"/>
      <c r="XAF615" s="1"/>
      <c r="XAG615" s="1"/>
      <c r="XAH615" s="1"/>
      <c r="XAI615" s="1"/>
      <c r="XAJ615" s="1"/>
      <c r="XAK615" s="1"/>
      <c r="XAL615" s="1"/>
      <c r="XAM615" s="1"/>
      <c r="XAN615" s="1"/>
      <c r="XAO615" s="1"/>
      <c r="XAP615" s="1"/>
      <c r="XAQ615" s="1"/>
      <c r="XAR615" s="1"/>
      <c r="XAS615" s="1"/>
      <c r="XAT615" s="1"/>
      <c r="XAU615" s="1"/>
      <c r="XAV615" s="1"/>
      <c r="XAW615" s="1"/>
      <c r="XAX615" s="1"/>
      <c r="XAY615" s="1"/>
      <c r="XAZ615" s="1"/>
      <c r="XBA615" s="1"/>
      <c r="XBB615" s="1"/>
      <c r="XBC615" s="1"/>
      <c r="XBD615" s="1"/>
      <c r="XBE615" s="1"/>
      <c r="XBF615" s="1"/>
      <c r="XBG615" s="1"/>
      <c r="XBH615" s="1"/>
      <c r="XBI615" s="1"/>
      <c r="XBJ615" s="1"/>
      <c r="XBK615" s="1"/>
      <c r="XBL615" s="1"/>
      <c r="XBM615" s="1"/>
      <c r="XBN615" s="1"/>
      <c r="XBO615" s="1"/>
      <c r="XBP615" s="1"/>
      <c r="XBQ615" s="1"/>
      <c r="XBR615" s="1"/>
      <c r="XBS615" s="1"/>
      <c r="XBT615" s="1"/>
      <c r="XBU615" s="1"/>
      <c r="XBV615" s="1"/>
      <c r="XBW615" s="1"/>
      <c r="XBX615" s="1"/>
      <c r="XBY615" s="1"/>
      <c r="XBZ615" s="1"/>
      <c r="XCA615" s="1"/>
      <c r="XCB615" s="1"/>
      <c r="XCC615" s="1"/>
      <c r="XCD615" s="1"/>
      <c r="XCE615" s="1"/>
      <c r="XCF615" s="1"/>
      <c r="XCG615" s="1"/>
      <c r="XCH615" s="1"/>
      <c r="XCI615" s="1"/>
      <c r="XCJ615" s="1"/>
      <c r="XCK615" s="1"/>
      <c r="XCL615" s="1"/>
      <c r="XCM615" s="1"/>
      <c r="XCN615" s="1"/>
      <c r="XCO615" s="1"/>
      <c r="XCP615" s="1"/>
      <c r="XCQ615" s="1"/>
      <c r="XCR615" s="1"/>
      <c r="XCS615" s="1"/>
      <c r="XCT615" s="1"/>
      <c r="XCU615" s="1"/>
      <c r="XCV615" s="1"/>
      <c r="XCW615" s="1"/>
      <c r="XCX615" s="1"/>
      <c r="XCY615" s="1"/>
      <c r="XCZ615" s="1"/>
      <c r="XDA615" s="1"/>
      <c r="XDB615" s="1"/>
      <c r="XDC615" s="1"/>
      <c r="XDD615" s="1"/>
      <c r="XDE615" s="1"/>
      <c r="XDF615" s="1"/>
      <c r="XDG615" s="1"/>
      <c r="XDH615" s="1"/>
      <c r="XDI615" s="1"/>
      <c r="XDJ615" s="1"/>
      <c r="XDK615" s="1"/>
      <c r="XDL615" s="1"/>
      <c r="XDM615" s="1"/>
      <c r="XDN615" s="1"/>
      <c r="XDO615" s="1"/>
      <c r="XDP615" s="1"/>
      <c r="XDQ615" s="1"/>
      <c r="XDR615" s="1"/>
      <c r="XDS615" s="1"/>
      <c r="XDT615" s="1"/>
      <c r="XDU615" s="1"/>
      <c r="XDV615" s="1"/>
      <c r="XDW615" s="1"/>
      <c r="XDX615" s="1"/>
      <c r="XDY615" s="1"/>
      <c r="XDZ615" s="1"/>
      <c r="XEA615" s="1"/>
      <c r="XEB615" s="1"/>
      <c r="XEC615" s="1"/>
      <c r="XED615" s="1"/>
      <c r="XEE615" s="1"/>
      <c r="XEF615" s="1"/>
      <c r="XEG615" s="1"/>
      <c r="XEH615" s="1"/>
      <c r="XEI615" s="1"/>
      <c r="XEJ615" s="1"/>
      <c r="XEK615" s="1"/>
      <c r="XEL615" s="1"/>
      <c r="XEM615" s="1"/>
      <c r="XEN615" s="1"/>
      <c r="XEO615" s="1"/>
      <c r="XEP615" s="1"/>
      <c r="XEQ615" s="1"/>
      <c r="XER615" s="1"/>
      <c r="XES615" s="1"/>
      <c r="XET615" s="1"/>
      <c r="XEU615" s="1"/>
      <c r="XEV615" s="1"/>
      <c r="XEW615" s="1"/>
      <c r="XEX615" s="1"/>
      <c r="XEY615" s="1"/>
      <c r="XEZ615" s="1"/>
      <c r="XFA615" s="1"/>
      <c r="XFB615" s="1"/>
      <c r="XFC615" s="1"/>
      <c r="XFD615" s="1"/>
    </row>
    <row r="616" spans="1:151 16227:16384" s="11" customFormat="1" ht="20.25" customHeight="1" x14ac:dyDescent="0.25">
      <c r="A616" s="139"/>
      <c r="B616" s="140"/>
      <c r="C616" s="100">
        <f>C615+1</f>
        <v>2</v>
      </c>
      <c r="D616" s="100"/>
      <c r="E616" s="117" t="s">
        <v>214</v>
      </c>
      <c r="F616" s="118"/>
      <c r="G616" s="118"/>
      <c r="H616" s="118"/>
      <c r="I616" s="119"/>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WZC616" s="1"/>
      <c r="WZD616" s="1"/>
      <c r="WZE616" s="1"/>
      <c r="WZF616" s="1"/>
      <c r="WZG616" s="1"/>
      <c r="WZH616" s="1"/>
      <c r="WZI616" s="1"/>
      <c r="WZJ616" s="1"/>
      <c r="WZK616" s="1"/>
      <c r="WZL616" s="1"/>
      <c r="WZM616" s="1"/>
      <c r="WZN616" s="1"/>
      <c r="WZO616" s="1"/>
      <c r="WZP616" s="1"/>
      <c r="WZQ616" s="1"/>
      <c r="WZR616" s="1"/>
      <c r="WZS616" s="1"/>
      <c r="WZT616" s="1"/>
      <c r="WZU616" s="1"/>
      <c r="WZV616" s="1"/>
      <c r="WZW616" s="1"/>
      <c r="WZX616" s="1"/>
      <c r="WZY616" s="1"/>
      <c r="WZZ616" s="1"/>
      <c r="XAA616" s="1"/>
      <c r="XAB616" s="1"/>
      <c r="XAC616" s="1"/>
      <c r="XAD616" s="1"/>
      <c r="XAE616" s="1"/>
      <c r="XAF616" s="1"/>
      <c r="XAG616" s="1"/>
      <c r="XAH616" s="1"/>
      <c r="XAI616" s="1"/>
      <c r="XAJ616" s="1"/>
      <c r="XAK616" s="1"/>
      <c r="XAL616" s="1"/>
      <c r="XAM616" s="1"/>
      <c r="XAN616" s="1"/>
      <c r="XAO616" s="1"/>
      <c r="XAP616" s="1"/>
      <c r="XAQ616" s="1"/>
      <c r="XAR616" s="1"/>
      <c r="XAS616" s="1"/>
      <c r="XAT616" s="1"/>
      <c r="XAU616" s="1"/>
      <c r="XAV616" s="1"/>
      <c r="XAW616" s="1"/>
      <c r="XAX616" s="1"/>
      <c r="XAY616" s="1"/>
      <c r="XAZ616" s="1"/>
      <c r="XBA616" s="1"/>
      <c r="XBB616" s="1"/>
      <c r="XBC616" s="1"/>
      <c r="XBD616" s="1"/>
      <c r="XBE616" s="1"/>
      <c r="XBF616" s="1"/>
      <c r="XBG616" s="1"/>
      <c r="XBH616" s="1"/>
      <c r="XBI616" s="1"/>
      <c r="XBJ616" s="1"/>
      <c r="XBK616" s="1"/>
      <c r="XBL616" s="1"/>
      <c r="XBM616" s="1"/>
      <c r="XBN616" s="1"/>
      <c r="XBO616" s="1"/>
      <c r="XBP616" s="1"/>
      <c r="XBQ616" s="1"/>
      <c r="XBR616" s="1"/>
      <c r="XBS616" s="1"/>
      <c r="XBT616" s="1"/>
      <c r="XBU616" s="1"/>
      <c r="XBV616" s="1"/>
      <c r="XBW616" s="1"/>
      <c r="XBX616" s="1"/>
      <c r="XBY616" s="1"/>
      <c r="XBZ616" s="1"/>
      <c r="XCA616" s="1"/>
      <c r="XCB616" s="1"/>
      <c r="XCC616" s="1"/>
      <c r="XCD616" s="1"/>
      <c r="XCE616" s="1"/>
      <c r="XCF616" s="1"/>
      <c r="XCG616" s="1"/>
      <c r="XCH616" s="1"/>
      <c r="XCI616" s="1"/>
      <c r="XCJ616" s="1"/>
      <c r="XCK616" s="1"/>
      <c r="XCL616" s="1"/>
      <c r="XCM616" s="1"/>
      <c r="XCN616" s="1"/>
      <c r="XCO616" s="1"/>
      <c r="XCP616" s="1"/>
      <c r="XCQ616" s="1"/>
      <c r="XCR616" s="1"/>
      <c r="XCS616" s="1"/>
      <c r="XCT616" s="1"/>
      <c r="XCU616" s="1"/>
      <c r="XCV616" s="1"/>
      <c r="XCW616" s="1"/>
      <c r="XCX616" s="1"/>
      <c r="XCY616" s="1"/>
      <c r="XCZ616" s="1"/>
      <c r="XDA616" s="1"/>
      <c r="XDB616" s="1"/>
      <c r="XDC616" s="1"/>
      <c r="XDD616" s="1"/>
      <c r="XDE616" s="1"/>
      <c r="XDF616" s="1"/>
      <c r="XDG616" s="1"/>
      <c r="XDH616" s="1"/>
      <c r="XDI616" s="1"/>
      <c r="XDJ616" s="1"/>
      <c r="XDK616" s="1"/>
      <c r="XDL616" s="1"/>
      <c r="XDM616" s="1"/>
      <c r="XDN616" s="1"/>
      <c r="XDO616" s="1"/>
      <c r="XDP616" s="1"/>
      <c r="XDQ616" s="1"/>
      <c r="XDR616" s="1"/>
      <c r="XDS616" s="1"/>
      <c r="XDT616" s="1"/>
      <c r="XDU616" s="1"/>
      <c r="XDV616" s="1"/>
      <c r="XDW616" s="1"/>
      <c r="XDX616" s="1"/>
      <c r="XDY616" s="1"/>
      <c r="XDZ616" s="1"/>
      <c r="XEA616" s="1"/>
      <c r="XEB616" s="1"/>
      <c r="XEC616" s="1"/>
      <c r="XED616" s="1"/>
      <c r="XEE616" s="1"/>
      <c r="XEF616" s="1"/>
      <c r="XEG616" s="1"/>
      <c r="XEH616" s="1"/>
      <c r="XEI616" s="1"/>
      <c r="XEJ616" s="1"/>
      <c r="XEK616" s="1"/>
      <c r="XEL616" s="1"/>
      <c r="XEM616" s="1"/>
      <c r="XEN616" s="1"/>
      <c r="XEO616" s="1"/>
      <c r="XEP616" s="1"/>
      <c r="XEQ616" s="1"/>
      <c r="XER616" s="1"/>
      <c r="XES616" s="1"/>
      <c r="XET616" s="1"/>
      <c r="XEU616" s="1"/>
      <c r="XEV616" s="1"/>
      <c r="XEW616" s="1"/>
      <c r="XEX616" s="1"/>
      <c r="XEY616" s="1"/>
      <c r="XEZ616" s="1"/>
      <c r="XFA616" s="1"/>
      <c r="XFB616" s="1"/>
      <c r="XFC616" s="1"/>
      <c r="XFD616" s="1"/>
    </row>
    <row r="617" spans="1:151 16227:16384" s="11" customFormat="1" ht="20.25" customHeight="1" x14ac:dyDescent="0.25">
      <c r="A617" s="139"/>
      <c r="B617" s="140"/>
      <c r="C617" s="100">
        <f t="shared" ref="C617" si="159">C616+1</f>
        <v>3</v>
      </c>
      <c r="D617" s="100"/>
      <c r="E617" s="60" t="s">
        <v>211</v>
      </c>
      <c r="F617" s="117">
        <f>(42.53)*10.764</f>
        <v>457.79291999999998</v>
      </c>
      <c r="G617" s="119">
        <f>(42.53)*10.764</f>
        <v>457.79291999999998</v>
      </c>
      <c r="H617" s="60">
        <v>0</v>
      </c>
      <c r="I617" s="60">
        <f>F617*(($I$191)+1)+H617</f>
        <v>686.68938000000003</v>
      </c>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WZC617" s="1"/>
      <c r="WZD617" s="1"/>
      <c r="WZE617" s="1"/>
      <c r="WZF617" s="1"/>
      <c r="WZG617" s="1"/>
      <c r="WZH617" s="1"/>
      <c r="WZI617" s="1"/>
      <c r="WZJ617" s="1"/>
      <c r="WZK617" s="1"/>
      <c r="WZL617" s="1"/>
      <c r="WZM617" s="1"/>
      <c r="WZN617" s="1"/>
      <c r="WZO617" s="1"/>
      <c r="WZP617" s="1"/>
      <c r="WZQ617" s="1"/>
      <c r="WZR617" s="1"/>
      <c r="WZS617" s="1"/>
      <c r="WZT617" s="1"/>
      <c r="WZU617" s="1"/>
      <c r="WZV617" s="1"/>
      <c r="WZW617" s="1"/>
      <c r="WZX617" s="1"/>
      <c r="WZY617" s="1"/>
      <c r="WZZ617" s="1"/>
      <c r="XAA617" s="1"/>
      <c r="XAB617" s="1"/>
      <c r="XAC617" s="1"/>
      <c r="XAD617" s="1"/>
      <c r="XAE617" s="1"/>
      <c r="XAF617" s="1"/>
      <c r="XAG617" s="1"/>
      <c r="XAH617" s="1"/>
      <c r="XAI617" s="1"/>
      <c r="XAJ617" s="1"/>
      <c r="XAK617" s="1"/>
      <c r="XAL617" s="1"/>
      <c r="XAM617" s="1"/>
      <c r="XAN617" s="1"/>
      <c r="XAO617" s="1"/>
      <c r="XAP617" s="1"/>
      <c r="XAQ617" s="1"/>
      <c r="XAR617" s="1"/>
      <c r="XAS617" s="1"/>
      <c r="XAT617" s="1"/>
      <c r="XAU617" s="1"/>
      <c r="XAV617" s="1"/>
      <c r="XAW617" s="1"/>
      <c r="XAX617" s="1"/>
      <c r="XAY617" s="1"/>
      <c r="XAZ617" s="1"/>
      <c r="XBA617" s="1"/>
      <c r="XBB617" s="1"/>
      <c r="XBC617" s="1"/>
      <c r="XBD617" s="1"/>
      <c r="XBE617" s="1"/>
      <c r="XBF617" s="1"/>
      <c r="XBG617" s="1"/>
      <c r="XBH617" s="1"/>
      <c r="XBI617" s="1"/>
      <c r="XBJ617" s="1"/>
      <c r="XBK617" s="1"/>
      <c r="XBL617" s="1"/>
      <c r="XBM617" s="1"/>
      <c r="XBN617" s="1"/>
      <c r="XBO617" s="1"/>
      <c r="XBP617" s="1"/>
      <c r="XBQ617" s="1"/>
      <c r="XBR617" s="1"/>
      <c r="XBS617" s="1"/>
      <c r="XBT617" s="1"/>
      <c r="XBU617" s="1"/>
      <c r="XBV617" s="1"/>
      <c r="XBW617" s="1"/>
      <c r="XBX617" s="1"/>
      <c r="XBY617" s="1"/>
      <c r="XBZ617" s="1"/>
      <c r="XCA617" s="1"/>
      <c r="XCB617" s="1"/>
      <c r="XCC617" s="1"/>
      <c r="XCD617" s="1"/>
      <c r="XCE617" s="1"/>
      <c r="XCF617" s="1"/>
      <c r="XCG617" s="1"/>
      <c r="XCH617" s="1"/>
      <c r="XCI617" s="1"/>
      <c r="XCJ617" s="1"/>
      <c r="XCK617" s="1"/>
      <c r="XCL617" s="1"/>
      <c r="XCM617" s="1"/>
      <c r="XCN617" s="1"/>
      <c r="XCO617" s="1"/>
      <c r="XCP617" s="1"/>
      <c r="XCQ617" s="1"/>
      <c r="XCR617" s="1"/>
      <c r="XCS617" s="1"/>
      <c r="XCT617" s="1"/>
      <c r="XCU617" s="1"/>
      <c r="XCV617" s="1"/>
      <c r="XCW617" s="1"/>
      <c r="XCX617" s="1"/>
      <c r="XCY617" s="1"/>
      <c r="XCZ617" s="1"/>
      <c r="XDA617" s="1"/>
      <c r="XDB617" s="1"/>
      <c r="XDC617" s="1"/>
      <c r="XDD617" s="1"/>
      <c r="XDE617" s="1"/>
      <c r="XDF617" s="1"/>
      <c r="XDG617" s="1"/>
      <c r="XDH617" s="1"/>
      <c r="XDI617" s="1"/>
      <c r="XDJ617" s="1"/>
      <c r="XDK617" s="1"/>
      <c r="XDL617" s="1"/>
      <c r="XDM617" s="1"/>
      <c r="XDN617" s="1"/>
      <c r="XDO617" s="1"/>
      <c r="XDP617" s="1"/>
      <c r="XDQ617" s="1"/>
      <c r="XDR617" s="1"/>
      <c r="XDS617" s="1"/>
      <c r="XDT617" s="1"/>
      <c r="XDU617" s="1"/>
      <c r="XDV617" s="1"/>
      <c r="XDW617" s="1"/>
      <c r="XDX617" s="1"/>
      <c r="XDY617" s="1"/>
      <c r="XDZ617" s="1"/>
      <c r="XEA617" s="1"/>
      <c r="XEB617" s="1"/>
      <c r="XEC617" s="1"/>
      <c r="XED617" s="1"/>
      <c r="XEE617" s="1"/>
      <c r="XEF617" s="1"/>
      <c r="XEG617" s="1"/>
      <c r="XEH617" s="1"/>
      <c r="XEI617" s="1"/>
      <c r="XEJ617" s="1"/>
      <c r="XEK617" s="1"/>
      <c r="XEL617" s="1"/>
      <c r="XEM617" s="1"/>
      <c r="XEN617" s="1"/>
      <c r="XEO617" s="1"/>
      <c r="XEP617" s="1"/>
      <c r="XEQ617" s="1"/>
      <c r="XER617" s="1"/>
      <c r="XES617" s="1"/>
      <c r="XET617" s="1"/>
      <c r="XEU617" s="1"/>
      <c r="XEV617" s="1"/>
      <c r="XEW617" s="1"/>
      <c r="XEX617" s="1"/>
      <c r="XEY617" s="1"/>
      <c r="XEZ617" s="1"/>
      <c r="XFA617" s="1"/>
      <c r="XFB617" s="1"/>
      <c r="XFC617" s="1"/>
      <c r="XFD617" s="1"/>
    </row>
    <row r="618" spans="1:151 16227:16384" s="11" customFormat="1" ht="20.25" customHeight="1" x14ac:dyDescent="0.25">
      <c r="A618" s="139"/>
      <c r="B618" s="140"/>
      <c r="C618" s="100">
        <f>C617+1</f>
        <v>4</v>
      </c>
      <c r="D618" s="100"/>
      <c r="E618" s="60" t="s">
        <v>211</v>
      </c>
      <c r="F618" s="117">
        <f>(42.93)*10.764</f>
        <v>462.09851999999995</v>
      </c>
      <c r="G618" s="119">
        <f>(42.93)*10.764</f>
        <v>462.09851999999995</v>
      </c>
      <c r="H618" s="60">
        <v>0</v>
      </c>
      <c r="I618" s="60">
        <f t="shared" ref="I618:I619" si="160">F618*(($I$191)+1)+H618</f>
        <v>693.1477799999999</v>
      </c>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WZC618" s="1"/>
      <c r="WZD618" s="1"/>
      <c r="WZE618" s="1"/>
      <c r="WZF618" s="1"/>
      <c r="WZG618" s="1"/>
      <c r="WZH618" s="1"/>
      <c r="WZI618" s="1"/>
      <c r="WZJ618" s="1"/>
      <c r="WZK618" s="1"/>
      <c r="WZL618" s="1"/>
      <c r="WZM618" s="1"/>
      <c r="WZN618" s="1"/>
      <c r="WZO618" s="1"/>
      <c r="WZP618" s="1"/>
      <c r="WZQ618" s="1"/>
      <c r="WZR618" s="1"/>
      <c r="WZS618" s="1"/>
      <c r="WZT618" s="1"/>
      <c r="WZU618" s="1"/>
      <c r="WZV618" s="1"/>
      <c r="WZW618" s="1"/>
      <c r="WZX618" s="1"/>
      <c r="WZY618" s="1"/>
      <c r="WZZ618" s="1"/>
      <c r="XAA618" s="1"/>
      <c r="XAB618" s="1"/>
      <c r="XAC618" s="1"/>
      <c r="XAD618" s="1"/>
      <c r="XAE618" s="1"/>
      <c r="XAF618" s="1"/>
      <c r="XAG618" s="1"/>
      <c r="XAH618" s="1"/>
      <c r="XAI618" s="1"/>
      <c r="XAJ618" s="1"/>
      <c r="XAK618" s="1"/>
      <c r="XAL618" s="1"/>
      <c r="XAM618" s="1"/>
      <c r="XAN618" s="1"/>
      <c r="XAO618" s="1"/>
      <c r="XAP618" s="1"/>
      <c r="XAQ618" s="1"/>
      <c r="XAR618" s="1"/>
      <c r="XAS618" s="1"/>
      <c r="XAT618" s="1"/>
      <c r="XAU618" s="1"/>
      <c r="XAV618" s="1"/>
      <c r="XAW618" s="1"/>
      <c r="XAX618" s="1"/>
      <c r="XAY618" s="1"/>
      <c r="XAZ618" s="1"/>
      <c r="XBA618" s="1"/>
      <c r="XBB618" s="1"/>
      <c r="XBC618" s="1"/>
      <c r="XBD618" s="1"/>
      <c r="XBE618" s="1"/>
      <c r="XBF618" s="1"/>
      <c r="XBG618" s="1"/>
      <c r="XBH618" s="1"/>
      <c r="XBI618" s="1"/>
      <c r="XBJ618" s="1"/>
      <c r="XBK618" s="1"/>
      <c r="XBL618" s="1"/>
      <c r="XBM618" s="1"/>
      <c r="XBN618" s="1"/>
      <c r="XBO618" s="1"/>
      <c r="XBP618" s="1"/>
      <c r="XBQ618" s="1"/>
      <c r="XBR618" s="1"/>
      <c r="XBS618" s="1"/>
      <c r="XBT618" s="1"/>
      <c r="XBU618" s="1"/>
      <c r="XBV618" s="1"/>
      <c r="XBW618" s="1"/>
      <c r="XBX618" s="1"/>
      <c r="XBY618" s="1"/>
      <c r="XBZ618" s="1"/>
      <c r="XCA618" s="1"/>
      <c r="XCB618" s="1"/>
      <c r="XCC618" s="1"/>
      <c r="XCD618" s="1"/>
      <c r="XCE618" s="1"/>
      <c r="XCF618" s="1"/>
      <c r="XCG618" s="1"/>
      <c r="XCH618" s="1"/>
      <c r="XCI618" s="1"/>
      <c r="XCJ618" s="1"/>
      <c r="XCK618" s="1"/>
      <c r="XCL618" s="1"/>
      <c r="XCM618" s="1"/>
      <c r="XCN618" s="1"/>
      <c r="XCO618" s="1"/>
      <c r="XCP618" s="1"/>
      <c r="XCQ618" s="1"/>
      <c r="XCR618" s="1"/>
      <c r="XCS618" s="1"/>
      <c r="XCT618" s="1"/>
      <c r="XCU618" s="1"/>
      <c r="XCV618" s="1"/>
      <c r="XCW618" s="1"/>
      <c r="XCX618" s="1"/>
      <c r="XCY618" s="1"/>
      <c r="XCZ618" s="1"/>
      <c r="XDA618" s="1"/>
      <c r="XDB618" s="1"/>
      <c r="XDC618" s="1"/>
      <c r="XDD618" s="1"/>
      <c r="XDE618" s="1"/>
      <c r="XDF618" s="1"/>
      <c r="XDG618" s="1"/>
      <c r="XDH618" s="1"/>
      <c r="XDI618" s="1"/>
      <c r="XDJ618" s="1"/>
      <c r="XDK618" s="1"/>
      <c r="XDL618" s="1"/>
      <c r="XDM618" s="1"/>
      <c r="XDN618" s="1"/>
      <c r="XDO618" s="1"/>
      <c r="XDP618" s="1"/>
      <c r="XDQ618" s="1"/>
      <c r="XDR618" s="1"/>
      <c r="XDS618" s="1"/>
      <c r="XDT618" s="1"/>
      <c r="XDU618" s="1"/>
      <c r="XDV618" s="1"/>
      <c r="XDW618" s="1"/>
      <c r="XDX618" s="1"/>
      <c r="XDY618" s="1"/>
      <c r="XDZ618" s="1"/>
      <c r="XEA618" s="1"/>
      <c r="XEB618" s="1"/>
      <c r="XEC618" s="1"/>
      <c r="XED618" s="1"/>
      <c r="XEE618" s="1"/>
      <c r="XEF618" s="1"/>
      <c r="XEG618" s="1"/>
      <c r="XEH618" s="1"/>
      <c r="XEI618" s="1"/>
      <c r="XEJ618" s="1"/>
      <c r="XEK618" s="1"/>
      <c r="XEL618" s="1"/>
      <c r="XEM618" s="1"/>
      <c r="XEN618" s="1"/>
      <c r="XEO618" s="1"/>
      <c r="XEP618" s="1"/>
      <c r="XEQ618" s="1"/>
      <c r="XER618" s="1"/>
      <c r="XES618" s="1"/>
      <c r="XET618" s="1"/>
      <c r="XEU618" s="1"/>
      <c r="XEV618" s="1"/>
      <c r="XEW618" s="1"/>
      <c r="XEX618" s="1"/>
      <c r="XEY618" s="1"/>
      <c r="XEZ618" s="1"/>
      <c r="XFA618" s="1"/>
      <c r="XFB618" s="1"/>
      <c r="XFC618" s="1"/>
      <c r="XFD618" s="1"/>
    </row>
    <row r="619" spans="1:151 16227:16384" s="11" customFormat="1" ht="20.25" customHeight="1" x14ac:dyDescent="0.25">
      <c r="A619" s="141"/>
      <c r="B619" s="142"/>
      <c r="C619" s="100">
        <v>5</v>
      </c>
      <c r="D619" s="100"/>
      <c r="E619" s="60" t="s">
        <v>206</v>
      </c>
      <c r="F619" s="117">
        <f>(75.8+1.79)*10.764</f>
        <v>835.17876000000001</v>
      </c>
      <c r="G619" s="119">
        <f>(75.8+1.79)*10.764</f>
        <v>835.17876000000001</v>
      </c>
      <c r="H619" s="60">
        <v>0</v>
      </c>
      <c r="I619" s="60">
        <f t="shared" si="160"/>
        <v>1252.7681400000001</v>
      </c>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WZC619" s="1"/>
      <c r="WZD619" s="1"/>
      <c r="WZE619" s="1"/>
      <c r="WZF619" s="1"/>
      <c r="WZG619" s="1"/>
      <c r="WZH619" s="1"/>
      <c r="WZI619" s="1"/>
      <c r="WZJ619" s="1"/>
      <c r="WZK619" s="1"/>
      <c r="WZL619" s="1"/>
      <c r="WZM619" s="1"/>
      <c r="WZN619" s="1"/>
      <c r="WZO619" s="1"/>
      <c r="WZP619" s="1"/>
      <c r="WZQ619" s="1"/>
      <c r="WZR619" s="1"/>
      <c r="WZS619" s="1"/>
      <c r="WZT619" s="1"/>
      <c r="WZU619" s="1"/>
      <c r="WZV619" s="1"/>
      <c r="WZW619" s="1"/>
      <c r="WZX619" s="1"/>
      <c r="WZY619" s="1"/>
      <c r="WZZ619" s="1"/>
      <c r="XAA619" s="1"/>
      <c r="XAB619" s="1"/>
      <c r="XAC619" s="1"/>
      <c r="XAD619" s="1"/>
      <c r="XAE619" s="1"/>
      <c r="XAF619" s="1"/>
      <c r="XAG619" s="1"/>
      <c r="XAH619" s="1"/>
      <c r="XAI619" s="1"/>
      <c r="XAJ619" s="1"/>
      <c r="XAK619" s="1"/>
      <c r="XAL619" s="1"/>
      <c r="XAM619" s="1"/>
      <c r="XAN619" s="1"/>
      <c r="XAO619" s="1"/>
      <c r="XAP619" s="1"/>
      <c r="XAQ619" s="1"/>
      <c r="XAR619" s="1"/>
      <c r="XAS619" s="1"/>
      <c r="XAT619" s="1"/>
      <c r="XAU619" s="1"/>
      <c r="XAV619" s="1"/>
      <c r="XAW619" s="1"/>
      <c r="XAX619" s="1"/>
      <c r="XAY619" s="1"/>
      <c r="XAZ619" s="1"/>
      <c r="XBA619" s="1"/>
      <c r="XBB619" s="1"/>
      <c r="XBC619" s="1"/>
      <c r="XBD619" s="1"/>
      <c r="XBE619" s="1"/>
      <c r="XBF619" s="1"/>
      <c r="XBG619" s="1"/>
      <c r="XBH619" s="1"/>
      <c r="XBI619" s="1"/>
      <c r="XBJ619" s="1"/>
      <c r="XBK619" s="1"/>
      <c r="XBL619" s="1"/>
      <c r="XBM619" s="1"/>
      <c r="XBN619" s="1"/>
      <c r="XBO619" s="1"/>
      <c r="XBP619" s="1"/>
      <c r="XBQ619" s="1"/>
      <c r="XBR619" s="1"/>
      <c r="XBS619" s="1"/>
      <c r="XBT619" s="1"/>
      <c r="XBU619" s="1"/>
      <c r="XBV619" s="1"/>
      <c r="XBW619" s="1"/>
      <c r="XBX619" s="1"/>
      <c r="XBY619" s="1"/>
      <c r="XBZ619" s="1"/>
      <c r="XCA619" s="1"/>
      <c r="XCB619" s="1"/>
      <c r="XCC619" s="1"/>
      <c r="XCD619" s="1"/>
      <c r="XCE619" s="1"/>
      <c r="XCF619" s="1"/>
      <c r="XCG619" s="1"/>
      <c r="XCH619" s="1"/>
      <c r="XCI619" s="1"/>
      <c r="XCJ619" s="1"/>
      <c r="XCK619" s="1"/>
      <c r="XCL619" s="1"/>
      <c r="XCM619" s="1"/>
      <c r="XCN619" s="1"/>
      <c r="XCO619" s="1"/>
      <c r="XCP619" s="1"/>
      <c r="XCQ619" s="1"/>
      <c r="XCR619" s="1"/>
      <c r="XCS619" s="1"/>
      <c r="XCT619" s="1"/>
      <c r="XCU619" s="1"/>
      <c r="XCV619" s="1"/>
      <c r="XCW619" s="1"/>
      <c r="XCX619" s="1"/>
      <c r="XCY619" s="1"/>
      <c r="XCZ619" s="1"/>
      <c r="XDA619" s="1"/>
      <c r="XDB619" s="1"/>
      <c r="XDC619" s="1"/>
      <c r="XDD619" s="1"/>
      <c r="XDE619" s="1"/>
      <c r="XDF619" s="1"/>
      <c r="XDG619" s="1"/>
      <c r="XDH619" s="1"/>
      <c r="XDI619" s="1"/>
      <c r="XDJ619" s="1"/>
      <c r="XDK619" s="1"/>
      <c r="XDL619" s="1"/>
      <c r="XDM619" s="1"/>
      <c r="XDN619" s="1"/>
      <c r="XDO619" s="1"/>
      <c r="XDP619" s="1"/>
      <c r="XDQ619" s="1"/>
      <c r="XDR619" s="1"/>
      <c r="XDS619" s="1"/>
      <c r="XDT619" s="1"/>
      <c r="XDU619" s="1"/>
      <c r="XDV619" s="1"/>
      <c r="XDW619" s="1"/>
      <c r="XDX619" s="1"/>
      <c r="XDY619" s="1"/>
      <c r="XDZ619" s="1"/>
      <c r="XEA619" s="1"/>
      <c r="XEB619" s="1"/>
      <c r="XEC619" s="1"/>
      <c r="XED619" s="1"/>
      <c r="XEE619" s="1"/>
      <c r="XEF619" s="1"/>
      <c r="XEG619" s="1"/>
      <c r="XEH619" s="1"/>
      <c r="XEI619" s="1"/>
      <c r="XEJ619" s="1"/>
      <c r="XEK619" s="1"/>
      <c r="XEL619" s="1"/>
      <c r="XEM619" s="1"/>
      <c r="XEN619" s="1"/>
      <c r="XEO619" s="1"/>
      <c r="XEP619" s="1"/>
      <c r="XEQ619" s="1"/>
      <c r="XER619" s="1"/>
      <c r="XES619" s="1"/>
      <c r="XET619" s="1"/>
      <c r="XEU619" s="1"/>
      <c r="XEV619" s="1"/>
      <c r="XEW619" s="1"/>
      <c r="XEX619" s="1"/>
      <c r="XEY619" s="1"/>
      <c r="XEZ619" s="1"/>
      <c r="XFA619" s="1"/>
      <c r="XFB619" s="1"/>
      <c r="XFC619" s="1"/>
      <c r="XFD619" s="1"/>
    </row>
    <row r="620" spans="1:151 16227:16384" s="11" customFormat="1" ht="20.25" x14ac:dyDescent="0.25">
      <c r="A620" s="120" t="s">
        <v>212</v>
      </c>
      <c r="B620" s="121"/>
      <c r="C620" s="121"/>
      <c r="D620" s="121"/>
      <c r="E620" s="121"/>
      <c r="F620" s="121"/>
      <c r="G620" s="121"/>
      <c r="H620" s="121"/>
      <c r="I620" s="122"/>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WZC620" s="1"/>
      <c r="WZD620" s="1"/>
      <c r="WZE620" s="1"/>
      <c r="WZF620" s="1"/>
      <c r="WZG620" s="1"/>
      <c r="WZH620" s="1"/>
      <c r="WZI620" s="1"/>
      <c r="WZJ620" s="1"/>
      <c r="WZK620" s="1"/>
      <c r="WZL620" s="1"/>
      <c r="WZM620" s="1"/>
      <c r="WZN620" s="1"/>
      <c r="WZO620" s="1"/>
      <c r="WZP620" s="1"/>
      <c r="WZQ620" s="1"/>
      <c r="WZR620" s="1"/>
      <c r="WZS620" s="1"/>
      <c r="WZT620" s="1"/>
      <c r="WZU620" s="1"/>
      <c r="WZV620" s="1"/>
      <c r="WZW620" s="1"/>
      <c r="WZX620" s="1"/>
      <c r="WZY620" s="1"/>
      <c r="WZZ620" s="1"/>
      <c r="XAA620" s="1"/>
      <c r="XAB620" s="1"/>
      <c r="XAC620" s="1"/>
      <c r="XAD620" s="1"/>
      <c r="XAE620" s="1"/>
      <c r="XAF620" s="1"/>
      <c r="XAG620" s="1"/>
      <c r="XAH620" s="1"/>
      <c r="XAI620" s="1"/>
      <c r="XAJ620" s="1"/>
      <c r="XAK620" s="1"/>
      <c r="XAL620" s="1"/>
      <c r="XAM620" s="1"/>
      <c r="XAN620" s="1"/>
      <c r="XAO620" s="1"/>
      <c r="XAP620" s="1"/>
      <c r="XAQ620" s="1"/>
      <c r="XAR620" s="1"/>
      <c r="XAS620" s="1"/>
      <c r="XAT620" s="1"/>
      <c r="XAU620" s="1"/>
      <c r="XAV620" s="1"/>
      <c r="XAW620" s="1"/>
      <c r="XAX620" s="1"/>
      <c r="XAY620" s="1"/>
      <c r="XAZ620" s="1"/>
      <c r="XBA620" s="1"/>
      <c r="XBB620" s="1"/>
      <c r="XBC620" s="1"/>
      <c r="XBD620" s="1"/>
      <c r="XBE620" s="1"/>
      <c r="XBF620" s="1"/>
      <c r="XBG620" s="1"/>
      <c r="XBH620" s="1"/>
      <c r="XBI620" s="1"/>
      <c r="XBJ620" s="1"/>
      <c r="XBK620" s="1"/>
      <c r="XBL620" s="1"/>
      <c r="XBM620" s="1"/>
      <c r="XBN620" s="1"/>
      <c r="XBO620" s="1"/>
      <c r="XBP620" s="1"/>
      <c r="XBQ620" s="1"/>
      <c r="XBR620" s="1"/>
      <c r="XBS620" s="1"/>
      <c r="XBT620" s="1"/>
      <c r="XBU620" s="1"/>
      <c r="XBV620" s="1"/>
      <c r="XBW620" s="1"/>
      <c r="XBX620" s="1"/>
      <c r="XBY620" s="1"/>
      <c r="XBZ620" s="1"/>
      <c r="XCA620" s="1"/>
      <c r="XCB620" s="1"/>
      <c r="XCC620" s="1"/>
      <c r="XCD620" s="1"/>
      <c r="XCE620" s="1"/>
      <c r="XCF620" s="1"/>
      <c r="XCG620" s="1"/>
      <c r="XCH620" s="1"/>
      <c r="XCI620" s="1"/>
      <c r="XCJ620" s="1"/>
      <c r="XCK620" s="1"/>
      <c r="XCL620" s="1"/>
      <c r="XCM620" s="1"/>
      <c r="XCN620" s="1"/>
      <c r="XCO620" s="1"/>
      <c r="XCP620" s="1"/>
      <c r="XCQ620" s="1"/>
      <c r="XCR620" s="1"/>
      <c r="XCS620" s="1"/>
      <c r="XCT620" s="1"/>
      <c r="XCU620" s="1"/>
      <c r="XCV620" s="1"/>
      <c r="XCW620" s="1"/>
      <c r="XCX620" s="1"/>
      <c r="XCY620" s="1"/>
      <c r="XCZ620" s="1"/>
      <c r="XDA620" s="1"/>
      <c r="XDB620" s="1"/>
      <c r="XDC620" s="1"/>
      <c r="XDD620" s="1"/>
      <c r="XDE620" s="1"/>
      <c r="XDF620" s="1"/>
      <c r="XDG620" s="1"/>
      <c r="XDH620" s="1"/>
      <c r="XDI620" s="1"/>
      <c r="XDJ620" s="1"/>
      <c r="XDK620" s="1"/>
      <c r="XDL620" s="1"/>
      <c r="XDM620" s="1"/>
      <c r="XDN620" s="1"/>
      <c r="XDO620" s="1"/>
      <c r="XDP620" s="1"/>
      <c r="XDQ620" s="1"/>
      <c r="XDR620" s="1"/>
      <c r="XDS620" s="1"/>
      <c r="XDT620" s="1"/>
      <c r="XDU620" s="1"/>
      <c r="XDV620" s="1"/>
      <c r="XDW620" s="1"/>
      <c r="XDX620" s="1"/>
      <c r="XDY620" s="1"/>
      <c r="XDZ620" s="1"/>
      <c r="XEA620" s="1"/>
      <c r="XEB620" s="1"/>
      <c r="XEC620" s="1"/>
      <c r="XED620" s="1"/>
      <c r="XEE620" s="1"/>
      <c r="XEF620" s="1"/>
      <c r="XEG620" s="1"/>
      <c r="XEH620" s="1"/>
      <c r="XEI620" s="1"/>
      <c r="XEJ620" s="1"/>
      <c r="XEK620" s="1"/>
      <c r="XEL620" s="1"/>
      <c r="XEM620" s="1"/>
      <c r="XEN620" s="1"/>
      <c r="XEO620" s="1"/>
      <c r="XEP620" s="1"/>
      <c r="XEQ620" s="1"/>
      <c r="XER620" s="1"/>
      <c r="XES620" s="1"/>
      <c r="XET620" s="1"/>
      <c r="XEU620" s="1"/>
      <c r="XEV620" s="1"/>
      <c r="XEW620" s="1"/>
      <c r="XEX620" s="1"/>
      <c r="XEY620" s="1"/>
      <c r="XEZ620" s="1"/>
      <c r="XFA620" s="1"/>
      <c r="XFB620" s="1"/>
      <c r="XFC620" s="1"/>
      <c r="XFD620" s="1"/>
    </row>
    <row r="621" spans="1:151 16227:16384" s="11" customFormat="1" ht="20.25" x14ac:dyDescent="0.25">
      <c r="A621" s="120" t="s">
        <v>260</v>
      </c>
      <c r="B621" s="121"/>
      <c r="C621" s="121"/>
      <c r="D621" s="121"/>
      <c r="E621" s="121"/>
      <c r="F621" s="121"/>
      <c r="G621" s="121"/>
      <c r="H621" s="121"/>
      <c r="I621" s="122"/>
      <c r="J621" s="1">
        <v>1</v>
      </c>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WZC621" s="1"/>
      <c r="WZD621" s="1"/>
      <c r="WZE621" s="1"/>
      <c r="WZF621" s="1"/>
      <c r="WZG621" s="1"/>
      <c r="WZH621" s="1"/>
      <c r="WZI621" s="1"/>
      <c r="WZJ621" s="1"/>
      <c r="WZK621" s="1"/>
      <c r="WZL621" s="1"/>
      <c r="WZM621" s="1"/>
      <c r="WZN621" s="1"/>
      <c r="WZO621" s="1"/>
      <c r="WZP621" s="1"/>
      <c r="WZQ621" s="1"/>
      <c r="WZR621" s="1"/>
      <c r="WZS621" s="1"/>
      <c r="WZT621" s="1"/>
      <c r="WZU621" s="1"/>
      <c r="WZV621" s="1"/>
      <c r="WZW621" s="1"/>
      <c r="WZX621" s="1"/>
      <c r="WZY621" s="1"/>
      <c r="WZZ621" s="1"/>
      <c r="XAA621" s="1"/>
      <c r="XAB621" s="1"/>
      <c r="XAC621" s="1"/>
      <c r="XAD621" s="1"/>
      <c r="XAE621" s="1"/>
      <c r="XAF621" s="1"/>
      <c r="XAG621" s="1"/>
      <c r="XAH621" s="1"/>
      <c r="XAI621" s="1"/>
      <c r="XAJ621" s="1"/>
      <c r="XAK621" s="1"/>
      <c r="XAL621" s="1"/>
      <c r="XAM621" s="1"/>
      <c r="XAN621" s="1"/>
      <c r="XAO621" s="1"/>
      <c r="XAP621" s="1"/>
      <c r="XAQ621" s="1"/>
      <c r="XAR621" s="1"/>
      <c r="XAS621" s="1"/>
      <c r="XAT621" s="1"/>
      <c r="XAU621" s="1"/>
      <c r="XAV621" s="1"/>
      <c r="XAW621" s="1"/>
      <c r="XAX621" s="1"/>
      <c r="XAY621" s="1"/>
      <c r="XAZ621" s="1"/>
      <c r="XBA621" s="1"/>
      <c r="XBB621" s="1"/>
      <c r="XBC621" s="1"/>
      <c r="XBD621" s="1"/>
      <c r="XBE621" s="1"/>
      <c r="XBF621" s="1"/>
      <c r="XBG621" s="1"/>
      <c r="XBH621" s="1"/>
      <c r="XBI621" s="1"/>
      <c r="XBJ621" s="1"/>
      <c r="XBK621" s="1"/>
      <c r="XBL621" s="1"/>
      <c r="XBM621" s="1"/>
      <c r="XBN621" s="1"/>
      <c r="XBO621" s="1"/>
      <c r="XBP621" s="1"/>
      <c r="XBQ621" s="1"/>
      <c r="XBR621" s="1"/>
      <c r="XBS621" s="1"/>
      <c r="XBT621" s="1"/>
      <c r="XBU621" s="1"/>
      <c r="XBV621" s="1"/>
      <c r="XBW621" s="1"/>
      <c r="XBX621" s="1"/>
      <c r="XBY621" s="1"/>
      <c r="XBZ621" s="1"/>
      <c r="XCA621" s="1"/>
      <c r="XCB621" s="1"/>
      <c r="XCC621" s="1"/>
      <c r="XCD621" s="1"/>
      <c r="XCE621" s="1"/>
      <c r="XCF621" s="1"/>
      <c r="XCG621" s="1"/>
      <c r="XCH621" s="1"/>
      <c r="XCI621" s="1"/>
      <c r="XCJ621" s="1"/>
      <c r="XCK621" s="1"/>
      <c r="XCL621" s="1"/>
      <c r="XCM621" s="1"/>
      <c r="XCN621" s="1"/>
      <c r="XCO621" s="1"/>
      <c r="XCP621" s="1"/>
      <c r="XCQ621" s="1"/>
      <c r="XCR621" s="1"/>
      <c r="XCS621" s="1"/>
      <c r="XCT621" s="1"/>
      <c r="XCU621" s="1"/>
      <c r="XCV621" s="1"/>
      <c r="XCW621" s="1"/>
      <c r="XCX621" s="1"/>
      <c r="XCY621" s="1"/>
      <c r="XCZ621" s="1"/>
      <c r="XDA621" s="1"/>
      <c r="XDB621" s="1"/>
      <c r="XDC621" s="1"/>
      <c r="XDD621" s="1"/>
      <c r="XDE621" s="1"/>
      <c r="XDF621" s="1"/>
      <c r="XDG621" s="1"/>
      <c r="XDH621" s="1"/>
      <c r="XDI621" s="1"/>
      <c r="XDJ621" s="1"/>
      <c r="XDK621" s="1"/>
      <c r="XDL621" s="1"/>
      <c r="XDM621" s="1"/>
      <c r="XDN621" s="1"/>
      <c r="XDO621" s="1"/>
      <c r="XDP621" s="1"/>
      <c r="XDQ621" s="1"/>
      <c r="XDR621" s="1"/>
      <c r="XDS621" s="1"/>
      <c r="XDT621" s="1"/>
      <c r="XDU621" s="1"/>
      <c r="XDV621" s="1"/>
      <c r="XDW621" s="1"/>
      <c r="XDX621" s="1"/>
      <c r="XDY621" s="1"/>
      <c r="XDZ621" s="1"/>
      <c r="XEA621" s="1"/>
      <c r="XEB621" s="1"/>
      <c r="XEC621" s="1"/>
      <c r="XED621" s="1"/>
      <c r="XEE621" s="1"/>
      <c r="XEF621" s="1"/>
      <c r="XEG621" s="1"/>
      <c r="XEH621" s="1"/>
      <c r="XEI621" s="1"/>
      <c r="XEJ621" s="1"/>
      <c r="XEK621" s="1"/>
      <c r="XEL621" s="1"/>
      <c r="XEM621" s="1"/>
      <c r="XEN621" s="1"/>
      <c r="XEO621" s="1"/>
      <c r="XEP621" s="1"/>
      <c r="XEQ621" s="1"/>
      <c r="XER621" s="1"/>
      <c r="XES621" s="1"/>
      <c r="XET621" s="1"/>
      <c r="XEU621" s="1"/>
      <c r="XEV621" s="1"/>
      <c r="XEW621" s="1"/>
      <c r="XEX621" s="1"/>
      <c r="XEY621" s="1"/>
      <c r="XEZ621" s="1"/>
      <c r="XFA621" s="1"/>
      <c r="XFB621" s="1"/>
      <c r="XFC621" s="1"/>
      <c r="XFD621" s="1"/>
    </row>
    <row r="622" spans="1:151 16227:16384" s="11" customFormat="1" ht="20.25" customHeight="1" x14ac:dyDescent="0.25">
      <c r="A622" s="137" t="str">
        <f>A621</f>
        <v>22nd Floor (Part Refuge Area)</v>
      </c>
      <c r="B622" s="138"/>
      <c r="C622" s="100">
        <v>1</v>
      </c>
      <c r="D622" s="100"/>
      <c r="E622" s="60" t="s">
        <v>208</v>
      </c>
      <c r="F622" s="117">
        <f>(61.21+2.58)*10.764</f>
        <v>686.63555999999994</v>
      </c>
      <c r="G622" s="119">
        <f>(61.21+2.58)*10.764</f>
        <v>686.63555999999994</v>
      </c>
      <c r="H622" s="60">
        <v>0</v>
      </c>
      <c r="I622" s="60">
        <f>F622*(($I$191)+1)+H622</f>
        <v>1029.95334</v>
      </c>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WZC622" s="1"/>
      <c r="WZD622" s="1"/>
      <c r="WZE622" s="1"/>
      <c r="WZF622" s="1"/>
      <c r="WZG622" s="1"/>
      <c r="WZH622" s="1"/>
      <c r="WZI622" s="1"/>
      <c r="WZJ622" s="1"/>
      <c r="WZK622" s="1"/>
      <c r="WZL622" s="1"/>
      <c r="WZM622" s="1"/>
      <c r="WZN622" s="1"/>
      <c r="WZO622" s="1"/>
      <c r="WZP622" s="1"/>
      <c r="WZQ622" s="1"/>
      <c r="WZR622" s="1"/>
      <c r="WZS622" s="1"/>
      <c r="WZT622" s="1"/>
      <c r="WZU622" s="1"/>
      <c r="WZV622" s="1"/>
      <c r="WZW622" s="1"/>
      <c r="WZX622" s="1"/>
      <c r="WZY622" s="1"/>
      <c r="WZZ622" s="1"/>
      <c r="XAA622" s="1"/>
      <c r="XAB622" s="1"/>
      <c r="XAC622" s="1"/>
      <c r="XAD622" s="1"/>
      <c r="XAE622" s="1"/>
      <c r="XAF622" s="1"/>
      <c r="XAG622" s="1"/>
      <c r="XAH622" s="1"/>
      <c r="XAI622" s="1"/>
      <c r="XAJ622" s="1"/>
      <c r="XAK622" s="1"/>
      <c r="XAL622" s="1"/>
      <c r="XAM622" s="1"/>
      <c r="XAN622" s="1"/>
      <c r="XAO622" s="1"/>
      <c r="XAP622" s="1"/>
      <c r="XAQ622" s="1"/>
      <c r="XAR622" s="1"/>
      <c r="XAS622" s="1"/>
      <c r="XAT622" s="1"/>
      <c r="XAU622" s="1"/>
      <c r="XAV622" s="1"/>
      <c r="XAW622" s="1"/>
      <c r="XAX622" s="1"/>
      <c r="XAY622" s="1"/>
      <c r="XAZ622" s="1"/>
      <c r="XBA622" s="1"/>
      <c r="XBB622" s="1"/>
      <c r="XBC622" s="1"/>
      <c r="XBD622" s="1"/>
      <c r="XBE622" s="1"/>
      <c r="XBF622" s="1"/>
      <c r="XBG622" s="1"/>
      <c r="XBH622" s="1"/>
      <c r="XBI622" s="1"/>
      <c r="XBJ622" s="1"/>
      <c r="XBK622" s="1"/>
      <c r="XBL622" s="1"/>
      <c r="XBM622" s="1"/>
      <c r="XBN622" s="1"/>
      <c r="XBO622" s="1"/>
      <c r="XBP622" s="1"/>
      <c r="XBQ622" s="1"/>
      <c r="XBR622" s="1"/>
      <c r="XBS622" s="1"/>
      <c r="XBT622" s="1"/>
      <c r="XBU622" s="1"/>
      <c r="XBV622" s="1"/>
      <c r="XBW622" s="1"/>
      <c r="XBX622" s="1"/>
      <c r="XBY622" s="1"/>
      <c r="XBZ622" s="1"/>
      <c r="XCA622" s="1"/>
      <c r="XCB622" s="1"/>
      <c r="XCC622" s="1"/>
      <c r="XCD622" s="1"/>
      <c r="XCE622" s="1"/>
      <c r="XCF622" s="1"/>
      <c r="XCG622" s="1"/>
      <c r="XCH622" s="1"/>
      <c r="XCI622" s="1"/>
      <c r="XCJ622" s="1"/>
      <c r="XCK622" s="1"/>
      <c r="XCL622" s="1"/>
      <c r="XCM622" s="1"/>
      <c r="XCN622" s="1"/>
      <c r="XCO622" s="1"/>
      <c r="XCP622" s="1"/>
      <c r="XCQ622" s="1"/>
      <c r="XCR622" s="1"/>
      <c r="XCS622" s="1"/>
      <c r="XCT622" s="1"/>
      <c r="XCU622" s="1"/>
      <c r="XCV622" s="1"/>
      <c r="XCW622" s="1"/>
      <c r="XCX622" s="1"/>
      <c r="XCY622" s="1"/>
      <c r="XCZ622" s="1"/>
      <c r="XDA622" s="1"/>
      <c r="XDB622" s="1"/>
      <c r="XDC622" s="1"/>
      <c r="XDD622" s="1"/>
      <c r="XDE622" s="1"/>
      <c r="XDF622" s="1"/>
      <c r="XDG622" s="1"/>
      <c r="XDH622" s="1"/>
      <c r="XDI622" s="1"/>
      <c r="XDJ622" s="1"/>
      <c r="XDK622" s="1"/>
      <c r="XDL622" s="1"/>
      <c r="XDM622" s="1"/>
      <c r="XDN622" s="1"/>
      <c r="XDO622" s="1"/>
      <c r="XDP622" s="1"/>
      <c r="XDQ622" s="1"/>
      <c r="XDR622" s="1"/>
      <c r="XDS622" s="1"/>
      <c r="XDT622" s="1"/>
      <c r="XDU622" s="1"/>
      <c r="XDV622" s="1"/>
      <c r="XDW622" s="1"/>
      <c r="XDX622" s="1"/>
      <c r="XDY622" s="1"/>
      <c r="XDZ622" s="1"/>
      <c r="XEA622" s="1"/>
      <c r="XEB622" s="1"/>
      <c r="XEC622" s="1"/>
      <c r="XED622" s="1"/>
      <c r="XEE622" s="1"/>
      <c r="XEF622" s="1"/>
      <c r="XEG622" s="1"/>
      <c r="XEH622" s="1"/>
      <c r="XEI622" s="1"/>
      <c r="XEJ622" s="1"/>
      <c r="XEK622" s="1"/>
      <c r="XEL622" s="1"/>
      <c r="XEM622" s="1"/>
      <c r="XEN622" s="1"/>
      <c r="XEO622" s="1"/>
      <c r="XEP622" s="1"/>
      <c r="XEQ622" s="1"/>
      <c r="XER622" s="1"/>
      <c r="XES622" s="1"/>
      <c r="XET622" s="1"/>
      <c r="XEU622" s="1"/>
      <c r="XEV622" s="1"/>
      <c r="XEW622" s="1"/>
      <c r="XEX622" s="1"/>
      <c r="XEY622" s="1"/>
      <c r="XEZ622" s="1"/>
      <c r="XFA622" s="1"/>
      <c r="XFB622" s="1"/>
      <c r="XFC622" s="1"/>
      <c r="XFD622" s="1"/>
    </row>
    <row r="623" spans="1:151 16227:16384" s="11" customFormat="1" ht="20.25" customHeight="1" x14ac:dyDescent="0.25">
      <c r="A623" s="139"/>
      <c r="B623" s="140"/>
      <c r="C623" s="100">
        <f>C622+1</f>
        <v>2</v>
      </c>
      <c r="D623" s="100"/>
      <c r="E623" s="117" t="s">
        <v>214</v>
      </c>
      <c r="F623" s="118"/>
      <c r="G623" s="118"/>
      <c r="H623" s="118"/>
      <c r="I623" s="119"/>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WZC623" s="1"/>
      <c r="WZD623" s="1"/>
      <c r="WZE623" s="1"/>
      <c r="WZF623" s="1"/>
      <c r="WZG623" s="1"/>
      <c r="WZH623" s="1"/>
      <c r="WZI623" s="1"/>
      <c r="WZJ623" s="1"/>
      <c r="WZK623" s="1"/>
      <c r="WZL623" s="1"/>
      <c r="WZM623" s="1"/>
      <c r="WZN623" s="1"/>
      <c r="WZO623" s="1"/>
      <c r="WZP623" s="1"/>
      <c r="WZQ623" s="1"/>
      <c r="WZR623" s="1"/>
      <c r="WZS623" s="1"/>
      <c r="WZT623" s="1"/>
      <c r="WZU623" s="1"/>
      <c r="WZV623" s="1"/>
      <c r="WZW623" s="1"/>
      <c r="WZX623" s="1"/>
      <c r="WZY623" s="1"/>
      <c r="WZZ623" s="1"/>
      <c r="XAA623" s="1"/>
      <c r="XAB623" s="1"/>
      <c r="XAC623" s="1"/>
      <c r="XAD623" s="1"/>
      <c r="XAE623" s="1"/>
      <c r="XAF623" s="1"/>
      <c r="XAG623" s="1"/>
      <c r="XAH623" s="1"/>
      <c r="XAI623" s="1"/>
      <c r="XAJ623" s="1"/>
      <c r="XAK623" s="1"/>
      <c r="XAL623" s="1"/>
      <c r="XAM623" s="1"/>
      <c r="XAN623" s="1"/>
      <c r="XAO623" s="1"/>
      <c r="XAP623" s="1"/>
      <c r="XAQ623" s="1"/>
      <c r="XAR623" s="1"/>
      <c r="XAS623" s="1"/>
      <c r="XAT623" s="1"/>
      <c r="XAU623" s="1"/>
      <c r="XAV623" s="1"/>
      <c r="XAW623" s="1"/>
      <c r="XAX623" s="1"/>
      <c r="XAY623" s="1"/>
      <c r="XAZ623" s="1"/>
      <c r="XBA623" s="1"/>
      <c r="XBB623" s="1"/>
      <c r="XBC623" s="1"/>
      <c r="XBD623" s="1"/>
      <c r="XBE623" s="1"/>
      <c r="XBF623" s="1"/>
      <c r="XBG623" s="1"/>
      <c r="XBH623" s="1"/>
      <c r="XBI623" s="1"/>
      <c r="XBJ623" s="1"/>
      <c r="XBK623" s="1"/>
      <c r="XBL623" s="1"/>
      <c r="XBM623" s="1"/>
      <c r="XBN623" s="1"/>
      <c r="XBO623" s="1"/>
      <c r="XBP623" s="1"/>
      <c r="XBQ623" s="1"/>
      <c r="XBR623" s="1"/>
      <c r="XBS623" s="1"/>
      <c r="XBT623" s="1"/>
      <c r="XBU623" s="1"/>
      <c r="XBV623" s="1"/>
      <c r="XBW623" s="1"/>
      <c r="XBX623" s="1"/>
      <c r="XBY623" s="1"/>
      <c r="XBZ623" s="1"/>
      <c r="XCA623" s="1"/>
      <c r="XCB623" s="1"/>
      <c r="XCC623" s="1"/>
      <c r="XCD623" s="1"/>
      <c r="XCE623" s="1"/>
      <c r="XCF623" s="1"/>
      <c r="XCG623" s="1"/>
      <c r="XCH623" s="1"/>
      <c r="XCI623" s="1"/>
      <c r="XCJ623" s="1"/>
      <c r="XCK623" s="1"/>
      <c r="XCL623" s="1"/>
      <c r="XCM623" s="1"/>
      <c r="XCN623" s="1"/>
      <c r="XCO623" s="1"/>
      <c r="XCP623" s="1"/>
      <c r="XCQ623" s="1"/>
      <c r="XCR623" s="1"/>
      <c r="XCS623" s="1"/>
      <c r="XCT623" s="1"/>
      <c r="XCU623" s="1"/>
      <c r="XCV623" s="1"/>
      <c r="XCW623" s="1"/>
      <c r="XCX623" s="1"/>
      <c r="XCY623" s="1"/>
      <c r="XCZ623" s="1"/>
      <c r="XDA623" s="1"/>
      <c r="XDB623" s="1"/>
      <c r="XDC623" s="1"/>
      <c r="XDD623" s="1"/>
      <c r="XDE623" s="1"/>
      <c r="XDF623" s="1"/>
      <c r="XDG623" s="1"/>
      <c r="XDH623" s="1"/>
      <c r="XDI623" s="1"/>
      <c r="XDJ623" s="1"/>
      <c r="XDK623" s="1"/>
      <c r="XDL623" s="1"/>
      <c r="XDM623" s="1"/>
      <c r="XDN623" s="1"/>
      <c r="XDO623" s="1"/>
      <c r="XDP623" s="1"/>
      <c r="XDQ623" s="1"/>
      <c r="XDR623" s="1"/>
      <c r="XDS623" s="1"/>
      <c r="XDT623" s="1"/>
      <c r="XDU623" s="1"/>
      <c r="XDV623" s="1"/>
      <c r="XDW623" s="1"/>
      <c r="XDX623" s="1"/>
      <c r="XDY623" s="1"/>
      <c r="XDZ623" s="1"/>
      <c r="XEA623" s="1"/>
      <c r="XEB623" s="1"/>
      <c r="XEC623" s="1"/>
      <c r="XED623" s="1"/>
      <c r="XEE623" s="1"/>
      <c r="XEF623" s="1"/>
      <c r="XEG623" s="1"/>
      <c r="XEH623" s="1"/>
      <c r="XEI623" s="1"/>
      <c r="XEJ623" s="1"/>
      <c r="XEK623" s="1"/>
      <c r="XEL623" s="1"/>
      <c r="XEM623" s="1"/>
      <c r="XEN623" s="1"/>
      <c r="XEO623" s="1"/>
      <c r="XEP623" s="1"/>
      <c r="XEQ623" s="1"/>
      <c r="XER623" s="1"/>
      <c r="XES623" s="1"/>
      <c r="XET623" s="1"/>
      <c r="XEU623" s="1"/>
      <c r="XEV623" s="1"/>
      <c r="XEW623" s="1"/>
      <c r="XEX623" s="1"/>
      <c r="XEY623" s="1"/>
      <c r="XEZ623" s="1"/>
      <c r="XFA623" s="1"/>
      <c r="XFB623" s="1"/>
      <c r="XFC623" s="1"/>
      <c r="XFD623" s="1"/>
    </row>
    <row r="624" spans="1:151 16227:16384" s="11" customFormat="1" ht="20.25" customHeight="1" x14ac:dyDescent="0.25">
      <c r="A624" s="139"/>
      <c r="B624" s="140"/>
      <c r="C624" s="100">
        <f t="shared" ref="C624" si="161">C623+1</f>
        <v>3</v>
      </c>
      <c r="D624" s="100"/>
      <c r="E624" s="60" t="s">
        <v>211</v>
      </c>
      <c r="F624" s="117">
        <f>(42.53)*10.764</f>
        <v>457.79291999999998</v>
      </c>
      <c r="G624" s="119">
        <f>(42.53)*10.764</f>
        <v>457.79291999999998</v>
      </c>
      <c r="H624" s="60">
        <v>0</v>
      </c>
      <c r="I624" s="60">
        <f>F624*(($I$191)+1)+H624</f>
        <v>686.68938000000003</v>
      </c>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WZC624" s="1"/>
      <c r="WZD624" s="1"/>
      <c r="WZE624" s="1"/>
      <c r="WZF624" s="1"/>
      <c r="WZG624" s="1"/>
      <c r="WZH624" s="1"/>
      <c r="WZI624" s="1"/>
      <c r="WZJ624" s="1"/>
      <c r="WZK624" s="1"/>
      <c r="WZL624" s="1"/>
      <c r="WZM624" s="1"/>
      <c r="WZN624" s="1"/>
      <c r="WZO624" s="1"/>
      <c r="WZP624" s="1"/>
      <c r="WZQ624" s="1"/>
      <c r="WZR624" s="1"/>
      <c r="WZS624" s="1"/>
      <c r="WZT624" s="1"/>
      <c r="WZU624" s="1"/>
      <c r="WZV624" s="1"/>
      <c r="WZW624" s="1"/>
      <c r="WZX624" s="1"/>
      <c r="WZY624" s="1"/>
      <c r="WZZ624" s="1"/>
      <c r="XAA624" s="1"/>
      <c r="XAB624" s="1"/>
      <c r="XAC624" s="1"/>
      <c r="XAD624" s="1"/>
      <c r="XAE624" s="1"/>
      <c r="XAF624" s="1"/>
      <c r="XAG624" s="1"/>
      <c r="XAH624" s="1"/>
      <c r="XAI624" s="1"/>
      <c r="XAJ624" s="1"/>
      <c r="XAK624" s="1"/>
      <c r="XAL624" s="1"/>
      <c r="XAM624" s="1"/>
      <c r="XAN624" s="1"/>
      <c r="XAO624" s="1"/>
      <c r="XAP624" s="1"/>
      <c r="XAQ624" s="1"/>
      <c r="XAR624" s="1"/>
      <c r="XAS624" s="1"/>
      <c r="XAT624" s="1"/>
      <c r="XAU624" s="1"/>
      <c r="XAV624" s="1"/>
      <c r="XAW624" s="1"/>
      <c r="XAX624" s="1"/>
      <c r="XAY624" s="1"/>
      <c r="XAZ624" s="1"/>
      <c r="XBA624" s="1"/>
      <c r="XBB624" s="1"/>
      <c r="XBC624" s="1"/>
      <c r="XBD624" s="1"/>
      <c r="XBE624" s="1"/>
      <c r="XBF624" s="1"/>
      <c r="XBG624" s="1"/>
      <c r="XBH624" s="1"/>
      <c r="XBI624" s="1"/>
      <c r="XBJ624" s="1"/>
      <c r="XBK624" s="1"/>
      <c r="XBL624" s="1"/>
      <c r="XBM624" s="1"/>
      <c r="XBN624" s="1"/>
      <c r="XBO624" s="1"/>
      <c r="XBP624" s="1"/>
      <c r="XBQ624" s="1"/>
      <c r="XBR624" s="1"/>
      <c r="XBS624" s="1"/>
      <c r="XBT624" s="1"/>
      <c r="XBU624" s="1"/>
      <c r="XBV624" s="1"/>
      <c r="XBW624" s="1"/>
      <c r="XBX624" s="1"/>
      <c r="XBY624" s="1"/>
      <c r="XBZ624" s="1"/>
      <c r="XCA624" s="1"/>
      <c r="XCB624" s="1"/>
      <c r="XCC624" s="1"/>
      <c r="XCD624" s="1"/>
      <c r="XCE624" s="1"/>
      <c r="XCF624" s="1"/>
      <c r="XCG624" s="1"/>
      <c r="XCH624" s="1"/>
      <c r="XCI624" s="1"/>
      <c r="XCJ624" s="1"/>
      <c r="XCK624" s="1"/>
      <c r="XCL624" s="1"/>
      <c r="XCM624" s="1"/>
      <c r="XCN624" s="1"/>
      <c r="XCO624" s="1"/>
      <c r="XCP624" s="1"/>
      <c r="XCQ624" s="1"/>
      <c r="XCR624" s="1"/>
      <c r="XCS624" s="1"/>
      <c r="XCT624" s="1"/>
      <c r="XCU624" s="1"/>
      <c r="XCV624" s="1"/>
      <c r="XCW624" s="1"/>
      <c r="XCX624" s="1"/>
      <c r="XCY624" s="1"/>
      <c r="XCZ624" s="1"/>
      <c r="XDA624" s="1"/>
      <c r="XDB624" s="1"/>
      <c r="XDC624" s="1"/>
      <c r="XDD624" s="1"/>
      <c r="XDE624" s="1"/>
      <c r="XDF624" s="1"/>
      <c r="XDG624" s="1"/>
      <c r="XDH624" s="1"/>
      <c r="XDI624" s="1"/>
      <c r="XDJ624" s="1"/>
      <c r="XDK624" s="1"/>
      <c r="XDL624" s="1"/>
      <c r="XDM624" s="1"/>
      <c r="XDN624" s="1"/>
      <c r="XDO624" s="1"/>
      <c r="XDP624" s="1"/>
      <c r="XDQ624" s="1"/>
      <c r="XDR624" s="1"/>
      <c r="XDS624" s="1"/>
      <c r="XDT624" s="1"/>
      <c r="XDU624" s="1"/>
      <c r="XDV624" s="1"/>
      <c r="XDW624" s="1"/>
      <c r="XDX624" s="1"/>
      <c r="XDY624" s="1"/>
      <c r="XDZ624" s="1"/>
      <c r="XEA624" s="1"/>
      <c r="XEB624" s="1"/>
      <c r="XEC624" s="1"/>
      <c r="XED624" s="1"/>
      <c r="XEE624" s="1"/>
      <c r="XEF624" s="1"/>
      <c r="XEG624" s="1"/>
      <c r="XEH624" s="1"/>
      <c r="XEI624" s="1"/>
      <c r="XEJ624" s="1"/>
      <c r="XEK624" s="1"/>
      <c r="XEL624" s="1"/>
      <c r="XEM624" s="1"/>
      <c r="XEN624" s="1"/>
      <c r="XEO624" s="1"/>
      <c r="XEP624" s="1"/>
      <c r="XEQ624" s="1"/>
      <c r="XER624" s="1"/>
      <c r="XES624" s="1"/>
      <c r="XET624" s="1"/>
      <c r="XEU624" s="1"/>
      <c r="XEV624" s="1"/>
      <c r="XEW624" s="1"/>
      <c r="XEX624" s="1"/>
      <c r="XEY624" s="1"/>
      <c r="XEZ624" s="1"/>
      <c r="XFA624" s="1"/>
      <c r="XFB624" s="1"/>
      <c r="XFC624" s="1"/>
      <c r="XFD624" s="1"/>
    </row>
    <row r="625" spans="1:151 16227:16384" s="11" customFormat="1" ht="20.25" customHeight="1" x14ac:dyDescent="0.25">
      <c r="A625" s="139"/>
      <c r="B625" s="140"/>
      <c r="C625" s="100">
        <f>C624+1</f>
        <v>4</v>
      </c>
      <c r="D625" s="100"/>
      <c r="E625" s="60" t="s">
        <v>211</v>
      </c>
      <c r="F625" s="117">
        <f>(42.93)*10.764</f>
        <v>462.09851999999995</v>
      </c>
      <c r="G625" s="119">
        <f>(42.93)*10.764</f>
        <v>462.09851999999995</v>
      </c>
      <c r="H625" s="60">
        <v>0</v>
      </c>
      <c r="I625" s="60">
        <f t="shared" ref="I625:I626" si="162">F625*(($I$191)+1)+H625</f>
        <v>693.1477799999999</v>
      </c>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WZC625" s="1"/>
      <c r="WZD625" s="1"/>
      <c r="WZE625" s="1"/>
      <c r="WZF625" s="1"/>
      <c r="WZG625" s="1"/>
      <c r="WZH625" s="1"/>
      <c r="WZI625" s="1"/>
      <c r="WZJ625" s="1"/>
      <c r="WZK625" s="1"/>
      <c r="WZL625" s="1"/>
      <c r="WZM625" s="1"/>
      <c r="WZN625" s="1"/>
      <c r="WZO625" s="1"/>
      <c r="WZP625" s="1"/>
      <c r="WZQ625" s="1"/>
      <c r="WZR625" s="1"/>
      <c r="WZS625" s="1"/>
      <c r="WZT625" s="1"/>
      <c r="WZU625" s="1"/>
      <c r="WZV625" s="1"/>
      <c r="WZW625" s="1"/>
      <c r="WZX625" s="1"/>
      <c r="WZY625" s="1"/>
      <c r="WZZ625" s="1"/>
      <c r="XAA625" s="1"/>
      <c r="XAB625" s="1"/>
      <c r="XAC625" s="1"/>
      <c r="XAD625" s="1"/>
      <c r="XAE625" s="1"/>
      <c r="XAF625" s="1"/>
      <c r="XAG625" s="1"/>
      <c r="XAH625" s="1"/>
      <c r="XAI625" s="1"/>
      <c r="XAJ625" s="1"/>
      <c r="XAK625" s="1"/>
      <c r="XAL625" s="1"/>
      <c r="XAM625" s="1"/>
      <c r="XAN625" s="1"/>
      <c r="XAO625" s="1"/>
      <c r="XAP625" s="1"/>
      <c r="XAQ625" s="1"/>
      <c r="XAR625" s="1"/>
      <c r="XAS625" s="1"/>
      <c r="XAT625" s="1"/>
      <c r="XAU625" s="1"/>
      <c r="XAV625" s="1"/>
      <c r="XAW625" s="1"/>
      <c r="XAX625" s="1"/>
      <c r="XAY625" s="1"/>
      <c r="XAZ625" s="1"/>
      <c r="XBA625" s="1"/>
      <c r="XBB625" s="1"/>
      <c r="XBC625" s="1"/>
      <c r="XBD625" s="1"/>
      <c r="XBE625" s="1"/>
      <c r="XBF625" s="1"/>
      <c r="XBG625" s="1"/>
      <c r="XBH625" s="1"/>
      <c r="XBI625" s="1"/>
      <c r="XBJ625" s="1"/>
      <c r="XBK625" s="1"/>
      <c r="XBL625" s="1"/>
      <c r="XBM625" s="1"/>
      <c r="XBN625" s="1"/>
      <c r="XBO625" s="1"/>
      <c r="XBP625" s="1"/>
      <c r="XBQ625" s="1"/>
      <c r="XBR625" s="1"/>
      <c r="XBS625" s="1"/>
      <c r="XBT625" s="1"/>
      <c r="XBU625" s="1"/>
      <c r="XBV625" s="1"/>
      <c r="XBW625" s="1"/>
      <c r="XBX625" s="1"/>
      <c r="XBY625" s="1"/>
      <c r="XBZ625" s="1"/>
      <c r="XCA625" s="1"/>
      <c r="XCB625" s="1"/>
      <c r="XCC625" s="1"/>
      <c r="XCD625" s="1"/>
      <c r="XCE625" s="1"/>
      <c r="XCF625" s="1"/>
      <c r="XCG625" s="1"/>
      <c r="XCH625" s="1"/>
      <c r="XCI625" s="1"/>
      <c r="XCJ625" s="1"/>
      <c r="XCK625" s="1"/>
      <c r="XCL625" s="1"/>
      <c r="XCM625" s="1"/>
      <c r="XCN625" s="1"/>
      <c r="XCO625" s="1"/>
      <c r="XCP625" s="1"/>
      <c r="XCQ625" s="1"/>
      <c r="XCR625" s="1"/>
      <c r="XCS625" s="1"/>
      <c r="XCT625" s="1"/>
      <c r="XCU625" s="1"/>
      <c r="XCV625" s="1"/>
      <c r="XCW625" s="1"/>
      <c r="XCX625" s="1"/>
      <c r="XCY625" s="1"/>
      <c r="XCZ625" s="1"/>
      <c r="XDA625" s="1"/>
      <c r="XDB625" s="1"/>
      <c r="XDC625" s="1"/>
      <c r="XDD625" s="1"/>
      <c r="XDE625" s="1"/>
      <c r="XDF625" s="1"/>
      <c r="XDG625" s="1"/>
      <c r="XDH625" s="1"/>
      <c r="XDI625" s="1"/>
      <c r="XDJ625" s="1"/>
      <c r="XDK625" s="1"/>
      <c r="XDL625" s="1"/>
      <c r="XDM625" s="1"/>
      <c r="XDN625" s="1"/>
      <c r="XDO625" s="1"/>
      <c r="XDP625" s="1"/>
      <c r="XDQ625" s="1"/>
      <c r="XDR625" s="1"/>
      <c r="XDS625" s="1"/>
      <c r="XDT625" s="1"/>
      <c r="XDU625" s="1"/>
      <c r="XDV625" s="1"/>
      <c r="XDW625" s="1"/>
      <c r="XDX625" s="1"/>
      <c r="XDY625" s="1"/>
      <c r="XDZ625" s="1"/>
      <c r="XEA625" s="1"/>
      <c r="XEB625" s="1"/>
      <c r="XEC625" s="1"/>
      <c r="XED625" s="1"/>
      <c r="XEE625" s="1"/>
      <c r="XEF625" s="1"/>
      <c r="XEG625" s="1"/>
      <c r="XEH625" s="1"/>
      <c r="XEI625" s="1"/>
      <c r="XEJ625" s="1"/>
      <c r="XEK625" s="1"/>
      <c r="XEL625" s="1"/>
      <c r="XEM625" s="1"/>
      <c r="XEN625" s="1"/>
      <c r="XEO625" s="1"/>
      <c r="XEP625" s="1"/>
      <c r="XEQ625" s="1"/>
      <c r="XER625" s="1"/>
      <c r="XES625" s="1"/>
      <c r="XET625" s="1"/>
      <c r="XEU625" s="1"/>
      <c r="XEV625" s="1"/>
      <c r="XEW625" s="1"/>
      <c r="XEX625" s="1"/>
      <c r="XEY625" s="1"/>
      <c r="XEZ625" s="1"/>
      <c r="XFA625" s="1"/>
      <c r="XFB625" s="1"/>
      <c r="XFC625" s="1"/>
      <c r="XFD625" s="1"/>
    </row>
    <row r="626" spans="1:151 16227:16384" s="11" customFormat="1" ht="20.25" customHeight="1" x14ac:dyDescent="0.25">
      <c r="A626" s="141"/>
      <c r="B626" s="142"/>
      <c r="C626" s="100">
        <v>5</v>
      </c>
      <c r="D626" s="100"/>
      <c r="E626" s="60" t="s">
        <v>206</v>
      </c>
      <c r="F626" s="117">
        <f>(75.8+1.79)*10.764</f>
        <v>835.17876000000001</v>
      </c>
      <c r="G626" s="119">
        <f>(75.8+1.79)*10.764</f>
        <v>835.17876000000001</v>
      </c>
      <c r="H626" s="60">
        <v>0</v>
      </c>
      <c r="I626" s="60">
        <f t="shared" si="162"/>
        <v>1252.7681400000001</v>
      </c>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WZC626" s="1"/>
      <c r="WZD626" s="1"/>
      <c r="WZE626" s="1"/>
      <c r="WZF626" s="1"/>
      <c r="WZG626" s="1"/>
      <c r="WZH626" s="1"/>
      <c r="WZI626" s="1"/>
      <c r="WZJ626" s="1"/>
      <c r="WZK626" s="1"/>
      <c r="WZL626" s="1"/>
      <c r="WZM626" s="1"/>
      <c r="WZN626" s="1"/>
      <c r="WZO626" s="1"/>
      <c r="WZP626" s="1"/>
      <c r="WZQ626" s="1"/>
      <c r="WZR626" s="1"/>
      <c r="WZS626" s="1"/>
      <c r="WZT626" s="1"/>
      <c r="WZU626" s="1"/>
      <c r="WZV626" s="1"/>
      <c r="WZW626" s="1"/>
      <c r="WZX626" s="1"/>
      <c r="WZY626" s="1"/>
      <c r="WZZ626" s="1"/>
      <c r="XAA626" s="1"/>
      <c r="XAB626" s="1"/>
      <c r="XAC626" s="1"/>
      <c r="XAD626" s="1"/>
      <c r="XAE626" s="1"/>
      <c r="XAF626" s="1"/>
      <c r="XAG626" s="1"/>
      <c r="XAH626" s="1"/>
      <c r="XAI626" s="1"/>
      <c r="XAJ626" s="1"/>
      <c r="XAK626" s="1"/>
      <c r="XAL626" s="1"/>
      <c r="XAM626" s="1"/>
      <c r="XAN626" s="1"/>
      <c r="XAO626" s="1"/>
      <c r="XAP626" s="1"/>
      <c r="XAQ626" s="1"/>
      <c r="XAR626" s="1"/>
      <c r="XAS626" s="1"/>
      <c r="XAT626" s="1"/>
      <c r="XAU626" s="1"/>
      <c r="XAV626" s="1"/>
      <c r="XAW626" s="1"/>
      <c r="XAX626" s="1"/>
      <c r="XAY626" s="1"/>
      <c r="XAZ626" s="1"/>
      <c r="XBA626" s="1"/>
      <c r="XBB626" s="1"/>
      <c r="XBC626" s="1"/>
      <c r="XBD626" s="1"/>
      <c r="XBE626" s="1"/>
      <c r="XBF626" s="1"/>
      <c r="XBG626" s="1"/>
      <c r="XBH626" s="1"/>
      <c r="XBI626" s="1"/>
      <c r="XBJ626" s="1"/>
      <c r="XBK626" s="1"/>
      <c r="XBL626" s="1"/>
      <c r="XBM626" s="1"/>
      <c r="XBN626" s="1"/>
      <c r="XBO626" s="1"/>
      <c r="XBP626" s="1"/>
      <c r="XBQ626" s="1"/>
      <c r="XBR626" s="1"/>
      <c r="XBS626" s="1"/>
      <c r="XBT626" s="1"/>
      <c r="XBU626" s="1"/>
      <c r="XBV626" s="1"/>
      <c r="XBW626" s="1"/>
      <c r="XBX626" s="1"/>
      <c r="XBY626" s="1"/>
      <c r="XBZ626" s="1"/>
      <c r="XCA626" s="1"/>
      <c r="XCB626" s="1"/>
      <c r="XCC626" s="1"/>
      <c r="XCD626" s="1"/>
      <c r="XCE626" s="1"/>
      <c r="XCF626" s="1"/>
      <c r="XCG626" s="1"/>
      <c r="XCH626" s="1"/>
      <c r="XCI626" s="1"/>
      <c r="XCJ626" s="1"/>
      <c r="XCK626" s="1"/>
      <c r="XCL626" s="1"/>
      <c r="XCM626" s="1"/>
      <c r="XCN626" s="1"/>
      <c r="XCO626" s="1"/>
      <c r="XCP626" s="1"/>
      <c r="XCQ626" s="1"/>
      <c r="XCR626" s="1"/>
      <c r="XCS626" s="1"/>
      <c r="XCT626" s="1"/>
      <c r="XCU626" s="1"/>
      <c r="XCV626" s="1"/>
      <c r="XCW626" s="1"/>
      <c r="XCX626" s="1"/>
      <c r="XCY626" s="1"/>
      <c r="XCZ626" s="1"/>
      <c r="XDA626" s="1"/>
      <c r="XDB626" s="1"/>
      <c r="XDC626" s="1"/>
      <c r="XDD626" s="1"/>
      <c r="XDE626" s="1"/>
      <c r="XDF626" s="1"/>
      <c r="XDG626" s="1"/>
      <c r="XDH626" s="1"/>
      <c r="XDI626" s="1"/>
      <c r="XDJ626" s="1"/>
      <c r="XDK626" s="1"/>
      <c r="XDL626" s="1"/>
      <c r="XDM626" s="1"/>
      <c r="XDN626" s="1"/>
      <c r="XDO626" s="1"/>
      <c r="XDP626" s="1"/>
      <c r="XDQ626" s="1"/>
      <c r="XDR626" s="1"/>
      <c r="XDS626" s="1"/>
      <c r="XDT626" s="1"/>
      <c r="XDU626" s="1"/>
      <c r="XDV626" s="1"/>
      <c r="XDW626" s="1"/>
      <c r="XDX626" s="1"/>
      <c r="XDY626" s="1"/>
      <c r="XDZ626" s="1"/>
      <c r="XEA626" s="1"/>
      <c r="XEB626" s="1"/>
      <c r="XEC626" s="1"/>
      <c r="XED626" s="1"/>
      <c r="XEE626" s="1"/>
      <c r="XEF626" s="1"/>
      <c r="XEG626" s="1"/>
      <c r="XEH626" s="1"/>
      <c r="XEI626" s="1"/>
      <c r="XEJ626" s="1"/>
      <c r="XEK626" s="1"/>
      <c r="XEL626" s="1"/>
      <c r="XEM626" s="1"/>
      <c r="XEN626" s="1"/>
      <c r="XEO626" s="1"/>
      <c r="XEP626" s="1"/>
      <c r="XEQ626" s="1"/>
      <c r="XER626" s="1"/>
      <c r="XES626" s="1"/>
      <c r="XET626" s="1"/>
      <c r="XEU626" s="1"/>
      <c r="XEV626" s="1"/>
      <c r="XEW626" s="1"/>
      <c r="XEX626" s="1"/>
      <c r="XEY626" s="1"/>
      <c r="XEZ626" s="1"/>
      <c r="XFA626" s="1"/>
      <c r="XFB626" s="1"/>
      <c r="XFC626" s="1"/>
      <c r="XFD626" s="1"/>
    </row>
    <row r="627" spans="1:151 16227:16384" s="11" customFormat="1" ht="20.25" x14ac:dyDescent="0.25">
      <c r="A627" s="120" t="s">
        <v>261</v>
      </c>
      <c r="B627" s="121"/>
      <c r="C627" s="121"/>
      <c r="D627" s="121"/>
      <c r="E627" s="121"/>
      <c r="F627" s="121"/>
      <c r="G627" s="121"/>
      <c r="H627" s="121"/>
      <c r="I627" s="122"/>
      <c r="J627" s="1">
        <f>6+3+2</f>
        <v>11</v>
      </c>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WZC627" s="1"/>
      <c r="WZD627" s="1"/>
      <c r="WZE627" s="1"/>
      <c r="WZF627" s="1"/>
      <c r="WZG627" s="1"/>
      <c r="WZH627" s="1"/>
      <c r="WZI627" s="1"/>
      <c r="WZJ627" s="1"/>
      <c r="WZK627" s="1"/>
      <c r="WZL627" s="1"/>
      <c r="WZM627" s="1"/>
      <c r="WZN627" s="1"/>
      <c r="WZO627" s="1"/>
      <c r="WZP627" s="1"/>
      <c r="WZQ627" s="1"/>
      <c r="WZR627" s="1"/>
      <c r="WZS627" s="1"/>
      <c r="WZT627" s="1"/>
      <c r="WZU627" s="1"/>
      <c r="WZV627" s="1"/>
      <c r="WZW627" s="1"/>
      <c r="WZX627" s="1"/>
      <c r="WZY627" s="1"/>
      <c r="WZZ627" s="1"/>
      <c r="XAA627" s="1"/>
      <c r="XAB627" s="1"/>
      <c r="XAC627" s="1"/>
      <c r="XAD627" s="1"/>
      <c r="XAE627" s="1"/>
      <c r="XAF627" s="1"/>
      <c r="XAG627" s="1"/>
      <c r="XAH627" s="1"/>
      <c r="XAI627" s="1"/>
      <c r="XAJ627" s="1"/>
      <c r="XAK627" s="1"/>
      <c r="XAL627" s="1"/>
      <c r="XAM627" s="1"/>
      <c r="XAN627" s="1"/>
      <c r="XAO627" s="1"/>
      <c r="XAP627" s="1"/>
      <c r="XAQ627" s="1"/>
      <c r="XAR627" s="1"/>
      <c r="XAS627" s="1"/>
      <c r="XAT627" s="1"/>
      <c r="XAU627" s="1"/>
      <c r="XAV627" s="1"/>
      <c r="XAW627" s="1"/>
      <c r="XAX627" s="1"/>
      <c r="XAY627" s="1"/>
      <c r="XAZ627" s="1"/>
      <c r="XBA627" s="1"/>
      <c r="XBB627" s="1"/>
      <c r="XBC627" s="1"/>
      <c r="XBD627" s="1"/>
      <c r="XBE627" s="1"/>
      <c r="XBF627" s="1"/>
      <c r="XBG627" s="1"/>
      <c r="XBH627" s="1"/>
      <c r="XBI627" s="1"/>
      <c r="XBJ627" s="1"/>
      <c r="XBK627" s="1"/>
      <c r="XBL627" s="1"/>
      <c r="XBM627" s="1"/>
      <c r="XBN627" s="1"/>
      <c r="XBO627" s="1"/>
      <c r="XBP627" s="1"/>
      <c r="XBQ627" s="1"/>
      <c r="XBR627" s="1"/>
      <c r="XBS627" s="1"/>
      <c r="XBT627" s="1"/>
      <c r="XBU627" s="1"/>
      <c r="XBV627" s="1"/>
      <c r="XBW627" s="1"/>
      <c r="XBX627" s="1"/>
      <c r="XBY627" s="1"/>
      <c r="XBZ627" s="1"/>
      <c r="XCA627" s="1"/>
      <c r="XCB627" s="1"/>
      <c r="XCC627" s="1"/>
      <c r="XCD627" s="1"/>
      <c r="XCE627" s="1"/>
      <c r="XCF627" s="1"/>
      <c r="XCG627" s="1"/>
      <c r="XCH627" s="1"/>
      <c r="XCI627" s="1"/>
      <c r="XCJ627" s="1"/>
      <c r="XCK627" s="1"/>
      <c r="XCL627" s="1"/>
      <c r="XCM627" s="1"/>
      <c r="XCN627" s="1"/>
      <c r="XCO627" s="1"/>
      <c r="XCP627" s="1"/>
      <c r="XCQ627" s="1"/>
      <c r="XCR627" s="1"/>
      <c r="XCS627" s="1"/>
      <c r="XCT627" s="1"/>
      <c r="XCU627" s="1"/>
      <c r="XCV627" s="1"/>
      <c r="XCW627" s="1"/>
      <c r="XCX627" s="1"/>
      <c r="XCY627" s="1"/>
      <c r="XCZ627" s="1"/>
      <c r="XDA627" s="1"/>
      <c r="XDB627" s="1"/>
      <c r="XDC627" s="1"/>
      <c r="XDD627" s="1"/>
      <c r="XDE627" s="1"/>
      <c r="XDF627" s="1"/>
      <c r="XDG627" s="1"/>
      <c r="XDH627" s="1"/>
      <c r="XDI627" s="1"/>
      <c r="XDJ627" s="1"/>
      <c r="XDK627" s="1"/>
      <c r="XDL627" s="1"/>
      <c r="XDM627" s="1"/>
      <c r="XDN627" s="1"/>
      <c r="XDO627" s="1"/>
      <c r="XDP627" s="1"/>
      <c r="XDQ627" s="1"/>
      <c r="XDR627" s="1"/>
      <c r="XDS627" s="1"/>
      <c r="XDT627" s="1"/>
      <c r="XDU627" s="1"/>
      <c r="XDV627" s="1"/>
      <c r="XDW627" s="1"/>
      <c r="XDX627" s="1"/>
      <c r="XDY627" s="1"/>
      <c r="XDZ627" s="1"/>
      <c r="XEA627" s="1"/>
      <c r="XEB627" s="1"/>
      <c r="XEC627" s="1"/>
      <c r="XED627" s="1"/>
      <c r="XEE627" s="1"/>
      <c r="XEF627" s="1"/>
      <c r="XEG627" s="1"/>
      <c r="XEH627" s="1"/>
      <c r="XEI627" s="1"/>
      <c r="XEJ627" s="1"/>
      <c r="XEK627" s="1"/>
      <c r="XEL627" s="1"/>
      <c r="XEM627" s="1"/>
      <c r="XEN627" s="1"/>
      <c r="XEO627" s="1"/>
      <c r="XEP627" s="1"/>
      <c r="XEQ627" s="1"/>
      <c r="XER627" s="1"/>
      <c r="XES627" s="1"/>
      <c r="XET627" s="1"/>
      <c r="XEU627" s="1"/>
      <c r="XEV627" s="1"/>
      <c r="XEW627" s="1"/>
      <c r="XEX627" s="1"/>
      <c r="XEY627" s="1"/>
      <c r="XEZ627" s="1"/>
      <c r="XFA627" s="1"/>
      <c r="XFB627" s="1"/>
      <c r="XFC627" s="1"/>
      <c r="XFD627" s="1"/>
    </row>
    <row r="628" spans="1:151 16227:16384" s="11" customFormat="1" ht="20.25" customHeight="1" x14ac:dyDescent="0.25">
      <c r="A628" s="137" t="str">
        <f>A627</f>
        <v>23rd to 28th, 33th to 35th, 37th &amp; 38th Floor</v>
      </c>
      <c r="B628" s="138"/>
      <c r="C628" s="100">
        <v>1</v>
      </c>
      <c r="D628" s="100"/>
      <c r="E628" s="60" t="s">
        <v>208</v>
      </c>
      <c r="F628" s="117">
        <f>(61.21+2.58)*10.764</f>
        <v>686.63555999999994</v>
      </c>
      <c r="G628" s="119">
        <f>(61.21+2.58)*10.764</f>
        <v>686.63555999999994</v>
      </c>
      <c r="H628" s="60">
        <v>0</v>
      </c>
      <c r="I628" s="60">
        <f>F628*(($I$191)+1)+H628</f>
        <v>1029.95334</v>
      </c>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WZC628" s="1"/>
      <c r="WZD628" s="1"/>
      <c r="WZE628" s="1"/>
      <c r="WZF628" s="1"/>
      <c r="WZG628" s="1"/>
      <c r="WZH628" s="1"/>
      <c r="WZI628" s="1"/>
      <c r="WZJ628" s="1"/>
      <c r="WZK628" s="1"/>
      <c r="WZL628" s="1"/>
      <c r="WZM628" s="1"/>
      <c r="WZN628" s="1"/>
      <c r="WZO628" s="1"/>
      <c r="WZP628" s="1"/>
      <c r="WZQ628" s="1"/>
      <c r="WZR628" s="1"/>
      <c r="WZS628" s="1"/>
      <c r="WZT628" s="1"/>
      <c r="WZU628" s="1"/>
      <c r="WZV628" s="1"/>
      <c r="WZW628" s="1"/>
      <c r="WZX628" s="1"/>
      <c r="WZY628" s="1"/>
      <c r="WZZ628" s="1"/>
      <c r="XAA628" s="1"/>
      <c r="XAB628" s="1"/>
      <c r="XAC628" s="1"/>
      <c r="XAD628" s="1"/>
      <c r="XAE628" s="1"/>
      <c r="XAF628" s="1"/>
      <c r="XAG628" s="1"/>
      <c r="XAH628" s="1"/>
      <c r="XAI628" s="1"/>
      <c r="XAJ628" s="1"/>
      <c r="XAK628" s="1"/>
      <c r="XAL628" s="1"/>
      <c r="XAM628" s="1"/>
      <c r="XAN628" s="1"/>
      <c r="XAO628" s="1"/>
      <c r="XAP628" s="1"/>
      <c r="XAQ628" s="1"/>
      <c r="XAR628" s="1"/>
      <c r="XAS628" s="1"/>
      <c r="XAT628" s="1"/>
      <c r="XAU628" s="1"/>
      <c r="XAV628" s="1"/>
      <c r="XAW628" s="1"/>
      <c r="XAX628" s="1"/>
      <c r="XAY628" s="1"/>
      <c r="XAZ628" s="1"/>
      <c r="XBA628" s="1"/>
      <c r="XBB628" s="1"/>
      <c r="XBC628" s="1"/>
      <c r="XBD628" s="1"/>
      <c r="XBE628" s="1"/>
      <c r="XBF628" s="1"/>
      <c r="XBG628" s="1"/>
      <c r="XBH628" s="1"/>
      <c r="XBI628" s="1"/>
      <c r="XBJ628" s="1"/>
      <c r="XBK628" s="1"/>
      <c r="XBL628" s="1"/>
      <c r="XBM628" s="1"/>
      <c r="XBN628" s="1"/>
      <c r="XBO628" s="1"/>
      <c r="XBP628" s="1"/>
      <c r="XBQ628" s="1"/>
      <c r="XBR628" s="1"/>
      <c r="XBS628" s="1"/>
      <c r="XBT628" s="1"/>
      <c r="XBU628" s="1"/>
      <c r="XBV628" s="1"/>
      <c r="XBW628" s="1"/>
      <c r="XBX628" s="1"/>
      <c r="XBY628" s="1"/>
      <c r="XBZ628" s="1"/>
      <c r="XCA628" s="1"/>
      <c r="XCB628" s="1"/>
      <c r="XCC628" s="1"/>
      <c r="XCD628" s="1"/>
      <c r="XCE628" s="1"/>
      <c r="XCF628" s="1"/>
      <c r="XCG628" s="1"/>
      <c r="XCH628" s="1"/>
      <c r="XCI628" s="1"/>
      <c r="XCJ628" s="1"/>
      <c r="XCK628" s="1"/>
      <c r="XCL628" s="1"/>
      <c r="XCM628" s="1"/>
      <c r="XCN628" s="1"/>
      <c r="XCO628" s="1"/>
      <c r="XCP628" s="1"/>
      <c r="XCQ628" s="1"/>
      <c r="XCR628" s="1"/>
      <c r="XCS628" s="1"/>
      <c r="XCT628" s="1"/>
      <c r="XCU628" s="1"/>
      <c r="XCV628" s="1"/>
      <c r="XCW628" s="1"/>
      <c r="XCX628" s="1"/>
      <c r="XCY628" s="1"/>
      <c r="XCZ628" s="1"/>
      <c r="XDA628" s="1"/>
      <c r="XDB628" s="1"/>
      <c r="XDC628" s="1"/>
      <c r="XDD628" s="1"/>
      <c r="XDE628" s="1"/>
      <c r="XDF628" s="1"/>
      <c r="XDG628" s="1"/>
      <c r="XDH628" s="1"/>
      <c r="XDI628" s="1"/>
      <c r="XDJ628" s="1"/>
      <c r="XDK628" s="1"/>
      <c r="XDL628" s="1"/>
      <c r="XDM628" s="1"/>
      <c r="XDN628" s="1"/>
      <c r="XDO628" s="1"/>
      <c r="XDP628" s="1"/>
      <c r="XDQ628" s="1"/>
      <c r="XDR628" s="1"/>
      <c r="XDS628" s="1"/>
      <c r="XDT628" s="1"/>
      <c r="XDU628" s="1"/>
      <c r="XDV628" s="1"/>
      <c r="XDW628" s="1"/>
      <c r="XDX628" s="1"/>
      <c r="XDY628" s="1"/>
      <c r="XDZ628" s="1"/>
      <c r="XEA628" s="1"/>
      <c r="XEB628" s="1"/>
      <c r="XEC628" s="1"/>
      <c r="XED628" s="1"/>
      <c r="XEE628" s="1"/>
      <c r="XEF628" s="1"/>
      <c r="XEG628" s="1"/>
      <c r="XEH628" s="1"/>
      <c r="XEI628" s="1"/>
      <c r="XEJ628" s="1"/>
      <c r="XEK628" s="1"/>
      <c r="XEL628" s="1"/>
      <c r="XEM628" s="1"/>
      <c r="XEN628" s="1"/>
      <c r="XEO628" s="1"/>
      <c r="XEP628" s="1"/>
      <c r="XEQ628" s="1"/>
      <c r="XER628" s="1"/>
      <c r="XES628" s="1"/>
      <c r="XET628" s="1"/>
      <c r="XEU628" s="1"/>
      <c r="XEV628" s="1"/>
      <c r="XEW628" s="1"/>
      <c r="XEX628" s="1"/>
      <c r="XEY628" s="1"/>
      <c r="XEZ628" s="1"/>
      <c r="XFA628" s="1"/>
      <c r="XFB628" s="1"/>
      <c r="XFC628" s="1"/>
      <c r="XFD628" s="1"/>
    </row>
    <row r="629" spans="1:151 16227:16384" s="11" customFormat="1" ht="20.25" customHeight="1" x14ac:dyDescent="0.25">
      <c r="A629" s="139"/>
      <c r="B629" s="140"/>
      <c r="C629" s="100">
        <f>C628+1</f>
        <v>2</v>
      </c>
      <c r="D629" s="100"/>
      <c r="E629" s="60" t="s">
        <v>208</v>
      </c>
      <c r="F629" s="117">
        <f>(61.39+1.69)*10.764</f>
        <v>678.99311999999998</v>
      </c>
      <c r="G629" s="119">
        <f>(61.39+1.69)*10.764</f>
        <v>678.99311999999998</v>
      </c>
      <c r="H629" s="60">
        <v>0</v>
      </c>
      <c r="I629" s="60">
        <f t="shared" ref="I629" si="163">F629*(($I$191)+1)+H629</f>
        <v>1018.4896799999999</v>
      </c>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WZC629" s="1"/>
      <c r="WZD629" s="1"/>
      <c r="WZE629" s="1"/>
      <c r="WZF629" s="1"/>
      <c r="WZG629" s="1"/>
      <c r="WZH629" s="1"/>
      <c r="WZI629" s="1"/>
      <c r="WZJ629" s="1"/>
      <c r="WZK629" s="1"/>
      <c r="WZL629" s="1"/>
      <c r="WZM629" s="1"/>
      <c r="WZN629" s="1"/>
      <c r="WZO629" s="1"/>
      <c r="WZP629" s="1"/>
      <c r="WZQ629" s="1"/>
      <c r="WZR629" s="1"/>
      <c r="WZS629" s="1"/>
      <c r="WZT629" s="1"/>
      <c r="WZU629" s="1"/>
      <c r="WZV629" s="1"/>
      <c r="WZW629" s="1"/>
      <c r="WZX629" s="1"/>
      <c r="WZY629" s="1"/>
      <c r="WZZ629" s="1"/>
      <c r="XAA629" s="1"/>
      <c r="XAB629" s="1"/>
      <c r="XAC629" s="1"/>
      <c r="XAD629" s="1"/>
      <c r="XAE629" s="1"/>
      <c r="XAF629" s="1"/>
      <c r="XAG629" s="1"/>
      <c r="XAH629" s="1"/>
      <c r="XAI629" s="1"/>
      <c r="XAJ629" s="1"/>
      <c r="XAK629" s="1"/>
      <c r="XAL629" s="1"/>
      <c r="XAM629" s="1"/>
      <c r="XAN629" s="1"/>
      <c r="XAO629" s="1"/>
      <c r="XAP629" s="1"/>
      <c r="XAQ629" s="1"/>
      <c r="XAR629" s="1"/>
      <c r="XAS629" s="1"/>
      <c r="XAT629" s="1"/>
      <c r="XAU629" s="1"/>
      <c r="XAV629" s="1"/>
      <c r="XAW629" s="1"/>
      <c r="XAX629" s="1"/>
      <c r="XAY629" s="1"/>
      <c r="XAZ629" s="1"/>
      <c r="XBA629" s="1"/>
      <c r="XBB629" s="1"/>
      <c r="XBC629" s="1"/>
      <c r="XBD629" s="1"/>
      <c r="XBE629" s="1"/>
      <c r="XBF629" s="1"/>
      <c r="XBG629" s="1"/>
      <c r="XBH629" s="1"/>
      <c r="XBI629" s="1"/>
      <c r="XBJ629" s="1"/>
      <c r="XBK629" s="1"/>
      <c r="XBL629" s="1"/>
      <c r="XBM629" s="1"/>
      <c r="XBN629" s="1"/>
      <c r="XBO629" s="1"/>
      <c r="XBP629" s="1"/>
      <c r="XBQ629" s="1"/>
      <c r="XBR629" s="1"/>
      <c r="XBS629" s="1"/>
      <c r="XBT629" s="1"/>
      <c r="XBU629" s="1"/>
      <c r="XBV629" s="1"/>
      <c r="XBW629" s="1"/>
      <c r="XBX629" s="1"/>
      <c r="XBY629" s="1"/>
      <c r="XBZ629" s="1"/>
      <c r="XCA629" s="1"/>
      <c r="XCB629" s="1"/>
      <c r="XCC629" s="1"/>
      <c r="XCD629" s="1"/>
      <c r="XCE629" s="1"/>
      <c r="XCF629" s="1"/>
      <c r="XCG629" s="1"/>
      <c r="XCH629" s="1"/>
      <c r="XCI629" s="1"/>
      <c r="XCJ629" s="1"/>
      <c r="XCK629" s="1"/>
      <c r="XCL629" s="1"/>
      <c r="XCM629" s="1"/>
      <c r="XCN629" s="1"/>
      <c r="XCO629" s="1"/>
      <c r="XCP629" s="1"/>
      <c r="XCQ629" s="1"/>
      <c r="XCR629" s="1"/>
      <c r="XCS629" s="1"/>
      <c r="XCT629" s="1"/>
      <c r="XCU629" s="1"/>
      <c r="XCV629" s="1"/>
      <c r="XCW629" s="1"/>
      <c r="XCX629" s="1"/>
      <c r="XCY629" s="1"/>
      <c r="XCZ629" s="1"/>
      <c r="XDA629" s="1"/>
      <c r="XDB629" s="1"/>
      <c r="XDC629" s="1"/>
      <c r="XDD629" s="1"/>
      <c r="XDE629" s="1"/>
      <c r="XDF629" s="1"/>
      <c r="XDG629" s="1"/>
      <c r="XDH629" s="1"/>
      <c r="XDI629" s="1"/>
      <c r="XDJ629" s="1"/>
      <c r="XDK629" s="1"/>
      <c r="XDL629" s="1"/>
      <c r="XDM629" s="1"/>
      <c r="XDN629" s="1"/>
      <c r="XDO629" s="1"/>
      <c r="XDP629" s="1"/>
      <c r="XDQ629" s="1"/>
      <c r="XDR629" s="1"/>
      <c r="XDS629" s="1"/>
      <c r="XDT629" s="1"/>
      <c r="XDU629" s="1"/>
      <c r="XDV629" s="1"/>
      <c r="XDW629" s="1"/>
      <c r="XDX629" s="1"/>
      <c r="XDY629" s="1"/>
      <c r="XDZ629" s="1"/>
      <c r="XEA629" s="1"/>
      <c r="XEB629" s="1"/>
      <c r="XEC629" s="1"/>
      <c r="XED629" s="1"/>
      <c r="XEE629" s="1"/>
      <c r="XEF629" s="1"/>
      <c r="XEG629" s="1"/>
      <c r="XEH629" s="1"/>
      <c r="XEI629" s="1"/>
      <c r="XEJ629" s="1"/>
      <c r="XEK629" s="1"/>
      <c r="XEL629" s="1"/>
      <c r="XEM629" s="1"/>
      <c r="XEN629" s="1"/>
      <c r="XEO629" s="1"/>
      <c r="XEP629" s="1"/>
      <c r="XEQ629" s="1"/>
      <c r="XER629" s="1"/>
      <c r="XES629" s="1"/>
      <c r="XET629" s="1"/>
      <c r="XEU629" s="1"/>
      <c r="XEV629" s="1"/>
      <c r="XEW629" s="1"/>
      <c r="XEX629" s="1"/>
      <c r="XEY629" s="1"/>
      <c r="XEZ629" s="1"/>
      <c r="XFA629" s="1"/>
      <c r="XFB629" s="1"/>
      <c r="XFC629" s="1"/>
      <c r="XFD629" s="1"/>
    </row>
    <row r="630" spans="1:151 16227:16384" s="11" customFormat="1" ht="20.25" customHeight="1" x14ac:dyDescent="0.25">
      <c r="A630" s="139"/>
      <c r="B630" s="140"/>
      <c r="C630" s="100">
        <f t="shared" ref="C630" si="164">C629+1</f>
        <v>3</v>
      </c>
      <c r="D630" s="100"/>
      <c r="E630" s="60" t="s">
        <v>211</v>
      </c>
      <c r="F630" s="117">
        <f>(42.53)*10.764</f>
        <v>457.79291999999998</v>
      </c>
      <c r="G630" s="119">
        <f>(42.53)*10.764</f>
        <v>457.79291999999998</v>
      </c>
      <c r="H630" s="60">
        <v>0</v>
      </c>
      <c r="I630" s="60">
        <f>F630*(($I$191)+1)+H630</f>
        <v>686.68938000000003</v>
      </c>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WZC630" s="1"/>
      <c r="WZD630" s="1"/>
      <c r="WZE630" s="1"/>
      <c r="WZF630" s="1"/>
      <c r="WZG630" s="1"/>
      <c r="WZH630" s="1"/>
      <c r="WZI630" s="1"/>
      <c r="WZJ630" s="1"/>
      <c r="WZK630" s="1"/>
      <c r="WZL630" s="1"/>
      <c r="WZM630" s="1"/>
      <c r="WZN630" s="1"/>
      <c r="WZO630" s="1"/>
      <c r="WZP630" s="1"/>
      <c r="WZQ630" s="1"/>
      <c r="WZR630" s="1"/>
      <c r="WZS630" s="1"/>
      <c r="WZT630" s="1"/>
      <c r="WZU630" s="1"/>
      <c r="WZV630" s="1"/>
      <c r="WZW630" s="1"/>
      <c r="WZX630" s="1"/>
      <c r="WZY630" s="1"/>
      <c r="WZZ630" s="1"/>
      <c r="XAA630" s="1"/>
      <c r="XAB630" s="1"/>
      <c r="XAC630" s="1"/>
      <c r="XAD630" s="1"/>
      <c r="XAE630" s="1"/>
      <c r="XAF630" s="1"/>
      <c r="XAG630" s="1"/>
      <c r="XAH630" s="1"/>
      <c r="XAI630" s="1"/>
      <c r="XAJ630" s="1"/>
      <c r="XAK630" s="1"/>
      <c r="XAL630" s="1"/>
      <c r="XAM630" s="1"/>
      <c r="XAN630" s="1"/>
      <c r="XAO630" s="1"/>
      <c r="XAP630" s="1"/>
      <c r="XAQ630" s="1"/>
      <c r="XAR630" s="1"/>
      <c r="XAS630" s="1"/>
      <c r="XAT630" s="1"/>
      <c r="XAU630" s="1"/>
      <c r="XAV630" s="1"/>
      <c r="XAW630" s="1"/>
      <c r="XAX630" s="1"/>
      <c r="XAY630" s="1"/>
      <c r="XAZ630" s="1"/>
      <c r="XBA630" s="1"/>
      <c r="XBB630" s="1"/>
      <c r="XBC630" s="1"/>
      <c r="XBD630" s="1"/>
      <c r="XBE630" s="1"/>
      <c r="XBF630" s="1"/>
      <c r="XBG630" s="1"/>
      <c r="XBH630" s="1"/>
      <c r="XBI630" s="1"/>
      <c r="XBJ630" s="1"/>
      <c r="XBK630" s="1"/>
      <c r="XBL630" s="1"/>
      <c r="XBM630" s="1"/>
      <c r="XBN630" s="1"/>
      <c r="XBO630" s="1"/>
      <c r="XBP630" s="1"/>
      <c r="XBQ630" s="1"/>
      <c r="XBR630" s="1"/>
      <c r="XBS630" s="1"/>
      <c r="XBT630" s="1"/>
      <c r="XBU630" s="1"/>
      <c r="XBV630" s="1"/>
      <c r="XBW630" s="1"/>
      <c r="XBX630" s="1"/>
      <c r="XBY630" s="1"/>
      <c r="XBZ630" s="1"/>
      <c r="XCA630" s="1"/>
      <c r="XCB630" s="1"/>
      <c r="XCC630" s="1"/>
      <c r="XCD630" s="1"/>
      <c r="XCE630" s="1"/>
      <c r="XCF630" s="1"/>
      <c r="XCG630" s="1"/>
      <c r="XCH630" s="1"/>
      <c r="XCI630" s="1"/>
      <c r="XCJ630" s="1"/>
      <c r="XCK630" s="1"/>
      <c r="XCL630" s="1"/>
      <c r="XCM630" s="1"/>
      <c r="XCN630" s="1"/>
      <c r="XCO630" s="1"/>
      <c r="XCP630" s="1"/>
      <c r="XCQ630" s="1"/>
      <c r="XCR630" s="1"/>
      <c r="XCS630" s="1"/>
      <c r="XCT630" s="1"/>
      <c r="XCU630" s="1"/>
      <c r="XCV630" s="1"/>
      <c r="XCW630" s="1"/>
      <c r="XCX630" s="1"/>
      <c r="XCY630" s="1"/>
      <c r="XCZ630" s="1"/>
      <c r="XDA630" s="1"/>
      <c r="XDB630" s="1"/>
      <c r="XDC630" s="1"/>
      <c r="XDD630" s="1"/>
      <c r="XDE630" s="1"/>
      <c r="XDF630" s="1"/>
      <c r="XDG630" s="1"/>
      <c r="XDH630" s="1"/>
      <c r="XDI630" s="1"/>
      <c r="XDJ630" s="1"/>
      <c r="XDK630" s="1"/>
      <c r="XDL630" s="1"/>
      <c r="XDM630" s="1"/>
      <c r="XDN630" s="1"/>
      <c r="XDO630" s="1"/>
      <c r="XDP630" s="1"/>
      <c r="XDQ630" s="1"/>
      <c r="XDR630" s="1"/>
      <c r="XDS630" s="1"/>
      <c r="XDT630" s="1"/>
      <c r="XDU630" s="1"/>
      <c r="XDV630" s="1"/>
      <c r="XDW630" s="1"/>
      <c r="XDX630" s="1"/>
      <c r="XDY630" s="1"/>
      <c r="XDZ630" s="1"/>
      <c r="XEA630" s="1"/>
      <c r="XEB630" s="1"/>
      <c r="XEC630" s="1"/>
      <c r="XED630" s="1"/>
      <c r="XEE630" s="1"/>
      <c r="XEF630" s="1"/>
      <c r="XEG630" s="1"/>
      <c r="XEH630" s="1"/>
      <c r="XEI630" s="1"/>
      <c r="XEJ630" s="1"/>
      <c r="XEK630" s="1"/>
      <c r="XEL630" s="1"/>
      <c r="XEM630" s="1"/>
      <c r="XEN630" s="1"/>
      <c r="XEO630" s="1"/>
      <c r="XEP630" s="1"/>
      <c r="XEQ630" s="1"/>
      <c r="XER630" s="1"/>
      <c r="XES630" s="1"/>
      <c r="XET630" s="1"/>
      <c r="XEU630" s="1"/>
      <c r="XEV630" s="1"/>
      <c r="XEW630" s="1"/>
      <c r="XEX630" s="1"/>
      <c r="XEY630" s="1"/>
      <c r="XEZ630" s="1"/>
      <c r="XFA630" s="1"/>
      <c r="XFB630" s="1"/>
      <c r="XFC630" s="1"/>
      <c r="XFD630" s="1"/>
    </row>
    <row r="631" spans="1:151 16227:16384" s="11" customFormat="1" ht="20.25" customHeight="1" x14ac:dyDescent="0.25">
      <c r="A631" s="139"/>
      <c r="B631" s="140"/>
      <c r="C631" s="100">
        <f>C630+1</f>
        <v>4</v>
      </c>
      <c r="D631" s="100"/>
      <c r="E631" s="60" t="s">
        <v>211</v>
      </c>
      <c r="F631" s="117">
        <f>(42.93)*10.764</f>
        <v>462.09851999999995</v>
      </c>
      <c r="G631" s="119">
        <f>(42.93)*10.764</f>
        <v>462.09851999999995</v>
      </c>
      <c r="H631" s="60">
        <v>0</v>
      </c>
      <c r="I631" s="60">
        <f t="shared" ref="I631:I632" si="165">F631*(($I$191)+1)+H631</f>
        <v>693.1477799999999</v>
      </c>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WZC631" s="1"/>
      <c r="WZD631" s="1"/>
      <c r="WZE631" s="1"/>
      <c r="WZF631" s="1"/>
      <c r="WZG631" s="1"/>
      <c r="WZH631" s="1"/>
      <c r="WZI631" s="1"/>
      <c r="WZJ631" s="1"/>
      <c r="WZK631" s="1"/>
      <c r="WZL631" s="1"/>
      <c r="WZM631" s="1"/>
      <c r="WZN631" s="1"/>
      <c r="WZO631" s="1"/>
      <c r="WZP631" s="1"/>
      <c r="WZQ631" s="1"/>
      <c r="WZR631" s="1"/>
      <c r="WZS631" s="1"/>
      <c r="WZT631" s="1"/>
      <c r="WZU631" s="1"/>
      <c r="WZV631" s="1"/>
      <c r="WZW631" s="1"/>
      <c r="WZX631" s="1"/>
      <c r="WZY631" s="1"/>
      <c r="WZZ631" s="1"/>
      <c r="XAA631" s="1"/>
      <c r="XAB631" s="1"/>
      <c r="XAC631" s="1"/>
      <c r="XAD631" s="1"/>
      <c r="XAE631" s="1"/>
      <c r="XAF631" s="1"/>
      <c r="XAG631" s="1"/>
      <c r="XAH631" s="1"/>
      <c r="XAI631" s="1"/>
      <c r="XAJ631" s="1"/>
      <c r="XAK631" s="1"/>
      <c r="XAL631" s="1"/>
      <c r="XAM631" s="1"/>
      <c r="XAN631" s="1"/>
      <c r="XAO631" s="1"/>
      <c r="XAP631" s="1"/>
      <c r="XAQ631" s="1"/>
      <c r="XAR631" s="1"/>
      <c r="XAS631" s="1"/>
      <c r="XAT631" s="1"/>
      <c r="XAU631" s="1"/>
      <c r="XAV631" s="1"/>
      <c r="XAW631" s="1"/>
      <c r="XAX631" s="1"/>
      <c r="XAY631" s="1"/>
      <c r="XAZ631" s="1"/>
      <c r="XBA631" s="1"/>
      <c r="XBB631" s="1"/>
      <c r="XBC631" s="1"/>
      <c r="XBD631" s="1"/>
      <c r="XBE631" s="1"/>
      <c r="XBF631" s="1"/>
      <c r="XBG631" s="1"/>
      <c r="XBH631" s="1"/>
      <c r="XBI631" s="1"/>
      <c r="XBJ631" s="1"/>
      <c r="XBK631" s="1"/>
      <c r="XBL631" s="1"/>
      <c r="XBM631" s="1"/>
      <c r="XBN631" s="1"/>
      <c r="XBO631" s="1"/>
      <c r="XBP631" s="1"/>
      <c r="XBQ631" s="1"/>
      <c r="XBR631" s="1"/>
      <c r="XBS631" s="1"/>
      <c r="XBT631" s="1"/>
      <c r="XBU631" s="1"/>
      <c r="XBV631" s="1"/>
      <c r="XBW631" s="1"/>
      <c r="XBX631" s="1"/>
      <c r="XBY631" s="1"/>
      <c r="XBZ631" s="1"/>
      <c r="XCA631" s="1"/>
      <c r="XCB631" s="1"/>
      <c r="XCC631" s="1"/>
      <c r="XCD631" s="1"/>
      <c r="XCE631" s="1"/>
      <c r="XCF631" s="1"/>
      <c r="XCG631" s="1"/>
      <c r="XCH631" s="1"/>
      <c r="XCI631" s="1"/>
      <c r="XCJ631" s="1"/>
      <c r="XCK631" s="1"/>
      <c r="XCL631" s="1"/>
      <c r="XCM631" s="1"/>
      <c r="XCN631" s="1"/>
      <c r="XCO631" s="1"/>
      <c r="XCP631" s="1"/>
      <c r="XCQ631" s="1"/>
      <c r="XCR631" s="1"/>
      <c r="XCS631" s="1"/>
      <c r="XCT631" s="1"/>
      <c r="XCU631" s="1"/>
      <c r="XCV631" s="1"/>
      <c r="XCW631" s="1"/>
      <c r="XCX631" s="1"/>
      <c r="XCY631" s="1"/>
      <c r="XCZ631" s="1"/>
      <c r="XDA631" s="1"/>
      <c r="XDB631" s="1"/>
      <c r="XDC631" s="1"/>
      <c r="XDD631" s="1"/>
      <c r="XDE631" s="1"/>
      <c r="XDF631" s="1"/>
      <c r="XDG631" s="1"/>
      <c r="XDH631" s="1"/>
      <c r="XDI631" s="1"/>
      <c r="XDJ631" s="1"/>
      <c r="XDK631" s="1"/>
      <c r="XDL631" s="1"/>
      <c r="XDM631" s="1"/>
      <c r="XDN631" s="1"/>
      <c r="XDO631" s="1"/>
      <c r="XDP631" s="1"/>
      <c r="XDQ631" s="1"/>
      <c r="XDR631" s="1"/>
      <c r="XDS631" s="1"/>
      <c r="XDT631" s="1"/>
      <c r="XDU631" s="1"/>
      <c r="XDV631" s="1"/>
      <c r="XDW631" s="1"/>
      <c r="XDX631" s="1"/>
      <c r="XDY631" s="1"/>
      <c r="XDZ631" s="1"/>
      <c r="XEA631" s="1"/>
      <c r="XEB631" s="1"/>
      <c r="XEC631" s="1"/>
      <c r="XED631" s="1"/>
      <c r="XEE631" s="1"/>
      <c r="XEF631" s="1"/>
      <c r="XEG631" s="1"/>
      <c r="XEH631" s="1"/>
      <c r="XEI631" s="1"/>
      <c r="XEJ631" s="1"/>
      <c r="XEK631" s="1"/>
      <c r="XEL631" s="1"/>
      <c r="XEM631" s="1"/>
      <c r="XEN631" s="1"/>
      <c r="XEO631" s="1"/>
      <c r="XEP631" s="1"/>
      <c r="XEQ631" s="1"/>
      <c r="XER631" s="1"/>
      <c r="XES631" s="1"/>
      <c r="XET631" s="1"/>
      <c r="XEU631" s="1"/>
      <c r="XEV631" s="1"/>
      <c r="XEW631" s="1"/>
      <c r="XEX631" s="1"/>
      <c r="XEY631" s="1"/>
      <c r="XEZ631" s="1"/>
      <c r="XFA631" s="1"/>
      <c r="XFB631" s="1"/>
      <c r="XFC631" s="1"/>
      <c r="XFD631" s="1"/>
    </row>
    <row r="632" spans="1:151 16227:16384" s="11" customFormat="1" ht="20.25" customHeight="1" x14ac:dyDescent="0.25">
      <c r="A632" s="141"/>
      <c r="B632" s="142"/>
      <c r="C632" s="100">
        <v>5</v>
      </c>
      <c r="D632" s="100"/>
      <c r="E632" s="60" t="s">
        <v>206</v>
      </c>
      <c r="F632" s="117">
        <f>(75.8+1.79)*10.764</f>
        <v>835.17876000000001</v>
      </c>
      <c r="G632" s="119">
        <f>(75.8+1.79)*10.764</f>
        <v>835.17876000000001</v>
      </c>
      <c r="H632" s="60">
        <v>0</v>
      </c>
      <c r="I632" s="60">
        <f t="shared" si="165"/>
        <v>1252.7681400000001</v>
      </c>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WZC632" s="1"/>
      <c r="WZD632" s="1"/>
      <c r="WZE632" s="1"/>
      <c r="WZF632" s="1"/>
      <c r="WZG632" s="1"/>
      <c r="WZH632" s="1"/>
      <c r="WZI632" s="1"/>
      <c r="WZJ632" s="1"/>
      <c r="WZK632" s="1"/>
      <c r="WZL632" s="1"/>
      <c r="WZM632" s="1"/>
      <c r="WZN632" s="1"/>
      <c r="WZO632" s="1"/>
      <c r="WZP632" s="1"/>
      <c r="WZQ632" s="1"/>
      <c r="WZR632" s="1"/>
      <c r="WZS632" s="1"/>
      <c r="WZT632" s="1"/>
      <c r="WZU632" s="1"/>
      <c r="WZV632" s="1"/>
      <c r="WZW632" s="1"/>
      <c r="WZX632" s="1"/>
      <c r="WZY632" s="1"/>
      <c r="WZZ632" s="1"/>
      <c r="XAA632" s="1"/>
      <c r="XAB632" s="1"/>
      <c r="XAC632" s="1"/>
      <c r="XAD632" s="1"/>
      <c r="XAE632" s="1"/>
      <c r="XAF632" s="1"/>
      <c r="XAG632" s="1"/>
      <c r="XAH632" s="1"/>
      <c r="XAI632" s="1"/>
      <c r="XAJ632" s="1"/>
      <c r="XAK632" s="1"/>
      <c r="XAL632" s="1"/>
      <c r="XAM632" s="1"/>
      <c r="XAN632" s="1"/>
      <c r="XAO632" s="1"/>
      <c r="XAP632" s="1"/>
      <c r="XAQ632" s="1"/>
      <c r="XAR632" s="1"/>
      <c r="XAS632" s="1"/>
      <c r="XAT632" s="1"/>
      <c r="XAU632" s="1"/>
      <c r="XAV632" s="1"/>
      <c r="XAW632" s="1"/>
      <c r="XAX632" s="1"/>
      <c r="XAY632" s="1"/>
      <c r="XAZ632" s="1"/>
      <c r="XBA632" s="1"/>
      <c r="XBB632" s="1"/>
      <c r="XBC632" s="1"/>
      <c r="XBD632" s="1"/>
      <c r="XBE632" s="1"/>
      <c r="XBF632" s="1"/>
      <c r="XBG632" s="1"/>
      <c r="XBH632" s="1"/>
      <c r="XBI632" s="1"/>
      <c r="XBJ632" s="1"/>
      <c r="XBK632" s="1"/>
      <c r="XBL632" s="1"/>
      <c r="XBM632" s="1"/>
      <c r="XBN632" s="1"/>
      <c r="XBO632" s="1"/>
      <c r="XBP632" s="1"/>
      <c r="XBQ632" s="1"/>
      <c r="XBR632" s="1"/>
      <c r="XBS632" s="1"/>
      <c r="XBT632" s="1"/>
      <c r="XBU632" s="1"/>
      <c r="XBV632" s="1"/>
      <c r="XBW632" s="1"/>
      <c r="XBX632" s="1"/>
      <c r="XBY632" s="1"/>
      <c r="XBZ632" s="1"/>
      <c r="XCA632" s="1"/>
      <c r="XCB632" s="1"/>
      <c r="XCC632" s="1"/>
      <c r="XCD632" s="1"/>
      <c r="XCE632" s="1"/>
      <c r="XCF632" s="1"/>
      <c r="XCG632" s="1"/>
      <c r="XCH632" s="1"/>
      <c r="XCI632" s="1"/>
      <c r="XCJ632" s="1"/>
      <c r="XCK632" s="1"/>
      <c r="XCL632" s="1"/>
      <c r="XCM632" s="1"/>
      <c r="XCN632" s="1"/>
      <c r="XCO632" s="1"/>
      <c r="XCP632" s="1"/>
      <c r="XCQ632" s="1"/>
      <c r="XCR632" s="1"/>
      <c r="XCS632" s="1"/>
      <c r="XCT632" s="1"/>
      <c r="XCU632" s="1"/>
      <c r="XCV632" s="1"/>
      <c r="XCW632" s="1"/>
      <c r="XCX632" s="1"/>
      <c r="XCY632" s="1"/>
      <c r="XCZ632" s="1"/>
      <c r="XDA632" s="1"/>
      <c r="XDB632" s="1"/>
      <c r="XDC632" s="1"/>
      <c r="XDD632" s="1"/>
      <c r="XDE632" s="1"/>
      <c r="XDF632" s="1"/>
      <c r="XDG632" s="1"/>
      <c r="XDH632" s="1"/>
      <c r="XDI632" s="1"/>
      <c r="XDJ632" s="1"/>
      <c r="XDK632" s="1"/>
      <c r="XDL632" s="1"/>
      <c r="XDM632" s="1"/>
      <c r="XDN632" s="1"/>
      <c r="XDO632" s="1"/>
      <c r="XDP632" s="1"/>
      <c r="XDQ632" s="1"/>
      <c r="XDR632" s="1"/>
      <c r="XDS632" s="1"/>
      <c r="XDT632" s="1"/>
      <c r="XDU632" s="1"/>
      <c r="XDV632" s="1"/>
      <c r="XDW632" s="1"/>
      <c r="XDX632" s="1"/>
      <c r="XDY632" s="1"/>
      <c r="XDZ632" s="1"/>
      <c r="XEA632" s="1"/>
      <c r="XEB632" s="1"/>
      <c r="XEC632" s="1"/>
      <c r="XED632" s="1"/>
      <c r="XEE632" s="1"/>
      <c r="XEF632" s="1"/>
      <c r="XEG632" s="1"/>
      <c r="XEH632" s="1"/>
      <c r="XEI632" s="1"/>
      <c r="XEJ632" s="1"/>
      <c r="XEK632" s="1"/>
      <c r="XEL632" s="1"/>
      <c r="XEM632" s="1"/>
      <c r="XEN632" s="1"/>
      <c r="XEO632" s="1"/>
      <c r="XEP632" s="1"/>
      <c r="XEQ632" s="1"/>
      <c r="XER632" s="1"/>
      <c r="XES632" s="1"/>
      <c r="XET632" s="1"/>
      <c r="XEU632" s="1"/>
      <c r="XEV632" s="1"/>
      <c r="XEW632" s="1"/>
      <c r="XEX632" s="1"/>
      <c r="XEY632" s="1"/>
      <c r="XEZ632" s="1"/>
      <c r="XFA632" s="1"/>
      <c r="XFB632" s="1"/>
      <c r="XFC632" s="1"/>
      <c r="XFD632" s="1"/>
    </row>
    <row r="633" spans="1:151 16227:16384" s="11" customFormat="1" ht="20.25" x14ac:dyDescent="0.25">
      <c r="A633" s="120" t="s">
        <v>237</v>
      </c>
      <c r="B633" s="121"/>
      <c r="C633" s="121"/>
      <c r="D633" s="121"/>
      <c r="E633" s="121"/>
      <c r="F633" s="121"/>
      <c r="G633" s="121"/>
      <c r="H633" s="121"/>
      <c r="I633" s="122"/>
      <c r="J633" s="1">
        <f>2</f>
        <v>2</v>
      </c>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WZC633" s="1"/>
      <c r="WZD633" s="1"/>
      <c r="WZE633" s="1"/>
      <c r="WZF633" s="1"/>
      <c r="WZG633" s="1"/>
      <c r="WZH633" s="1"/>
      <c r="WZI633" s="1"/>
      <c r="WZJ633" s="1"/>
      <c r="WZK633" s="1"/>
      <c r="WZL633" s="1"/>
      <c r="WZM633" s="1"/>
      <c r="WZN633" s="1"/>
      <c r="WZO633" s="1"/>
      <c r="WZP633" s="1"/>
      <c r="WZQ633" s="1"/>
      <c r="WZR633" s="1"/>
      <c r="WZS633" s="1"/>
      <c r="WZT633" s="1"/>
      <c r="WZU633" s="1"/>
      <c r="WZV633" s="1"/>
      <c r="WZW633" s="1"/>
      <c r="WZX633" s="1"/>
      <c r="WZY633" s="1"/>
      <c r="WZZ633" s="1"/>
      <c r="XAA633" s="1"/>
      <c r="XAB633" s="1"/>
      <c r="XAC633" s="1"/>
      <c r="XAD633" s="1"/>
      <c r="XAE633" s="1"/>
      <c r="XAF633" s="1"/>
      <c r="XAG633" s="1"/>
      <c r="XAH633" s="1"/>
      <c r="XAI633" s="1"/>
      <c r="XAJ633" s="1"/>
      <c r="XAK633" s="1"/>
      <c r="XAL633" s="1"/>
      <c r="XAM633" s="1"/>
      <c r="XAN633" s="1"/>
      <c r="XAO633" s="1"/>
      <c r="XAP633" s="1"/>
      <c r="XAQ633" s="1"/>
      <c r="XAR633" s="1"/>
      <c r="XAS633" s="1"/>
      <c r="XAT633" s="1"/>
      <c r="XAU633" s="1"/>
      <c r="XAV633" s="1"/>
      <c r="XAW633" s="1"/>
      <c r="XAX633" s="1"/>
      <c r="XAY633" s="1"/>
      <c r="XAZ633" s="1"/>
      <c r="XBA633" s="1"/>
      <c r="XBB633" s="1"/>
      <c r="XBC633" s="1"/>
      <c r="XBD633" s="1"/>
      <c r="XBE633" s="1"/>
      <c r="XBF633" s="1"/>
      <c r="XBG633" s="1"/>
      <c r="XBH633" s="1"/>
      <c r="XBI633" s="1"/>
      <c r="XBJ633" s="1"/>
      <c r="XBK633" s="1"/>
      <c r="XBL633" s="1"/>
      <c r="XBM633" s="1"/>
      <c r="XBN633" s="1"/>
      <c r="XBO633" s="1"/>
      <c r="XBP633" s="1"/>
      <c r="XBQ633" s="1"/>
      <c r="XBR633" s="1"/>
      <c r="XBS633" s="1"/>
      <c r="XBT633" s="1"/>
      <c r="XBU633" s="1"/>
      <c r="XBV633" s="1"/>
      <c r="XBW633" s="1"/>
      <c r="XBX633" s="1"/>
      <c r="XBY633" s="1"/>
      <c r="XBZ633" s="1"/>
      <c r="XCA633" s="1"/>
      <c r="XCB633" s="1"/>
      <c r="XCC633" s="1"/>
      <c r="XCD633" s="1"/>
      <c r="XCE633" s="1"/>
      <c r="XCF633" s="1"/>
      <c r="XCG633" s="1"/>
      <c r="XCH633" s="1"/>
      <c r="XCI633" s="1"/>
      <c r="XCJ633" s="1"/>
      <c r="XCK633" s="1"/>
      <c r="XCL633" s="1"/>
      <c r="XCM633" s="1"/>
      <c r="XCN633" s="1"/>
      <c r="XCO633" s="1"/>
      <c r="XCP633" s="1"/>
      <c r="XCQ633" s="1"/>
      <c r="XCR633" s="1"/>
      <c r="XCS633" s="1"/>
      <c r="XCT633" s="1"/>
      <c r="XCU633" s="1"/>
      <c r="XCV633" s="1"/>
      <c r="XCW633" s="1"/>
      <c r="XCX633" s="1"/>
      <c r="XCY633" s="1"/>
      <c r="XCZ633" s="1"/>
      <c r="XDA633" s="1"/>
      <c r="XDB633" s="1"/>
      <c r="XDC633" s="1"/>
      <c r="XDD633" s="1"/>
      <c r="XDE633" s="1"/>
      <c r="XDF633" s="1"/>
      <c r="XDG633" s="1"/>
      <c r="XDH633" s="1"/>
      <c r="XDI633" s="1"/>
      <c r="XDJ633" s="1"/>
      <c r="XDK633" s="1"/>
      <c r="XDL633" s="1"/>
      <c r="XDM633" s="1"/>
      <c r="XDN633" s="1"/>
      <c r="XDO633" s="1"/>
      <c r="XDP633" s="1"/>
      <c r="XDQ633" s="1"/>
      <c r="XDR633" s="1"/>
      <c r="XDS633" s="1"/>
      <c r="XDT633" s="1"/>
      <c r="XDU633" s="1"/>
      <c r="XDV633" s="1"/>
      <c r="XDW633" s="1"/>
      <c r="XDX633" s="1"/>
      <c r="XDY633" s="1"/>
      <c r="XDZ633" s="1"/>
      <c r="XEA633" s="1"/>
      <c r="XEB633" s="1"/>
      <c r="XEC633" s="1"/>
      <c r="XED633" s="1"/>
      <c r="XEE633" s="1"/>
      <c r="XEF633" s="1"/>
      <c r="XEG633" s="1"/>
      <c r="XEH633" s="1"/>
      <c r="XEI633" s="1"/>
      <c r="XEJ633" s="1"/>
      <c r="XEK633" s="1"/>
      <c r="XEL633" s="1"/>
      <c r="XEM633" s="1"/>
      <c r="XEN633" s="1"/>
      <c r="XEO633" s="1"/>
      <c r="XEP633" s="1"/>
      <c r="XEQ633" s="1"/>
      <c r="XER633" s="1"/>
      <c r="XES633" s="1"/>
      <c r="XET633" s="1"/>
      <c r="XEU633" s="1"/>
      <c r="XEV633" s="1"/>
      <c r="XEW633" s="1"/>
      <c r="XEX633" s="1"/>
      <c r="XEY633" s="1"/>
      <c r="XEZ633" s="1"/>
      <c r="XFA633" s="1"/>
      <c r="XFB633" s="1"/>
      <c r="XFC633" s="1"/>
      <c r="XFD633" s="1"/>
    </row>
    <row r="634" spans="1:151 16227:16384" s="11" customFormat="1" ht="20.25" customHeight="1" x14ac:dyDescent="0.25">
      <c r="A634" s="137" t="str">
        <f>A633</f>
        <v>29th &amp; 36th Floor (Part Refuge Area)</v>
      </c>
      <c r="B634" s="138"/>
      <c r="C634" s="100">
        <v>1</v>
      </c>
      <c r="D634" s="100"/>
      <c r="E634" s="60" t="s">
        <v>208</v>
      </c>
      <c r="F634" s="117">
        <f>(61.21+2.58)*10.764</f>
        <v>686.63555999999994</v>
      </c>
      <c r="G634" s="119">
        <f>(61.21+2.58)*10.764</f>
        <v>686.63555999999994</v>
      </c>
      <c r="H634" s="60">
        <v>0</v>
      </c>
      <c r="I634" s="60">
        <f>F634*(($I$191)+1)+H634</f>
        <v>1029.95334</v>
      </c>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WZC634" s="1"/>
      <c r="WZD634" s="1"/>
      <c r="WZE634" s="1"/>
      <c r="WZF634" s="1"/>
      <c r="WZG634" s="1"/>
      <c r="WZH634" s="1"/>
      <c r="WZI634" s="1"/>
      <c r="WZJ634" s="1"/>
      <c r="WZK634" s="1"/>
      <c r="WZL634" s="1"/>
      <c r="WZM634" s="1"/>
      <c r="WZN634" s="1"/>
      <c r="WZO634" s="1"/>
      <c r="WZP634" s="1"/>
      <c r="WZQ634" s="1"/>
      <c r="WZR634" s="1"/>
      <c r="WZS634" s="1"/>
      <c r="WZT634" s="1"/>
      <c r="WZU634" s="1"/>
      <c r="WZV634" s="1"/>
      <c r="WZW634" s="1"/>
      <c r="WZX634" s="1"/>
      <c r="WZY634" s="1"/>
      <c r="WZZ634" s="1"/>
      <c r="XAA634" s="1"/>
      <c r="XAB634" s="1"/>
      <c r="XAC634" s="1"/>
      <c r="XAD634" s="1"/>
      <c r="XAE634" s="1"/>
      <c r="XAF634" s="1"/>
      <c r="XAG634" s="1"/>
      <c r="XAH634" s="1"/>
      <c r="XAI634" s="1"/>
      <c r="XAJ634" s="1"/>
      <c r="XAK634" s="1"/>
      <c r="XAL634" s="1"/>
      <c r="XAM634" s="1"/>
      <c r="XAN634" s="1"/>
      <c r="XAO634" s="1"/>
      <c r="XAP634" s="1"/>
      <c r="XAQ634" s="1"/>
      <c r="XAR634" s="1"/>
      <c r="XAS634" s="1"/>
      <c r="XAT634" s="1"/>
      <c r="XAU634" s="1"/>
      <c r="XAV634" s="1"/>
      <c r="XAW634" s="1"/>
      <c r="XAX634" s="1"/>
      <c r="XAY634" s="1"/>
      <c r="XAZ634" s="1"/>
      <c r="XBA634" s="1"/>
      <c r="XBB634" s="1"/>
      <c r="XBC634" s="1"/>
      <c r="XBD634" s="1"/>
      <c r="XBE634" s="1"/>
      <c r="XBF634" s="1"/>
      <c r="XBG634" s="1"/>
      <c r="XBH634" s="1"/>
      <c r="XBI634" s="1"/>
      <c r="XBJ634" s="1"/>
      <c r="XBK634" s="1"/>
      <c r="XBL634" s="1"/>
      <c r="XBM634" s="1"/>
      <c r="XBN634" s="1"/>
      <c r="XBO634" s="1"/>
      <c r="XBP634" s="1"/>
      <c r="XBQ634" s="1"/>
      <c r="XBR634" s="1"/>
      <c r="XBS634" s="1"/>
      <c r="XBT634" s="1"/>
      <c r="XBU634" s="1"/>
      <c r="XBV634" s="1"/>
      <c r="XBW634" s="1"/>
      <c r="XBX634" s="1"/>
      <c r="XBY634" s="1"/>
      <c r="XBZ634" s="1"/>
      <c r="XCA634" s="1"/>
      <c r="XCB634" s="1"/>
      <c r="XCC634" s="1"/>
      <c r="XCD634" s="1"/>
      <c r="XCE634" s="1"/>
      <c r="XCF634" s="1"/>
      <c r="XCG634" s="1"/>
      <c r="XCH634" s="1"/>
      <c r="XCI634" s="1"/>
      <c r="XCJ634" s="1"/>
      <c r="XCK634" s="1"/>
      <c r="XCL634" s="1"/>
      <c r="XCM634" s="1"/>
      <c r="XCN634" s="1"/>
      <c r="XCO634" s="1"/>
      <c r="XCP634" s="1"/>
      <c r="XCQ634" s="1"/>
      <c r="XCR634" s="1"/>
      <c r="XCS634" s="1"/>
      <c r="XCT634" s="1"/>
      <c r="XCU634" s="1"/>
      <c r="XCV634" s="1"/>
      <c r="XCW634" s="1"/>
      <c r="XCX634" s="1"/>
      <c r="XCY634" s="1"/>
      <c r="XCZ634" s="1"/>
      <c r="XDA634" s="1"/>
      <c r="XDB634" s="1"/>
      <c r="XDC634" s="1"/>
      <c r="XDD634" s="1"/>
      <c r="XDE634" s="1"/>
      <c r="XDF634" s="1"/>
      <c r="XDG634" s="1"/>
      <c r="XDH634" s="1"/>
      <c r="XDI634" s="1"/>
      <c r="XDJ634" s="1"/>
      <c r="XDK634" s="1"/>
      <c r="XDL634" s="1"/>
      <c r="XDM634" s="1"/>
      <c r="XDN634" s="1"/>
      <c r="XDO634" s="1"/>
      <c r="XDP634" s="1"/>
      <c r="XDQ634" s="1"/>
      <c r="XDR634" s="1"/>
      <c r="XDS634" s="1"/>
      <c r="XDT634" s="1"/>
      <c r="XDU634" s="1"/>
      <c r="XDV634" s="1"/>
      <c r="XDW634" s="1"/>
      <c r="XDX634" s="1"/>
      <c r="XDY634" s="1"/>
      <c r="XDZ634" s="1"/>
      <c r="XEA634" s="1"/>
      <c r="XEB634" s="1"/>
      <c r="XEC634" s="1"/>
      <c r="XED634" s="1"/>
      <c r="XEE634" s="1"/>
      <c r="XEF634" s="1"/>
      <c r="XEG634" s="1"/>
      <c r="XEH634" s="1"/>
      <c r="XEI634" s="1"/>
      <c r="XEJ634" s="1"/>
      <c r="XEK634" s="1"/>
      <c r="XEL634" s="1"/>
      <c r="XEM634" s="1"/>
      <c r="XEN634" s="1"/>
      <c r="XEO634" s="1"/>
      <c r="XEP634" s="1"/>
      <c r="XEQ634" s="1"/>
      <c r="XER634" s="1"/>
      <c r="XES634" s="1"/>
      <c r="XET634" s="1"/>
      <c r="XEU634" s="1"/>
      <c r="XEV634" s="1"/>
      <c r="XEW634" s="1"/>
      <c r="XEX634" s="1"/>
      <c r="XEY634" s="1"/>
      <c r="XEZ634" s="1"/>
      <c r="XFA634" s="1"/>
      <c r="XFB634" s="1"/>
      <c r="XFC634" s="1"/>
      <c r="XFD634" s="1"/>
    </row>
    <row r="635" spans="1:151 16227:16384" s="11" customFormat="1" ht="20.25" customHeight="1" x14ac:dyDescent="0.25">
      <c r="A635" s="139"/>
      <c r="B635" s="140"/>
      <c r="C635" s="100">
        <f>C634+1</f>
        <v>2</v>
      </c>
      <c r="D635" s="100"/>
      <c r="E635" s="117" t="s">
        <v>214</v>
      </c>
      <c r="F635" s="118"/>
      <c r="G635" s="118"/>
      <c r="H635" s="118"/>
      <c r="I635" s="119"/>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WZC635" s="1"/>
      <c r="WZD635" s="1"/>
      <c r="WZE635" s="1"/>
      <c r="WZF635" s="1"/>
      <c r="WZG635" s="1"/>
      <c r="WZH635" s="1"/>
      <c r="WZI635" s="1"/>
      <c r="WZJ635" s="1"/>
      <c r="WZK635" s="1"/>
      <c r="WZL635" s="1"/>
      <c r="WZM635" s="1"/>
      <c r="WZN635" s="1"/>
      <c r="WZO635" s="1"/>
      <c r="WZP635" s="1"/>
      <c r="WZQ635" s="1"/>
      <c r="WZR635" s="1"/>
      <c r="WZS635" s="1"/>
      <c r="WZT635" s="1"/>
      <c r="WZU635" s="1"/>
      <c r="WZV635" s="1"/>
      <c r="WZW635" s="1"/>
      <c r="WZX635" s="1"/>
      <c r="WZY635" s="1"/>
      <c r="WZZ635" s="1"/>
      <c r="XAA635" s="1"/>
      <c r="XAB635" s="1"/>
      <c r="XAC635" s="1"/>
      <c r="XAD635" s="1"/>
      <c r="XAE635" s="1"/>
      <c r="XAF635" s="1"/>
      <c r="XAG635" s="1"/>
      <c r="XAH635" s="1"/>
      <c r="XAI635" s="1"/>
      <c r="XAJ635" s="1"/>
      <c r="XAK635" s="1"/>
      <c r="XAL635" s="1"/>
      <c r="XAM635" s="1"/>
      <c r="XAN635" s="1"/>
      <c r="XAO635" s="1"/>
      <c r="XAP635" s="1"/>
      <c r="XAQ635" s="1"/>
      <c r="XAR635" s="1"/>
      <c r="XAS635" s="1"/>
      <c r="XAT635" s="1"/>
      <c r="XAU635" s="1"/>
      <c r="XAV635" s="1"/>
      <c r="XAW635" s="1"/>
      <c r="XAX635" s="1"/>
      <c r="XAY635" s="1"/>
      <c r="XAZ635" s="1"/>
      <c r="XBA635" s="1"/>
      <c r="XBB635" s="1"/>
      <c r="XBC635" s="1"/>
      <c r="XBD635" s="1"/>
      <c r="XBE635" s="1"/>
      <c r="XBF635" s="1"/>
      <c r="XBG635" s="1"/>
      <c r="XBH635" s="1"/>
      <c r="XBI635" s="1"/>
      <c r="XBJ635" s="1"/>
      <c r="XBK635" s="1"/>
      <c r="XBL635" s="1"/>
      <c r="XBM635" s="1"/>
      <c r="XBN635" s="1"/>
      <c r="XBO635" s="1"/>
      <c r="XBP635" s="1"/>
      <c r="XBQ635" s="1"/>
      <c r="XBR635" s="1"/>
      <c r="XBS635" s="1"/>
      <c r="XBT635" s="1"/>
      <c r="XBU635" s="1"/>
      <c r="XBV635" s="1"/>
      <c r="XBW635" s="1"/>
      <c r="XBX635" s="1"/>
      <c r="XBY635" s="1"/>
      <c r="XBZ635" s="1"/>
      <c r="XCA635" s="1"/>
      <c r="XCB635" s="1"/>
      <c r="XCC635" s="1"/>
      <c r="XCD635" s="1"/>
      <c r="XCE635" s="1"/>
      <c r="XCF635" s="1"/>
      <c r="XCG635" s="1"/>
      <c r="XCH635" s="1"/>
      <c r="XCI635" s="1"/>
      <c r="XCJ635" s="1"/>
      <c r="XCK635" s="1"/>
      <c r="XCL635" s="1"/>
      <c r="XCM635" s="1"/>
      <c r="XCN635" s="1"/>
      <c r="XCO635" s="1"/>
      <c r="XCP635" s="1"/>
      <c r="XCQ635" s="1"/>
      <c r="XCR635" s="1"/>
      <c r="XCS635" s="1"/>
      <c r="XCT635" s="1"/>
      <c r="XCU635" s="1"/>
      <c r="XCV635" s="1"/>
      <c r="XCW635" s="1"/>
      <c r="XCX635" s="1"/>
      <c r="XCY635" s="1"/>
      <c r="XCZ635" s="1"/>
      <c r="XDA635" s="1"/>
      <c r="XDB635" s="1"/>
      <c r="XDC635" s="1"/>
      <c r="XDD635" s="1"/>
      <c r="XDE635" s="1"/>
      <c r="XDF635" s="1"/>
      <c r="XDG635" s="1"/>
      <c r="XDH635" s="1"/>
      <c r="XDI635" s="1"/>
      <c r="XDJ635" s="1"/>
      <c r="XDK635" s="1"/>
      <c r="XDL635" s="1"/>
      <c r="XDM635" s="1"/>
      <c r="XDN635" s="1"/>
      <c r="XDO635" s="1"/>
      <c r="XDP635" s="1"/>
      <c r="XDQ635" s="1"/>
      <c r="XDR635" s="1"/>
      <c r="XDS635" s="1"/>
      <c r="XDT635" s="1"/>
      <c r="XDU635" s="1"/>
      <c r="XDV635" s="1"/>
      <c r="XDW635" s="1"/>
      <c r="XDX635" s="1"/>
      <c r="XDY635" s="1"/>
      <c r="XDZ635" s="1"/>
      <c r="XEA635" s="1"/>
      <c r="XEB635" s="1"/>
      <c r="XEC635" s="1"/>
      <c r="XED635" s="1"/>
      <c r="XEE635" s="1"/>
      <c r="XEF635" s="1"/>
      <c r="XEG635" s="1"/>
      <c r="XEH635" s="1"/>
      <c r="XEI635" s="1"/>
      <c r="XEJ635" s="1"/>
      <c r="XEK635" s="1"/>
      <c r="XEL635" s="1"/>
      <c r="XEM635" s="1"/>
      <c r="XEN635" s="1"/>
      <c r="XEO635" s="1"/>
      <c r="XEP635" s="1"/>
      <c r="XEQ635" s="1"/>
      <c r="XER635" s="1"/>
      <c r="XES635" s="1"/>
      <c r="XET635" s="1"/>
      <c r="XEU635" s="1"/>
      <c r="XEV635" s="1"/>
      <c r="XEW635" s="1"/>
      <c r="XEX635" s="1"/>
      <c r="XEY635" s="1"/>
      <c r="XEZ635" s="1"/>
      <c r="XFA635" s="1"/>
      <c r="XFB635" s="1"/>
      <c r="XFC635" s="1"/>
      <c r="XFD635" s="1"/>
    </row>
    <row r="636" spans="1:151 16227:16384" s="11" customFormat="1" ht="20.25" customHeight="1" x14ac:dyDescent="0.25">
      <c r="A636" s="139"/>
      <c r="B636" s="140"/>
      <c r="C636" s="100">
        <f t="shared" ref="C636" si="166">C635+1</f>
        <v>3</v>
      </c>
      <c r="D636" s="100"/>
      <c r="E636" s="60" t="s">
        <v>211</v>
      </c>
      <c r="F636" s="117">
        <f>(42.53)*10.764</f>
        <v>457.79291999999998</v>
      </c>
      <c r="G636" s="119">
        <f>(42.53)*10.764</f>
        <v>457.79291999999998</v>
      </c>
      <c r="H636" s="60">
        <v>0</v>
      </c>
      <c r="I636" s="60">
        <f>F636*(($I$191)+1)+H636</f>
        <v>686.68938000000003</v>
      </c>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WZC636" s="1"/>
      <c r="WZD636" s="1"/>
      <c r="WZE636" s="1"/>
      <c r="WZF636" s="1"/>
      <c r="WZG636" s="1"/>
      <c r="WZH636" s="1"/>
      <c r="WZI636" s="1"/>
      <c r="WZJ636" s="1"/>
      <c r="WZK636" s="1"/>
      <c r="WZL636" s="1"/>
      <c r="WZM636" s="1"/>
      <c r="WZN636" s="1"/>
      <c r="WZO636" s="1"/>
      <c r="WZP636" s="1"/>
      <c r="WZQ636" s="1"/>
      <c r="WZR636" s="1"/>
      <c r="WZS636" s="1"/>
      <c r="WZT636" s="1"/>
      <c r="WZU636" s="1"/>
      <c r="WZV636" s="1"/>
      <c r="WZW636" s="1"/>
      <c r="WZX636" s="1"/>
      <c r="WZY636" s="1"/>
      <c r="WZZ636" s="1"/>
      <c r="XAA636" s="1"/>
      <c r="XAB636" s="1"/>
      <c r="XAC636" s="1"/>
      <c r="XAD636" s="1"/>
      <c r="XAE636" s="1"/>
      <c r="XAF636" s="1"/>
      <c r="XAG636" s="1"/>
      <c r="XAH636" s="1"/>
      <c r="XAI636" s="1"/>
      <c r="XAJ636" s="1"/>
      <c r="XAK636" s="1"/>
      <c r="XAL636" s="1"/>
      <c r="XAM636" s="1"/>
      <c r="XAN636" s="1"/>
      <c r="XAO636" s="1"/>
      <c r="XAP636" s="1"/>
      <c r="XAQ636" s="1"/>
      <c r="XAR636" s="1"/>
      <c r="XAS636" s="1"/>
      <c r="XAT636" s="1"/>
      <c r="XAU636" s="1"/>
      <c r="XAV636" s="1"/>
      <c r="XAW636" s="1"/>
      <c r="XAX636" s="1"/>
      <c r="XAY636" s="1"/>
      <c r="XAZ636" s="1"/>
      <c r="XBA636" s="1"/>
      <c r="XBB636" s="1"/>
      <c r="XBC636" s="1"/>
      <c r="XBD636" s="1"/>
      <c r="XBE636" s="1"/>
      <c r="XBF636" s="1"/>
      <c r="XBG636" s="1"/>
      <c r="XBH636" s="1"/>
      <c r="XBI636" s="1"/>
      <c r="XBJ636" s="1"/>
      <c r="XBK636" s="1"/>
      <c r="XBL636" s="1"/>
      <c r="XBM636" s="1"/>
      <c r="XBN636" s="1"/>
      <c r="XBO636" s="1"/>
      <c r="XBP636" s="1"/>
      <c r="XBQ636" s="1"/>
      <c r="XBR636" s="1"/>
      <c r="XBS636" s="1"/>
      <c r="XBT636" s="1"/>
      <c r="XBU636" s="1"/>
      <c r="XBV636" s="1"/>
      <c r="XBW636" s="1"/>
      <c r="XBX636" s="1"/>
      <c r="XBY636" s="1"/>
      <c r="XBZ636" s="1"/>
      <c r="XCA636" s="1"/>
      <c r="XCB636" s="1"/>
      <c r="XCC636" s="1"/>
      <c r="XCD636" s="1"/>
      <c r="XCE636" s="1"/>
      <c r="XCF636" s="1"/>
      <c r="XCG636" s="1"/>
      <c r="XCH636" s="1"/>
      <c r="XCI636" s="1"/>
      <c r="XCJ636" s="1"/>
      <c r="XCK636" s="1"/>
      <c r="XCL636" s="1"/>
      <c r="XCM636" s="1"/>
      <c r="XCN636" s="1"/>
      <c r="XCO636" s="1"/>
      <c r="XCP636" s="1"/>
      <c r="XCQ636" s="1"/>
      <c r="XCR636" s="1"/>
      <c r="XCS636" s="1"/>
      <c r="XCT636" s="1"/>
      <c r="XCU636" s="1"/>
      <c r="XCV636" s="1"/>
      <c r="XCW636" s="1"/>
      <c r="XCX636" s="1"/>
      <c r="XCY636" s="1"/>
      <c r="XCZ636" s="1"/>
      <c r="XDA636" s="1"/>
      <c r="XDB636" s="1"/>
      <c r="XDC636" s="1"/>
      <c r="XDD636" s="1"/>
      <c r="XDE636" s="1"/>
      <c r="XDF636" s="1"/>
      <c r="XDG636" s="1"/>
      <c r="XDH636" s="1"/>
      <c r="XDI636" s="1"/>
      <c r="XDJ636" s="1"/>
      <c r="XDK636" s="1"/>
      <c r="XDL636" s="1"/>
      <c r="XDM636" s="1"/>
      <c r="XDN636" s="1"/>
      <c r="XDO636" s="1"/>
      <c r="XDP636" s="1"/>
      <c r="XDQ636" s="1"/>
      <c r="XDR636" s="1"/>
      <c r="XDS636" s="1"/>
      <c r="XDT636" s="1"/>
      <c r="XDU636" s="1"/>
      <c r="XDV636" s="1"/>
      <c r="XDW636" s="1"/>
      <c r="XDX636" s="1"/>
      <c r="XDY636" s="1"/>
      <c r="XDZ636" s="1"/>
      <c r="XEA636" s="1"/>
      <c r="XEB636" s="1"/>
      <c r="XEC636" s="1"/>
      <c r="XED636" s="1"/>
      <c r="XEE636" s="1"/>
      <c r="XEF636" s="1"/>
      <c r="XEG636" s="1"/>
      <c r="XEH636" s="1"/>
      <c r="XEI636" s="1"/>
      <c r="XEJ636" s="1"/>
      <c r="XEK636" s="1"/>
      <c r="XEL636" s="1"/>
      <c r="XEM636" s="1"/>
      <c r="XEN636" s="1"/>
      <c r="XEO636" s="1"/>
      <c r="XEP636" s="1"/>
      <c r="XEQ636" s="1"/>
      <c r="XER636" s="1"/>
      <c r="XES636" s="1"/>
      <c r="XET636" s="1"/>
      <c r="XEU636" s="1"/>
      <c r="XEV636" s="1"/>
      <c r="XEW636" s="1"/>
      <c r="XEX636" s="1"/>
      <c r="XEY636" s="1"/>
      <c r="XEZ636" s="1"/>
      <c r="XFA636" s="1"/>
      <c r="XFB636" s="1"/>
      <c r="XFC636" s="1"/>
      <c r="XFD636" s="1"/>
    </row>
    <row r="637" spans="1:151 16227:16384" s="11" customFormat="1" ht="20.25" customHeight="1" x14ac:dyDescent="0.25">
      <c r="A637" s="139"/>
      <c r="B637" s="140"/>
      <c r="C637" s="100">
        <f>C636+1</f>
        <v>4</v>
      </c>
      <c r="D637" s="100"/>
      <c r="E637" s="60" t="s">
        <v>211</v>
      </c>
      <c r="F637" s="117">
        <f>(42.93)*10.764</f>
        <v>462.09851999999995</v>
      </c>
      <c r="G637" s="119">
        <f>(42.93)*10.764</f>
        <v>462.09851999999995</v>
      </c>
      <c r="H637" s="60">
        <v>0</v>
      </c>
      <c r="I637" s="60">
        <f t="shared" ref="I637:I638" si="167">F637*(($I$191)+1)+H637</f>
        <v>693.1477799999999</v>
      </c>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WZC637" s="1"/>
      <c r="WZD637" s="1"/>
      <c r="WZE637" s="1"/>
      <c r="WZF637" s="1"/>
      <c r="WZG637" s="1"/>
      <c r="WZH637" s="1"/>
      <c r="WZI637" s="1"/>
      <c r="WZJ637" s="1"/>
      <c r="WZK637" s="1"/>
      <c r="WZL637" s="1"/>
      <c r="WZM637" s="1"/>
      <c r="WZN637" s="1"/>
      <c r="WZO637" s="1"/>
      <c r="WZP637" s="1"/>
      <c r="WZQ637" s="1"/>
      <c r="WZR637" s="1"/>
      <c r="WZS637" s="1"/>
      <c r="WZT637" s="1"/>
      <c r="WZU637" s="1"/>
      <c r="WZV637" s="1"/>
      <c r="WZW637" s="1"/>
      <c r="WZX637" s="1"/>
      <c r="WZY637" s="1"/>
      <c r="WZZ637" s="1"/>
      <c r="XAA637" s="1"/>
      <c r="XAB637" s="1"/>
      <c r="XAC637" s="1"/>
      <c r="XAD637" s="1"/>
      <c r="XAE637" s="1"/>
      <c r="XAF637" s="1"/>
      <c r="XAG637" s="1"/>
      <c r="XAH637" s="1"/>
      <c r="XAI637" s="1"/>
      <c r="XAJ637" s="1"/>
      <c r="XAK637" s="1"/>
      <c r="XAL637" s="1"/>
      <c r="XAM637" s="1"/>
      <c r="XAN637" s="1"/>
      <c r="XAO637" s="1"/>
      <c r="XAP637" s="1"/>
      <c r="XAQ637" s="1"/>
      <c r="XAR637" s="1"/>
      <c r="XAS637" s="1"/>
      <c r="XAT637" s="1"/>
      <c r="XAU637" s="1"/>
      <c r="XAV637" s="1"/>
      <c r="XAW637" s="1"/>
      <c r="XAX637" s="1"/>
      <c r="XAY637" s="1"/>
      <c r="XAZ637" s="1"/>
      <c r="XBA637" s="1"/>
      <c r="XBB637" s="1"/>
      <c r="XBC637" s="1"/>
      <c r="XBD637" s="1"/>
      <c r="XBE637" s="1"/>
      <c r="XBF637" s="1"/>
      <c r="XBG637" s="1"/>
      <c r="XBH637" s="1"/>
      <c r="XBI637" s="1"/>
      <c r="XBJ637" s="1"/>
      <c r="XBK637" s="1"/>
      <c r="XBL637" s="1"/>
      <c r="XBM637" s="1"/>
      <c r="XBN637" s="1"/>
      <c r="XBO637" s="1"/>
      <c r="XBP637" s="1"/>
      <c r="XBQ637" s="1"/>
      <c r="XBR637" s="1"/>
      <c r="XBS637" s="1"/>
      <c r="XBT637" s="1"/>
      <c r="XBU637" s="1"/>
      <c r="XBV637" s="1"/>
      <c r="XBW637" s="1"/>
      <c r="XBX637" s="1"/>
      <c r="XBY637" s="1"/>
      <c r="XBZ637" s="1"/>
      <c r="XCA637" s="1"/>
      <c r="XCB637" s="1"/>
      <c r="XCC637" s="1"/>
      <c r="XCD637" s="1"/>
      <c r="XCE637" s="1"/>
      <c r="XCF637" s="1"/>
      <c r="XCG637" s="1"/>
      <c r="XCH637" s="1"/>
      <c r="XCI637" s="1"/>
      <c r="XCJ637" s="1"/>
      <c r="XCK637" s="1"/>
      <c r="XCL637" s="1"/>
      <c r="XCM637" s="1"/>
      <c r="XCN637" s="1"/>
      <c r="XCO637" s="1"/>
      <c r="XCP637" s="1"/>
      <c r="XCQ637" s="1"/>
      <c r="XCR637" s="1"/>
      <c r="XCS637" s="1"/>
      <c r="XCT637" s="1"/>
      <c r="XCU637" s="1"/>
      <c r="XCV637" s="1"/>
      <c r="XCW637" s="1"/>
      <c r="XCX637" s="1"/>
      <c r="XCY637" s="1"/>
      <c r="XCZ637" s="1"/>
      <c r="XDA637" s="1"/>
      <c r="XDB637" s="1"/>
      <c r="XDC637" s="1"/>
      <c r="XDD637" s="1"/>
      <c r="XDE637" s="1"/>
      <c r="XDF637" s="1"/>
      <c r="XDG637" s="1"/>
      <c r="XDH637" s="1"/>
      <c r="XDI637" s="1"/>
      <c r="XDJ637" s="1"/>
      <c r="XDK637" s="1"/>
      <c r="XDL637" s="1"/>
      <c r="XDM637" s="1"/>
      <c r="XDN637" s="1"/>
      <c r="XDO637" s="1"/>
      <c r="XDP637" s="1"/>
      <c r="XDQ637" s="1"/>
      <c r="XDR637" s="1"/>
      <c r="XDS637" s="1"/>
      <c r="XDT637" s="1"/>
      <c r="XDU637" s="1"/>
      <c r="XDV637" s="1"/>
      <c r="XDW637" s="1"/>
      <c r="XDX637" s="1"/>
      <c r="XDY637" s="1"/>
      <c r="XDZ637" s="1"/>
      <c r="XEA637" s="1"/>
      <c r="XEB637" s="1"/>
      <c r="XEC637" s="1"/>
      <c r="XED637" s="1"/>
      <c r="XEE637" s="1"/>
      <c r="XEF637" s="1"/>
      <c r="XEG637" s="1"/>
      <c r="XEH637" s="1"/>
      <c r="XEI637" s="1"/>
      <c r="XEJ637" s="1"/>
      <c r="XEK637" s="1"/>
      <c r="XEL637" s="1"/>
      <c r="XEM637" s="1"/>
      <c r="XEN637" s="1"/>
      <c r="XEO637" s="1"/>
      <c r="XEP637" s="1"/>
      <c r="XEQ637" s="1"/>
      <c r="XER637" s="1"/>
      <c r="XES637" s="1"/>
      <c r="XET637" s="1"/>
      <c r="XEU637" s="1"/>
      <c r="XEV637" s="1"/>
      <c r="XEW637" s="1"/>
      <c r="XEX637" s="1"/>
      <c r="XEY637" s="1"/>
      <c r="XEZ637" s="1"/>
      <c r="XFA637" s="1"/>
      <c r="XFB637" s="1"/>
      <c r="XFC637" s="1"/>
      <c r="XFD637" s="1"/>
    </row>
    <row r="638" spans="1:151 16227:16384" s="11" customFormat="1" ht="20.25" customHeight="1" x14ac:dyDescent="0.25">
      <c r="A638" s="141"/>
      <c r="B638" s="142"/>
      <c r="C638" s="100">
        <v>5</v>
      </c>
      <c r="D638" s="100"/>
      <c r="E638" s="60" t="s">
        <v>206</v>
      </c>
      <c r="F638" s="117">
        <f>(75.8+1.79)*10.764</f>
        <v>835.17876000000001</v>
      </c>
      <c r="G638" s="119">
        <f>(75.8+1.79)*10.764</f>
        <v>835.17876000000001</v>
      </c>
      <c r="H638" s="60">
        <v>0</v>
      </c>
      <c r="I638" s="60">
        <f t="shared" si="167"/>
        <v>1252.7681400000001</v>
      </c>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WZC638" s="1"/>
      <c r="WZD638" s="1"/>
      <c r="WZE638" s="1"/>
      <c r="WZF638" s="1"/>
      <c r="WZG638" s="1"/>
      <c r="WZH638" s="1"/>
      <c r="WZI638" s="1"/>
      <c r="WZJ638" s="1"/>
      <c r="WZK638" s="1"/>
      <c r="WZL638" s="1"/>
      <c r="WZM638" s="1"/>
      <c r="WZN638" s="1"/>
      <c r="WZO638" s="1"/>
      <c r="WZP638" s="1"/>
      <c r="WZQ638" s="1"/>
      <c r="WZR638" s="1"/>
      <c r="WZS638" s="1"/>
      <c r="WZT638" s="1"/>
      <c r="WZU638" s="1"/>
      <c r="WZV638" s="1"/>
      <c r="WZW638" s="1"/>
      <c r="WZX638" s="1"/>
      <c r="WZY638" s="1"/>
      <c r="WZZ638" s="1"/>
      <c r="XAA638" s="1"/>
      <c r="XAB638" s="1"/>
      <c r="XAC638" s="1"/>
      <c r="XAD638" s="1"/>
      <c r="XAE638" s="1"/>
      <c r="XAF638" s="1"/>
      <c r="XAG638" s="1"/>
      <c r="XAH638" s="1"/>
      <c r="XAI638" s="1"/>
      <c r="XAJ638" s="1"/>
      <c r="XAK638" s="1"/>
      <c r="XAL638" s="1"/>
      <c r="XAM638" s="1"/>
      <c r="XAN638" s="1"/>
      <c r="XAO638" s="1"/>
      <c r="XAP638" s="1"/>
      <c r="XAQ638" s="1"/>
      <c r="XAR638" s="1"/>
      <c r="XAS638" s="1"/>
      <c r="XAT638" s="1"/>
      <c r="XAU638" s="1"/>
      <c r="XAV638" s="1"/>
      <c r="XAW638" s="1"/>
      <c r="XAX638" s="1"/>
      <c r="XAY638" s="1"/>
      <c r="XAZ638" s="1"/>
      <c r="XBA638" s="1"/>
      <c r="XBB638" s="1"/>
      <c r="XBC638" s="1"/>
      <c r="XBD638" s="1"/>
      <c r="XBE638" s="1"/>
      <c r="XBF638" s="1"/>
      <c r="XBG638" s="1"/>
      <c r="XBH638" s="1"/>
      <c r="XBI638" s="1"/>
      <c r="XBJ638" s="1"/>
      <c r="XBK638" s="1"/>
      <c r="XBL638" s="1"/>
      <c r="XBM638" s="1"/>
      <c r="XBN638" s="1"/>
      <c r="XBO638" s="1"/>
      <c r="XBP638" s="1"/>
      <c r="XBQ638" s="1"/>
      <c r="XBR638" s="1"/>
      <c r="XBS638" s="1"/>
      <c r="XBT638" s="1"/>
      <c r="XBU638" s="1"/>
      <c r="XBV638" s="1"/>
      <c r="XBW638" s="1"/>
      <c r="XBX638" s="1"/>
      <c r="XBY638" s="1"/>
      <c r="XBZ638" s="1"/>
      <c r="XCA638" s="1"/>
      <c r="XCB638" s="1"/>
      <c r="XCC638" s="1"/>
      <c r="XCD638" s="1"/>
      <c r="XCE638" s="1"/>
      <c r="XCF638" s="1"/>
      <c r="XCG638" s="1"/>
      <c r="XCH638" s="1"/>
      <c r="XCI638" s="1"/>
      <c r="XCJ638" s="1"/>
      <c r="XCK638" s="1"/>
      <c r="XCL638" s="1"/>
      <c r="XCM638" s="1"/>
      <c r="XCN638" s="1"/>
      <c r="XCO638" s="1"/>
      <c r="XCP638" s="1"/>
      <c r="XCQ638" s="1"/>
      <c r="XCR638" s="1"/>
      <c r="XCS638" s="1"/>
      <c r="XCT638" s="1"/>
      <c r="XCU638" s="1"/>
      <c r="XCV638" s="1"/>
      <c r="XCW638" s="1"/>
      <c r="XCX638" s="1"/>
      <c r="XCY638" s="1"/>
      <c r="XCZ638" s="1"/>
      <c r="XDA638" s="1"/>
      <c r="XDB638" s="1"/>
      <c r="XDC638" s="1"/>
      <c r="XDD638" s="1"/>
      <c r="XDE638" s="1"/>
      <c r="XDF638" s="1"/>
      <c r="XDG638" s="1"/>
      <c r="XDH638" s="1"/>
      <c r="XDI638" s="1"/>
      <c r="XDJ638" s="1"/>
      <c r="XDK638" s="1"/>
      <c r="XDL638" s="1"/>
      <c r="XDM638" s="1"/>
      <c r="XDN638" s="1"/>
      <c r="XDO638" s="1"/>
      <c r="XDP638" s="1"/>
      <c r="XDQ638" s="1"/>
      <c r="XDR638" s="1"/>
      <c r="XDS638" s="1"/>
      <c r="XDT638" s="1"/>
      <c r="XDU638" s="1"/>
      <c r="XDV638" s="1"/>
      <c r="XDW638" s="1"/>
      <c r="XDX638" s="1"/>
      <c r="XDY638" s="1"/>
      <c r="XDZ638" s="1"/>
      <c r="XEA638" s="1"/>
      <c r="XEB638" s="1"/>
      <c r="XEC638" s="1"/>
      <c r="XED638" s="1"/>
      <c r="XEE638" s="1"/>
      <c r="XEF638" s="1"/>
      <c r="XEG638" s="1"/>
      <c r="XEH638" s="1"/>
      <c r="XEI638" s="1"/>
      <c r="XEJ638" s="1"/>
      <c r="XEK638" s="1"/>
      <c r="XEL638" s="1"/>
      <c r="XEM638" s="1"/>
      <c r="XEN638" s="1"/>
      <c r="XEO638" s="1"/>
      <c r="XEP638" s="1"/>
      <c r="XEQ638" s="1"/>
      <c r="XER638" s="1"/>
      <c r="XES638" s="1"/>
      <c r="XET638" s="1"/>
      <c r="XEU638" s="1"/>
      <c r="XEV638" s="1"/>
      <c r="XEW638" s="1"/>
      <c r="XEX638" s="1"/>
      <c r="XEY638" s="1"/>
      <c r="XEZ638" s="1"/>
      <c r="XFA638" s="1"/>
      <c r="XFB638" s="1"/>
      <c r="XFC638" s="1"/>
      <c r="XFD638" s="1"/>
    </row>
    <row r="639" spans="1:151 16227:16384" s="11" customFormat="1" ht="20.25" x14ac:dyDescent="0.25">
      <c r="A639" s="120" t="s">
        <v>238</v>
      </c>
      <c r="B639" s="121"/>
      <c r="C639" s="121"/>
      <c r="D639" s="121"/>
      <c r="E639" s="121"/>
      <c r="F639" s="121"/>
      <c r="G639" s="121"/>
      <c r="H639" s="121"/>
      <c r="I639" s="122"/>
      <c r="J639" s="1">
        <f>3</f>
        <v>3</v>
      </c>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WZC639" s="1"/>
      <c r="WZD639" s="1"/>
      <c r="WZE639" s="1"/>
      <c r="WZF639" s="1"/>
      <c r="WZG639" s="1"/>
      <c r="WZH639" s="1"/>
      <c r="WZI639" s="1"/>
      <c r="WZJ639" s="1"/>
      <c r="WZK639" s="1"/>
      <c r="WZL639" s="1"/>
      <c r="WZM639" s="1"/>
      <c r="WZN639" s="1"/>
      <c r="WZO639" s="1"/>
      <c r="WZP639" s="1"/>
      <c r="WZQ639" s="1"/>
      <c r="WZR639" s="1"/>
      <c r="WZS639" s="1"/>
      <c r="WZT639" s="1"/>
      <c r="WZU639" s="1"/>
      <c r="WZV639" s="1"/>
      <c r="WZW639" s="1"/>
      <c r="WZX639" s="1"/>
      <c r="WZY639" s="1"/>
      <c r="WZZ639" s="1"/>
      <c r="XAA639" s="1"/>
      <c r="XAB639" s="1"/>
      <c r="XAC639" s="1"/>
      <c r="XAD639" s="1"/>
      <c r="XAE639" s="1"/>
      <c r="XAF639" s="1"/>
      <c r="XAG639" s="1"/>
      <c r="XAH639" s="1"/>
      <c r="XAI639" s="1"/>
      <c r="XAJ639" s="1"/>
      <c r="XAK639" s="1"/>
      <c r="XAL639" s="1"/>
      <c r="XAM639" s="1"/>
      <c r="XAN639" s="1"/>
      <c r="XAO639" s="1"/>
      <c r="XAP639" s="1"/>
      <c r="XAQ639" s="1"/>
      <c r="XAR639" s="1"/>
      <c r="XAS639" s="1"/>
      <c r="XAT639" s="1"/>
      <c r="XAU639" s="1"/>
      <c r="XAV639" s="1"/>
      <c r="XAW639" s="1"/>
      <c r="XAX639" s="1"/>
      <c r="XAY639" s="1"/>
      <c r="XAZ639" s="1"/>
      <c r="XBA639" s="1"/>
      <c r="XBB639" s="1"/>
      <c r="XBC639" s="1"/>
      <c r="XBD639" s="1"/>
      <c r="XBE639" s="1"/>
      <c r="XBF639" s="1"/>
      <c r="XBG639" s="1"/>
      <c r="XBH639" s="1"/>
      <c r="XBI639" s="1"/>
      <c r="XBJ639" s="1"/>
      <c r="XBK639" s="1"/>
      <c r="XBL639" s="1"/>
      <c r="XBM639" s="1"/>
      <c r="XBN639" s="1"/>
      <c r="XBO639" s="1"/>
      <c r="XBP639" s="1"/>
      <c r="XBQ639" s="1"/>
      <c r="XBR639" s="1"/>
      <c r="XBS639" s="1"/>
      <c r="XBT639" s="1"/>
      <c r="XBU639" s="1"/>
      <c r="XBV639" s="1"/>
      <c r="XBW639" s="1"/>
      <c r="XBX639" s="1"/>
      <c r="XBY639" s="1"/>
      <c r="XBZ639" s="1"/>
      <c r="XCA639" s="1"/>
      <c r="XCB639" s="1"/>
      <c r="XCC639" s="1"/>
      <c r="XCD639" s="1"/>
      <c r="XCE639" s="1"/>
      <c r="XCF639" s="1"/>
      <c r="XCG639" s="1"/>
      <c r="XCH639" s="1"/>
      <c r="XCI639" s="1"/>
      <c r="XCJ639" s="1"/>
      <c r="XCK639" s="1"/>
      <c r="XCL639" s="1"/>
      <c r="XCM639" s="1"/>
      <c r="XCN639" s="1"/>
      <c r="XCO639" s="1"/>
      <c r="XCP639" s="1"/>
      <c r="XCQ639" s="1"/>
      <c r="XCR639" s="1"/>
      <c r="XCS639" s="1"/>
      <c r="XCT639" s="1"/>
      <c r="XCU639" s="1"/>
      <c r="XCV639" s="1"/>
      <c r="XCW639" s="1"/>
      <c r="XCX639" s="1"/>
      <c r="XCY639" s="1"/>
      <c r="XCZ639" s="1"/>
      <c r="XDA639" s="1"/>
      <c r="XDB639" s="1"/>
      <c r="XDC639" s="1"/>
      <c r="XDD639" s="1"/>
      <c r="XDE639" s="1"/>
      <c r="XDF639" s="1"/>
      <c r="XDG639" s="1"/>
      <c r="XDH639" s="1"/>
      <c r="XDI639" s="1"/>
      <c r="XDJ639" s="1"/>
      <c r="XDK639" s="1"/>
      <c r="XDL639" s="1"/>
      <c r="XDM639" s="1"/>
      <c r="XDN639" s="1"/>
      <c r="XDO639" s="1"/>
      <c r="XDP639" s="1"/>
      <c r="XDQ639" s="1"/>
      <c r="XDR639" s="1"/>
      <c r="XDS639" s="1"/>
      <c r="XDT639" s="1"/>
      <c r="XDU639" s="1"/>
      <c r="XDV639" s="1"/>
      <c r="XDW639" s="1"/>
      <c r="XDX639" s="1"/>
      <c r="XDY639" s="1"/>
      <c r="XDZ639" s="1"/>
      <c r="XEA639" s="1"/>
      <c r="XEB639" s="1"/>
      <c r="XEC639" s="1"/>
      <c r="XED639" s="1"/>
      <c r="XEE639" s="1"/>
      <c r="XEF639" s="1"/>
      <c r="XEG639" s="1"/>
      <c r="XEH639" s="1"/>
      <c r="XEI639" s="1"/>
      <c r="XEJ639" s="1"/>
      <c r="XEK639" s="1"/>
      <c r="XEL639" s="1"/>
      <c r="XEM639" s="1"/>
      <c r="XEN639" s="1"/>
      <c r="XEO639" s="1"/>
      <c r="XEP639" s="1"/>
      <c r="XEQ639" s="1"/>
      <c r="XER639" s="1"/>
      <c r="XES639" s="1"/>
      <c r="XET639" s="1"/>
      <c r="XEU639" s="1"/>
      <c r="XEV639" s="1"/>
      <c r="XEW639" s="1"/>
      <c r="XEX639" s="1"/>
      <c r="XEY639" s="1"/>
      <c r="XEZ639" s="1"/>
      <c r="XFA639" s="1"/>
      <c r="XFB639" s="1"/>
      <c r="XFC639" s="1"/>
      <c r="XFD639" s="1"/>
    </row>
    <row r="640" spans="1:151 16227:16384" s="11" customFormat="1" ht="20.25" customHeight="1" x14ac:dyDescent="0.25">
      <c r="A640" s="137" t="str">
        <f>A639</f>
        <v>30th to 32nd Floor</v>
      </c>
      <c r="B640" s="138"/>
      <c r="C640" s="100">
        <v>1</v>
      </c>
      <c r="D640" s="100"/>
      <c r="E640" s="60" t="s">
        <v>208</v>
      </c>
      <c r="F640" s="117">
        <f>(61.21+2.58)*10.764</f>
        <v>686.63555999999994</v>
      </c>
      <c r="G640" s="119">
        <f>(61.21+2.58)*10.764</f>
        <v>686.63555999999994</v>
      </c>
      <c r="H640" s="60">
        <v>0</v>
      </c>
      <c r="I640" s="60">
        <f>F640*(($I$191)+1)+H640</f>
        <v>1029.95334</v>
      </c>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WZC640" s="1"/>
      <c r="WZD640" s="1"/>
      <c r="WZE640" s="1"/>
      <c r="WZF640" s="1"/>
      <c r="WZG640" s="1"/>
      <c r="WZH640" s="1"/>
      <c r="WZI640" s="1"/>
      <c r="WZJ640" s="1"/>
      <c r="WZK640" s="1"/>
      <c r="WZL640" s="1"/>
      <c r="WZM640" s="1"/>
      <c r="WZN640" s="1"/>
      <c r="WZO640" s="1"/>
      <c r="WZP640" s="1"/>
      <c r="WZQ640" s="1"/>
      <c r="WZR640" s="1"/>
      <c r="WZS640" s="1"/>
      <c r="WZT640" s="1"/>
      <c r="WZU640" s="1"/>
      <c r="WZV640" s="1"/>
      <c r="WZW640" s="1"/>
      <c r="WZX640" s="1"/>
      <c r="WZY640" s="1"/>
      <c r="WZZ640" s="1"/>
      <c r="XAA640" s="1"/>
      <c r="XAB640" s="1"/>
      <c r="XAC640" s="1"/>
      <c r="XAD640" s="1"/>
      <c r="XAE640" s="1"/>
      <c r="XAF640" s="1"/>
      <c r="XAG640" s="1"/>
      <c r="XAH640" s="1"/>
      <c r="XAI640" s="1"/>
      <c r="XAJ640" s="1"/>
      <c r="XAK640" s="1"/>
      <c r="XAL640" s="1"/>
      <c r="XAM640" s="1"/>
      <c r="XAN640" s="1"/>
      <c r="XAO640" s="1"/>
      <c r="XAP640" s="1"/>
      <c r="XAQ640" s="1"/>
      <c r="XAR640" s="1"/>
      <c r="XAS640" s="1"/>
      <c r="XAT640" s="1"/>
      <c r="XAU640" s="1"/>
      <c r="XAV640" s="1"/>
      <c r="XAW640" s="1"/>
      <c r="XAX640" s="1"/>
      <c r="XAY640" s="1"/>
      <c r="XAZ640" s="1"/>
      <c r="XBA640" s="1"/>
      <c r="XBB640" s="1"/>
      <c r="XBC640" s="1"/>
      <c r="XBD640" s="1"/>
      <c r="XBE640" s="1"/>
      <c r="XBF640" s="1"/>
      <c r="XBG640" s="1"/>
      <c r="XBH640" s="1"/>
      <c r="XBI640" s="1"/>
      <c r="XBJ640" s="1"/>
      <c r="XBK640" s="1"/>
      <c r="XBL640" s="1"/>
      <c r="XBM640" s="1"/>
      <c r="XBN640" s="1"/>
      <c r="XBO640" s="1"/>
      <c r="XBP640" s="1"/>
      <c r="XBQ640" s="1"/>
      <c r="XBR640" s="1"/>
      <c r="XBS640" s="1"/>
      <c r="XBT640" s="1"/>
      <c r="XBU640" s="1"/>
      <c r="XBV640" s="1"/>
      <c r="XBW640" s="1"/>
      <c r="XBX640" s="1"/>
      <c r="XBY640" s="1"/>
      <c r="XBZ640" s="1"/>
      <c r="XCA640" s="1"/>
      <c r="XCB640" s="1"/>
      <c r="XCC640" s="1"/>
      <c r="XCD640" s="1"/>
      <c r="XCE640" s="1"/>
      <c r="XCF640" s="1"/>
      <c r="XCG640" s="1"/>
      <c r="XCH640" s="1"/>
      <c r="XCI640" s="1"/>
      <c r="XCJ640" s="1"/>
      <c r="XCK640" s="1"/>
      <c r="XCL640" s="1"/>
      <c r="XCM640" s="1"/>
      <c r="XCN640" s="1"/>
      <c r="XCO640" s="1"/>
      <c r="XCP640" s="1"/>
      <c r="XCQ640" s="1"/>
      <c r="XCR640" s="1"/>
      <c r="XCS640" s="1"/>
      <c r="XCT640" s="1"/>
      <c r="XCU640" s="1"/>
      <c r="XCV640" s="1"/>
      <c r="XCW640" s="1"/>
      <c r="XCX640" s="1"/>
      <c r="XCY640" s="1"/>
      <c r="XCZ640" s="1"/>
      <c r="XDA640" s="1"/>
      <c r="XDB640" s="1"/>
      <c r="XDC640" s="1"/>
      <c r="XDD640" s="1"/>
      <c r="XDE640" s="1"/>
      <c r="XDF640" s="1"/>
      <c r="XDG640" s="1"/>
      <c r="XDH640" s="1"/>
      <c r="XDI640" s="1"/>
      <c r="XDJ640" s="1"/>
      <c r="XDK640" s="1"/>
      <c r="XDL640" s="1"/>
      <c r="XDM640" s="1"/>
      <c r="XDN640" s="1"/>
      <c r="XDO640" s="1"/>
      <c r="XDP640" s="1"/>
      <c r="XDQ640" s="1"/>
      <c r="XDR640" s="1"/>
      <c r="XDS640" s="1"/>
      <c r="XDT640" s="1"/>
      <c r="XDU640" s="1"/>
      <c r="XDV640" s="1"/>
      <c r="XDW640" s="1"/>
      <c r="XDX640" s="1"/>
      <c r="XDY640" s="1"/>
      <c r="XDZ640" s="1"/>
      <c r="XEA640" s="1"/>
      <c r="XEB640" s="1"/>
      <c r="XEC640" s="1"/>
      <c r="XED640" s="1"/>
      <c r="XEE640" s="1"/>
      <c r="XEF640" s="1"/>
      <c r="XEG640" s="1"/>
      <c r="XEH640" s="1"/>
      <c r="XEI640" s="1"/>
      <c r="XEJ640" s="1"/>
      <c r="XEK640" s="1"/>
      <c r="XEL640" s="1"/>
      <c r="XEM640" s="1"/>
      <c r="XEN640" s="1"/>
      <c r="XEO640" s="1"/>
      <c r="XEP640" s="1"/>
      <c r="XEQ640" s="1"/>
      <c r="XER640" s="1"/>
      <c r="XES640" s="1"/>
      <c r="XET640" s="1"/>
      <c r="XEU640" s="1"/>
      <c r="XEV640" s="1"/>
      <c r="XEW640" s="1"/>
      <c r="XEX640" s="1"/>
      <c r="XEY640" s="1"/>
      <c r="XEZ640" s="1"/>
      <c r="XFA640" s="1"/>
      <c r="XFB640" s="1"/>
      <c r="XFC640" s="1"/>
      <c r="XFD640" s="1"/>
    </row>
    <row r="641" spans="1:151 16227:16384" s="11" customFormat="1" ht="20.25" customHeight="1" x14ac:dyDescent="0.25">
      <c r="A641" s="139"/>
      <c r="B641" s="140"/>
      <c r="C641" s="100">
        <f>C640+1</f>
        <v>2</v>
      </c>
      <c r="D641" s="100"/>
      <c r="E641" s="117" t="s">
        <v>265</v>
      </c>
      <c r="F641" s="118"/>
      <c r="G641" s="118"/>
      <c r="H641" s="118"/>
      <c r="I641" s="119"/>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WZC641" s="1"/>
      <c r="WZD641" s="1"/>
      <c r="WZE641" s="1"/>
      <c r="WZF641" s="1"/>
      <c r="WZG641" s="1"/>
      <c r="WZH641" s="1"/>
      <c r="WZI641" s="1"/>
      <c r="WZJ641" s="1"/>
      <c r="WZK641" s="1"/>
      <c r="WZL641" s="1"/>
      <c r="WZM641" s="1"/>
      <c r="WZN641" s="1"/>
      <c r="WZO641" s="1"/>
      <c r="WZP641" s="1"/>
      <c r="WZQ641" s="1"/>
      <c r="WZR641" s="1"/>
      <c r="WZS641" s="1"/>
      <c r="WZT641" s="1"/>
      <c r="WZU641" s="1"/>
      <c r="WZV641" s="1"/>
      <c r="WZW641" s="1"/>
      <c r="WZX641" s="1"/>
      <c r="WZY641" s="1"/>
      <c r="WZZ641" s="1"/>
      <c r="XAA641" s="1"/>
      <c r="XAB641" s="1"/>
      <c r="XAC641" s="1"/>
      <c r="XAD641" s="1"/>
      <c r="XAE641" s="1"/>
      <c r="XAF641" s="1"/>
      <c r="XAG641" s="1"/>
      <c r="XAH641" s="1"/>
      <c r="XAI641" s="1"/>
      <c r="XAJ641" s="1"/>
      <c r="XAK641" s="1"/>
      <c r="XAL641" s="1"/>
      <c r="XAM641" s="1"/>
      <c r="XAN641" s="1"/>
      <c r="XAO641" s="1"/>
      <c r="XAP641" s="1"/>
      <c r="XAQ641" s="1"/>
      <c r="XAR641" s="1"/>
      <c r="XAS641" s="1"/>
      <c r="XAT641" s="1"/>
      <c r="XAU641" s="1"/>
      <c r="XAV641" s="1"/>
      <c r="XAW641" s="1"/>
      <c r="XAX641" s="1"/>
      <c r="XAY641" s="1"/>
      <c r="XAZ641" s="1"/>
      <c r="XBA641" s="1"/>
      <c r="XBB641" s="1"/>
      <c r="XBC641" s="1"/>
      <c r="XBD641" s="1"/>
      <c r="XBE641" s="1"/>
      <c r="XBF641" s="1"/>
      <c r="XBG641" s="1"/>
      <c r="XBH641" s="1"/>
      <c r="XBI641" s="1"/>
      <c r="XBJ641" s="1"/>
      <c r="XBK641" s="1"/>
      <c r="XBL641" s="1"/>
      <c r="XBM641" s="1"/>
      <c r="XBN641" s="1"/>
      <c r="XBO641" s="1"/>
      <c r="XBP641" s="1"/>
      <c r="XBQ641" s="1"/>
      <c r="XBR641" s="1"/>
      <c r="XBS641" s="1"/>
      <c r="XBT641" s="1"/>
      <c r="XBU641" s="1"/>
      <c r="XBV641" s="1"/>
      <c r="XBW641" s="1"/>
      <c r="XBX641" s="1"/>
      <c r="XBY641" s="1"/>
      <c r="XBZ641" s="1"/>
      <c r="XCA641" s="1"/>
      <c r="XCB641" s="1"/>
      <c r="XCC641" s="1"/>
      <c r="XCD641" s="1"/>
      <c r="XCE641" s="1"/>
      <c r="XCF641" s="1"/>
      <c r="XCG641" s="1"/>
      <c r="XCH641" s="1"/>
      <c r="XCI641" s="1"/>
      <c r="XCJ641" s="1"/>
      <c r="XCK641" s="1"/>
      <c r="XCL641" s="1"/>
      <c r="XCM641" s="1"/>
      <c r="XCN641" s="1"/>
      <c r="XCO641" s="1"/>
      <c r="XCP641" s="1"/>
      <c r="XCQ641" s="1"/>
      <c r="XCR641" s="1"/>
      <c r="XCS641" s="1"/>
      <c r="XCT641" s="1"/>
      <c r="XCU641" s="1"/>
      <c r="XCV641" s="1"/>
      <c r="XCW641" s="1"/>
      <c r="XCX641" s="1"/>
      <c r="XCY641" s="1"/>
      <c r="XCZ641" s="1"/>
      <c r="XDA641" s="1"/>
      <c r="XDB641" s="1"/>
      <c r="XDC641" s="1"/>
      <c r="XDD641" s="1"/>
      <c r="XDE641" s="1"/>
      <c r="XDF641" s="1"/>
      <c r="XDG641" s="1"/>
      <c r="XDH641" s="1"/>
      <c r="XDI641" s="1"/>
      <c r="XDJ641" s="1"/>
      <c r="XDK641" s="1"/>
      <c r="XDL641" s="1"/>
      <c r="XDM641" s="1"/>
      <c r="XDN641" s="1"/>
      <c r="XDO641" s="1"/>
      <c r="XDP641" s="1"/>
      <c r="XDQ641" s="1"/>
      <c r="XDR641" s="1"/>
      <c r="XDS641" s="1"/>
      <c r="XDT641" s="1"/>
      <c r="XDU641" s="1"/>
      <c r="XDV641" s="1"/>
      <c r="XDW641" s="1"/>
      <c r="XDX641" s="1"/>
      <c r="XDY641" s="1"/>
      <c r="XDZ641" s="1"/>
      <c r="XEA641" s="1"/>
      <c r="XEB641" s="1"/>
      <c r="XEC641" s="1"/>
      <c r="XED641" s="1"/>
      <c r="XEE641" s="1"/>
      <c r="XEF641" s="1"/>
      <c r="XEG641" s="1"/>
      <c r="XEH641" s="1"/>
      <c r="XEI641" s="1"/>
      <c r="XEJ641" s="1"/>
      <c r="XEK641" s="1"/>
      <c r="XEL641" s="1"/>
      <c r="XEM641" s="1"/>
      <c r="XEN641" s="1"/>
      <c r="XEO641" s="1"/>
      <c r="XEP641" s="1"/>
      <c r="XEQ641" s="1"/>
      <c r="XER641" s="1"/>
      <c r="XES641" s="1"/>
      <c r="XET641" s="1"/>
      <c r="XEU641" s="1"/>
      <c r="XEV641" s="1"/>
      <c r="XEW641" s="1"/>
      <c r="XEX641" s="1"/>
      <c r="XEY641" s="1"/>
      <c r="XEZ641" s="1"/>
      <c r="XFA641" s="1"/>
      <c r="XFB641" s="1"/>
      <c r="XFC641" s="1"/>
      <c r="XFD641" s="1"/>
    </row>
    <row r="642" spans="1:151 16227:16384" s="11" customFormat="1" ht="20.25" customHeight="1" x14ac:dyDescent="0.25">
      <c r="A642" s="139"/>
      <c r="B642" s="140"/>
      <c r="C642" s="100">
        <f t="shared" ref="C642" si="168">C641+1</f>
        <v>3</v>
      </c>
      <c r="D642" s="100"/>
      <c r="E642" s="60" t="s">
        <v>211</v>
      </c>
      <c r="F642" s="117">
        <f>(42.53)*10.764</f>
        <v>457.79291999999998</v>
      </c>
      <c r="G642" s="119">
        <f>(42.53)*10.764</f>
        <v>457.79291999999998</v>
      </c>
      <c r="H642" s="60">
        <v>0</v>
      </c>
      <c r="I642" s="60">
        <f>F642*(($I$191)+1)+H642</f>
        <v>686.68938000000003</v>
      </c>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WZC642" s="1"/>
      <c r="WZD642" s="1"/>
      <c r="WZE642" s="1"/>
      <c r="WZF642" s="1"/>
      <c r="WZG642" s="1"/>
      <c r="WZH642" s="1"/>
      <c r="WZI642" s="1"/>
      <c r="WZJ642" s="1"/>
      <c r="WZK642" s="1"/>
      <c r="WZL642" s="1"/>
      <c r="WZM642" s="1"/>
      <c r="WZN642" s="1"/>
      <c r="WZO642" s="1"/>
      <c r="WZP642" s="1"/>
      <c r="WZQ642" s="1"/>
      <c r="WZR642" s="1"/>
      <c r="WZS642" s="1"/>
      <c r="WZT642" s="1"/>
      <c r="WZU642" s="1"/>
      <c r="WZV642" s="1"/>
      <c r="WZW642" s="1"/>
      <c r="WZX642" s="1"/>
      <c r="WZY642" s="1"/>
      <c r="WZZ642" s="1"/>
      <c r="XAA642" s="1"/>
      <c r="XAB642" s="1"/>
      <c r="XAC642" s="1"/>
      <c r="XAD642" s="1"/>
      <c r="XAE642" s="1"/>
      <c r="XAF642" s="1"/>
      <c r="XAG642" s="1"/>
      <c r="XAH642" s="1"/>
      <c r="XAI642" s="1"/>
      <c r="XAJ642" s="1"/>
      <c r="XAK642" s="1"/>
      <c r="XAL642" s="1"/>
      <c r="XAM642" s="1"/>
      <c r="XAN642" s="1"/>
      <c r="XAO642" s="1"/>
      <c r="XAP642" s="1"/>
      <c r="XAQ642" s="1"/>
      <c r="XAR642" s="1"/>
      <c r="XAS642" s="1"/>
      <c r="XAT642" s="1"/>
      <c r="XAU642" s="1"/>
      <c r="XAV642" s="1"/>
      <c r="XAW642" s="1"/>
      <c r="XAX642" s="1"/>
      <c r="XAY642" s="1"/>
      <c r="XAZ642" s="1"/>
      <c r="XBA642" s="1"/>
      <c r="XBB642" s="1"/>
      <c r="XBC642" s="1"/>
      <c r="XBD642" s="1"/>
      <c r="XBE642" s="1"/>
      <c r="XBF642" s="1"/>
      <c r="XBG642" s="1"/>
      <c r="XBH642" s="1"/>
      <c r="XBI642" s="1"/>
      <c r="XBJ642" s="1"/>
      <c r="XBK642" s="1"/>
      <c r="XBL642" s="1"/>
      <c r="XBM642" s="1"/>
      <c r="XBN642" s="1"/>
      <c r="XBO642" s="1"/>
      <c r="XBP642" s="1"/>
      <c r="XBQ642" s="1"/>
      <c r="XBR642" s="1"/>
      <c r="XBS642" s="1"/>
      <c r="XBT642" s="1"/>
      <c r="XBU642" s="1"/>
      <c r="XBV642" s="1"/>
      <c r="XBW642" s="1"/>
      <c r="XBX642" s="1"/>
      <c r="XBY642" s="1"/>
      <c r="XBZ642" s="1"/>
      <c r="XCA642" s="1"/>
      <c r="XCB642" s="1"/>
      <c r="XCC642" s="1"/>
      <c r="XCD642" s="1"/>
      <c r="XCE642" s="1"/>
      <c r="XCF642" s="1"/>
      <c r="XCG642" s="1"/>
      <c r="XCH642" s="1"/>
      <c r="XCI642" s="1"/>
      <c r="XCJ642" s="1"/>
      <c r="XCK642" s="1"/>
      <c r="XCL642" s="1"/>
      <c r="XCM642" s="1"/>
      <c r="XCN642" s="1"/>
      <c r="XCO642" s="1"/>
      <c r="XCP642" s="1"/>
      <c r="XCQ642" s="1"/>
      <c r="XCR642" s="1"/>
      <c r="XCS642" s="1"/>
      <c r="XCT642" s="1"/>
      <c r="XCU642" s="1"/>
      <c r="XCV642" s="1"/>
      <c r="XCW642" s="1"/>
      <c r="XCX642" s="1"/>
      <c r="XCY642" s="1"/>
      <c r="XCZ642" s="1"/>
      <c r="XDA642" s="1"/>
      <c r="XDB642" s="1"/>
      <c r="XDC642" s="1"/>
      <c r="XDD642" s="1"/>
      <c r="XDE642" s="1"/>
      <c r="XDF642" s="1"/>
      <c r="XDG642" s="1"/>
      <c r="XDH642" s="1"/>
      <c r="XDI642" s="1"/>
      <c r="XDJ642" s="1"/>
      <c r="XDK642" s="1"/>
      <c r="XDL642" s="1"/>
      <c r="XDM642" s="1"/>
      <c r="XDN642" s="1"/>
      <c r="XDO642" s="1"/>
      <c r="XDP642" s="1"/>
      <c r="XDQ642" s="1"/>
      <c r="XDR642" s="1"/>
      <c r="XDS642" s="1"/>
      <c r="XDT642" s="1"/>
      <c r="XDU642" s="1"/>
      <c r="XDV642" s="1"/>
      <c r="XDW642" s="1"/>
      <c r="XDX642" s="1"/>
      <c r="XDY642" s="1"/>
      <c r="XDZ642" s="1"/>
      <c r="XEA642" s="1"/>
      <c r="XEB642" s="1"/>
      <c r="XEC642" s="1"/>
      <c r="XED642" s="1"/>
      <c r="XEE642" s="1"/>
      <c r="XEF642" s="1"/>
      <c r="XEG642" s="1"/>
      <c r="XEH642" s="1"/>
      <c r="XEI642" s="1"/>
      <c r="XEJ642" s="1"/>
      <c r="XEK642" s="1"/>
      <c r="XEL642" s="1"/>
      <c r="XEM642" s="1"/>
      <c r="XEN642" s="1"/>
      <c r="XEO642" s="1"/>
      <c r="XEP642" s="1"/>
      <c r="XEQ642" s="1"/>
      <c r="XER642" s="1"/>
      <c r="XES642" s="1"/>
      <c r="XET642" s="1"/>
      <c r="XEU642" s="1"/>
      <c r="XEV642" s="1"/>
      <c r="XEW642" s="1"/>
      <c r="XEX642" s="1"/>
      <c r="XEY642" s="1"/>
      <c r="XEZ642" s="1"/>
      <c r="XFA642" s="1"/>
      <c r="XFB642" s="1"/>
      <c r="XFC642" s="1"/>
      <c r="XFD642" s="1"/>
    </row>
    <row r="643" spans="1:151 16227:16384" s="11" customFormat="1" ht="20.25" customHeight="1" x14ac:dyDescent="0.25">
      <c r="A643" s="139"/>
      <c r="B643" s="140"/>
      <c r="C643" s="100">
        <f>C642+1</f>
        <v>4</v>
      </c>
      <c r="D643" s="100"/>
      <c r="E643" s="60" t="s">
        <v>211</v>
      </c>
      <c r="F643" s="117">
        <f>(42.93)*10.764</f>
        <v>462.09851999999995</v>
      </c>
      <c r="G643" s="119">
        <f>(42.93)*10.764</f>
        <v>462.09851999999995</v>
      </c>
      <c r="H643" s="60">
        <v>0</v>
      </c>
      <c r="I643" s="60">
        <f t="shared" ref="I643:I644" si="169">F643*(($I$191)+1)+H643</f>
        <v>693.1477799999999</v>
      </c>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WZC643" s="1"/>
      <c r="WZD643" s="1"/>
      <c r="WZE643" s="1"/>
      <c r="WZF643" s="1"/>
      <c r="WZG643" s="1"/>
      <c r="WZH643" s="1"/>
      <c r="WZI643" s="1"/>
      <c r="WZJ643" s="1"/>
      <c r="WZK643" s="1"/>
      <c r="WZL643" s="1"/>
      <c r="WZM643" s="1"/>
      <c r="WZN643" s="1"/>
      <c r="WZO643" s="1"/>
      <c r="WZP643" s="1"/>
      <c r="WZQ643" s="1"/>
      <c r="WZR643" s="1"/>
      <c r="WZS643" s="1"/>
      <c r="WZT643" s="1"/>
      <c r="WZU643" s="1"/>
      <c r="WZV643" s="1"/>
      <c r="WZW643" s="1"/>
      <c r="WZX643" s="1"/>
      <c r="WZY643" s="1"/>
      <c r="WZZ643" s="1"/>
      <c r="XAA643" s="1"/>
      <c r="XAB643" s="1"/>
      <c r="XAC643" s="1"/>
      <c r="XAD643" s="1"/>
      <c r="XAE643" s="1"/>
      <c r="XAF643" s="1"/>
      <c r="XAG643" s="1"/>
      <c r="XAH643" s="1"/>
      <c r="XAI643" s="1"/>
      <c r="XAJ643" s="1"/>
      <c r="XAK643" s="1"/>
      <c r="XAL643" s="1"/>
      <c r="XAM643" s="1"/>
      <c r="XAN643" s="1"/>
      <c r="XAO643" s="1"/>
      <c r="XAP643" s="1"/>
      <c r="XAQ643" s="1"/>
      <c r="XAR643" s="1"/>
      <c r="XAS643" s="1"/>
      <c r="XAT643" s="1"/>
      <c r="XAU643" s="1"/>
      <c r="XAV643" s="1"/>
      <c r="XAW643" s="1"/>
      <c r="XAX643" s="1"/>
      <c r="XAY643" s="1"/>
      <c r="XAZ643" s="1"/>
      <c r="XBA643" s="1"/>
      <c r="XBB643" s="1"/>
      <c r="XBC643" s="1"/>
      <c r="XBD643" s="1"/>
      <c r="XBE643" s="1"/>
      <c r="XBF643" s="1"/>
      <c r="XBG643" s="1"/>
      <c r="XBH643" s="1"/>
      <c r="XBI643" s="1"/>
      <c r="XBJ643" s="1"/>
      <c r="XBK643" s="1"/>
      <c r="XBL643" s="1"/>
      <c r="XBM643" s="1"/>
      <c r="XBN643" s="1"/>
      <c r="XBO643" s="1"/>
      <c r="XBP643" s="1"/>
      <c r="XBQ643" s="1"/>
      <c r="XBR643" s="1"/>
      <c r="XBS643" s="1"/>
      <c r="XBT643" s="1"/>
      <c r="XBU643" s="1"/>
      <c r="XBV643" s="1"/>
      <c r="XBW643" s="1"/>
      <c r="XBX643" s="1"/>
      <c r="XBY643" s="1"/>
      <c r="XBZ643" s="1"/>
      <c r="XCA643" s="1"/>
      <c r="XCB643" s="1"/>
      <c r="XCC643" s="1"/>
      <c r="XCD643" s="1"/>
      <c r="XCE643" s="1"/>
      <c r="XCF643" s="1"/>
      <c r="XCG643" s="1"/>
      <c r="XCH643" s="1"/>
      <c r="XCI643" s="1"/>
      <c r="XCJ643" s="1"/>
      <c r="XCK643" s="1"/>
      <c r="XCL643" s="1"/>
      <c r="XCM643" s="1"/>
      <c r="XCN643" s="1"/>
      <c r="XCO643" s="1"/>
      <c r="XCP643" s="1"/>
      <c r="XCQ643" s="1"/>
      <c r="XCR643" s="1"/>
      <c r="XCS643" s="1"/>
      <c r="XCT643" s="1"/>
      <c r="XCU643" s="1"/>
      <c r="XCV643" s="1"/>
      <c r="XCW643" s="1"/>
      <c r="XCX643" s="1"/>
      <c r="XCY643" s="1"/>
      <c r="XCZ643" s="1"/>
      <c r="XDA643" s="1"/>
      <c r="XDB643" s="1"/>
      <c r="XDC643" s="1"/>
      <c r="XDD643" s="1"/>
      <c r="XDE643" s="1"/>
      <c r="XDF643" s="1"/>
      <c r="XDG643" s="1"/>
      <c r="XDH643" s="1"/>
      <c r="XDI643" s="1"/>
      <c r="XDJ643" s="1"/>
      <c r="XDK643" s="1"/>
      <c r="XDL643" s="1"/>
      <c r="XDM643" s="1"/>
      <c r="XDN643" s="1"/>
      <c r="XDO643" s="1"/>
      <c r="XDP643" s="1"/>
      <c r="XDQ643" s="1"/>
      <c r="XDR643" s="1"/>
      <c r="XDS643" s="1"/>
      <c r="XDT643" s="1"/>
      <c r="XDU643" s="1"/>
      <c r="XDV643" s="1"/>
      <c r="XDW643" s="1"/>
      <c r="XDX643" s="1"/>
      <c r="XDY643" s="1"/>
      <c r="XDZ643" s="1"/>
      <c r="XEA643" s="1"/>
      <c r="XEB643" s="1"/>
      <c r="XEC643" s="1"/>
      <c r="XED643" s="1"/>
      <c r="XEE643" s="1"/>
      <c r="XEF643" s="1"/>
      <c r="XEG643" s="1"/>
      <c r="XEH643" s="1"/>
      <c r="XEI643" s="1"/>
      <c r="XEJ643" s="1"/>
      <c r="XEK643" s="1"/>
      <c r="XEL643" s="1"/>
      <c r="XEM643" s="1"/>
      <c r="XEN643" s="1"/>
      <c r="XEO643" s="1"/>
      <c r="XEP643" s="1"/>
      <c r="XEQ643" s="1"/>
      <c r="XER643" s="1"/>
      <c r="XES643" s="1"/>
      <c r="XET643" s="1"/>
      <c r="XEU643" s="1"/>
      <c r="XEV643" s="1"/>
      <c r="XEW643" s="1"/>
      <c r="XEX643" s="1"/>
      <c r="XEY643" s="1"/>
      <c r="XEZ643" s="1"/>
      <c r="XFA643" s="1"/>
      <c r="XFB643" s="1"/>
      <c r="XFC643" s="1"/>
      <c r="XFD643" s="1"/>
    </row>
    <row r="644" spans="1:151 16227:16384" s="11" customFormat="1" ht="20.25" customHeight="1" x14ac:dyDescent="0.25">
      <c r="A644" s="141"/>
      <c r="B644" s="142"/>
      <c r="C644" s="100">
        <v>5</v>
      </c>
      <c r="D644" s="100"/>
      <c r="E644" s="60" t="s">
        <v>206</v>
      </c>
      <c r="F644" s="117">
        <f>(75.8+1.79)*10.764</f>
        <v>835.17876000000001</v>
      </c>
      <c r="G644" s="119">
        <f>(75.8+1.79)*10.764</f>
        <v>835.17876000000001</v>
      </c>
      <c r="H644" s="60">
        <v>0</v>
      </c>
      <c r="I644" s="60">
        <f t="shared" si="169"/>
        <v>1252.7681400000001</v>
      </c>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WZC644" s="1"/>
      <c r="WZD644" s="1"/>
      <c r="WZE644" s="1"/>
      <c r="WZF644" s="1"/>
      <c r="WZG644" s="1"/>
      <c r="WZH644" s="1"/>
      <c r="WZI644" s="1"/>
      <c r="WZJ644" s="1"/>
      <c r="WZK644" s="1"/>
      <c r="WZL644" s="1"/>
      <c r="WZM644" s="1"/>
      <c r="WZN644" s="1"/>
      <c r="WZO644" s="1"/>
      <c r="WZP644" s="1"/>
      <c r="WZQ644" s="1"/>
      <c r="WZR644" s="1"/>
      <c r="WZS644" s="1"/>
      <c r="WZT644" s="1"/>
      <c r="WZU644" s="1"/>
      <c r="WZV644" s="1"/>
      <c r="WZW644" s="1"/>
      <c r="WZX644" s="1"/>
      <c r="WZY644" s="1"/>
      <c r="WZZ644" s="1"/>
      <c r="XAA644" s="1"/>
      <c r="XAB644" s="1"/>
      <c r="XAC644" s="1"/>
      <c r="XAD644" s="1"/>
      <c r="XAE644" s="1"/>
      <c r="XAF644" s="1"/>
      <c r="XAG644" s="1"/>
      <c r="XAH644" s="1"/>
      <c r="XAI644" s="1"/>
      <c r="XAJ644" s="1"/>
      <c r="XAK644" s="1"/>
      <c r="XAL644" s="1"/>
      <c r="XAM644" s="1"/>
      <c r="XAN644" s="1"/>
      <c r="XAO644" s="1"/>
      <c r="XAP644" s="1"/>
      <c r="XAQ644" s="1"/>
      <c r="XAR644" s="1"/>
      <c r="XAS644" s="1"/>
      <c r="XAT644" s="1"/>
      <c r="XAU644" s="1"/>
      <c r="XAV644" s="1"/>
      <c r="XAW644" s="1"/>
      <c r="XAX644" s="1"/>
      <c r="XAY644" s="1"/>
      <c r="XAZ644" s="1"/>
      <c r="XBA644" s="1"/>
      <c r="XBB644" s="1"/>
      <c r="XBC644" s="1"/>
      <c r="XBD644" s="1"/>
      <c r="XBE644" s="1"/>
      <c r="XBF644" s="1"/>
      <c r="XBG644" s="1"/>
      <c r="XBH644" s="1"/>
      <c r="XBI644" s="1"/>
      <c r="XBJ644" s="1"/>
      <c r="XBK644" s="1"/>
      <c r="XBL644" s="1"/>
      <c r="XBM644" s="1"/>
      <c r="XBN644" s="1"/>
      <c r="XBO644" s="1"/>
      <c r="XBP644" s="1"/>
      <c r="XBQ644" s="1"/>
      <c r="XBR644" s="1"/>
      <c r="XBS644" s="1"/>
      <c r="XBT644" s="1"/>
      <c r="XBU644" s="1"/>
      <c r="XBV644" s="1"/>
      <c r="XBW644" s="1"/>
      <c r="XBX644" s="1"/>
      <c r="XBY644" s="1"/>
      <c r="XBZ644" s="1"/>
      <c r="XCA644" s="1"/>
      <c r="XCB644" s="1"/>
      <c r="XCC644" s="1"/>
      <c r="XCD644" s="1"/>
      <c r="XCE644" s="1"/>
      <c r="XCF644" s="1"/>
      <c r="XCG644" s="1"/>
      <c r="XCH644" s="1"/>
      <c r="XCI644" s="1"/>
      <c r="XCJ644" s="1"/>
      <c r="XCK644" s="1"/>
      <c r="XCL644" s="1"/>
      <c r="XCM644" s="1"/>
      <c r="XCN644" s="1"/>
      <c r="XCO644" s="1"/>
      <c r="XCP644" s="1"/>
      <c r="XCQ644" s="1"/>
      <c r="XCR644" s="1"/>
      <c r="XCS644" s="1"/>
      <c r="XCT644" s="1"/>
      <c r="XCU644" s="1"/>
      <c r="XCV644" s="1"/>
      <c r="XCW644" s="1"/>
      <c r="XCX644" s="1"/>
      <c r="XCY644" s="1"/>
      <c r="XCZ644" s="1"/>
      <c r="XDA644" s="1"/>
      <c r="XDB644" s="1"/>
      <c r="XDC644" s="1"/>
      <c r="XDD644" s="1"/>
      <c r="XDE644" s="1"/>
      <c r="XDF644" s="1"/>
      <c r="XDG644" s="1"/>
      <c r="XDH644" s="1"/>
      <c r="XDI644" s="1"/>
      <c r="XDJ644" s="1"/>
      <c r="XDK644" s="1"/>
      <c r="XDL644" s="1"/>
      <c r="XDM644" s="1"/>
      <c r="XDN644" s="1"/>
      <c r="XDO644" s="1"/>
      <c r="XDP644" s="1"/>
      <c r="XDQ644" s="1"/>
      <c r="XDR644" s="1"/>
      <c r="XDS644" s="1"/>
      <c r="XDT644" s="1"/>
      <c r="XDU644" s="1"/>
      <c r="XDV644" s="1"/>
      <c r="XDW644" s="1"/>
      <c r="XDX644" s="1"/>
      <c r="XDY644" s="1"/>
      <c r="XDZ644" s="1"/>
      <c r="XEA644" s="1"/>
      <c r="XEB644" s="1"/>
      <c r="XEC644" s="1"/>
      <c r="XED644" s="1"/>
      <c r="XEE644" s="1"/>
      <c r="XEF644" s="1"/>
      <c r="XEG644" s="1"/>
      <c r="XEH644" s="1"/>
      <c r="XEI644" s="1"/>
      <c r="XEJ644" s="1"/>
      <c r="XEK644" s="1"/>
      <c r="XEL644" s="1"/>
      <c r="XEM644" s="1"/>
      <c r="XEN644" s="1"/>
      <c r="XEO644" s="1"/>
      <c r="XEP644" s="1"/>
      <c r="XEQ644" s="1"/>
      <c r="XER644" s="1"/>
      <c r="XES644" s="1"/>
      <c r="XET644" s="1"/>
      <c r="XEU644" s="1"/>
      <c r="XEV644" s="1"/>
      <c r="XEW644" s="1"/>
      <c r="XEX644" s="1"/>
      <c r="XEY644" s="1"/>
      <c r="XEZ644" s="1"/>
      <c r="XFA644" s="1"/>
      <c r="XFB644" s="1"/>
      <c r="XFC644" s="1"/>
      <c r="XFD644" s="1"/>
    </row>
    <row r="645" spans="1:151 16227:16384" s="11" customFormat="1" ht="20.25" x14ac:dyDescent="0.25">
      <c r="A645" s="120" t="s">
        <v>310</v>
      </c>
      <c r="B645" s="121"/>
      <c r="C645" s="121"/>
      <c r="D645" s="121"/>
      <c r="E645" s="121"/>
      <c r="F645" s="121"/>
      <c r="G645" s="121"/>
      <c r="H645" s="121"/>
      <c r="I645" s="122"/>
      <c r="J645" s="1">
        <v>1</v>
      </c>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WZC645" s="1"/>
      <c r="WZD645" s="1"/>
      <c r="WZE645" s="1"/>
      <c r="WZF645" s="1"/>
      <c r="WZG645" s="1"/>
      <c r="WZH645" s="1"/>
      <c r="WZI645" s="1"/>
      <c r="WZJ645" s="1"/>
      <c r="WZK645" s="1"/>
      <c r="WZL645" s="1"/>
      <c r="WZM645" s="1"/>
      <c r="WZN645" s="1"/>
      <c r="WZO645" s="1"/>
      <c r="WZP645" s="1"/>
      <c r="WZQ645" s="1"/>
      <c r="WZR645" s="1"/>
      <c r="WZS645" s="1"/>
      <c r="WZT645" s="1"/>
      <c r="WZU645" s="1"/>
      <c r="WZV645" s="1"/>
      <c r="WZW645" s="1"/>
      <c r="WZX645" s="1"/>
      <c r="WZY645" s="1"/>
      <c r="WZZ645" s="1"/>
      <c r="XAA645" s="1"/>
      <c r="XAB645" s="1"/>
      <c r="XAC645" s="1"/>
      <c r="XAD645" s="1"/>
      <c r="XAE645" s="1"/>
      <c r="XAF645" s="1"/>
      <c r="XAG645" s="1"/>
      <c r="XAH645" s="1"/>
      <c r="XAI645" s="1"/>
      <c r="XAJ645" s="1"/>
      <c r="XAK645" s="1"/>
      <c r="XAL645" s="1"/>
      <c r="XAM645" s="1"/>
      <c r="XAN645" s="1"/>
      <c r="XAO645" s="1"/>
      <c r="XAP645" s="1"/>
      <c r="XAQ645" s="1"/>
      <c r="XAR645" s="1"/>
      <c r="XAS645" s="1"/>
      <c r="XAT645" s="1"/>
      <c r="XAU645" s="1"/>
      <c r="XAV645" s="1"/>
      <c r="XAW645" s="1"/>
      <c r="XAX645" s="1"/>
      <c r="XAY645" s="1"/>
      <c r="XAZ645" s="1"/>
      <c r="XBA645" s="1"/>
      <c r="XBB645" s="1"/>
      <c r="XBC645" s="1"/>
      <c r="XBD645" s="1"/>
      <c r="XBE645" s="1"/>
      <c r="XBF645" s="1"/>
      <c r="XBG645" s="1"/>
      <c r="XBH645" s="1"/>
      <c r="XBI645" s="1"/>
      <c r="XBJ645" s="1"/>
      <c r="XBK645" s="1"/>
      <c r="XBL645" s="1"/>
      <c r="XBM645" s="1"/>
      <c r="XBN645" s="1"/>
      <c r="XBO645" s="1"/>
      <c r="XBP645" s="1"/>
      <c r="XBQ645" s="1"/>
      <c r="XBR645" s="1"/>
      <c r="XBS645" s="1"/>
      <c r="XBT645" s="1"/>
      <c r="XBU645" s="1"/>
      <c r="XBV645" s="1"/>
      <c r="XBW645" s="1"/>
      <c r="XBX645" s="1"/>
      <c r="XBY645" s="1"/>
      <c r="XBZ645" s="1"/>
      <c r="XCA645" s="1"/>
      <c r="XCB645" s="1"/>
      <c r="XCC645" s="1"/>
      <c r="XCD645" s="1"/>
      <c r="XCE645" s="1"/>
      <c r="XCF645" s="1"/>
      <c r="XCG645" s="1"/>
      <c r="XCH645" s="1"/>
      <c r="XCI645" s="1"/>
      <c r="XCJ645" s="1"/>
      <c r="XCK645" s="1"/>
      <c r="XCL645" s="1"/>
      <c r="XCM645" s="1"/>
      <c r="XCN645" s="1"/>
      <c r="XCO645" s="1"/>
      <c r="XCP645" s="1"/>
      <c r="XCQ645" s="1"/>
      <c r="XCR645" s="1"/>
      <c r="XCS645" s="1"/>
      <c r="XCT645" s="1"/>
      <c r="XCU645" s="1"/>
      <c r="XCV645" s="1"/>
      <c r="XCW645" s="1"/>
      <c r="XCX645" s="1"/>
      <c r="XCY645" s="1"/>
      <c r="XCZ645" s="1"/>
      <c r="XDA645" s="1"/>
      <c r="XDB645" s="1"/>
      <c r="XDC645" s="1"/>
      <c r="XDD645" s="1"/>
      <c r="XDE645" s="1"/>
      <c r="XDF645" s="1"/>
      <c r="XDG645" s="1"/>
      <c r="XDH645" s="1"/>
      <c r="XDI645" s="1"/>
      <c r="XDJ645" s="1"/>
      <c r="XDK645" s="1"/>
      <c r="XDL645" s="1"/>
      <c r="XDM645" s="1"/>
      <c r="XDN645" s="1"/>
      <c r="XDO645" s="1"/>
      <c r="XDP645" s="1"/>
      <c r="XDQ645" s="1"/>
      <c r="XDR645" s="1"/>
      <c r="XDS645" s="1"/>
      <c r="XDT645" s="1"/>
      <c r="XDU645" s="1"/>
      <c r="XDV645" s="1"/>
      <c r="XDW645" s="1"/>
      <c r="XDX645" s="1"/>
      <c r="XDY645" s="1"/>
      <c r="XDZ645" s="1"/>
      <c r="XEA645" s="1"/>
      <c r="XEB645" s="1"/>
      <c r="XEC645" s="1"/>
      <c r="XED645" s="1"/>
      <c r="XEE645" s="1"/>
      <c r="XEF645" s="1"/>
      <c r="XEG645" s="1"/>
      <c r="XEH645" s="1"/>
      <c r="XEI645" s="1"/>
      <c r="XEJ645" s="1"/>
      <c r="XEK645" s="1"/>
      <c r="XEL645" s="1"/>
      <c r="XEM645" s="1"/>
      <c r="XEN645" s="1"/>
      <c r="XEO645" s="1"/>
      <c r="XEP645" s="1"/>
      <c r="XEQ645" s="1"/>
      <c r="XER645" s="1"/>
      <c r="XES645" s="1"/>
      <c r="XET645" s="1"/>
      <c r="XEU645" s="1"/>
      <c r="XEV645" s="1"/>
      <c r="XEW645" s="1"/>
      <c r="XEX645" s="1"/>
      <c r="XEY645" s="1"/>
      <c r="XEZ645" s="1"/>
      <c r="XFA645" s="1"/>
      <c r="XFB645" s="1"/>
      <c r="XFC645" s="1"/>
      <c r="XFD645" s="1"/>
    </row>
    <row r="646" spans="1:151 16227:16384" s="11" customFormat="1" ht="20.25" customHeight="1" x14ac:dyDescent="0.25">
      <c r="A646" s="137" t="str">
        <f>A645</f>
        <v>39th Floor For (Part Terrace Area)</v>
      </c>
      <c r="B646" s="138"/>
      <c r="C646" s="100">
        <v>1</v>
      </c>
      <c r="D646" s="100"/>
      <c r="E646" s="117" t="s">
        <v>215</v>
      </c>
      <c r="F646" s="118"/>
      <c r="G646" s="118"/>
      <c r="H646" s="118"/>
      <c r="I646" s="119"/>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WZC646" s="1"/>
      <c r="WZD646" s="1"/>
      <c r="WZE646" s="1"/>
      <c r="WZF646" s="1"/>
      <c r="WZG646" s="1"/>
      <c r="WZH646" s="1"/>
      <c r="WZI646" s="1"/>
      <c r="WZJ646" s="1"/>
      <c r="WZK646" s="1"/>
      <c r="WZL646" s="1"/>
      <c r="WZM646" s="1"/>
      <c r="WZN646" s="1"/>
      <c r="WZO646" s="1"/>
      <c r="WZP646" s="1"/>
      <c r="WZQ646" s="1"/>
      <c r="WZR646" s="1"/>
      <c r="WZS646" s="1"/>
      <c r="WZT646" s="1"/>
      <c r="WZU646" s="1"/>
      <c r="WZV646" s="1"/>
      <c r="WZW646" s="1"/>
      <c r="WZX646" s="1"/>
      <c r="WZY646" s="1"/>
      <c r="WZZ646" s="1"/>
      <c r="XAA646" s="1"/>
      <c r="XAB646" s="1"/>
      <c r="XAC646" s="1"/>
      <c r="XAD646" s="1"/>
      <c r="XAE646" s="1"/>
      <c r="XAF646" s="1"/>
      <c r="XAG646" s="1"/>
      <c r="XAH646" s="1"/>
      <c r="XAI646" s="1"/>
      <c r="XAJ646" s="1"/>
      <c r="XAK646" s="1"/>
      <c r="XAL646" s="1"/>
      <c r="XAM646" s="1"/>
      <c r="XAN646" s="1"/>
      <c r="XAO646" s="1"/>
      <c r="XAP646" s="1"/>
      <c r="XAQ646" s="1"/>
      <c r="XAR646" s="1"/>
      <c r="XAS646" s="1"/>
      <c r="XAT646" s="1"/>
      <c r="XAU646" s="1"/>
      <c r="XAV646" s="1"/>
      <c r="XAW646" s="1"/>
      <c r="XAX646" s="1"/>
      <c r="XAY646" s="1"/>
      <c r="XAZ646" s="1"/>
      <c r="XBA646" s="1"/>
      <c r="XBB646" s="1"/>
      <c r="XBC646" s="1"/>
      <c r="XBD646" s="1"/>
      <c r="XBE646" s="1"/>
      <c r="XBF646" s="1"/>
      <c r="XBG646" s="1"/>
      <c r="XBH646" s="1"/>
      <c r="XBI646" s="1"/>
      <c r="XBJ646" s="1"/>
      <c r="XBK646" s="1"/>
      <c r="XBL646" s="1"/>
      <c r="XBM646" s="1"/>
      <c r="XBN646" s="1"/>
      <c r="XBO646" s="1"/>
      <c r="XBP646" s="1"/>
      <c r="XBQ646" s="1"/>
      <c r="XBR646" s="1"/>
      <c r="XBS646" s="1"/>
      <c r="XBT646" s="1"/>
      <c r="XBU646" s="1"/>
      <c r="XBV646" s="1"/>
      <c r="XBW646" s="1"/>
      <c r="XBX646" s="1"/>
      <c r="XBY646" s="1"/>
      <c r="XBZ646" s="1"/>
      <c r="XCA646" s="1"/>
      <c r="XCB646" s="1"/>
      <c r="XCC646" s="1"/>
      <c r="XCD646" s="1"/>
      <c r="XCE646" s="1"/>
      <c r="XCF646" s="1"/>
      <c r="XCG646" s="1"/>
      <c r="XCH646" s="1"/>
      <c r="XCI646" s="1"/>
      <c r="XCJ646" s="1"/>
      <c r="XCK646" s="1"/>
      <c r="XCL646" s="1"/>
      <c r="XCM646" s="1"/>
      <c r="XCN646" s="1"/>
      <c r="XCO646" s="1"/>
      <c r="XCP646" s="1"/>
      <c r="XCQ646" s="1"/>
      <c r="XCR646" s="1"/>
      <c r="XCS646" s="1"/>
      <c r="XCT646" s="1"/>
      <c r="XCU646" s="1"/>
      <c r="XCV646" s="1"/>
      <c r="XCW646" s="1"/>
      <c r="XCX646" s="1"/>
      <c r="XCY646" s="1"/>
      <c r="XCZ646" s="1"/>
      <c r="XDA646" s="1"/>
      <c r="XDB646" s="1"/>
      <c r="XDC646" s="1"/>
      <c r="XDD646" s="1"/>
      <c r="XDE646" s="1"/>
      <c r="XDF646" s="1"/>
      <c r="XDG646" s="1"/>
      <c r="XDH646" s="1"/>
      <c r="XDI646" s="1"/>
      <c r="XDJ646" s="1"/>
      <c r="XDK646" s="1"/>
      <c r="XDL646" s="1"/>
      <c r="XDM646" s="1"/>
      <c r="XDN646" s="1"/>
      <c r="XDO646" s="1"/>
      <c r="XDP646" s="1"/>
      <c r="XDQ646" s="1"/>
      <c r="XDR646" s="1"/>
      <c r="XDS646" s="1"/>
      <c r="XDT646" s="1"/>
      <c r="XDU646" s="1"/>
      <c r="XDV646" s="1"/>
      <c r="XDW646" s="1"/>
      <c r="XDX646" s="1"/>
      <c r="XDY646" s="1"/>
      <c r="XDZ646" s="1"/>
      <c r="XEA646" s="1"/>
      <c r="XEB646" s="1"/>
      <c r="XEC646" s="1"/>
      <c r="XED646" s="1"/>
      <c r="XEE646" s="1"/>
      <c r="XEF646" s="1"/>
      <c r="XEG646" s="1"/>
      <c r="XEH646" s="1"/>
      <c r="XEI646" s="1"/>
      <c r="XEJ646" s="1"/>
      <c r="XEK646" s="1"/>
      <c r="XEL646" s="1"/>
      <c r="XEM646" s="1"/>
      <c r="XEN646" s="1"/>
      <c r="XEO646" s="1"/>
      <c r="XEP646" s="1"/>
      <c r="XEQ646" s="1"/>
      <c r="XER646" s="1"/>
      <c r="XES646" s="1"/>
      <c r="XET646" s="1"/>
      <c r="XEU646" s="1"/>
      <c r="XEV646" s="1"/>
      <c r="XEW646" s="1"/>
      <c r="XEX646" s="1"/>
      <c r="XEY646" s="1"/>
      <c r="XEZ646" s="1"/>
      <c r="XFA646" s="1"/>
      <c r="XFB646" s="1"/>
      <c r="XFC646" s="1"/>
      <c r="XFD646" s="1"/>
    </row>
    <row r="647" spans="1:151 16227:16384" s="11" customFormat="1" ht="20.25" customHeight="1" x14ac:dyDescent="0.25">
      <c r="A647" s="139"/>
      <c r="B647" s="140"/>
      <c r="C647" s="100">
        <f>C646+1</f>
        <v>2</v>
      </c>
      <c r="D647" s="100"/>
      <c r="E647" s="60" t="s">
        <v>208</v>
      </c>
      <c r="F647" s="117">
        <f>(61.39+1.69)*10.764</f>
        <v>678.99311999999998</v>
      </c>
      <c r="G647" s="119">
        <f>(61.39+1.69)*10.764</f>
        <v>678.99311999999998</v>
      </c>
      <c r="H647" s="60">
        <v>0</v>
      </c>
      <c r="I647" s="60">
        <f t="shared" ref="I647" si="170">F647*(($I$191)+1)+H647</f>
        <v>1018.4896799999999</v>
      </c>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WZC647" s="1"/>
      <c r="WZD647" s="1"/>
      <c r="WZE647" s="1"/>
      <c r="WZF647" s="1"/>
      <c r="WZG647" s="1"/>
      <c r="WZH647" s="1"/>
      <c r="WZI647" s="1"/>
      <c r="WZJ647" s="1"/>
      <c r="WZK647" s="1"/>
      <c r="WZL647" s="1"/>
      <c r="WZM647" s="1"/>
      <c r="WZN647" s="1"/>
      <c r="WZO647" s="1"/>
      <c r="WZP647" s="1"/>
      <c r="WZQ647" s="1"/>
      <c r="WZR647" s="1"/>
      <c r="WZS647" s="1"/>
      <c r="WZT647" s="1"/>
      <c r="WZU647" s="1"/>
      <c r="WZV647" s="1"/>
      <c r="WZW647" s="1"/>
      <c r="WZX647" s="1"/>
      <c r="WZY647" s="1"/>
      <c r="WZZ647" s="1"/>
      <c r="XAA647" s="1"/>
      <c r="XAB647" s="1"/>
      <c r="XAC647" s="1"/>
      <c r="XAD647" s="1"/>
      <c r="XAE647" s="1"/>
      <c r="XAF647" s="1"/>
      <c r="XAG647" s="1"/>
      <c r="XAH647" s="1"/>
      <c r="XAI647" s="1"/>
      <c r="XAJ647" s="1"/>
      <c r="XAK647" s="1"/>
      <c r="XAL647" s="1"/>
      <c r="XAM647" s="1"/>
      <c r="XAN647" s="1"/>
      <c r="XAO647" s="1"/>
      <c r="XAP647" s="1"/>
      <c r="XAQ647" s="1"/>
      <c r="XAR647" s="1"/>
      <c r="XAS647" s="1"/>
      <c r="XAT647" s="1"/>
      <c r="XAU647" s="1"/>
      <c r="XAV647" s="1"/>
      <c r="XAW647" s="1"/>
      <c r="XAX647" s="1"/>
      <c r="XAY647" s="1"/>
      <c r="XAZ647" s="1"/>
      <c r="XBA647" s="1"/>
      <c r="XBB647" s="1"/>
      <c r="XBC647" s="1"/>
      <c r="XBD647" s="1"/>
      <c r="XBE647" s="1"/>
      <c r="XBF647" s="1"/>
      <c r="XBG647" s="1"/>
      <c r="XBH647" s="1"/>
      <c r="XBI647" s="1"/>
      <c r="XBJ647" s="1"/>
      <c r="XBK647" s="1"/>
      <c r="XBL647" s="1"/>
      <c r="XBM647" s="1"/>
      <c r="XBN647" s="1"/>
      <c r="XBO647" s="1"/>
      <c r="XBP647" s="1"/>
      <c r="XBQ647" s="1"/>
      <c r="XBR647" s="1"/>
      <c r="XBS647" s="1"/>
      <c r="XBT647" s="1"/>
      <c r="XBU647" s="1"/>
      <c r="XBV647" s="1"/>
      <c r="XBW647" s="1"/>
      <c r="XBX647" s="1"/>
      <c r="XBY647" s="1"/>
      <c r="XBZ647" s="1"/>
      <c r="XCA647" s="1"/>
      <c r="XCB647" s="1"/>
      <c r="XCC647" s="1"/>
      <c r="XCD647" s="1"/>
      <c r="XCE647" s="1"/>
      <c r="XCF647" s="1"/>
      <c r="XCG647" s="1"/>
      <c r="XCH647" s="1"/>
      <c r="XCI647" s="1"/>
      <c r="XCJ647" s="1"/>
      <c r="XCK647" s="1"/>
      <c r="XCL647" s="1"/>
      <c r="XCM647" s="1"/>
      <c r="XCN647" s="1"/>
      <c r="XCO647" s="1"/>
      <c r="XCP647" s="1"/>
      <c r="XCQ647" s="1"/>
      <c r="XCR647" s="1"/>
      <c r="XCS647" s="1"/>
      <c r="XCT647" s="1"/>
      <c r="XCU647" s="1"/>
      <c r="XCV647" s="1"/>
      <c r="XCW647" s="1"/>
      <c r="XCX647" s="1"/>
      <c r="XCY647" s="1"/>
      <c r="XCZ647" s="1"/>
      <c r="XDA647" s="1"/>
      <c r="XDB647" s="1"/>
      <c r="XDC647" s="1"/>
      <c r="XDD647" s="1"/>
      <c r="XDE647" s="1"/>
      <c r="XDF647" s="1"/>
      <c r="XDG647" s="1"/>
      <c r="XDH647" s="1"/>
      <c r="XDI647" s="1"/>
      <c r="XDJ647" s="1"/>
      <c r="XDK647" s="1"/>
      <c r="XDL647" s="1"/>
      <c r="XDM647" s="1"/>
      <c r="XDN647" s="1"/>
      <c r="XDO647" s="1"/>
      <c r="XDP647" s="1"/>
      <c r="XDQ647" s="1"/>
      <c r="XDR647" s="1"/>
      <c r="XDS647" s="1"/>
      <c r="XDT647" s="1"/>
      <c r="XDU647" s="1"/>
      <c r="XDV647" s="1"/>
      <c r="XDW647" s="1"/>
      <c r="XDX647" s="1"/>
      <c r="XDY647" s="1"/>
      <c r="XDZ647" s="1"/>
      <c r="XEA647" s="1"/>
      <c r="XEB647" s="1"/>
      <c r="XEC647" s="1"/>
      <c r="XED647" s="1"/>
      <c r="XEE647" s="1"/>
      <c r="XEF647" s="1"/>
      <c r="XEG647" s="1"/>
      <c r="XEH647" s="1"/>
      <c r="XEI647" s="1"/>
      <c r="XEJ647" s="1"/>
      <c r="XEK647" s="1"/>
      <c r="XEL647" s="1"/>
      <c r="XEM647" s="1"/>
      <c r="XEN647" s="1"/>
      <c r="XEO647" s="1"/>
      <c r="XEP647" s="1"/>
      <c r="XEQ647" s="1"/>
      <c r="XER647" s="1"/>
      <c r="XES647" s="1"/>
      <c r="XET647" s="1"/>
      <c r="XEU647" s="1"/>
      <c r="XEV647" s="1"/>
      <c r="XEW647" s="1"/>
      <c r="XEX647" s="1"/>
      <c r="XEY647" s="1"/>
      <c r="XEZ647" s="1"/>
      <c r="XFA647" s="1"/>
      <c r="XFB647" s="1"/>
      <c r="XFC647" s="1"/>
      <c r="XFD647" s="1"/>
    </row>
    <row r="648" spans="1:151 16227:16384" s="11" customFormat="1" ht="20.25" customHeight="1" x14ac:dyDescent="0.25">
      <c r="A648" s="139"/>
      <c r="B648" s="140"/>
      <c r="C648" s="100">
        <f t="shared" ref="C648" si="171">C647+1</f>
        <v>3</v>
      </c>
      <c r="D648" s="100"/>
      <c r="E648" s="60" t="s">
        <v>211</v>
      </c>
      <c r="F648" s="117">
        <f>(42.53)*10.764</f>
        <v>457.79291999999998</v>
      </c>
      <c r="G648" s="119">
        <f>(42.53)*10.764</f>
        <v>457.79291999999998</v>
      </c>
      <c r="H648" s="60">
        <v>0</v>
      </c>
      <c r="I648" s="60">
        <f>F648*(($I$191)+1)+H648</f>
        <v>686.68938000000003</v>
      </c>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WZC648" s="1"/>
      <c r="WZD648" s="1"/>
      <c r="WZE648" s="1"/>
      <c r="WZF648" s="1"/>
      <c r="WZG648" s="1"/>
      <c r="WZH648" s="1"/>
      <c r="WZI648" s="1"/>
      <c r="WZJ648" s="1"/>
      <c r="WZK648" s="1"/>
      <c r="WZL648" s="1"/>
      <c r="WZM648" s="1"/>
      <c r="WZN648" s="1"/>
      <c r="WZO648" s="1"/>
      <c r="WZP648" s="1"/>
      <c r="WZQ648" s="1"/>
      <c r="WZR648" s="1"/>
      <c r="WZS648" s="1"/>
      <c r="WZT648" s="1"/>
      <c r="WZU648" s="1"/>
      <c r="WZV648" s="1"/>
      <c r="WZW648" s="1"/>
      <c r="WZX648" s="1"/>
      <c r="WZY648" s="1"/>
      <c r="WZZ648" s="1"/>
      <c r="XAA648" s="1"/>
      <c r="XAB648" s="1"/>
      <c r="XAC648" s="1"/>
      <c r="XAD648" s="1"/>
      <c r="XAE648" s="1"/>
      <c r="XAF648" s="1"/>
      <c r="XAG648" s="1"/>
      <c r="XAH648" s="1"/>
      <c r="XAI648" s="1"/>
      <c r="XAJ648" s="1"/>
      <c r="XAK648" s="1"/>
      <c r="XAL648" s="1"/>
      <c r="XAM648" s="1"/>
      <c r="XAN648" s="1"/>
      <c r="XAO648" s="1"/>
      <c r="XAP648" s="1"/>
      <c r="XAQ648" s="1"/>
      <c r="XAR648" s="1"/>
      <c r="XAS648" s="1"/>
      <c r="XAT648" s="1"/>
      <c r="XAU648" s="1"/>
      <c r="XAV648" s="1"/>
      <c r="XAW648" s="1"/>
      <c r="XAX648" s="1"/>
      <c r="XAY648" s="1"/>
      <c r="XAZ648" s="1"/>
      <c r="XBA648" s="1"/>
      <c r="XBB648" s="1"/>
      <c r="XBC648" s="1"/>
      <c r="XBD648" s="1"/>
      <c r="XBE648" s="1"/>
      <c r="XBF648" s="1"/>
      <c r="XBG648" s="1"/>
      <c r="XBH648" s="1"/>
      <c r="XBI648" s="1"/>
      <c r="XBJ648" s="1"/>
      <c r="XBK648" s="1"/>
      <c r="XBL648" s="1"/>
      <c r="XBM648" s="1"/>
      <c r="XBN648" s="1"/>
      <c r="XBO648" s="1"/>
      <c r="XBP648" s="1"/>
      <c r="XBQ648" s="1"/>
      <c r="XBR648" s="1"/>
      <c r="XBS648" s="1"/>
      <c r="XBT648" s="1"/>
      <c r="XBU648" s="1"/>
      <c r="XBV648" s="1"/>
      <c r="XBW648" s="1"/>
      <c r="XBX648" s="1"/>
      <c r="XBY648" s="1"/>
      <c r="XBZ648" s="1"/>
      <c r="XCA648" s="1"/>
      <c r="XCB648" s="1"/>
      <c r="XCC648" s="1"/>
      <c r="XCD648" s="1"/>
      <c r="XCE648" s="1"/>
      <c r="XCF648" s="1"/>
      <c r="XCG648" s="1"/>
      <c r="XCH648" s="1"/>
      <c r="XCI648" s="1"/>
      <c r="XCJ648" s="1"/>
      <c r="XCK648" s="1"/>
      <c r="XCL648" s="1"/>
      <c r="XCM648" s="1"/>
      <c r="XCN648" s="1"/>
      <c r="XCO648" s="1"/>
      <c r="XCP648" s="1"/>
      <c r="XCQ648" s="1"/>
      <c r="XCR648" s="1"/>
      <c r="XCS648" s="1"/>
      <c r="XCT648" s="1"/>
      <c r="XCU648" s="1"/>
      <c r="XCV648" s="1"/>
      <c r="XCW648" s="1"/>
      <c r="XCX648" s="1"/>
      <c r="XCY648" s="1"/>
      <c r="XCZ648" s="1"/>
      <c r="XDA648" s="1"/>
      <c r="XDB648" s="1"/>
      <c r="XDC648" s="1"/>
      <c r="XDD648" s="1"/>
      <c r="XDE648" s="1"/>
      <c r="XDF648" s="1"/>
      <c r="XDG648" s="1"/>
      <c r="XDH648" s="1"/>
      <c r="XDI648" s="1"/>
      <c r="XDJ648" s="1"/>
      <c r="XDK648" s="1"/>
      <c r="XDL648" s="1"/>
      <c r="XDM648" s="1"/>
      <c r="XDN648" s="1"/>
      <c r="XDO648" s="1"/>
      <c r="XDP648" s="1"/>
      <c r="XDQ648" s="1"/>
      <c r="XDR648" s="1"/>
      <c r="XDS648" s="1"/>
      <c r="XDT648" s="1"/>
      <c r="XDU648" s="1"/>
      <c r="XDV648" s="1"/>
      <c r="XDW648" s="1"/>
      <c r="XDX648" s="1"/>
      <c r="XDY648" s="1"/>
      <c r="XDZ648" s="1"/>
      <c r="XEA648" s="1"/>
      <c r="XEB648" s="1"/>
      <c r="XEC648" s="1"/>
      <c r="XED648" s="1"/>
      <c r="XEE648" s="1"/>
      <c r="XEF648" s="1"/>
      <c r="XEG648" s="1"/>
      <c r="XEH648" s="1"/>
      <c r="XEI648" s="1"/>
      <c r="XEJ648" s="1"/>
      <c r="XEK648" s="1"/>
      <c r="XEL648" s="1"/>
      <c r="XEM648" s="1"/>
      <c r="XEN648" s="1"/>
      <c r="XEO648" s="1"/>
      <c r="XEP648" s="1"/>
      <c r="XEQ648" s="1"/>
      <c r="XER648" s="1"/>
      <c r="XES648" s="1"/>
      <c r="XET648" s="1"/>
      <c r="XEU648" s="1"/>
      <c r="XEV648" s="1"/>
      <c r="XEW648" s="1"/>
      <c r="XEX648" s="1"/>
      <c r="XEY648" s="1"/>
      <c r="XEZ648" s="1"/>
      <c r="XFA648" s="1"/>
      <c r="XFB648" s="1"/>
      <c r="XFC648" s="1"/>
      <c r="XFD648" s="1"/>
    </row>
    <row r="649" spans="1:151 16227:16384" s="11" customFormat="1" ht="20.25" customHeight="1" x14ac:dyDescent="0.25">
      <c r="A649" s="139"/>
      <c r="B649" s="140"/>
      <c r="C649" s="100">
        <f>C648+1</f>
        <v>4</v>
      </c>
      <c r="D649" s="100"/>
      <c r="E649" s="60" t="s">
        <v>211</v>
      </c>
      <c r="F649" s="117">
        <f>(42.93)*10.764</f>
        <v>462.09851999999995</v>
      </c>
      <c r="G649" s="119">
        <f>(42.93)*10.764</f>
        <v>462.09851999999995</v>
      </c>
      <c r="H649" s="60">
        <v>0</v>
      </c>
      <c r="I649" s="60">
        <f t="shared" ref="I649:I650" si="172">F649*(($I$191)+1)+H649</f>
        <v>693.1477799999999</v>
      </c>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WZC649" s="1"/>
      <c r="WZD649" s="1"/>
      <c r="WZE649" s="1"/>
      <c r="WZF649" s="1"/>
      <c r="WZG649" s="1"/>
      <c r="WZH649" s="1"/>
      <c r="WZI649" s="1"/>
      <c r="WZJ649" s="1"/>
      <c r="WZK649" s="1"/>
      <c r="WZL649" s="1"/>
      <c r="WZM649" s="1"/>
      <c r="WZN649" s="1"/>
      <c r="WZO649" s="1"/>
      <c r="WZP649" s="1"/>
      <c r="WZQ649" s="1"/>
      <c r="WZR649" s="1"/>
      <c r="WZS649" s="1"/>
      <c r="WZT649" s="1"/>
      <c r="WZU649" s="1"/>
      <c r="WZV649" s="1"/>
      <c r="WZW649" s="1"/>
      <c r="WZX649" s="1"/>
      <c r="WZY649" s="1"/>
      <c r="WZZ649" s="1"/>
      <c r="XAA649" s="1"/>
      <c r="XAB649" s="1"/>
      <c r="XAC649" s="1"/>
      <c r="XAD649" s="1"/>
      <c r="XAE649" s="1"/>
      <c r="XAF649" s="1"/>
      <c r="XAG649" s="1"/>
      <c r="XAH649" s="1"/>
      <c r="XAI649" s="1"/>
      <c r="XAJ649" s="1"/>
      <c r="XAK649" s="1"/>
      <c r="XAL649" s="1"/>
      <c r="XAM649" s="1"/>
      <c r="XAN649" s="1"/>
      <c r="XAO649" s="1"/>
      <c r="XAP649" s="1"/>
      <c r="XAQ649" s="1"/>
      <c r="XAR649" s="1"/>
      <c r="XAS649" s="1"/>
      <c r="XAT649" s="1"/>
      <c r="XAU649" s="1"/>
      <c r="XAV649" s="1"/>
      <c r="XAW649" s="1"/>
      <c r="XAX649" s="1"/>
      <c r="XAY649" s="1"/>
      <c r="XAZ649" s="1"/>
      <c r="XBA649" s="1"/>
      <c r="XBB649" s="1"/>
      <c r="XBC649" s="1"/>
      <c r="XBD649" s="1"/>
      <c r="XBE649" s="1"/>
      <c r="XBF649" s="1"/>
      <c r="XBG649" s="1"/>
      <c r="XBH649" s="1"/>
      <c r="XBI649" s="1"/>
      <c r="XBJ649" s="1"/>
      <c r="XBK649" s="1"/>
      <c r="XBL649" s="1"/>
      <c r="XBM649" s="1"/>
      <c r="XBN649" s="1"/>
      <c r="XBO649" s="1"/>
      <c r="XBP649" s="1"/>
      <c r="XBQ649" s="1"/>
      <c r="XBR649" s="1"/>
      <c r="XBS649" s="1"/>
      <c r="XBT649" s="1"/>
      <c r="XBU649" s="1"/>
      <c r="XBV649" s="1"/>
      <c r="XBW649" s="1"/>
      <c r="XBX649" s="1"/>
      <c r="XBY649" s="1"/>
      <c r="XBZ649" s="1"/>
      <c r="XCA649" s="1"/>
      <c r="XCB649" s="1"/>
      <c r="XCC649" s="1"/>
      <c r="XCD649" s="1"/>
      <c r="XCE649" s="1"/>
      <c r="XCF649" s="1"/>
      <c r="XCG649" s="1"/>
      <c r="XCH649" s="1"/>
      <c r="XCI649" s="1"/>
      <c r="XCJ649" s="1"/>
      <c r="XCK649" s="1"/>
      <c r="XCL649" s="1"/>
      <c r="XCM649" s="1"/>
      <c r="XCN649" s="1"/>
      <c r="XCO649" s="1"/>
      <c r="XCP649" s="1"/>
      <c r="XCQ649" s="1"/>
      <c r="XCR649" s="1"/>
      <c r="XCS649" s="1"/>
      <c r="XCT649" s="1"/>
      <c r="XCU649" s="1"/>
      <c r="XCV649" s="1"/>
      <c r="XCW649" s="1"/>
      <c r="XCX649" s="1"/>
      <c r="XCY649" s="1"/>
      <c r="XCZ649" s="1"/>
      <c r="XDA649" s="1"/>
      <c r="XDB649" s="1"/>
      <c r="XDC649" s="1"/>
      <c r="XDD649" s="1"/>
      <c r="XDE649" s="1"/>
      <c r="XDF649" s="1"/>
      <c r="XDG649" s="1"/>
      <c r="XDH649" s="1"/>
      <c r="XDI649" s="1"/>
      <c r="XDJ649" s="1"/>
      <c r="XDK649" s="1"/>
      <c r="XDL649" s="1"/>
      <c r="XDM649" s="1"/>
      <c r="XDN649" s="1"/>
      <c r="XDO649" s="1"/>
      <c r="XDP649" s="1"/>
      <c r="XDQ649" s="1"/>
      <c r="XDR649" s="1"/>
      <c r="XDS649" s="1"/>
      <c r="XDT649" s="1"/>
      <c r="XDU649" s="1"/>
      <c r="XDV649" s="1"/>
      <c r="XDW649" s="1"/>
      <c r="XDX649" s="1"/>
      <c r="XDY649" s="1"/>
      <c r="XDZ649" s="1"/>
      <c r="XEA649" s="1"/>
      <c r="XEB649" s="1"/>
      <c r="XEC649" s="1"/>
      <c r="XED649" s="1"/>
      <c r="XEE649" s="1"/>
      <c r="XEF649" s="1"/>
      <c r="XEG649" s="1"/>
      <c r="XEH649" s="1"/>
      <c r="XEI649" s="1"/>
      <c r="XEJ649" s="1"/>
      <c r="XEK649" s="1"/>
      <c r="XEL649" s="1"/>
      <c r="XEM649" s="1"/>
      <c r="XEN649" s="1"/>
      <c r="XEO649" s="1"/>
      <c r="XEP649" s="1"/>
      <c r="XEQ649" s="1"/>
      <c r="XER649" s="1"/>
      <c r="XES649" s="1"/>
      <c r="XET649" s="1"/>
      <c r="XEU649" s="1"/>
      <c r="XEV649" s="1"/>
      <c r="XEW649" s="1"/>
      <c r="XEX649" s="1"/>
      <c r="XEY649" s="1"/>
      <c r="XEZ649" s="1"/>
      <c r="XFA649" s="1"/>
      <c r="XFB649" s="1"/>
      <c r="XFC649" s="1"/>
      <c r="XFD649" s="1"/>
    </row>
    <row r="650" spans="1:151 16227:16384" s="11" customFormat="1" ht="20.25" customHeight="1" x14ac:dyDescent="0.25">
      <c r="A650" s="141"/>
      <c r="B650" s="142"/>
      <c r="C650" s="100">
        <v>5</v>
      </c>
      <c r="D650" s="100"/>
      <c r="E650" s="60" t="s">
        <v>206</v>
      </c>
      <c r="F650" s="117">
        <f>(75.8+1.79)*10.764</f>
        <v>835.17876000000001</v>
      </c>
      <c r="G650" s="119">
        <f>(75.8+1.79)*10.764</f>
        <v>835.17876000000001</v>
      </c>
      <c r="H650" s="60">
        <v>0</v>
      </c>
      <c r="I650" s="60">
        <f t="shared" si="172"/>
        <v>1252.7681400000001</v>
      </c>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WZC650" s="1"/>
      <c r="WZD650" s="1"/>
      <c r="WZE650" s="1"/>
      <c r="WZF650" s="1"/>
      <c r="WZG650" s="1"/>
      <c r="WZH650" s="1"/>
      <c r="WZI650" s="1"/>
      <c r="WZJ650" s="1"/>
      <c r="WZK650" s="1"/>
      <c r="WZL650" s="1"/>
      <c r="WZM650" s="1"/>
      <c r="WZN650" s="1"/>
      <c r="WZO650" s="1"/>
      <c r="WZP650" s="1"/>
      <c r="WZQ650" s="1"/>
      <c r="WZR650" s="1"/>
      <c r="WZS650" s="1"/>
      <c r="WZT650" s="1"/>
      <c r="WZU650" s="1"/>
      <c r="WZV650" s="1"/>
      <c r="WZW650" s="1"/>
      <c r="WZX650" s="1"/>
      <c r="WZY650" s="1"/>
      <c r="WZZ650" s="1"/>
      <c r="XAA650" s="1"/>
      <c r="XAB650" s="1"/>
      <c r="XAC650" s="1"/>
      <c r="XAD650" s="1"/>
      <c r="XAE650" s="1"/>
      <c r="XAF650" s="1"/>
      <c r="XAG650" s="1"/>
      <c r="XAH650" s="1"/>
      <c r="XAI650" s="1"/>
      <c r="XAJ650" s="1"/>
      <c r="XAK650" s="1"/>
      <c r="XAL650" s="1"/>
      <c r="XAM650" s="1"/>
      <c r="XAN650" s="1"/>
      <c r="XAO650" s="1"/>
      <c r="XAP650" s="1"/>
      <c r="XAQ650" s="1"/>
      <c r="XAR650" s="1"/>
      <c r="XAS650" s="1"/>
      <c r="XAT650" s="1"/>
      <c r="XAU650" s="1"/>
      <c r="XAV650" s="1"/>
      <c r="XAW650" s="1"/>
      <c r="XAX650" s="1"/>
      <c r="XAY650" s="1"/>
      <c r="XAZ650" s="1"/>
      <c r="XBA650" s="1"/>
      <c r="XBB650" s="1"/>
      <c r="XBC650" s="1"/>
      <c r="XBD650" s="1"/>
      <c r="XBE650" s="1"/>
      <c r="XBF650" s="1"/>
      <c r="XBG650" s="1"/>
      <c r="XBH650" s="1"/>
      <c r="XBI650" s="1"/>
      <c r="XBJ650" s="1"/>
      <c r="XBK650" s="1"/>
      <c r="XBL650" s="1"/>
      <c r="XBM650" s="1"/>
      <c r="XBN650" s="1"/>
      <c r="XBO650" s="1"/>
      <c r="XBP650" s="1"/>
      <c r="XBQ650" s="1"/>
      <c r="XBR650" s="1"/>
      <c r="XBS650" s="1"/>
      <c r="XBT650" s="1"/>
      <c r="XBU650" s="1"/>
      <c r="XBV650" s="1"/>
      <c r="XBW650" s="1"/>
      <c r="XBX650" s="1"/>
      <c r="XBY650" s="1"/>
      <c r="XBZ650" s="1"/>
      <c r="XCA650" s="1"/>
      <c r="XCB650" s="1"/>
      <c r="XCC650" s="1"/>
      <c r="XCD650" s="1"/>
      <c r="XCE650" s="1"/>
      <c r="XCF650" s="1"/>
      <c r="XCG650" s="1"/>
      <c r="XCH650" s="1"/>
      <c r="XCI650" s="1"/>
      <c r="XCJ650" s="1"/>
      <c r="XCK650" s="1"/>
      <c r="XCL650" s="1"/>
      <c r="XCM650" s="1"/>
      <c r="XCN650" s="1"/>
      <c r="XCO650" s="1"/>
      <c r="XCP650" s="1"/>
      <c r="XCQ650" s="1"/>
      <c r="XCR650" s="1"/>
      <c r="XCS650" s="1"/>
      <c r="XCT650" s="1"/>
      <c r="XCU650" s="1"/>
      <c r="XCV650" s="1"/>
      <c r="XCW650" s="1"/>
      <c r="XCX650" s="1"/>
      <c r="XCY650" s="1"/>
      <c r="XCZ650" s="1"/>
      <c r="XDA650" s="1"/>
      <c r="XDB650" s="1"/>
      <c r="XDC650" s="1"/>
      <c r="XDD650" s="1"/>
      <c r="XDE650" s="1"/>
      <c r="XDF650" s="1"/>
      <c r="XDG650" s="1"/>
      <c r="XDH650" s="1"/>
      <c r="XDI650" s="1"/>
      <c r="XDJ650" s="1"/>
      <c r="XDK650" s="1"/>
      <c r="XDL650" s="1"/>
      <c r="XDM650" s="1"/>
      <c r="XDN650" s="1"/>
      <c r="XDO650" s="1"/>
      <c r="XDP650" s="1"/>
      <c r="XDQ650" s="1"/>
      <c r="XDR650" s="1"/>
      <c r="XDS650" s="1"/>
      <c r="XDT650" s="1"/>
      <c r="XDU650" s="1"/>
      <c r="XDV650" s="1"/>
      <c r="XDW650" s="1"/>
      <c r="XDX650" s="1"/>
      <c r="XDY650" s="1"/>
      <c r="XDZ650" s="1"/>
      <c r="XEA650" s="1"/>
      <c r="XEB650" s="1"/>
      <c r="XEC650" s="1"/>
      <c r="XED650" s="1"/>
      <c r="XEE650" s="1"/>
      <c r="XEF650" s="1"/>
      <c r="XEG650" s="1"/>
      <c r="XEH650" s="1"/>
      <c r="XEI650" s="1"/>
      <c r="XEJ650" s="1"/>
      <c r="XEK650" s="1"/>
      <c r="XEL650" s="1"/>
      <c r="XEM650" s="1"/>
      <c r="XEN650" s="1"/>
      <c r="XEO650" s="1"/>
      <c r="XEP650" s="1"/>
      <c r="XEQ650" s="1"/>
      <c r="XER650" s="1"/>
      <c r="XES650" s="1"/>
      <c r="XET650" s="1"/>
      <c r="XEU650" s="1"/>
      <c r="XEV650" s="1"/>
      <c r="XEW650" s="1"/>
      <c r="XEX650" s="1"/>
      <c r="XEY650" s="1"/>
      <c r="XEZ650" s="1"/>
      <c r="XFA650" s="1"/>
      <c r="XFB650" s="1"/>
      <c r="XFC650" s="1"/>
      <c r="XFD650" s="1"/>
    </row>
    <row r="651" spans="1:151 16227:16384" s="11" customFormat="1" ht="20.25" x14ac:dyDescent="0.25">
      <c r="A651" s="120" t="s">
        <v>262</v>
      </c>
      <c r="B651" s="121"/>
      <c r="C651" s="121"/>
      <c r="D651" s="121"/>
      <c r="E651" s="121"/>
      <c r="F651" s="121"/>
      <c r="G651" s="121"/>
      <c r="H651" s="121"/>
      <c r="I651" s="122"/>
      <c r="J651" s="1">
        <v>1</v>
      </c>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WZC651" s="1"/>
      <c r="WZD651" s="1"/>
      <c r="WZE651" s="1"/>
      <c r="WZF651" s="1"/>
      <c r="WZG651" s="1"/>
      <c r="WZH651" s="1"/>
      <c r="WZI651" s="1"/>
      <c r="WZJ651" s="1"/>
      <c r="WZK651" s="1"/>
      <c r="WZL651" s="1"/>
      <c r="WZM651" s="1"/>
      <c r="WZN651" s="1"/>
      <c r="WZO651" s="1"/>
      <c r="WZP651" s="1"/>
      <c r="WZQ651" s="1"/>
      <c r="WZR651" s="1"/>
      <c r="WZS651" s="1"/>
      <c r="WZT651" s="1"/>
      <c r="WZU651" s="1"/>
      <c r="WZV651" s="1"/>
      <c r="WZW651" s="1"/>
      <c r="WZX651" s="1"/>
      <c r="WZY651" s="1"/>
      <c r="WZZ651" s="1"/>
      <c r="XAA651" s="1"/>
      <c r="XAB651" s="1"/>
      <c r="XAC651" s="1"/>
      <c r="XAD651" s="1"/>
      <c r="XAE651" s="1"/>
      <c r="XAF651" s="1"/>
      <c r="XAG651" s="1"/>
      <c r="XAH651" s="1"/>
      <c r="XAI651" s="1"/>
      <c r="XAJ651" s="1"/>
      <c r="XAK651" s="1"/>
      <c r="XAL651" s="1"/>
      <c r="XAM651" s="1"/>
      <c r="XAN651" s="1"/>
      <c r="XAO651" s="1"/>
      <c r="XAP651" s="1"/>
      <c r="XAQ651" s="1"/>
      <c r="XAR651" s="1"/>
      <c r="XAS651" s="1"/>
      <c r="XAT651" s="1"/>
      <c r="XAU651" s="1"/>
      <c r="XAV651" s="1"/>
      <c r="XAW651" s="1"/>
      <c r="XAX651" s="1"/>
      <c r="XAY651" s="1"/>
      <c r="XAZ651" s="1"/>
      <c r="XBA651" s="1"/>
      <c r="XBB651" s="1"/>
      <c r="XBC651" s="1"/>
      <c r="XBD651" s="1"/>
      <c r="XBE651" s="1"/>
      <c r="XBF651" s="1"/>
      <c r="XBG651" s="1"/>
      <c r="XBH651" s="1"/>
      <c r="XBI651" s="1"/>
      <c r="XBJ651" s="1"/>
      <c r="XBK651" s="1"/>
      <c r="XBL651" s="1"/>
      <c r="XBM651" s="1"/>
      <c r="XBN651" s="1"/>
      <c r="XBO651" s="1"/>
      <c r="XBP651" s="1"/>
      <c r="XBQ651" s="1"/>
      <c r="XBR651" s="1"/>
      <c r="XBS651" s="1"/>
      <c r="XBT651" s="1"/>
      <c r="XBU651" s="1"/>
      <c r="XBV651" s="1"/>
      <c r="XBW651" s="1"/>
      <c r="XBX651" s="1"/>
      <c r="XBY651" s="1"/>
      <c r="XBZ651" s="1"/>
      <c r="XCA651" s="1"/>
      <c r="XCB651" s="1"/>
      <c r="XCC651" s="1"/>
      <c r="XCD651" s="1"/>
      <c r="XCE651" s="1"/>
      <c r="XCF651" s="1"/>
      <c r="XCG651" s="1"/>
      <c r="XCH651" s="1"/>
      <c r="XCI651" s="1"/>
      <c r="XCJ651" s="1"/>
      <c r="XCK651" s="1"/>
      <c r="XCL651" s="1"/>
      <c r="XCM651" s="1"/>
      <c r="XCN651" s="1"/>
      <c r="XCO651" s="1"/>
      <c r="XCP651" s="1"/>
      <c r="XCQ651" s="1"/>
      <c r="XCR651" s="1"/>
      <c r="XCS651" s="1"/>
      <c r="XCT651" s="1"/>
      <c r="XCU651" s="1"/>
      <c r="XCV651" s="1"/>
      <c r="XCW651" s="1"/>
      <c r="XCX651" s="1"/>
      <c r="XCY651" s="1"/>
      <c r="XCZ651" s="1"/>
      <c r="XDA651" s="1"/>
      <c r="XDB651" s="1"/>
      <c r="XDC651" s="1"/>
      <c r="XDD651" s="1"/>
      <c r="XDE651" s="1"/>
      <c r="XDF651" s="1"/>
      <c r="XDG651" s="1"/>
      <c r="XDH651" s="1"/>
      <c r="XDI651" s="1"/>
      <c r="XDJ651" s="1"/>
      <c r="XDK651" s="1"/>
      <c r="XDL651" s="1"/>
      <c r="XDM651" s="1"/>
      <c r="XDN651" s="1"/>
      <c r="XDO651" s="1"/>
      <c r="XDP651" s="1"/>
      <c r="XDQ651" s="1"/>
      <c r="XDR651" s="1"/>
      <c r="XDS651" s="1"/>
      <c r="XDT651" s="1"/>
      <c r="XDU651" s="1"/>
      <c r="XDV651" s="1"/>
      <c r="XDW651" s="1"/>
      <c r="XDX651" s="1"/>
      <c r="XDY651" s="1"/>
      <c r="XDZ651" s="1"/>
      <c r="XEA651" s="1"/>
      <c r="XEB651" s="1"/>
      <c r="XEC651" s="1"/>
      <c r="XED651" s="1"/>
      <c r="XEE651" s="1"/>
      <c r="XEF651" s="1"/>
      <c r="XEG651" s="1"/>
      <c r="XEH651" s="1"/>
      <c r="XEI651" s="1"/>
      <c r="XEJ651" s="1"/>
      <c r="XEK651" s="1"/>
      <c r="XEL651" s="1"/>
      <c r="XEM651" s="1"/>
      <c r="XEN651" s="1"/>
      <c r="XEO651" s="1"/>
      <c r="XEP651" s="1"/>
      <c r="XEQ651" s="1"/>
      <c r="XER651" s="1"/>
      <c r="XES651" s="1"/>
      <c r="XET651" s="1"/>
      <c r="XEU651" s="1"/>
      <c r="XEV651" s="1"/>
      <c r="XEW651" s="1"/>
      <c r="XEX651" s="1"/>
      <c r="XEY651" s="1"/>
      <c r="XEZ651" s="1"/>
      <c r="XFA651" s="1"/>
      <c r="XFB651" s="1"/>
      <c r="XFC651" s="1"/>
      <c r="XFD651" s="1"/>
    </row>
    <row r="652" spans="1:151 16227:16384" s="11" customFormat="1" ht="20.25" customHeight="1" x14ac:dyDescent="0.25">
      <c r="A652" s="137" t="str">
        <f>A651</f>
        <v>40th Floor</v>
      </c>
      <c r="B652" s="138"/>
      <c r="C652" s="100">
        <v>1</v>
      </c>
      <c r="D652" s="100"/>
      <c r="E652" s="117" t="s">
        <v>266</v>
      </c>
      <c r="F652" s="118"/>
      <c r="G652" s="118"/>
      <c r="H652" s="118"/>
      <c r="I652" s="119"/>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WZC652" s="1"/>
      <c r="WZD652" s="1"/>
      <c r="WZE652" s="1"/>
      <c r="WZF652" s="1"/>
      <c r="WZG652" s="1"/>
      <c r="WZH652" s="1"/>
      <c r="WZI652" s="1"/>
      <c r="WZJ652" s="1"/>
      <c r="WZK652" s="1"/>
      <c r="WZL652" s="1"/>
      <c r="WZM652" s="1"/>
      <c r="WZN652" s="1"/>
      <c r="WZO652" s="1"/>
      <c r="WZP652" s="1"/>
      <c r="WZQ652" s="1"/>
      <c r="WZR652" s="1"/>
      <c r="WZS652" s="1"/>
      <c r="WZT652" s="1"/>
      <c r="WZU652" s="1"/>
      <c r="WZV652" s="1"/>
      <c r="WZW652" s="1"/>
      <c r="WZX652" s="1"/>
      <c r="WZY652" s="1"/>
      <c r="WZZ652" s="1"/>
      <c r="XAA652" s="1"/>
      <c r="XAB652" s="1"/>
      <c r="XAC652" s="1"/>
      <c r="XAD652" s="1"/>
      <c r="XAE652" s="1"/>
      <c r="XAF652" s="1"/>
      <c r="XAG652" s="1"/>
      <c r="XAH652" s="1"/>
      <c r="XAI652" s="1"/>
      <c r="XAJ652" s="1"/>
      <c r="XAK652" s="1"/>
      <c r="XAL652" s="1"/>
      <c r="XAM652" s="1"/>
      <c r="XAN652" s="1"/>
      <c r="XAO652" s="1"/>
      <c r="XAP652" s="1"/>
      <c r="XAQ652" s="1"/>
      <c r="XAR652" s="1"/>
      <c r="XAS652" s="1"/>
      <c r="XAT652" s="1"/>
      <c r="XAU652" s="1"/>
      <c r="XAV652" s="1"/>
      <c r="XAW652" s="1"/>
      <c r="XAX652" s="1"/>
      <c r="XAY652" s="1"/>
      <c r="XAZ652" s="1"/>
      <c r="XBA652" s="1"/>
      <c r="XBB652" s="1"/>
      <c r="XBC652" s="1"/>
      <c r="XBD652" s="1"/>
      <c r="XBE652" s="1"/>
      <c r="XBF652" s="1"/>
      <c r="XBG652" s="1"/>
      <c r="XBH652" s="1"/>
      <c r="XBI652" s="1"/>
      <c r="XBJ652" s="1"/>
      <c r="XBK652" s="1"/>
      <c r="XBL652" s="1"/>
      <c r="XBM652" s="1"/>
      <c r="XBN652" s="1"/>
      <c r="XBO652" s="1"/>
      <c r="XBP652" s="1"/>
      <c r="XBQ652" s="1"/>
      <c r="XBR652" s="1"/>
      <c r="XBS652" s="1"/>
      <c r="XBT652" s="1"/>
      <c r="XBU652" s="1"/>
      <c r="XBV652" s="1"/>
      <c r="XBW652" s="1"/>
      <c r="XBX652" s="1"/>
      <c r="XBY652" s="1"/>
      <c r="XBZ652" s="1"/>
      <c r="XCA652" s="1"/>
      <c r="XCB652" s="1"/>
      <c r="XCC652" s="1"/>
      <c r="XCD652" s="1"/>
      <c r="XCE652" s="1"/>
      <c r="XCF652" s="1"/>
      <c r="XCG652" s="1"/>
      <c r="XCH652" s="1"/>
      <c r="XCI652" s="1"/>
      <c r="XCJ652" s="1"/>
      <c r="XCK652" s="1"/>
      <c r="XCL652" s="1"/>
      <c r="XCM652" s="1"/>
      <c r="XCN652" s="1"/>
      <c r="XCO652" s="1"/>
      <c r="XCP652" s="1"/>
      <c r="XCQ652" s="1"/>
      <c r="XCR652" s="1"/>
      <c r="XCS652" s="1"/>
      <c r="XCT652" s="1"/>
      <c r="XCU652" s="1"/>
      <c r="XCV652" s="1"/>
      <c r="XCW652" s="1"/>
      <c r="XCX652" s="1"/>
      <c r="XCY652" s="1"/>
      <c r="XCZ652" s="1"/>
      <c r="XDA652" s="1"/>
      <c r="XDB652" s="1"/>
      <c r="XDC652" s="1"/>
      <c r="XDD652" s="1"/>
      <c r="XDE652" s="1"/>
      <c r="XDF652" s="1"/>
      <c r="XDG652" s="1"/>
      <c r="XDH652" s="1"/>
      <c r="XDI652" s="1"/>
      <c r="XDJ652" s="1"/>
      <c r="XDK652" s="1"/>
      <c r="XDL652" s="1"/>
      <c r="XDM652" s="1"/>
      <c r="XDN652" s="1"/>
      <c r="XDO652" s="1"/>
      <c r="XDP652" s="1"/>
      <c r="XDQ652" s="1"/>
      <c r="XDR652" s="1"/>
      <c r="XDS652" s="1"/>
      <c r="XDT652" s="1"/>
      <c r="XDU652" s="1"/>
      <c r="XDV652" s="1"/>
      <c r="XDW652" s="1"/>
      <c r="XDX652" s="1"/>
      <c r="XDY652" s="1"/>
      <c r="XDZ652" s="1"/>
      <c r="XEA652" s="1"/>
      <c r="XEB652" s="1"/>
      <c r="XEC652" s="1"/>
      <c r="XED652" s="1"/>
      <c r="XEE652" s="1"/>
      <c r="XEF652" s="1"/>
      <c r="XEG652" s="1"/>
      <c r="XEH652" s="1"/>
      <c r="XEI652" s="1"/>
      <c r="XEJ652" s="1"/>
      <c r="XEK652" s="1"/>
      <c r="XEL652" s="1"/>
      <c r="XEM652" s="1"/>
      <c r="XEN652" s="1"/>
      <c r="XEO652" s="1"/>
      <c r="XEP652" s="1"/>
      <c r="XEQ652" s="1"/>
      <c r="XER652" s="1"/>
      <c r="XES652" s="1"/>
      <c r="XET652" s="1"/>
      <c r="XEU652" s="1"/>
      <c r="XEV652" s="1"/>
      <c r="XEW652" s="1"/>
      <c r="XEX652" s="1"/>
      <c r="XEY652" s="1"/>
      <c r="XEZ652" s="1"/>
      <c r="XFA652" s="1"/>
      <c r="XFB652" s="1"/>
      <c r="XFC652" s="1"/>
      <c r="XFD652" s="1"/>
    </row>
    <row r="653" spans="1:151 16227:16384" s="11" customFormat="1" ht="20.25" customHeight="1" x14ac:dyDescent="0.25">
      <c r="A653" s="139"/>
      <c r="B653" s="140"/>
      <c r="C653" s="100">
        <f>C652+1</f>
        <v>2</v>
      </c>
      <c r="D653" s="100"/>
      <c r="E653" s="80" t="s">
        <v>208</v>
      </c>
      <c r="F653" s="117">
        <f>(61.39+1.69)*10.764</f>
        <v>678.99311999999998</v>
      </c>
      <c r="G653" s="119">
        <f>(61.39+1.69)*10.764</f>
        <v>678.99311999999998</v>
      </c>
      <c r="H653" s="80">
        <v>0</v>
      </c>
      <c r="I653" s="80">
        <f t="shared" ref="I653" si="173">F653*(($I$191)+1)+H653</f>
        <v>1018.4896799999999</v>
      </c>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WZC653" s="1"/>
      <c r="WZD653" s="1"/>
      <c r="WZE653" s="1"/>
      <c r="WZF653" s="1"/>
      <c r="WZG653" s="1"/>
      <c r="WZH653" s="1"/>
      <c r="WZI653" s="1"/>
      <c r="WZJ653" s="1"/>
      <c r="WZK653" s="1"/>
      <c r="WZL653" s="1"/>
      <c r="WZM653" s="1"/>
      <c r="WZN653" s="1"/>
      <c r="WZO653" s="1"/>
      <c r="WZP653" s="1"/>
      <c r="WZQ653" s="1"/>
      <c r="WZR653" s="1"/>
      <c r="WZS653" s="1"/>
      <c r="WZT653" s="1"/>
      <c r="WZU653" s="1"/>
      <c r="WZV653" s="1"/>
      <c r="WZW653" s="1"/>
      <c r="WZX653" s="1"/>
      <c r="WZY653" s="1"/>
      <c r="WZZ653" s="1"/>
      <c r="XAA653" s="1"/>
      <c r="XAB653" s="1"/>
      <c r="XAC653" s="1"/>
      <c r="XAD653" s="1"/>
      <c r="XAE653" s="1"/>
      <c r="XAF653" s="1"/>
      <c r="XAG653" s="1"/>
      <c r="XAH653" s="1"/>
      <c r="XAI653" s="1"/>
      <c r="XAJ653" s="1"/>
      <c r="XAK653" s="1"/>
      <c r="XAL653" s="1"/>
      <c r="XAM653" s="1"/>
      <c r="XAN653" s="1"/>
      <c r="XAO653" s="1"/>
      <c r="XAP653" s="1"/>
      <c r="XAQ653" s="1"/>
      <c r="XAR653" s="1"/>
      <c r="XAS653" s="1"/>
      <c r="XAT653" s="1"/>
      <c r="XAU653" s="1"/>
      <c r="XAV653" s="1"/>
      <c r="XAW653" s="1"/>
      <c r="XAX653" s="1"/>
      <c r="XAY653" s="1"/>
      <c r="XAZ653" s="1"/>
      <c r="XBA653" s="1"/>
      <c r="XBB653" s="1"/>
      <c r="XBC653" s="1"/>
      <c r="XBD653" s="1"/>
      <c r="XBE653" s="1"/>
      <c r="XBF653" s="1"/>
      <c r="XBG653" s="1"/>
      <c r="XBH653" s="1"/>
      <c r="XBI653" s="1"/>
      <c r="XBJ653" s="1"/>
      <c r="XBK653" s="1"/>
      <c r="XBL653" s="1"/>
      <c r="XBM653" s="1"/>
      <c r="XBN653" s="1"/>
      <c r="XBO653" s="1"/>
      <c r="XBP653" s="1"/>
      <c r="XBQ653" s="1"/>
      <c r="XBR653" s="1"/>
      <c r="XBS653" s="1"/>
      <c r="XBT653" s="1"/>
      <c r="XBU653" s="1"/>
      <c r="XBV653" s="1"/>
      <c r="XBW653" s="1"/>
      <c r="XBX653" s="1"/>
      <c r="XBY653" s="1"/>
      <c r="XBZ653" s="1"/>
      <c r="XCA653" s="1"/>
      <c r="XCB653" s="1"/>
      <c r="XCC653" s="1"/>
      <c r="XCD653" s="1"/>
      <c r="XCE653" s="1"/>
      <c r="XCF653" s="1"/>
      <c r="XCG653" s="1"/>
      <c r="XCH653" s="1"/>
      <c r="XCI653" s="1"/>
      <c r="XCJ653" s="1"/>
      <c r="XCK653" s="1"/>
      <c r="XCL653" s="1"/>
      <c r="XCM653" s="1"/>
      <c r="XCN653" s="1"/>
      <c r="XCO653" s="1"/>
      <c r="XCP653" s="1"/>
      <c r="XCQ653" s="1"/>
      <c r="XCR653" s="1"/>
      <c r="XCS653" s="1"/>
      <c r="XCT653" s="1"/>
      <c r="XCU653" s="1"/>
      <c r="XCV653" s="1"/>
      <c r="XCW653" s="1"/>
      <c r="XCX653" s="1"/>
      <c r="XCY653" s="1"/>
      <c r="XCZ653" s="1"/>
      <c r="XDA653" s="1"/>
      <c r="XDB653" s="1"/>
      <c r="XDC653" s="1"/>
      <c r="XDD653" s="1"/>
      <c r="XDE653" s="1"/>
      <c r="XDF653" s="1"/>
      <c r="XDG653" s="1"/>
      <c r="XDH653" s="1"/>
      <c r="XDI653" s="1"/>
      <c r="XDJ653" s="1"/>
      <c r="XDK653" s="1"/>
      <c r="XDL653" s="1"/>
      <c r="XDM653" s="1"/>
      <c r="XDN653" s="1"/>
      <c r="XDO653" s="1"/>
      <c r="XDP653" s="1"/>
      <c r="XDQ653" s="1"/>
      <c r="XDR653" s="1"/>
      <c r="XDS653" s="1"/>
      <c r="XDT653" s="1"/>
      <c r="XDU653" s="1"/>
      <c r="XDV653" s="1"/>
      <c r="XDW653" s="1"/>
      <c r="XDX653" s="1"/>
      <c r="XDY653" s="1"/>
      <c r="XDZ653" s="1"/>
      <c r="XEA653" s="1"/>
      <c r="XEB653" s="1"/>
      <c r="XEC653" s="1"/>
      <c r="XED653" s="1"/>
      <c r="XEE653" s="1"/>
      <c r="XEF653" s="1"/>
      <c r="XEG653" s="1"/>
      <c r="XEH653" s="1"/>
      <c r="XEI653" s="1"/>
      <c r="XEJ653" s="1"/>
      <c r="XEK653" s="1"/>
      <c r="XEL653" s="1"/>
      <c r="XEM653" s="1"/>
      <c r="XEN653" s="1"/>
      <c r="XEO653" s="1"/>
      <c r="XEP653" s="1"/>
      <c r="XEQ653" s="1"/>
      <c r="XER653" s="1"/>
      <c r="XES653" s="1"/>
      <c r="XET653" s="1"/>
      <c r="XEU653" s="1"/>
      <c r="XEV653" s="1"/>
      <c r="XEW653" s="1"/>
      <c r="XEX653" s="1"/>
      <c r="XEY653" s="1"/>
      <c r="XEZ653" s="1"/>
      <c r="XFA653" s="1"/>
      <c r="XFB653" s="1"/>
      <c r="XFC653" s="1"/>
      <c r="XFD653" s="1"/>
    </row>
    <row r="654" spans="1:151 16227:16384" s="11" customFormat="1" ht="20.25" customHeight="1" x14ac:dyDescent="0.25">
      <c r="A654" s="139"/>
      <c r="B654" s="140"/>
      <c r="C654" s="100">
        <f t="shared" ref="C654" si="174">C653+1</f>
        <v>3</v>
      </c>
      <c r="D654" s="100"/>
      <c r="E654" s="80" t="s">
        <v>211</v>
      </c>
      <c r="F654" s="117">
        <f>(42.53)*10.764</f>
        <v>457.79291999999998</v>
      </c>
      <c r="G654" s="119">
        <f>(42.53)*10.764</f>
        <v>457.79291999999998</v>
      </c>
      <c r="H654" s="80">
        <v>0</v>
      </c>
      <c r="I654" s="80">
        <f>F654*(($I$191)+1)+H654</f>
        <v>686.68938000000003</v>
      </c>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WZC654" s="1"/>
      <c r="WZD654" s="1"/>
      <c r="WZE654" s="1"/>
      <c r="WZF654" s="1"/>
      <c r="WZG654" s="1"/>
      <c r="WZH654" s="1"/>
      <c r="WZI654" s="1"/>
      <c r="WZJ654" s="1"/>
      <c r="WZK654" s="1"/>
      <c r="WZL654" s="1"/>
      <c r="WZM654" s="1"/>
      <c r="WZN654" s="1"/>
      <c r="WZO654" s="1"/>
      <c r="WZP654" s="1"/>
      <c r="WZQ654" s="1"/>
      <c r="WZR654" s="1"/>
      <c r="WZS654" s="1"/>
      <c r="WZT654" s="1"/>
      <c r="WZU654" s="1"/>
      <c r="WZV654" s="1"/>
      <c r="WZW654" s="1"/>
      <c r="WZX654" s="1"/>
      <c r="WZY654" s="1"/>
      <c r="WZZ654" s="1"/>
      <c r="XAA654" s="1"/>
      <c r="XAB654" s="1"/>
      <c r="XAC654" s="1"/>
      <c r="XAD654" s="1"/>
      <c r="XAE654" s="1"/>
      <c r="XAF654" s="1"/>
      <c r="XAG654" s="1"/>
      <c r="XAH654" s="1"/>
      <c r="XAI654" s="1"/>
      <c r="XAJ654" s="1"/>
      <c r="XAK654" s="1"/>
      <c r="XAL654" s="1"/>
      <c r="XAM654" s="1"/>
      <c r="XAN654" s="1"/>
      <c r="XAO654" s="1"/>
      <c r="XAP654" s="1"/>
      <c r="XAQ654" s="1"/>
      <c r="XAR654" s="1"/>
      <c r="XAS654" s="1"/>
      <c r="XAT654" s="1"/>
      <c r="XAU654" s="1"/>
      <c r="XAV654" s="1"/>
      <c r="XAW654" s="1"/>
      <c r="XAX654" s="1"/>
      <c r="XAY654" s="1"/>
      <c r="XAZ654" s="1"/>
      <c r="XBA654" s="1"/>
      <c r="XBB654" s="1"/>
      <c r="XBC654" s="1"/>
      <c r="XBD654" s="1"/>
      <c r="XBE654" s="1"/>
      <c r="XBF654" s="1"/>
      <c r="XBG654" s="1"/>
      <c r="XBH654" s="1"/>
      <c r="XBI654" s="1"/>
      <c r="XBJ654" s="1"/>
      <c r="XBK654" s="1"/>
      <c r="XBL654" s="1"/>
      <c r="XBM654" s="1"/>
      <c r="XBN654" s="1"/>
      <c r="XBO654" s="1"/>
      <c r="XBP654" s="1"/>
      <c r="XBQ654" s="1"/>
      <c r="XBR654" s="1"/>
      <c r="XBS654" s="1"/>
      <c r="XBT654" s="1"/>
      <c r="XBU654" s="1"/>
      <c r="XBV654" s="1"/>
      <c r="XBW654" s="1"/>
      <c r="XBX654" s="1"/>
      <c r="XBY654" s="1"/>
      <c r="XBZ654" s="1"/>
      <c r="XCA654" s="1"/>
      <c r="XCB654" s="1"/>
      <c r="XCC654" s="1"/>
      <c r="XCD654" s="1"/>
      <c r="XCE654" s="1"/>
      <c r="XCF654" s="1"/>
      <c r="XCG654" s="1"/>
      <c r="XCH654" s="1"/>
      <c r="XCI654" s="1"/>
      <c r="XCJ654" s="1"/>
      <c r="XCK654" s="1"/>
      <c r="XCL654" s="1"/>
      <c r="XCM654" s="1"/>
      <c r="XCN654" s="1"/>
      <c r="XCO654" s="1"/>
      <c r="XCP654" s="1"/>
      <c r="XCQ654" s="1"/>
      <c r="XCR654" s="1"/>
      <c r="XCS654" s="1"/>
      <c r="XCT654" s="1"/>
      <c r="XCU654" s="1"/>
      <c r="XCV654" s="1"/>
      <c r="XCW654" s="1"/>
      <c r="XCX654" s="1"/>
      <c r="XCY654" s="1"/>
      <c r="XCZ654" s="1"/>
      <c r="XDA654" s="1"/>
      <c r="XDB654" s="1"/>
      <c r="XDC654" s="1"/>
      <c r="XDD654" s="1"/>
      <c r="XDE654" s="1"/>
      <c r="XDF654" s="1"/>
      <c r="XDG654" s="1"/>
      <c r="XDH654" s="1"/>
      <c r="XDI654" s="1"/>
      <c r="XDJ654" s="1"/>
      <c r="XDK654" s="1"/>
      <c r="XDL654" s="1"/>
      <c r="XDM654" s="1"/>
      <c r="XDN654" s="1"/>
      <c r="XDO654" s="1"/>
      <c r="XDP654" s="1"/>
      <c r="XDQ654" s="1"/>
      <c r="XDR654" s="1"/>
      <c r="XDS654" s="1"/>
      <c r="XDT654" s="1"/>
      <c r="XDU654" s="1"/>
      <c r="XDV654" s="1"/>
      <c r="XDW654" s="1"/>
      <c r="XDX654" s="1"/>
      <c r="XDY654" s="1"/>
      <c r="XDZ654" s="1"/>
      <c r="XEA654" s="1"/>
      <c r="XEB654" s="1"/>
      <c r="XEC654" s="1"/>
      <c r="XED654" s="1"/>
      <c r="XEE654" s="1"/>
      <c r="XEF654" s="1"/>
      <c r="XEG654" s="1"/>
      <c r="XEH654" s="1"/>
      <c r="XEI654" s="1"/>
      <c r="XEJ654" s="1"/>
      <c r="XEK654" s="1"/>
      <c r="XEL654" s="1"/>
      <c r="XEM654" s="1"/>
      <c r="XEN654" s="1"/>
      <c r="XEO654" s="1"/>
      <c r="XEP654" s="1"/>
      <c r="XEQ654" s="1"/>
      <c r="XER654" s="1"/>
      <c r="XES654" s="1"/>
      <c r="XET654" s="1"/>
      <c r="XEU654" s="1"/>
      <c r="XEV654" s="1"/>
      <c r="XEW654" s="1"/>
      <c r="XEX654" s="1"/>
      <c r="XEY654" s="1"/>
      <c r="XEZ654" s="1"/>
      <c r="XFA654" s="1"/>
      <c r="XFB654" s="1"/>
      <c r="XFC654" s="1"/>
      <c r="XFD654" s="1"/>
    </row>
    <row r="655" spans="1:151 16227:16384" s="11" customFormat="1" ht="20.25" customHeight="1" x14ac:dyDescent="0.25">
      <c r="A655" s="139"/>
      <c r="B655" s="140"/>
      <c r="C655" s="100">
        <f>C654+1</f>
        <v>4</v>
      </c>
      <c r="D655" s="100"/>
      <c r="E655" s="80" t="s">
        <v>211</v>
      </c>
      <c r="F655" s="117">
        <f>(42.93)*10.764</f>
        <v>462.09851999999995</v>
      </c>
      <c r="G655" s="119">
        <f>(42.93)*10.764</f>
        <v>462.09851999999995</v>
      </c>
      <c r="H655" s="80">
        <v>0</v>
      </c>
      <c r="I655" s="80">
        <f t="shared" ref="I655:I656" si="175">F655*(($I$191)+1)+H655</f>
        <v>693.1477799999999</v>
      </c>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WZC655" s="1"/>
      <c r="WZD655" s="1"/>
      <c r="WZE655" s="1"/>
      <c r="WZF655" s="1"/>
      <c r="WZG655" s="1"/>
      <c r="WZH655" s="1"/>
      <c r="WZI655" s="1"/>
      <c r="WZJ655" s="1"/>
      <c r="WZK655" s="1"/>
      <c r="WZL655" s="1"/>
      <c r="WZM655" s="1"/>
      <c r="WZN655" s="1"/>
      <c r="WZO655" s="1"/>
      <c r="WZP655" s="1"/>
      <c r="WZQ655" s="1"/>
      <c r="WZR655" s="1"/>
      <c r="WZS655" s="1"/>
      <c r="WZT655" s="1"/>
      <c r="WZU655" s="1"/>
      <c r="WZV655" s="1"/>
      <c r="WZW655" s="1"/>
      <c r="WZX655" s="1"/>
      <c r="WZY655" s="1"/>
      <c r="WZZ655" s="1"/>
      <c r="XAA655" s="1"/>
      <c r="XAB655" s="1"/>
      <c r="XAC655" s="1"/>
      <c r="XAD655" s="1"/>
      <c r="XAE655" s="1"/>
      <c r="XAF655" s="1"/>
      <c r="XAG655" s="1"/>
      <c r="XAH655" s="1"/>
      <c r="XAI655" s="1"/>
      <c r="XAJ655" s="1"/>
      <c r="XAK655" s="1"/>
      <c r="XAL655" s="1"/>
      <c r="XAM655" s="1"/>
      <c r="XAN655" s="1"/>
      <c r="XAO655" s="1"/>
      <c r="XAP655" s="1"/>
      <c r="XAQ655" s="1"/>
      <c r="XAR655" s="1"/>
      <c r="XAS655" s="1"/>
      <c r="XAT655" s="1"/>
      <c r="XAU655" s="1"/>
      <c r="XAV655" s="1"/>
      <c r="XAW655" s="1"/>
      <c r="XAX655" s="1"/>
      <c r="XAY655" s="1"/>
      <c r="XAZ655" s="1"/>
      <c r="XBA655" s="1"/>
      <c r="XBB655" s="1"/>
      <c r="XBC655" s="1"/>
      <c r="XBD655" s="1"/>
      <c r="XBE655" s="1"/>
      <c r="XBF655" s="1"/>
      <c r="XBG655" s="1"/>
      <c r="XBH655" s="1"/>
      <c r="XBI655" s="1"/>
      <c r="XBJ655" s="1"/>
      <c r="XBK655" s="1"/>
      <c r="XBL655" s="1"/>
      <c r="XBM655" s="1"/>
      <c r="XBN655" s="1"/>
      <c r="XBO655" s="1"/>
      <c r="XBP655" s="1"/>
      <c r="XBQ655" s="1"/>
      <c r="XBR655" s="1"/>
      <c r="XBS655" s="1"/>
      <c r="XBT655" s="1"/>
      <c r="XBU655" s="1"/>
      <c r="XBV655" s="1"/>
      <c r="XBW655" s="1"/>
      <c r="XBX655" s="1"/>
      <c r="XBY655" s="1"/>
      <c r="XBZ655" s="1"/>
      <c r="XCA655" s="1"/>
      <c r="XCB655" s="1"/>
      <c r="XCC655" s="1"/>
      <c r="XCD655" s="1"/>
      <c r="XCE655" s="1"/>
      <c r="XCF655" s="1"/>
      <c r="XCG655" s="1"/>
      <c r="XCH655" s="1"/>
      <c r="XCI655" s="1"/>
      <c r="XCJ655" s="1"/>
      <c r="XCK655" s="1"/>
      <c r="XCL655" s="1"/>
      <c r="XCM655" s="1"/>
      <c r="XCN655" s="1"/>
      <c r="XCO655" s="1"/>
      <c r="XCP655" s="1"/>
      <c r="XCQ655" s="1"/>
      <c r="XCR655" s="1"/>
      <c r="XCS655" s="1"/>
      <c r="XCT655" s="1"/>
      <c r="XCU655" s="1"/>
      <c r="XCV655" s="1"/>
      <c r="XCW655" s="1"/>
      <c r="XCX655" s="1"/>
      <c r="XCY655" s="1"/>
      <c r="XCZ655" s="1"/>
      <c r="XDA655" s="1"/>
      <c r="XDB655" s="1"/>
      <c r="XDC655" s="1"/>
      <c r="XDD655" s="1"/>
      <c r="XDE655" s="1"/>
      <c r="XDF655" s="1"/>
      <c r="XDG655" s="1"/>
      <c r="XDH655" s="1"/>
      <c r="XDI655" s="1"/>
      <c r="XDJ655" s="1"/>
      <c r="XDK655" s="1"/>
      <c r="XDL655" s="1"/>
      <c r="XDM655" s="1"/>
      <c r="XDN655" s="1"/>
      <c r="XDO655" s="1"/>
      <c r="XDP655" s="1"/>
      <c r="XDQ655" s="1"/>
      <c r="XDR655" s="1"/>
      <c r="XDS655" s="1"/>
      <c r="XDT655" s="1"/>
      <c r="XDU655" s="1"/>
      <c r="XDV655" s="1"/>
      <c r="XDW655" s="1"/>
      <c r="XDX655" s="1"/>
      <c r="XDY655" s="1"/>
      <c r="XDZ655" s="1"/>
      <c r="XEA655" s="1"/>
      <c r="XEB655" s="1"/>
      <c r="XEC655" s="1"/>
      <c r="XED655" s="1"/>
      <c r="XEE655" s="1"/>
      <c r="XEF655" s="1"/>
      <c r="XEG655" s="1"/>
      <c r="XEH655" s="1"/>
      <c r="XEI655" s="1"/>
      <c r="XEJ655" s="1"/>
      <c r="XEK655" s="1"/>
      <c r="XEL655" s="1"/>
      <c r="XEM655" s="1"/>
      <c r="XEN655" s="1"/>
      <c r="XEO655" s="1"/>
      <c r="XEP655" s="1"/>
      <c r="XEQ655" s="1"/>
      <c r="XER655" s="1"/>
      <c r="XES655" s="1"/>
      <c r="XET655" s="1"/>
      <c r="XEU655" s="1"/>
      <c r="XEV655" s="1"/>
      <c r="XEW655" s="1"/>
      <c r="XEX655" s="1"/>
      <c r="XEY655" s="1"/>
      <c r="XEZ655" s="1"/>
      <c r="XFA655" s="1"/>
      <c r="XFB655" s="1"/>
      <c r="XFC655" s="1"/>
      <c r="XFD655" s="1"/>
    </row>
    <row r="656" spans="1:151 16227:16384" s="11" customFormat="1" ht="20.25" customHeight="1" x14ac:dyDescent="0.25">
      <c r="A656" s="141"/>
      <c r="B656" s="142"/>
      <c r="C656" s="100">
        <v>5</v>
      </c>
      <c r="D656" s="100"/>
      <c r="E656" s="80" t="s">
        <v>206</v>
      </c>
      <c r="F656" s="117">
        <f>(75.8+1.79)*10.764</f>
        <v>835.17876000000001</v>
      </c>
      <c r="G656" s="119">
        <f>(75.8+1.79)*10.764</f>
        <v>835.17876000000001</v>
      </c>
      <c r="H656" s="80">
        <v>0</v>
      </c>
      <c r="I656" s="80">
        <f t="shared" si="175"/>
        <v>1252.7681400000001</v>
      </c>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WZC656" s="1"/>
      <c r="WZD656" s="1"/>
      <c r="WZE656" s="1"/>
      <c r="WZF656" s="1"/>
      <c r="WZG656" s="1"/>
      <c r="WZH656" s="1"/>
      <c r="WZI656" s="1"/>
      <c r="WZJ656" s="1"/>
      <c r="WZK656" s="1"/>
      <c r="WZL656" s="1"/>
      <c r="WZM656" s="1"/>
      <c r="WZN656" s="1"/>
      <c r="WZO656" s="1"/>
      <c r="WZP656" s="1"/>
      <c r="WZQ656" s="1"/>
      <c r="WZR656" s="1"/>
      <c r="WZS656" s="1"/>
      <c r="WZT656" s="1"/>
      <c r="WZU656" s="1"/>
      <c r="WZV656" s="1"/>
      <c r="WZW656" s="1"/>
      <c r="WZX656" s="1"/>
      <c r="WZY656" s="1"/>
      <c r="WZZ656" s="1"/>
      <c r="XAA656" s="1"/>
      <c r="XAB656" s="1"/>
      <c r="XAC656" s="1"/>
      <c r="XAD656" s="1"/>
      <c r="XAE656" s="1"/>
      <c r="XAF656" s="1"/>
      <c r="XAG656" s="1"/>
      <c r="XAH656" s="1"/>
      <c r="XAI656" s="1"/>
      <c r="XAJ656" s="1"/>
      <c r="XAK656" s="1"/>
      <c r="XAL656" s="1"/>
      <c r="XAM656" s="1"/>
      <c r="XAN656" s="1"/>
      <c r="XAO656" s="1"/>
      <c r="XAP656" s="1"/>
      <c r="XAQ656" s="1"/>
      <c r="XAR656" s="1"/>
      <c r="XAS656" s="1"/>
      <c r="XAT656" s="1"/>
      <c r="XAU656" s="1"/>
      <c r="XAV656" s="1"/>
      <c r="XAW656" s="1"/>
      <c r="XAX656" s="1"/>
      <c r="XAY656" s="1"/>
      <c r="XAZ656" s="1"/>
      <c r="XBA656" s="1"/>
      <c r="XBB656" s="1"/>
      <c r="XBC656" s="1"/>
      <c r="XBD656" s="1"/>
      <c r="XBE656" s="1"/>
      <c r="XBF656" s="1"/>
      <c r="XBG656" s="1"/>
      <c r="XBH656" s="1"/>
      <c r="XBI656" s="1"/>
      <c r="XBJ656" s="1"/>
      <c r="XBK656" s="1"/>
      <c r="XBL656" s="1"/>
      <c r="XBM656" s="1"/>
      <c r="XBN656" s="1"/>
      <c r="XBO656" s="1"/>
      <c r="XBP656" s="1"/>
      <c r="XBQ656" s="1"/>
      <c r="XBR656" s="1"/>
      <c r="XBS656" s="1"/>
      <c r="XBT656" s="1"/>
      <c r="XBU656" s="1"/>
      <c r="XBV656" s="1"/>
      <c r="XBW656" s="1"/>
      <c r="XBX656" s="1"/>
      <c r="XBY656" s="1"/>
      <c r="XBZ656" s="1"/>
      <c r="XCA656" s="1"/>
      <c r="XCB656" s="1"/>
      <c r="XCC656" s="1"/>
      <c r="XCD656" s="1"/>
      <c r="XCE656" s="1"/>
      <c r="XCF656" s="1"/>
      <c r="XCG656" s="1"/>
      <c r="XCH656" s="1"/>
      <c r="XCI656" s="1"/>
      <c r="XCJ656" s="1"/>
      <c r="XCK656" s="1"/>
      <c r="XCL656" s="1"/>
      <c r="XCM656" s="1"/>
      <c r="XCN656" s="1"/>
      <c r="XCO656" s="1"/>
      <c r="XCP656" s="1"/>
      <c r="XCQ656" s="1"/>
      <c r="XCR656" s="1"/>
      <c r="XCS656" s="1"/>
      <c r="XCT656" s="1"/>
      <c r="XCU656" s="1"/>
      <c r="XCV656" s="1"/>
      <c r="XCW656" s="1"/>
      <c r="XCX656" s="1"/>
      <c r="XCY656" s="1"/>
      <c r="XCZ656" s="1"/>
      <c r="XDA656" s="1"/>
      <c r="XDB656" s="1"/>
      <c r="XDC656" s="1"/>
      <c r="XDD656" s="1"/>
      <c r="XDE656" s="1"/>
      <c r="XDF656" s="1"/>
      <c r="XDG656" s="1"/>
      <c r="XDH656" s="1"/>
      <c r="XDI656" s="1"/>
      <c r="XDJ656" s="1"/>
      <c r="XDK656" s="1"/>
      <c r="XDL656" s="1"/>
      <c r="XDM656" s="1"/>
      <c r="XDN656" s="1"/>
      <c r="XDO656" s="1"/>
      <c r="XDP656" s="1"/>
      <c r="XDQ656" s="1"/>
      <c r="XDR656" s="1"/>
      <c r="XDS656" s="1"/>
      <c r="XDT656" s="1"/>
      <c r="XDU656" s="1"/>
      <c r="XDV656" s="1"/>
      <c r="XDW656" s="1"/>
      <c r="XDX656" s="1"/>
      <c r="XDY656" s="1"/>
      <c r="XDZ656" s="1"/>
      <c r="XEA656" s="1"/>
      <c r="XEB656" s="1"/>
      <c r="XEC656" s="1"/>
      <c r="XED656" s="1"/>
      <c r="XEE656" s="1"/>
      <c r="XEF656" s="1"/>
      <c r="XEG656" s="1"/>
      <c r="XEH656" s="1"/>
      <c r="XEI656" s="1"/>
      <c r="XEJ656" s="1"/>
      <c r="XEK656" s="1"/>
      <c r="XEL656" s="1"/>
      <c r="XEM656" s="1"/>
      <c r="XEN656" s="1"/>
      <c r="XEO656" s="1"/>
      <c r="XEP656" s="1"/>
      <c r="XEQ656" s="1"/>
      <c r="XER656" s="1"/>
      <c r="XES656" s="1"/>
      <c r="XET656" s="1"/>
      <c r="XEU656" s="1"/>
      <c r="XEV656" s="1"/>
      <c r="XEW656" s="1"/>
      <c r="XEX656" s="1"/>
      <c r="XEY656" s="1"/>
      <c r="XEZ656" s="1"/>
      <c r="XFA656" s="1"/>
      <c r="XFB656" s="1"/>
      <c r="XFC656" s="1"/>
      <c r="XFD656" s="1"/>
    </row>
    <row r="657" spans="1:151 16227:16384" s="11" customFormat="1" ht="20.25" x14ac:dyDescent="0.25">
      <c r="A657" s="192" t="s">
        <v>267</v>
      </c>
      <c r="B657" s="193"/>
      <c r="C657" s="193"/>
      <c r="D657" s="193"/>
      <c r="E657" s="193"/>
      <c r="F657" s="193"/>
      <c r="G657" s="193"/>
      <c r="H657" s="193"/>
      <c r="I657" s="194"/>
      <c r="J657" s="1">
        <v>2</v>
      </c>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WZC657" s="1"/>
      <c r="WZD657" s="1"/>
      <c r="WZE657" s="1"/>
      <c r="WZF657" s="1"/>
      <c r="WZG657" s="1"/>
      <c r="WZH657" s="1"/>
      <c r="WZI657" s="1"/>
      <c r="WZJ657" s="1"/>
      <c r="WZK657" s="1"/>
      <c r="WZL657" s="1"/>
      <c r="WZM657" s="1"/>
      <c r="WZN657" s="1"/>
      <c r="WZO657" s="1"/>
      <c r="WZP657" s="1"/>
      <c r="WZQ657" s="1"/>
      <c r="WZR657" s="1"/>
      <c r="WZS657" s="1"/>
      <c r="WZT657" s="1"/>
      <c r="WZU657" s="1"/>
      <c r="WZV657" s="1"/>
      <c r="WZW657" s="1"/>
      <c r="WZX657" s="1"/>
      <c r="WZY657" s="1"/>
      <c r="WZZ657" s="1"/>
      <c r="XAA657" s="1"/>
      <c r="XAB657" s="1"/>
      <c r="XAC657" s="1"/>
      <c r="XAD657" s="1"/>
      <c r="XAE657" s="1"/>
      <c r="XAF657" s="1"/>
      <c r="XAG657" s="1"/>
      <c r="XAH657" s="1"/>
      <c r="XAI657" s="1"/>
      <c r="XAJ657" s="1"/>
      <c r="XAK657" s="1"/>
      <c r="XAL657" s="1"/>
      <c r="XAM657" s="1"/>
      <c r="XAN657" s="1"/>
      <c r="XAO657" s="1"/>
      <c r="XAP657" s="1"/>
      <c r="XAQ657" s="1"/>
      <c r="XAR657" s="1"/>
      <c r="XAS657" s="1"/>
      <c r="XAT657" s="1"/>
      <c r="XAU657" s="1"/>
      <c r="XAV657" s="1"/>
      <c r="XAW657" s="1"/>
      <c r="XAX657" s="1"/>
      <c r="XAY657" s="1"/>
      <c r="XAZ657" s="1"/>
      <c r="XBA657" s="1"/>
      <c r="XBB657" s="1"/>
      <c r="XBC657" s="1"/>
      <c r="XBD657" s="1"/>
      <c r="XBE657" s="1"/>
      <c r="XBF657" s="1"/>
      <c r="XBG657" s="1"/>
      <c r="XBH657" s="1"/>
      <c r="XBI657" s="1"/>
      <c r="XBJ657" s="1"/>
      <c r="XBK657" s="1"/>
      <c r="XBL657" s="1"/>
      <c r="XBM657" s="1"/>
      <c r="XBN657" s="1"/>
      <c r="XBO657" s="1"/>
      <c r="XBP657" s="1"/>
      <c r="XBQ657" s="1"/>
      <c r="XBR657" s="1"/>
      <c r="XBS657" s="1"/>
      <c r="XBT657" s="1"/>
      <c r="XBU657" s="1"/>
      <c r="XBV657" s="1"/>
      <c r="XBW657" s="1"/>
      <c r="XBX657" s="1"/>
      <c r="XBY657" s="1"/>
      <c r="XBZ657" s="1"/>
      <c r="XCA657" s="1"/>
      <c r="XCB657" s="1"/>
      <c r="XCC657" s="1"/>
      <c r="XCD657" s="1"/>
      <c r="XCE657" s="1"/>
      <c r="XCF657" s="1"/>
      <c r="XCG657" s="1"/>
      <c r="XCH657" s="1"/>
      <c r="XCI657" s="1"/>
      <c r="XCJ657" s="1"/>
      <c r="XCK657" s="1"/>
      <c r="XCL657" s="1"/>
      <c r="XCM657" s="1"/>
      <c r="XCN657" s="1"/>
      <c r="XCO657" s="1"/>
      <c r="XCP657" s="1"/>
      <c r="XCQ657" s="1"/>
      <c r="XCR657" s="1"/>
      <c r="XCS657" s="1"/>
      <c r="XCT657" s="1"/>
      <c r="XCU657" s="1"/>
      <c r="XCV657" s="1"/>
      <c r="XCW657" s="1"/>
      <c r="XCX657" s="1"/>
      <c r="XCY657" s="1"/>
      <c r="XCZ657" s="1"/>
      <c r="XDA657" s="1"/>
      <c r="XDB657" s="1"/>
      <c r="XDC657" s="1"/>
      <c r="XDD657" s="1"/>
      <c r="XDE657" s="1"/>
      <c r="XDF657" s="1"/>
      <c r="XDG657" s="1"/>
      <c r="XDH657" s="1"/>
      <c r="XDI657" s="1"/>
      <c r="XDJ657" s="1"/>
      <c r="XDK657" s="1"/>
      <c r="XDL657" s="1"/>
      <c r="XDM657" s="1"/>
      <c r="XDN657" s="1"/>
      <c r="XDO657" s="1"/>
      <c r="XDP657" s="1"/>
      <c r="XDQ657" s="1"/>
      <c r="XDR657" s="1"/>
      <c r="XDS657" s="1"/>
      <c r="XDT657" s="1"/>
      <c r="XDU657" s="1"/>
      <c r="XDV657" s="1"/>
      <c r="XDW657" s="1"/>
      <c r="XDX657" s="1"/>
      <c r="XDY657" s="1"/>
      <c r="XDZ657" s="1"/>
      <c r="XEA657" s="1"/>
      <c r="XEB657" s="1"/>
      <c r="XEC657" s="1"/>
      <c r="XED657" s="1"/>
      <c r="XEE657" s="1"/>
      <c r="XEF657" s="1"/>
      <c r="XEG657" s="1"/>
      <c r="XEH657" s="1"/>
      <c r="XEI657" s="1"/>
      <c r="XEJ657" s="1"/>
      <c r="XEK657" s="1"/>
      <c r="XEL657" s="1"/>
      <c r="XEM657" s="1"/>
      <c r="XEN657" s="1"/>
      <c r="XEO657" s="1"/>
      <c r="XEP657" s="1"/>
      <c r="XEQ657" s="1"/>
      <c r="XER657" s="1"/>
      <c r="XES657" s="1"/>
      <c r="XET657" s="1"/>
      <c r="XEU657" s="1"/>
      <c r="XEV657" s="1"/>
      <c r="XEW657" s="1"/>
      <c r="XEX657" s="1"/>
      <c r="XEY657" s="1"/>
      <c r="XEZ657" s="1"/>
      <c r="XFA657" s="1"/>
      <c r="XFB657" s="1"/>
      <c r="XFC657" s="1"/>
      <c r="XFD657" s="1"/>
    </row>
    <row r="658" spans="1:151 16227:16384" s="11" customFormat="1" ht="20.25" customHeight="1" x14ac:dyDescent="0.25">
      <c r="A658" s="137" t="str">
        <f>A657</f>
        <v>41st &amp; 42nd Floor</v>
      </c>
      <c r="B658" s="138"/>
      <c r="C658" s="100">
        <v>1</v>
      </c>
      <c r="D658" s="100"/>
      <c r="E658" s="117" t="s">
        <v>269</v>
      </c>
      <c r="F658" s="118"/>
      <c r="G658" s="118"/>
      <c r="H658" s="118"/>
      <c r="I658" s="119"/>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WZC658" s="1"/>
      <c r="WZD658" s="1"/>
      <c r="WZE658" s="1"/>
      <c r="WZF658" s="1"/>
      <c r="WZG658" s="1"/>
      <c r="WZH658" s="1"/>
      <c r="WZI658" s="1"/>
      <c r="WZJ658" s="1"/>
      <c r="WZK658" s="1"/>
      <c r="WZL658" s="1"/>
      <c r="WZM658" s="1"/>
      <c r="WZN658" s="1"/>
      <c r="WZO658" s="1"/>
      <c r="WZP658" s="1"/>
      <c r="WZQ658" s="1"/>
      <c r="WZR658" s="1"/>
      <c r="WZS658" s="1"/>
      <c r="WZT658" s="1"/>
      <c r="WZU658" s="1"/>
      <c r="WZV658" s="1"/>
      <c r="WZW658" s="1"/>
      <c r="WZX658" s="1"/>
      <c r="WZY658" s="1"/>
      <c r="WZZ658" s="1"/>
      <c r="XAA658" s="1"/>
      <c r="XAB658" s="1"/>
      <c r="XAC658" s="1"/>
      <c r="XAD658" s="1"/>
      <c r="XAE658" s="1"/>
      <c r="XAF658" s="1"/>
      <c r="XAG658" s="1"/>
      <c r="XAH658" s="1"/>
      <c r="XAI658" s="1"/>
      <c r="XAJ658" s="1"/>
      <c r="XAK658" s="1"/>
      <c r="XAL658" s="1"/>
      <c r="XAM658" s="1"/>
      <c r="XAN658" s="1"/>
      <c r="XAO658" s="1"/>
      <c r="XAP658" s="1"/>
      <c r="XAQ658" s="1"/>
      <c r="XAR658" s="1"/>
      <c r="XAS658" s="1"/>
      <c r="XAT658" s="1"/>
      <c r="XAU658" s="1"/>
      <c r="XAV658" s="1"/>
      <c r="XAW658" s="1"/>
      <c r="XAX658" s="1"/>
      <c r="XAY658" s="1"/>
      <c r="XAZ658" s="1"/>
      <c r="XBA658" s="1"/>
      <c r="XBB658" s="1"/>
      <c r="XBC658" s="1"/>
      <c r="XBD658" s="1"/>
      <c r="XBE658" s="1"/>
      <c r="XBF658" s="1"/>
      <c r="XBG658" s="1"/>
      <c r="XBH658" s="1"/>
      <c r="XBI658" s="1"/>
      <c r="XBJ658" s="1"/>
      <c r="XBK658" s="1"/>
      <c r="XBL658" s="1"/>
      <c r="XBM658" s="1"/>
      <c r="XBN658" s="1"/>
      <c r="XBO658" s="1"/>
      <c r="XBP658" s="1"/>
      <c r="XBQ658" s="1"/>
      <c r="XBR658" s="1"/>
      <c r="XBS658" s="1"/>
      <c r="XBT658" s="1"/>
      <c r="XBU658" s="1"/>
      <c r="XBV658" s="1"/>
      <c r="XBW658" s="1"/>
      <c r="XBX658" s="1"/>
      <c r="XBY658" s="1"/>
      <c r="XBZ658" s="1"/>
      <c r="XCA658" s="1"/>
      <c r="XCB658" s="1"/>
      <c r="XCC658" s="1"/>
      <c r="XCD658" s="1"/>
      <c r="XCE658" s="1"/>
      <c r="XCF658" s="1"/>
      <c r="XCG658" s="1"/>
      <c r="XCH658" s="1"/>
      <c r="XCI658" s="1"/>
      <c r="XCJ658" s="1"/>
      <c r="XCK658" s="1"/>
      <c r="XCL658" s="1"/>
      <c r="XCM658" s="1"/>
      <c r="XCN658" s="1"/>
      <c r="XCO658" s="1"/>
      <c r="XCP658" s="1"/>
      <c r="XCQ658" s="1"/>
      <c r="XCR658" s="1"/>
      <c r="XCS658" s="1"/>
      <c r="XCT658" s="1"/>
      <c r="XCU658" s="1"/>
      <c r="XCV658" s="1"/>
      <c r="XCW658" s="1"/>
      <c r="XCX658" s="1"/>
      <c r="XCY658" s="1"/>
      <c r="XCZ658" s="1"/>
      <c r="XDA658" s="1"/>
      <c r="XDB658" s="1"/>
      <c r="XDC658" s="1"/>
      <c r="XDD658" s="1"/>
      <c r="XDE658" s="1"/>
      <c r="XDF658" s="1"/>
      <c r="XDG658" s="1"/>
      <c r="XDH658" s="1"/>
      <c r="XDI658" s="1"/>
      <c r="XDJ658" s="1"/>
      <c r="XDK658" s="1"/>
      <c r="XDL658" s="1"/>
      <c r="XDM658" s="1"/>
      <c r="XDN658" s="1"/>
      <c r="XDO658" s="1"/>
      <c r="XDP658" s="1"/>
      <c r="XDQ658" s="1"/>
      <c r="XDR658" s="1"/>
      <c r="XDS658" s="1"/>
      <c r="XDT658" s="1"/>
      <c r="XDU658" s="1"/>
      <c r="XDV658" s="1"/>
      <c r="XDW658" s="1"/>
      <c r="XDX658" s="1"/>
      <c r="XDY658" s="1"/>
      <c r="XDZ658" s="1"/>
      <c r="XEA658" s="1"/>
      <c r="XEB658" s="1"/>
      <c r="XEC658" s="1"/>
      <c r="XED658" s="1"/>
      <c r="XEE658" s="1"/>
      <c r="XEF658" s="1"/>
      <c r="XEG658" s="1"/>
      <c r="XEH658" s="1"/>
      <c r="XEI658" s="1"/>
      <c r="XEJ658" s="1"/>
      <c r="XEK658" s="1"/>
      <c r="XEL658" s="1"/>
      <c r="XEM658" s="1"/>
      <c r="XEN658" s="1"/>
      <c r="XEO658" s="1"/>
      <c r="XEP658" s="1"/>
      <c r="XEQ658" s="1"/>
      <c r="XER658" s="1"/>
      <c r="XES658" s="1"/>
      <c r="XET658" s="1"/>
      <c r="XEU658" s="1"/>
      <c r="XEV658" s="1"/>
      <c r="XEW658" s="1"/>
      <c r="XEX658" s="1"/>
      <c r="XEY658" s="1"/>
      <c r="XEZ658" s="1"/>
      <c r="XFA658" s="1"/>
      <c r="XFB658" s="1"/>
      <c r="XFC658" s="1"/>
      <c r="XFD658" s="1"/>
    </row>
    <row r="659" spans="1:151 16227:16384" s="11" customFormat="1" ht="20.25" customHeight="1" x14ac:dyDescent="0.25">
      <c r="A659" s="139"/>
      <c r="B659" s="140"/>
      <c r="C659" s="100">
        <f>C658+1</f>
        <v>2</v>
      </c>
      <c r="D659" s="100"/>
      <c r="E659" s="80" t="s">
        <v>208</v>
      </c>
      <c r="F659" s="117">
        <f>(61.87+5.52)*10.764</f>
        <v>725.38595999999995</v>
      </c>
      <c r="G659" s="119">
        <f>(61.39+1.69)*10.764</f>
        <v>678.99311999999998</v>
      </c>
      <c r="H659" s="80">
        <v>0</v>
      </c>
      <c r="I659" s="80">
        <f t="shared" ref="I659" si="176">F659*(($I$191)+1)+H659</f>
        <v>1088.0789399999999</v>
      </c>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WZC659" s="1"/>
      <c r="WZD659" s="1"/>
      <c r="WZE659" s="1"/>
      <c r="WZF659" s="1"/>
      <c r="WZG659" s="1"/>
      <c r="WZH659" s="1"/>
      <c r="WZI659" s="1"/>
      <c r="WZJ659" s="1"/>
      <c r="WZK659" s="1"/>
      <c r="WZL659" s="1"/>
      <c r="WZM659" s="1"/>
      <c r="WZN659" s="1"/>
      <c r="WZO659" s="1"/>
      <c r="WZP659" s="1"/>
      <c r="WZQ659" s="1"/>
      <c r="WZR659" s="1"/>
      <c r="WZS659" s="1"/>
      <c r="WZT659" s="1"/>
      <c r="WZU659" s="1"/>
      <c r="WZV659" s="1"/>
      <c r="WZW659" s="1"/>
      <c r="WZX659" s="1"/>
      <c r="WZY659" s="1"/>
      <c r="WZZ659" s="1"/>
      <c r="XAA659" s="1"/>
      <c r="XAB659" s="1"/>
      <c r="XAC659" s="1"/>
      <c r="XAD659" s="1"/>
      <c r="XAE659" s="1"/>
      <c r="XAF659" s="1"/>
      <c r="XAG659" s="1"/>
      <c r="XAH659" s="1"/>
      <c r="XAI659" s="1"/>
      <c r="XAJ659" s="1"/>
      <c r="XAK659" s="1"/>
      <c r="XAL659" s="1"/>
      <c r="XAM659" s="1"/>
      <c r="XAN659" s="1"/>
      <c r="XAO659" s="1"/>
      <c r="XAP659" s="1"/>
      <c r="XAQ659" s="1"/>
      <c r="XAR659" s="1"/>
      <c r="XAS659" s="1"/>
      <c r="XAT659" s="1"/>
      <c r="XAU659" s="1"/>
      <c r="XAV659" s="1"/>
      <c r="XAW659" s="1"/>
      <c r="XAX659" s="1"/>
      <c r="XAY659" s="1"/>
      <c r="XAZ659" s="1"/>
      <c r="XBA659" s="1"/>
      <c r="XBB659" s="1"/>
      <c r="XBC659" s="1"/>
      <c r="XBD659" s="1"/>
      <c r="XBE659" s="1"/>
      <c r="XBF659" s="1"/>
      <c r="XBG659" s="1"/>
      <c r="XBH659" s="1"/>
      <c r="XBI659" s="1"/>
      <c r="XBJ659" s="1"/>
      <c r="XBK659" s="1"/>
      <c r="XBL659" s="1"/>
      <c r="XBM659" s="1"/>
      <c r="XBN659" s="1"/>
      <c r="XBO659" s="1"/>
      <c r="XBP659" s="1"/>
      <c r="XBQ659" s="1"/>
      <c r="XBR659" s="1"/>
      <c r="XBS659" s="1"/>
      <c r="XBT659" s="1"/>
      <c r="XBU659" s="1"/>
      <c r="XBV659" s="1"/>
      <c r="XBW659" s="1"/>
      <c r="XBX659" s="1"/>
      <c r="XBY659" s="1"/>
      <c r="XBZ659" s="1"/>
      <c r="XCA659" s="1"/>
      <c r="XCB659" s="1"/>
      <c r="XCC659" s="1"/>
      <c r="XCD659" s="1"/>
      <c r="XCE659" s="1"/>
      <c r="XCF659" s="1"/>
      <c r="XCG659" s="1"/>
      <c r="XCH659" s="1"/>
      <c r="XCI659" s="1"/>
      <c r="XCJ659" s="1"/>
      <c r="XCK659" s="1"/>
      <c r="XCL659" s="1"/>
      <c r="XCM659" s="1"/>
      <c r="XCN659" s="1"/>
      <c r="XCO659" s="1"/>
      <c r="XCP659" s="1"/>
      <c r="XCQ659" s="1"/>
      <c r="XCR659" s="1"/>
      <c r="XCS659" s="1"/>
      <c r="XCT659" s="1"/>
      <c r="XCU659" s="1"/>
      <c r="XCV659" s="1"/>
      <c r="XCW659" s="1"/>
      <c r="XCX659" s="1"/>
      <c r="XCY659" s="1"/>
      <c r="XCZ659" s="1"/>
      <c r="XDA659" s="1"/>
      <c r="XDB659" s="1"/>
      <c r="XDC659" s="1"/>
      <c r="XDD659" s="1"/>
      <c r="XDE659" s="1"/>
      <c r="XDF659" s="1"/>
      <c r="XDG659" s="1"/>
      <c r="XDH659" s="1"/>
      <c r="XDI659" s="1"/>
      <c r="XDJ659" s="1"/>
      <c r="XDK659" s="1"/>
      <c r="XDL659" s="1"/>
      <c r="XDM659" s="1"/>
      <c r="XDN659" s="1"/>
      <c r="XDO659" s="1"/>
      <c r="XDP659" s="1"/>
      <c r="XDQ659" s="1"/>
      <c r="XDR659" s="1"/>
      <c r="XDS659" s="1"/>
      <c r="XDT659" s="1"/>
      <c r="XDU659" s="1"/>
      <c r="XDV659" s="1"/>
      <c r="XDW659" s="1"/>
      <c r="XDX659" s="1"/>
      <c r="XDY659" s="1"/>
      <c r="XDZ659" s="1"/>
      <c r="XEA659" s="1"/>
      <c r="XEB659" s="1"/>
      <c r="XEC659" s="1"/>
      <c r="XED659" s="1"/>
      <c r="XEE659" s="1"/>
      <c r="XEF659" s="1"/>
      <c r="XEG659" s="1"/>
      <c r="XEH659" s="1"/>
      <c r="XEI659" s="1"/>
      <c r="XEJ659" s="1"/>
      <c r="XEK659" s="1"/>
      <c r="XEL659" s="1"/>
      <c r="XEM659" s="1"/>
      <c r="XEN659" s="1"/>
      <c r="XEO659" s="1"/>
      <c r="XEP659" s="1"/>
      <c r="XEQ659" s="1"/>
      <c r="XER659" s="1"/>
      <c r="XES659" s="1"/>
      <c r="XET659" s="1"/>
      <c r="XEU659" s="1"/>
      <c r="XEV659" s="1"/>
      <c r="XEW659" s="1"/>
      <c r="XEX659" s="1"/>
      <c r="XEY659" s="1"/>
      <c r="XEZ659" s="1"/>
      <c r="XFA659" s="1"/>
      <c r="XFB659" s="1"/>
      <c r="XFC659" s="1"/>
      <c r="XFD659" s="1"/>
    </row>
    <row r="660" spans="1:151 16227:16384" s="11" customFormat="1" ht="20.25" customHeight="1" x14ac:dyDescent="0.25">
      <c r="A660" s="139"/>
      <c r="B660" s="140"/>
      <c r="C660" s="100">
        <f t="shared" ref="C660" si="177">C659+1</f>
        <v>3</v>
      </c>
      <c r="D660" s="100"/>
      <c r="E660" s="80" t="s">
        <v>211</v>
      </c>
      <c r="F660" s="117">
        <f>(42.53)*10.764</f>
        <v>457.79291999999998</v>
      </c>
      <c r="G660" s="119">
        <f>(42.53)*10.764</f>
        <v>457.79291999999998</v>
      </c>
      <c r="H660" s="80">
        <v>0</v>
      </c>
      <c r="I660" s="80">
        <f>F660*(($I$191)+1)+H660</f>
        <v>686.68938000000003</v>
      </c>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WZC660" s="1"/>
      <c r="WZD660" s="1"/>
      <c r="WZE660" s="1"/>
      <c r="WZF660" s="1"/>
      <c r="WZG660" s="1"/>
      <c r="WZH660" s="1"/>
      <c r="WZI660" s="1"/>
      <c r="WZJ660" s="1"/>
      <c r="WZK660" s="1"/>
      <c r="WZL660" s="1"/>
      <c r="WZM660" s="1"/>
      <c r="WZN660" s="1"/>
      <c r="WZO660" s="1"/>
      <c r="WZP660" s="1"/>
      <c r="WZQ660" s="1"/>
      <c r="WZR660" s="1"/>
      <c r="WZS660" s="1"/>
      <c r="WZT660" s="1"/>
      <c r="WZU660" s="1"/>
      <c r="WZV660" s="1"/>
      <c r="WZW660" s="1"/>
      <c r="WZX660" s="1"/>
      <c r="WZY660" s="1"/>
      <c r="WZZ660" s="1"/>
      <c r="XAA660" s="1"/>
      <c r="XAB660" s="1"/>
      <c r="XAC660" s="1"/>
      <c r="XAD660" s="1"/>
      <c r="XAE660" s="1"/>
      <c r="XAF660" s="1"/>
      <c r="XAG660" s="1"/>
      <c r="XAH660" s="1"/>
      <c r="XAI660" s="1"/>
      <c r="XAJ660" s="1"/>
      <c r="XAK660" s="1"/>
      <c r="XAL660" s="1"/>
      <c r="XAM660" s="1"/>
      <c r="XAN660" s="1"/>
      <c r="XAO660" s="1"/>
      <c r="XAP660" s="1"/>
      <c r="XAQ660" s="1"/>
      <c r="XAR660" s="1"/>
      <c r="XAS660" s="1"/>
      <c r="XAT660" s="1"/>
      <c r="XAU660" s="1"/>
      <c r="XAV660" s="1"/>
      <c r="XAW660" s="1"/>
      <c r="XAX660" s="1"/>
      <c r="XAY660" s="1"/>
      <c r="XAZ660" s="1"/>
      <c r="XBA660" s="1"/>
      <c r="XBB660" s="1"/>
      <c r="XBC660" s="1"/>
      <c r="XBD660" s="1"/>
      <c r="XBE660" s="1"/>
      <c r="XBF660" s="1"/>
      <c r="XBG660" s="1"/>
      <c r="XBH660" s="1"/>
      <c r="XBI660" s="1"/>
      <c r="XBJ660" s="1"/>
      <c r="XBK660" s="1"/>
      <c r="XBL660" s="1"/>
      <c r="XBM660" s="1"/>
      <c r="XBN660" s="1"/>
      <c r="XBO660" s="1"/>
      <c r="XBP660" s="1"/>
      <c r="XBQ660" s="1"/>
      <c r="XBR660" s="1"/>
      <c r="XBS660" s="1"/>
      <c r="XBT660" s="1"/>
      <c r="XBU660" s="1"/>
      <c r="XBV660" s="1"/>
      <c r="XBW660" s="1"/>
      <c r="XBX660" s="1"/>
      <c r="XBY660" s="1"/>
      <c r="XBZ660" s="1"/>
      <c r="XCA660" s="1"/>
      <c r="XCB660" s="1"/>
      <c r="XCC660" s="1"/>
      <c r="XCD660" s="1"/>
      <c r="XCE660" s="1"/>
      <c r="XCF660" s="1"/>
      <c r="XCG660" s="1"/>
      <c r="XCH660" s="1"/>
      <c r="XCI660" s="1"/>
      <c r="XCJ660" s="1"/>
      <c r="XCK660" s="1"/>
      <c r="XCL660" s="1"/>
      <c r="XCM660" s="1"/>
      <c r="XCN660" s="1"/>
      <c r="XCO660" s="1"/>
      <c r="XCP660" s="1"/>
      <c r="XCQ660" s="1"/>
      <c r="XCR660" s="1"/>
      <c r="XCS660" s="1"/>
      <c r="XCT660" s="1"/>
      <c r="XCU660" s="1"/>
      <c r="XCV660" s="1"/>
      <c r="XCW660" s="1"/>
      <c r="XCX660" s="1"/>
      <c r="XCY660" s="1"/>
      <c r="XCZ660" s="1"/>
      <c r="XDA660" s="1"/>
      <c r="XDB660" s="1"/>
      <c r="XDC660" s="1"/>
      <c r="XDD660" s="1"/>
      <c r="XDE660" s="1"/>
      <c r="XDF660" s="1"/>
      <c r="XDG660" s="1"/>
      <c r="XDH660" s="1"/>
      <c r="XDI660" s="1"/>
      <c r="XDJ660" s="1"/>
      <c r="XDK660" s="1"/>
      <c r="XDL660" s="1"/>
      <c r="XDM660" s="1"/>
      <c r="XDN660" s="1"/>
      <c r="XDO660" s="1"/>
      <c r="XDP660" s="1"/>
      <c r="XDQ660" s="1"/>
      <c r="XDR660" s="1"/>
      <c r="XDS660" s="1"/>
      <c r="XDT660" s="1"/>
      <c r="XDU660" s="1"/>
      <c r="XDV660" s="1"/>
      <c r="XDW660" s="1"/>
      <c r="XDX660" s="1"/>
      <c r="XDY660" s="1"/>
      <c r="XDZ660" s="1"/>
      <c r="XEA660" s="1"/>
      <c r="XEB660" s="1"/>
      <c r="XEC660" s="1"/>
      <c r="XED660" s="1"/>
      <c r="XEE660" s="1"/>
      <c r="XEF660" s="1"/>
      <c r="XEG660" s="1"/>
      <c r="XEH660" s="1"/>
      <c r="XEI660" s="1"/>
      <c r="XEJ660" s="1"/>
      <c r="XEK660" s="1"/>
      <c r="XEL660" s="1"/>
      <c r="XEM660" s="1"/>
      <c r="XEN660" s="1"/>
      <c r="XEO660" s="1"/>
      <c r="XEP660" s="1"/>
      <c r="XEQ660" s="1"/>
      <c r="XER660" s="1"/>
      <c r="XES660" s="1"/>
      <c r="XET660" s="1"/>
      <c r="XEU660" s="1"/>
      <c r="XEV660" s="1"/>
      <c r="XEW660" s="1"/>
      <c r="XEX660" s="1"/>
      <c r="XEY660" s="1"/>
      <c r="XEZ660" s="1"/>
      <c r="XFA660" s="1"/>
      <c r="XFB660" s="1"/>
      <c r="XFC660" s="1"/>
      <c r="XFD660" s="1"/>
    </row>
    <row r="661" spans="1:151 16227:16384" s="11" customFormat="1" ht="20.25" customHeight="1" x14ac:dyDescent="0.25">
      <c r="A661" s="139"/>
      <c r="B661" s="140"/>
      <c r="C661" s="100">
        <f>C660+1</f>
        <v>4</v>
      </c>
      <c r="D661" s="100"/>
      <c r="E661" s="80" t="s">
        <v>211</v>
      </c>
      <c r="F661" s="117">
        <f>(42.93)*10.764</f>
        <v>462.09851999999995</v>
      </c>
      <c r="G661" s="119">
        <f>(42.93)*10.764</f>
        <v>462.09851999999995</v>
      </c>
      <c r="H661" s="80">
        <v>0</v>
      </c>
      <c r="I661" s="80">
        <f t="shared" ref="I661:I662" si="178">F661*(($I$191)+1)+H661</f>
        <v>693.1477799999999</v>
      </c>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WZC661" s="1"/>
      <c r="WZD661" s="1"/>
      <c r="WZE661" s="1"/>
      <c r="WZF661" s="1"/>
      <c r="WZG661" s="1"/>
      <c r="WZH661" s="1"/>
      <c r="WZI661" s="1"/>
      <c r="WZJ661" s="1"/>
      <c r="WZK661" s="1"/>
      <c r="WZL661" s="1"/>
      <c r="WZM661" s="1"/>
      <c r="WZN661" s="1"/>
      <c r="WZO661" s="1"/>
      <c r="WZP661" s="1"/>
      <c r="WZQ661" s="1"/>
      <c r="WZR661" s="1"/>
      <c r="WZS661" s="1"/>
      <c r="WZT661" s="1"/>
      <c r="WZU661" s="1"/>
      <c r="WZV661" s="1"/>
      <c r="WZW661" s="1"/>
      <c r="WZX661" s="1"/>
      <c r="WZY661" s="1"/>
      <c r="WZZ661" s="1"/>
      <c r="XAA661" s="1"/>
      <c r="XAB661" s="1"/>
      <c r="XAC661" s="1"/>
      <c r="XAD661" s="1"/>
      <c r="XAE661" s="1"/>
      <c r="XAF661" s="1"/>
      <c r="XAG661" s="1"/>
      <c r="XAH661" s="1"/>
      <c r="XAI661" s="1"/>
      <c r="XAJ661" s="1"/>
      <c r="XAK661" s="1"/>
      <c r="XAL661" s="1"/>
      <c r="XAM661" s="1"/>
      <c r="XAN661" s="1"/>
      <c r="XAO661" s="1"/>
      <c r="XAP661" s="1"/>
      <c r="XAQ661" s="1"/>
      <c r="XAR661" s="1"/>
      <c r="XAS661" s="1"/>
      <c r="XAT661" s="1"/>
      <c r="XAU661" s="1"/>
      <c r="XAV661" s="1"/>
      <c r="XAW661" s="1"/>
      <c r="XAX661" s="1"/>
      <c r="XAY661" s="1"/>
      <c r="XAZ661" s="1"/>
      <c r="XBA661" s="1"/>
      <c r="XBB661" s="1"/>
      <c r="XBC661" s="1"/>
      <c r="XBD661" s="1"/>
      <c r="XBE661" s="1"/>
      <c r="XBF661" s="1"/>
      <c r="XBG661" s="1"/>
      <c r="XBH661" s="1"/>
      <c r="XBI661" s="1"/>
      <c r="XBJ661" s="1"/>
      <c r="XBK661" s="1"/>
      <c r="XBL661" s="1"/>
      <c r="XBM661" s="1"/>
      <c r="XBN661" s="1"/>
      <c r="XBO661" s="1"/>
      <c r="XBP661" s="1"/>
      <c r="XBQ661" s="1"/>
      <c r="XBR661" s="1"/>
      <c r="XBS661" s="1"/>
      <c r="XBT661" s="1"/>
      <c r="XBU661" s="1"/>
      <c r="XBV661" s="1"/>
      <c r="XBW661" s="1"/>
      <c r="XBX661" s="1"/>
      <c r="XBY661" s="1"/>
      <c r="XBZ661" s="1"/>
      <c r="XCA661" s="1"/>
      <c r="XCB661" s="1"/>
      <c r="XCC661" s="1"/>
      <c r="XCD661" s="1"/>
      <c r="XCE661" s="1"/>
      <c r="XCF661" s="1"/>
      <c r="XCG661" s="1"/>
      <c r="XCH661" s="1"/>
      <c r="XCI661" s="1"/>
      <c r="XCJ661" s="1"/>
      <c r="XCK661" s="1"/>
      <c r="XCL661" s="1"/>
      <c r="XCM661" s="1"/>
      <c r="XCN661" s="1"/>
      <c r="XCO661" s="1"/>
      <c r="XCP661" s="1"/>
      <c r="XCQ661" s="1"/>
      <c r="XCR661" s="1"/>
      <c r="XCS661" s="1"/>
      <c r="XCT661" s="1"/>
      <c r="XCU661" s="1"/>
      <c r="XCV661" s="1"/>
      <c r="XCW661" s="1"/>
      <c r="XCX661" s="1"/>
      <c r="XCY661" s="1"/>
      <c r="XCZ661" s="1"/>
      <c r="XDA661" s="1"/>
      <c r="XDB661" s="1"/>
      <c r="XDC661" s="1"/>
      <c r="XDD661" s="1"/>
      <c r="XDE661" s="1"/>
      <c r="XDF661" s="1"/>
      <c r="XDG661" s="1"/>
      <c r="XDH661" s="1"/>
      <c r="XDI661" s="1"/>
      <c r="XDJ661" s="1"/>
      <c r="XDK661" s="1"/>
      <c r="XDL661" s="1"/>
      <c r="XDM661" s="1"/>
      <c r="XDN661" s="1"/>
      <c r="XDO661" s="1"/>
      <c r="XDP661" s="1"/>
      <c r="XDQ661" s="1"/>
      <c r="XDR661" s="1"/>
      <c r="XDS661" s="1"/>
      <c r="XDT661" s="1"/>
      <c r="XDU661" s="1"/>
      <c r="XDV661" s="1"/>
      <c r="XDW661" s="1"/>
      <c r="XDX661" s="1"/>
      <c r="XDY661" s="1"/>
      <c r="XDZ661" s="1"/>
      <c r="XEA661" s="1"/>
      <c r="XEB661" s="1"/>
      <c r="XEC661" s="1"/>
      <c r="XED661" s="1"/>
      <c r="XEE661" s="1"/>
      <c r="XEF661" s="1"/>
      <c r="XEG661" s="1"/>
      <c r="XEH661" s="1"/>
      <c r="XEI661" s="1"/>
      <c r="XEJ661" s="1"/>
      <c r="XEK661" s="1"/>
      <c r="XEL661" s="1"/>
      <c r="XEM661" s="1"/>
      <c r="XEN661" s="1"/>
      <c r="XEO661" s="1"/>
      <c r="XEP661" s="1"/>
      <c r="XEQ661" s="1"/>
      <c r="XER661" s="1"/>
      <c r="XES661" s="1"/>
      <c r="XET661" s="1"/>
      <c r="XEU661" s="1"/>
      <c r="XEV661" s="1"/>
      <c r="XEW661" s="1"/>
      <c r="XEX661" s="1"/>
      <c r="XEY661" s="1"/>
      <c r="XEZ661" s="1"/>
      <c r="XFA661" s="1"/>
      <c r="XFB661" s="1"/>
      <c r="XFC661" s="1"/>
      <c r="XFD661" s="1"/>
    </row>
    <row r="662" spans="1:151 16227:16384" s="11" customFormat="1" ht="20.25" customHeight="1" x14ac:dyDescent="0.25">
      <c r="A662" s="141"/>
      <c r="B662" s="142"/>
      <c r="C662" s="100">
        <v>5</v>
      </c>
      <c r="D662" s="100"/>
      <c r="E662" s="80" t="s">
        <v>206</v>
      </c>
      <c r="F662" s="117">
        <f>(75.8+1.79)*10.764</f>
        <v>835.17876000000001</v>
      </c>
      <c r="G662" s="119">
        <f>(75.8+1.79)*10.764</f>
        <v>835.17876000000001</v>
      </c>
      <c r="H662" s="80">
        <v>0</v>
      </c>
      <c r="I662" s="80">
        <f t="shared" si="178"/>
        <v>1252.7681400000001</v>
      </c>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WZC662" s="1"/>
      <c r="WZD662" s="1"/>
      <c r="WZE662" s="1"/>
      <c r="WZF662" s="1"/>
      <c r="WZG662" s="1"/>
      <c r="WZH662" s="1"/>
      <c r="WZI662" s="1"/>
      <c r="WZJ662" s="1"/>
      <c r="WZK662" s="1"/>
      <c r="WZL662" s="1"/>
      <c r="WZM662" s="1"/>
      <c r="WZN662" s="1"/>
      <c r="WZO662" s="1"/>
      <c r="WZP662" s="1"/>
      <c r="WZQ662" s="1"/>
      <c r="WZR662" s="1"/>
      <c r="WZS662" s="1"/>
      <c r="WZT662" s="1"/>
      <c r="WZU662" s="1"/>
      <c r="WZV662" s="1"/>
      <c r="WZW662" s="1"/>
      <c r="WZX662" s="1"/>
      <c r="WZY662" s="1"/>
      <c r="WZZ662" s="1"/>
      <c r="XAA662" s="1"/>
      <c r="XAB662" s="1"/>
      <c r="XAC662" s="1"/>
      <c r="XAD662" s="1"/>
      <c r="XAE662" s="1"/>
      <c r="XAF662" s="1"/>
      <c r="XAG662" s="1"/>
      <c r="XAH662" s="1"/>
      <c r="XAI662" s="1"/>
      <c r="XAJ662" s="1"/>
      <c r="XAK662" s="1"/>
      <c r="XAL662" s="1"/>
      <c r="XAM662" s="1"/>
      <c r="XAN662" s="1"/>
      <c r="XAO662" s="1"/>
      <c r="XAP662" s="1"/>
      <c r="XAQ662" s="1"/>
      <c r="XAR662" s="1"/>
      <c r="XAS662" s="1"/>
      <c r="XAT662" s="1"/>
      <c r="XAU662" s="1"/>
      <c r="XAV662" s="1"/>
      <c r="XAW662" s="1"/>
      <c r="XAX662" s="1"/>
      <c r="XAY662" s="1"/>
      <c r="XAZ662" s="1"/>
      <c r="XBA662" s="1"/>
      <c r="XBB662" s="1"/>
      <c r="XBC662" s="1"/>
      <c r="XBD662" s="1"/>
      <c r="XBE662" s="1"/>
      <c r="XBF662" s="1"/>
      <c r="XBG662" s="1"/>
      <c r="XBH662" s="1"/>
      <c r="XBI662" s="1"/>
      <c r="XBJ662" s="1"/>
      <c r="XBK662" s="1"/>
      <c r="XBL662" s="1"/>
      <c r="XBM662" s="1"/>
      <c r="XBN662" s="1"/>
      <c r="XBO662" s="1"/>
      <c r="XBP662" s="1"/>
      <c r="XBQ662" s="1"/>
      <c r="XBR662" s="1"/>
      <c r="XBS662" s="1"/>
      <c r="XBT662" s="1"/>
      <c r="XBU662" s="1"/>
      <c r="XBV662" s="1"/>
      <c r="XBW662" s="1"/>
      <c r="XBX662" s="1"/>
      <c r="XBY662" s="1"/>
      <c r="XBZ662" s="1"/>
      <c r="XCA662" s="1"/>
      <c r="XCB662" s="1"/>
      <c r="XCC662" s="1"/>
      <c r="XCD662" s="1"/>
      <c r="XCE662" s="1"/>
      <c r="XCF662" s="1"/>
      <c r="XCG662" s="1"/>
      <c r="XCH662" s="1"/>
      <c r="XCI662" s="1"/>
      <c r="XCJ662" s="1"/>
      <c r="XCK662" s="1"/>
      <c r="XCL662" s="1"/>
      <c r="XCM662" s="1"/>
      <c r="XCN662" s="1"/>
      <c r="XCO662" s="1"/>
      <c r="XCP662" s="1"/>
      <c r="XCQ662" s="1"/>
      <c r="XCR662" s="1"/>
      <c r="XCS662" s="1"/>
      <c r="XCT662" s="1"/>
      <c r="XCU662" s="1"/>
      <c r="XCV662" s="1"/>
      <c r="XCW662" s="1"/>
      <c r="XCX662" s="1"/>
      <c r="XCY662" s="1"/>
      <c r="XCZ662" s="1"/>
      <c r="XDA662" s="1"/>
      <c r="XDB662" s="1"/>
      <c r="XDC662" s="1"/>
      <c r="XDD662" s="1"/>
      <c r="XDE662" s="1"/>
      <c r="XDF662" s="1"/>
      <c r="XDG662" s="1"/>
      <c r="XDH662" s="1"/>
      <c r="XDI662" s="1"/>
      <c r="XDJ662" s="1"/>
      <c r="XDK662" s="1"/>
      <c r="XDL662" s="1"/>
      <c r="XDM662" s="1"/>
      <c r="XDN662" s="1"/>
      <c r="XDO662" s="1"/>
      <c r="XDP662" s="1"/>
      <c r="XDQ662" s="1"/>
      <c r="XDR662" s="1"/>
      <c r="XDS662" s="1"/>
      <c r="XDT662" s="1"/>
      <c r="XDU662" s="1"/>
      <c r="XDV662" s="1"/>
      <c r="XDW662" s="1"/>
      <c r="XDX662" s="1"/>
      <c r="XDY662" s="1"/>
      <c r="XDZ662" s="1"/>
      <c r="XEA662" s="1"/>
      <c r="XEB662" s="1"/>
      <c r="XEC662" s="1"/>
      <c r="XED662" s="1"/>
      <c r="XEE662" s="1"/>
      <c r="XEF662" s="1"/>
      <c r="XEG662" s="1"/>
      <c r="XEH662" s="1"/>
      <c r="XEI662" s="1"/>
      <c r="XEJ662" s="1"/>
      <c r="XEK662" s="1"/>
      <c r="XEL662" s="1"/>
      <c r="XEM662" s="1"/>
      <c r="XEN662" s="1"/>
      <c r="XEO662" s="1"/>
      <c r="XEP662" s="1"/>
      <c r="XEQ662" s="1"/>
      <c r="XER662" s="1"/>
      <c r="XES662" s="1"/>
      <c r="XET662" s="1"/>
      <c r="XEU662" s="1"/>
      <c r="XEV662" s="1"/>
      <c r="XEW662" s="1"/>
      <c r="XEX662" s="1"/>
      <c r="XEY662" s="1"/>
      <c r="XEZ662" s="1"/>
      <c r="XFA662" s="1"/>
      <c r="XFB662" s="1"/>
      <c r="XFC662" s="1"/>
      <c r="XFD662" s="1"/>
    </row>
    <row r="663" spans="1:151 16227:16384" s="11" customFormat="1" ht="20.25" x14ac:dyDescent="0.25">
      <c r="A663" s="192" t="s">
        <v>268</v>
      </c>
      <c r="B663" s="193"/>
      <c r="C663" s="193"/>
      <c r="D663" s="193"/>
      <c r="E663" s="193"/>
      <c r="F663" s="193"/>
      <c r="G663" s="193"/>
      <c r="H663" s="193"/>
      <c r="I663" s="194"/>
      <c r="J663" s="1">
        <v>1</v>
      </c>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WZC663" s="1"/>
      <c r="WZD663" s="1"/>
      <c r="WZE663" s="1"/>
      <c r="WZF663" s="1"/>
      <c r="WZG663" s="1"/>
      <c r="WZH663" s="1"/>
      <c r="WZI663" s="1"/>
      <c r="WZJ663" s="1"/>
      <c r="WZK663" s="1"/>
      <c r="WZL663" s="1"/>
      <c r="WZM663" s="1"/>
      <c r="WZN663" s="1"/>
      <c r="WZO663" s="1"/>
      <c r="WZP663" s="1"/>
      <c r="WZQ663" s="1"/>
      <c r="WZR663" s="1"/>
      <c r="WZS663" s="1"/>
      <c r="WZT663" s="1"/>
      <c r="WZU663" s="1"/>
      <c r="WZV663" s="1"/>
      <c r="WZW663" s="1"/>
      <c r="WZX663" s="1"/>
      <c r="WZY663" s="1"/>
      <c r="WZZ663" s="1"/>
      <c r="XAA663" s="1"/>
      <c r="XAB663" s="1"/>
      <c r="XAC663" s="1"/>
      <c r="XAD663" s="1"/>
      <c r="XAE663" s="1"/>
      <c r="XAF663" s="1"/>
      <c r="XAG663" s="1"/>
      <c r="XAH663" s="1"/>
      <c r="XAI663" s="1"/>
      <c r="XAJ663" s="1"/>
      <c r="XAK663" s="1"/>
      <c r="XAL663" s="1"/>
      <c r="XAM663" s="1"/>
      <c r="XAN663" s="1"/>
      <c r="XAO663" s="1"/>
      <c r="XAP663" s="1"/>
      <c r="XAQ663" s="1"/>
      <c r="XAR663" s="1"/>
      <c r="XAS663" s="1"/>
      <c r="XAT663" s="1"/>
      <c r="XAU663" s="1"/>
      <c r="XAV663" s="1"/>
      <c r="XAW663" s="1"/>
      <c r="XAX663" s="1"/>
      <c r="XAY663" s="1"/>
      <c r="XAZ663" s="1"/>
      <c r="XBA663" s="1"/>
      <c r="XBB663" s="1"/>
      <c r="XBC663" s="1"/>
      <c r="XBD663" s="1"/>
      <c r="XBE663" s="1"/>
      <c r="XBF663" s="1"/>
      <c r="XBG663" s="1"/>
      <c r="XBH663" s="1"/>
      <c r="XBI663" s="1"/>
      <c r="XBJ663" s="1"/>
      <c r="XBK663" s="1"/>
      <c r="XBL663" s="1"/>
      <c r="XBM663" s="1"/>
      <c r="XBN663" s="1"/>
      <c r="XBO663" s="1"/>
      <c r="XBP663" s="1"/>
      <c r="XBQ663" s="1"/>
      <c r="XBR663" s="1"/>
      <c r="XBS663" s="1"/>
      <c r="XBT663" s="1"/>
      <c r="XBU663" s="1"/>
      <c r="XBV663" s="1"/>
      <c r="XBW663" s="1"/>
      <c r="XBX663" s="1"/>
      <c r="XBY663" s="1"/>
      <c r="XBZ663" s="1"/>
      <c r="XCA663" s="1"/>
      <c r="XCB663" s="1"/>
      <c r="XCC663" s="1"/>
      <c r="XCD663" s="1"/>
      <c r="XCE663" s="1"/>
      <c r="XCF663" s="1"/>
      <c r="XCG663" s="1"/>
      <c r="XCH663" s="1"/>
      <c r="XCI663" s="1"/>
      <c r="XCJ663" s="1"/>
      <c r="XCK663" s="1"/>
      <c r="XCL663" s="1"/>
      <c r="XCM663" s="1"/>
      <c r="XCN663" s="1"/>
      <c r="XCO663" s="1"/>
      <c r="XCP663" s="1"/>
      <c r="XCQ663" s="1"/>
      <c r="XCR663" s="1"/>
      <c r="XCS663" s="1"/>
      <c r="XCT663" s="1"/>
      <c r="XCU663" s="1"/>
      <c r="XCV663" s="1"/>
      <c r="XCW663" s="1"/>
      <c r="XCX663" s="1"/>
      <c r="XCY663" s="1"/>
      <c r="XCZ663" s="1"/>
      <c r="XDA663" s="1"/>
      <c r="XDB663" s="1"/>
      <c r="XDC663" s="1"/>
      <c r="XDD663" s="1"/>
      <c r="XDE663" s="1"/>
      <c r="XDF663" s="1"/>
      <c r="XDG663" s="1"/>
      <c r="XDH663" s="1"/>
      <c r="XDI663" s="1"/>
      <c r="XDJ663" s="1"/>
      <c r="XDK663" s="1"/>
      <c r="XDL663" s="1"/>
      <c r="XDM663" s="1"/>
      <c r="XDN663" s="1"/>
      <c r="XDO663" s="1"/>
      <c r="XDP663" s="1"/>
      <c r="XDQ663" s="1"/>
      <c r="XDR663" s="1"/>
      <c r="XDS663" s="1"/>
      <c r="XDT663" s="1"/>
      <c r="XDU663" s="1"/>
      <c r="XDV663" s="1"/>
      <c r="XDW663" s="1"/>
      <c r="XDX663" s="1"/>
      <c r="XDY663" s="1"/>
      <c r="XDZ663" s="1"/>
      <c r="XEA663" s="1"/>
      <c r="XEB663" s="1"/>
      <c r="XEC663" s="1"/>
      <c r="XED663" s="1"/>
      <c r="XEE663" s="1"/>
      <c r="XEF663" s="1"/>
      <c r="XEG663" s="1"/>
      <c r="XEH663" s="1"/>
      <c r="XEI663" s="1"/>
      <c r="XEJ663" s="1"/>
      <c r="XEK663" s="1"/>
      <c r="XEL663" s="1"/>
      <c r="XEM663" s="1"/>
      <c r="XEN663" s="1"/>
      <c r="XEO663" s="1"/>
      <c r="XEP663" s="1"/>
      <c r="XEQ663" s="1"/>
      <c r="XER663" s="1"/>
      <c r="XES663" s="1"/>
      <c r="XET663" s="1"/>
      <c r="XEU663" s="1"/>
      <c r="XEV663" s="1"/>
      <c r="XEW663" s="1"/>
      <c r="XEX663" s="1"/>
      <c r="XEY663" s="1"/>
      <c r="XEZ663" s="1"/>
      <c r="XFA663" s="1"/>
      <c r="XFB663" s="1"/>
      <c r="XFC663" s="1"/>
      <c r="XFD663" s="1"/>
    </row>
    <row r="664" spans="1:151 16227:16384" s="11" customFormat="1" ht="20.25" customHeight="1" x14ac:dyDescent="0.25">
      <c r="A664" s="137" t="str">
        <f>A663</f>
        <v>43rd Floor (Part Refuge Area)</v>
      </c>
      <c r="B664" s="138"/>
      <c r="C664" s="100">
        <v>1</v>
      </c>
      <c r="D664" s="100"/>
      <c r="E664" s="80" t="s">
        <v>208</v>
      </c>
      <c r="F664" s="117">
        <f>(61.21+2.58)*10.764</f>
        <v>686.63555999999994</v>
      </c>
      <c r="G664" s="119">
        <f>(61.21+2.58)*10.764</f>
        <v>686.63555999999994</v>
      </c>
      <c r="H664" s="80">
        <v>0</v>
      </c>
      <c r="I664" s="80">
        <f>F664*(($I$191)+1)+H664</f>
        <v>1029.95334</v>
      </c>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WZC664" s="1"/>
      <c r="WZD664" s="1"/>
      <c r="WZE664" s="1"/>
      <c r="WZF664" s="1"/>
      <c r="WZG664" s="1"/>
      <c r="WZH664" s="1"/>
      <c r="WZI664" s="1"/>
      <c r="WZJ664" s="1"/>
      <c r="WZK664" s="1"/>
      <c r="WZL664" s="1"/>
      <c r="WZM664" s="1"/>
      <c r="WZN664" s="1"/>
      <c r="WZO664" s="1"/>
      <c r="WZP664" s="1"/>
      <c r="WZQ664" s="1"/>
      <c r="WZR664" s="1"/>
      <c r="WZS664" s="1"/>
      <c r="WZT664" s="1"/>
      <c r="WZU664" s="1"/>
      <c r="WZV664" s="1"/>
      <c r="WZW664" s="1"/>
      <c r="WZX664" s="1"/>
      <c r="WZY664" s="1"/>
      <c r="WZZ664" s="1"/>
      <c r="XAA664" s="1"/>
      <c r="XAB664" s="1"/>
      <c r="XAC664" s="1"/>
      <c r="XAD664" s="1"/>
      <c r="XAE664" s="1"/>
      <c r="XAF664" s="1"/>
      <c r="XAG664" s="1"/>
      <c r="XAH664" s="1"/>
      <c r="XAI664" s="1"/>
      <c r="XAJ664" s="1"/>
      <c r="XAK664" s="1"/>
      <c r="XAL664" s="1"/>
      <c r="XAM664" s="1"/>
      <c r="XAN664" s="1"/>
      <c r="XAO664" s="1"/>
      <c r="XAP664" s="1"/>
      <c r="XAQ664" s="1"/>
      <c r="XAR664" s="1"/>
      <c r="XAS664" s="1"/>
      <c r="XAT664" s="1"/>
      <c r="XAU664" s="1"/>
      <c r="XAV664" s="1"/>
      <c r="XAW664" s="1"/>
      <c r="XAX664" s="1"/>
      <c r="XAY664" s="1"/>
      <c r="XAZ664" s="1"/>
      <c r="XBA664" s="1"/>
      <c r="XBB664" s="1"/>
      <c r="XBC664" s="1"/>
      <c r="XBD664" s="1"/>
      <c r="XBE664" s="1"/>
      <c r="XBF664" s="1"/>
      <c r="XBG664" s="1"/>
      <c r="XBH664" s="1"/>
      <c r="XBI664" s="1"/>
      <c r="XBJ664" s="1"/>
      <c r="XBK664" s="1"/>
      <c r="XBL664" s="1"/>
      <c r="XBM664" s="1"/>
      <c r="XBN664" s="1"/>
      <c r="XBO664" s="1"/>
      <c r="XBP664" s="1"/>
      <c r="XBQ664" s="1"/>
      <c r="XBR664" s="1"/>
      <c r="XBS664" s="1"/>
      <c r="XBT664" s="1"/>
      <c r="XBU664" s="1"/>
      <c r="XBV664" s="1"/>
      <c r="XBW664" s="1"/>
      <c r="XBX664" s="1"/>
      <c r="XBY664" s="1"/>
      <c r="XBZ664" s="1"/>
      <c r="XCA664" s="1"/>
      <c r="XCB664" s="1"/>
      <c r="XCC664" s="1"/>
      <c r="XCD664" s="1"/>
      <c r="XCE664" s="1"/>
      <c r="XCF664" s="1"/>
      <c r="XCG664" s="1"/>
      <c r="XCH664" s="1"/>
      <c r="XCI664" s="1"/>
      <c r="XCJ664" s="1"/>
      <c r="XCK664" s="1"/>
      <c r="XCL664" s="1"/>
      <c r="XCM664" s="1"/>
      <c r="XCN664" s="1"/>
      <c r="XCO664" s="1"/>
      <c r="XCP664" s="1"/>
      <c r="XCQ664" s="1"/>
      <c r="XCR664" s="1"/>
      <c r="XCS664" s="1"/>
      <c r="XCT664" s="1"/>
      <c r="XCU664" s="1"/>
      <c r="XCV664" s="1"/>
      <c r="XCW664" s="1"/>
      <c r="XCX664" s="1"/>
      <c r="XCY664" s="1"/>
      <c r="XCZ664" s="1"/>
      <c r="XDA664" s="1"/>
      <c r="XDB664" s="1"/>
      <c r="XDC664" s="1"/>
      <c r="XDD664" s="1"/>
      <c r="XDE664" s="1"/>
      <c r="XDF664" s="1"/>
      <c r="XDG664" s="1"/>
      <c r="XDH664" s="1"/>
      <c r="XDI664" s="1"/>
      <c r="XDJ664" s="1"/>
      <c r="XDK664" s="1"/>
      <c r="XDL664" s="1"/>
      <c r="XDM664" s="1"/>
      <c r="XDN664" s="1"/>
      <c r="XDO664" s="1"/>
      <c r="XDP664" s="1"/>
      <c r="XDQ664" s="1"/>
      <c r="XDR664" s="1"/>
      <c r="XDS664" s="1"/>
      <c r="XDT664" s="1"/>
      <c r="XDU664" s="1"/>
      <c r="XDV664" s="1"/>
      <c r="XDW664" s="1"/>
      <c r="XDX664" s="1"/>
      <c r="XDY664" s="1"/>
      <c r="XDZ664" s="1"/>
      <c r="XEA664" s="1"/>
      <c r="XEB664" s="1"/>
      <c r="XEC664" s="1"/>
      <c r="XED664" s="1"/>
      <c r="XEE664" s="1"/>
      <c r="XEF664" s="1"/>
      <c r="XEG664" s="1"/>
      <c r="XEH664" s="1"/>
      <c r="XEI664" s="1"/>
      <c r="XEJ664" s="1"/>
      <c r="XEK664" s="1"/>
      <c r="XEL664" s="1"/>
      <c r="XEM664" s="1"/>
      <c r="XEN664" s="1"/>
      <c r="XEO664" s="1"/>
      <c r="XEP664" s="1"/>
      <c r="XEQ664" s="1"/>
      <c r="XER664" s="1"/>
      <c r="XES664" s="1"/>
      <c r="XET664" s="1"/>
      <c r="XEU664" s="1"/>
      <c r="XEV664" s="1"/>
      <c r="XEW664" s="1"/>
      <c r="XEX664" s="1"/>
      <c r="XEY664" s="1"/>
      <c r="XEZ664" s="1"/>
      <c r="XFA664" s="1"/>
      <c r="XFB664" s="1"/>
      <c r="XFC664" s="1"/>
      <c r="XFD664" s="1"/>
    </row>
    <row r="665" spans="1:151 16227:16384" s="11" customFormat="1" ht="20.25" customHeight="1" x14ac:dyDescent="0.25">
      <c r="A665" s="139"/>
      <c r="B665" s="140"/>
      <c r="C665" s="100">
        <f>C664+1</f>
        <v>2</v>
      </c>
      <c r="D665" s="100"/>
      <c r="E665" s="117" t="s">
        <v>214</v>
      </c>
      <c r="F665" s="118"/>
      <c r="G665" s="118"/>
      <c r="H665" s="118"/>
      <c r="I665" s="119"/>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WZC665" s="1"/>
      <c r="WZD665" s="1"/>
      <c r="WZE665" s="1"/>
      <c r="WZF665" s="1"/>
      <c r="WZG665" s="1"/>
      <c r="WZH665" s="1"/>
      <c r="WZI665" s="1"/>
      <c r="WZJ665" s="1"/>
      <c r="WZK665" s="1"/>
      <c r="WZL665" s="1"/>
      <c r="WZM665" s="1"/>
      <c r="WZN665" s="1"/>
      <c r="WZO665" s="1"/>
      <c r="WZP665" s="1"/>
      <c r="WZQ665" s="1"/>
      <c r="WZR665" s="1"/>
      <c r="WZS665" s="1"/>
      <c r="WZT665" s="1"/>
      <c r="WZU665" s="1"/>
      <c r="WZV665" s="1"/>
      <c r="WZW665" s="1"/>
      <c r="WZX665" s="1"/>
      <c r="WZY665" s="1"/>
      <c r="WZZ665" s="1"/>
      <c r="XAA665" s="1"/>
      <c r="XAB665" s="1"/>
      <c r="XAC665" s="1"/>
      <c r="XAD665" s="1"/>
      <c r="XAE665" s="1"/>
      <c r="XAF665" s="1"/>
      <c r="XAG665" s="1"/>
      <c r="XAH665" s="1"/>
      <c r="XAI665" s="1"/>
      <c r="XAJ665" s="1"/>
      <c r="XAK665" s="1"/>
      <c r="XAL665" s="1"/>
      <c r="XAM665" s="1"/>
      <c r="XAN665" s="1"/>
      <c r="XAO665" s="1"/>
      <c r="XAP665" s="1"/>
      <c r="XAQ665" s="1"/>
      <c r="XAR665" s="1"/>
      <c r="XAS665" s="1"/>
      <c r="XAT665" s="1"/>
      <c r="XAU665" s="1"/>
      <c r="XAV665" s="1"/>
      <c r="XAW665" s="1"/>
      <c r="XAX665" s="1"/>
      <c r="XAY665" s="1"/>
      <c r="XAZ665" s="1"/>
      <c r="XBA665" s="1"/>
      <c r="XBB665" s="1"/>
      <c r="XBC665" s="1"/>
      <c r="XBD665" s="1"/>
      <c r="XBE665" s="1"/>
      <c r="XBF665" s="1"/>
      <c r="XBG665" s="1"/>
      <c r="XBH665" s="1"/>
      <c r="XBI665" s="1"/>
      <c r="XBJ665" s="1"/>
      <c r="XBK665" s="1"/>
      <c r="XBL665" s="1"/>
      <c r="XBM665" s="1"/>
      <c r="XBN665" s="1"/>
      <c r="XBO665" s="1"/>
      <c r="XBP665" s="1"/>
      <c r="XBQ665" s="1"/>
      <c r="XBR665" s="1"/>
      <c r="XBS665" s="1"/>
      <c r="XBT665" s="1"/>
      <c r="XBU665" s="1"/>
      <c r="XBV665" s="1"/>
      <c r="XBW665" s="1"/>
      <c r="XBX665" s="1"/>
      <c r="XBY665" s="1"/>
      <c r="XBZ665" s="1"/>
      <c r="XCA665" s="1"/>
      <c r="XCB665" s="1"/>
      <c r="XCC665" s="1"/>
      <c r="XCD665" s="1"/>
      <c r="XCE665" s="1"/>
      <c r="XCF665" s="1"/>
      <c r="XCG665" s="1"/>
      <c r="XCH665" s="1"/>
      <c r="XCI665" s="1"/>
      <c r="XCJ665" s="1"/>
      <c r="XCK665" s="1"/>
      <c r="XCL665" s="1"/>
      <c r="XCM665" s="1"/>
      <c r="XCN665" s="1"/>
      <c r="XCO665" s="1"/>
      <c r="XCP665" s="1"/>
      <c r="XCQ665" s="1"/>
      <c r="XCR665" s="1"/>
      <c r="XCS665" s="1"/>
      <c r="XCT665" s="1"/>
      <c r="XCU665" s="1"/>
      <c r="XCV665" s="1"/>
      <c r="XCW665" s="1"/>
      <c r="XCX665" s="1"/>
      <c r="XCY665" s="1"/>
      <c r="XCZ665" s="1"/>
      <c r="XDA665" s="1"/>
      <c r="XDB665" s="1"/>
      <c r="XDC665" s="1"/>
      <c r="XDD665" s="1"/>
      <c r="XDE665" s="1"/>
      <c r="XDF665" s="1"/>
      <c r="XDG665" s="1"/>
      <c r="XDH665" s="1"/>
      <c r="XDI665" s="1"/>
      <c r="XDJ665" s="1"/>
      <c r="XDK665" s="1"/>
      <c r="XDL665" s="1"/>
      <c r="XDM665" s="1"/>
      <c r="XDN665" s="1"/>
      <c r="XDO665" s="1"/>
      <c r="XDP665" s="1"/>
      <c r="XDQ665" s="1"/>
      <c r="XDR665" s="1"/>
      <c r="XDS665" s="1"/>
      <c r="XDT665" s="1"/>
      <c r="XDU665" s="1"/>
      <c r="XDV665" s="1"/>
      <c r="XDW665" s="1"/>
      <c r="XDX665" s="1"/>
      <c r="XDY665" s="1"/>
      <c r="XDZ665" s="1"/>
      <c r="XEA665" s="1"/>
      <c r="XEB665" s="1"/>
      <c r="XEC665" s="1"/>
      <c r="XED665" s="1"/>
      <c r="XEE665" s="1"/>
      <c r="XEF665" s="1"/>
      <c r="XEG665" s="1"/>
      <c r="XEH665" s="1"/>
      <c r="XEI665" s="1"/>
      <c r="XEJ665" s="1"/>
      <c r="XEK665" s="1"/>
      <c r="XEL665" s="1"/>
      <c r="XEM665" s="1"/>
      <c r="XEN665" s="1"/>
      <c r="XEO665" s="1"/>
      <c r="XEP665" s="1"/>
      <c r="XEQ665" s="1"/>
      <c r="XER665" s="1"/>
      <c r="XES665" s="1"/>
      <c r="XET665" s="1"/>
      <c r="XEU665" s="1"/>
      <c r="XEV665" s="1"/>
      <c r="XEW665" s="1"/>
      <c r="XEX665" s="1"/>
      <c r="XEY665" s="1"/>
      <c r="XEZ665" s="1"/>
      <c r="XFA665" s="1"/>
      <c r="XFB665" s="1"/>
      <c r="XFC665" s="1"/>
      <c r="XFD665" s="1"/>
    </row>
    <row r="666" spans="1:151 16227:16384" s="11" customFormat="1" ht="20.25" customHeight="1" x14ac:dyDescent="0.25">
      <c r="A666" s="139"/>
      <c r="B666" s="140"/>
      <c r="C666" s="100">
        <f t="shared" ref="C666" si="179">C665+1</f>
        <v>3</v>
      </c>
      <c r="D666" s="100"/>
      <c r="E666" s="80" t="s">
        <v>211</v>
      </c>
      <c r="F666" s="117">
        <f>(42.53)*10.764</f>
        <v>457.79291999999998</v>
      </c>
      <c r="G666" s="119">
        <f>(42.53)*10.764</f>
        <v>457.79291999999998</v>
      </c>
      <c r="H666" s="80">
        <v>0</v>
      </c>
      <c r="I666" s="80">
        <f>F666*(($I$191)+1)+H666</f>
        <v>686.68938000000003</v>
      </c>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WZC666" s="1"/>
      <c r="WZD666" s="1"/>
      <c r="WZE666" s="1"/>
      <c r="WZF666" s="1"/>
      <c r="WZG666" s="1"/>
      <c r="WZH666" s="1"/>
      <c r="WZI666" s="1"/>
      <c r="WZJ666" s="1"/>
      <c r="WZK666" s="1"/>
      <c r="WZL666" s="1"/>
      <c r="WZM666" s="1"/>
      <c r="WZN666" s="1"/>
      <c r="WZO666" s="1"/>
      <c r="WZP666" s="1"/>
      <c r="WZQ666" s="1"/>
      <c r="WZR666" s="1"/>
      <c r="WZS666" s="1"/>
      <c r="WZT666" s="1"/>
      <c r="WZU666" s="1"/>
      <c r="WZV666" s="1"/>
      <c r="WZW666" s="1"/>
      <c r="WZX666" s="1"/>
      <c r="WZY666" s="1"/>
      <c r="WZZ666" s="1"/>
      <c r="XAA666" s="1"/>
      <c r="XAB666" s="1"/>
      <c r="XAC666" s="1"/>
      <c r="XAD666" s="1"/>
      <c r="XAE666" s="1"/>
      <c r="XAF666" s="1"/>
      <c r="XAG666" s="1"/>
      <c r="XAH666" s="1"/>
      <c r="XAI666" s="1"/>
      <c r="XAJ666" s="1"/>
      <c r="XAK666" s="1"/>
      <c r="XAL666" s="1"/>
      <c r="XAM666" s="1"/>
      <c r="XAN666" s="1"/>
      <c r="XAO666" s="1"/>
      <c r="XAP666" s="1"/>
      <c r="XAQ666" s="1"/>
      <c r="XAR666" s="1"/>
      <c r="XAS666" s="1"/>
      <c r="XAT666" s="1"/>
      <c r="XAU666" s="1"/>
      <c r="XAV666" s="1"/>
      <c r="XAW666" s="1"/>
      <c r="XAX666" s="1"/>
      <c r="XAY666" s="1"/>
      <c r="XAZ666" s="1"/>
      <c r="XBA666" s="1"/>
      <c r="XBB666" s="1"/>
      <c r="XBC666" s="1"/>
      <c r="XBD666" s="1"/>
      <c r="XBE666" s="1"/>
      <c r="XBF666" s="1"/>
      <c r="XBG666" s="1"/>
      <c r="XBH666" s="1"/>
      <c r="XBI666" s="1"/>
      <c r="XBJ666" s="1"/>
      <c r="XBK666" s="1"/>
      <c r="XBL666" s="1"/>
      <c r="XBM666" s="1"/>
      <c r="XBN666" s="1"/>
      <c r="XBO666" s="1"/>
      <c r="XBP666" s="1"/>
      <c r="XBQ666" s="1"/>
      <c r="XBR666" s="1"/>
      <c r="XBS666" s="1"/>
      <c r="XBT666" s="1"/>
      <c r="XBU666" s="1"/>
      <c r="XBV666" s="1"/>
      <c r="XBW666" s="1"/>
      <c r="XBX666" s="1"/>
      <c r="XBY666" s="1"/>
      <c r="XBZ666" s="1"/>
      <c r="XCA666" s="1"/>
      <c r="XCB666" s="1"/>
      <c r="XCC666" s="1"/>
      <c r="XCD666" s="1"/>
      <c r="XCE666" s="1"/>
      <c r="XCF666" s="1"/>
      <c r="XCG666" s="1"/>
      <c r="XCH666" s="1"/>
      <c r="XCI666" s="1"/>
      <c r="XCJ666" s="1"/>
      <c r="XCK666" s="1"/>
      <c r="XCL666" s="1"/>
      <c r="XCM666" s="1"/>
      <c r="XCN666" s="1"/>
      <c r="XCO666" s="1"/>
      <c r="XCP666" s="1"/>
      <c r="XCQ666" s="1"/>
      <c r="XCR666" s="1"/>
      <c r="XCS666" s="1"/>
      <c r="XCT666" s="1"/>
      <c r="XCU666" s="1"/>
      <c r="XCV666" s="1"/>
      <c r="XCW666" s="1"/>
      <c r="XCX666" s="1"/>
      <c r="XCY666" s="1"/>
      <c r="XCZ666" s="1"/>
      <c r="XDA666" s="1"/>
      <c r="XDB666" s="1"/>
      <c r="XDC666" s="1"/>
      <c r="XDD666" s="1"/>
      <c r="XDE666" s="1"/>
      <c r="XDF666" s="1"/>
      <c r="XDG666" s="1"/>
      <c r="XDH666" s="1"/>
      <c r="XDI666" s="1"/>
      <c r="XDJ666" s="1"/>
      <c r="XDK666" s="1"/>
      <c r="XDL666" s="1"/>
      <c r="XDM666" s="1"/>
      <c r="XDN666" s="1"/>
      <c r="XDO666" s="1"/>
      <c r="XDP666" s="1"/>
      <c r="XDQ666" s="1"/>
      <c r="XDR666" s="1"/>
      <c r="XDS666" s="1"/>
      <c r="XDT666" s="1"/>
      <c r="XDU666" s="1"/>
      <c r="XDV666" s="1"/>
      <c r="XDW666" s="1"/>
      <c r="XDX666" s="1"/>
      <c r="XDY666" s="1"/>
      <c r="XDZ666" s="1"/>
      <c r="XEA666" s="1"/>
      <c r="XEB666" s="1"/>
      <c r="XEC666" s="1"/>
      <c r="XED666" s="1"/>
      <c r="XEE666" s="1"/>
      <c r="XEF666" s="1"/>
      <c r="XEG666" s="1"/>
      <c r="XEH666" s="1"/>
      <c r="XEI666" s="1"/>
      <c r="XEJ666" s="1"/>
      <c r="XEK666" s="1"/>
      <c r="XEL666" s="1"/>
      <c r="XEM666" s="1"/>
      <c r="XEN666" s="1"/>
      <c r="XEO666" s="1"/>
      <c r="XEP666" s="1"/>
      <c r="XEQ666" s="1"/>
      <c r="XER666" s="1"/>
      <c r="XES666" s="1"/>
      <c r="XET666" s="1"/>
      <c r="XEU666" s="1"/>
      <c r="XEV666" s="1"/>
      <c r="XEW666" s="1"/>
      <c r="XEX666" s="1"/>
      <c r="XEY666" s="1"/>
      <c r="XEZ666" s="1"/>
      <c r="XFA666" s="1"/>
      <c r="XFB666" s="1"/>
      <c r="XFC666" s="1"/>
      <c r="XFD666" s="1"/>
    </row>
    <row r="667" spans="1:151 16227:16384" s="11" customFormat="1" ht="20.25" customHeight="1" x14ac:dyDescent="0.25">
      <c r="A667" s="139"/>
      <c r="B667" s="140"/>
      <c r="C667" s="100">
        <f>C666+1</f>
        <v>4</v>
      </c>
      <c r="D667" s="100"/>
      <c r="E667" s="80" t="s">
        <v>211</v>
      </c>
      <c r="F667" s="117">
        <f>(42.93)*10.764</f>
        <v>462.09851999999995</v>
      </c>
      <c r="G667" s="119">
        <f>(42.93)*10.764</f>
        <v>462.09851999999995</v>
      </c>
      <c r="H667" s="80">
        <v>0</v>
      </c>
      <c r="I667" s="80">
        <f t="shared" ref="I667:I668" si="180">F667*(($I$191)+1)+H667</f>
        <v>693.1477799999999</v>
      </c>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WZC667" s="1"/>
      <c r="WZD667" s="1"/>
      <c r="WZE667" s="1"/>
      <c r="WZF667" s="1"/>
      <c r="WZG667" s="1"/>
      <c r="WZH667" s="1"/>
      <c r="WZI667" s="1"/>
      <c r="WZJ667" s="1"/>
      <c r="WZK667" s="1"/>
      <c r="WZL667" s="1"/>
      <c r="WZM667" s="1"/>
      <c r="WZN667" s="1"/>
      <c r="WZO667" s="1"/>
      <c r="WZP667" s="1"/>
      <c r="WZQ667" s="1"/>
      <c r="WZR667" s="1"/>
      <c r="WZS667" s="1"/>
      <c r="WZT667" s="1"/>
      <c r="WZU667" s="1"/>
      <c r="WZV667" s="1"/>
      <c r="WZW667" s="1"/>
      <c r="WZX667" s="1"/>
      <c r="WZY667" s="1"/>
      <c r="WZZ667" s="1"/>
      <c r="XAA667" s="1"/>
      <c r="XAB667" s="1"/>
      <c r="XAC667" s="1"/>
      <c r="XAD667" s="1"/>
      <c r="XAE667" s="1"/>
      <c r="XAF667" s="1"/>
      <c r="XAG667" s="1"/>
      <c r="XAH667" s="1"/>
      <c r="XAI667" s="1"/>
      <c r="XAJ667" s="1"/>
      <c r="XAK667" s="1"/>
      <c r="XAL667" s="1"/>
      <c r="XAM667" s="1"/>
      <c r="XAN667" s="1"/>
      <c r="XAO667" s="1"/>
      <c r="XAP667" s="1"/>
      <c r="XAQ667" s="1"/>
      <c r="XAR667" s="1"/>
      <c r="XAS667" s="1"/>
      <c r="XAT667" s="1"/>
      <c r="XAU667" s="1"/>
      <c r="XAV667" s="1"/>
      <c r="XAW667" s="1"/>
      <c r="XAX667" s="1"/>
      <c r="XAY667" s="1"/>
      <c r="XAZ667" s="1"/>
      <c r="XBA667" s="1"/>
      <c r="XBB667" s="1"/>
      <c r="XBC667" s="1"/>
      <c r="XBD667" s="1"/>
      <c r="XBE667" s="1"/>
      <c r="XBF667" s="1"/>
      <c r="XBG667" s="1"/>
      <c r="XBH667" s="1"/>
      <c r="XBI667" s="1"/>
      <c r="XBJ667" s="1"/>
      <c r="XBK667" s="1"/>
      <c r="XBL667" s="1"/>
      <c r="XBM667" s="1"/>
      <c r="XBN667" s="1"/>
      <c r="XBO667" s="1"/>
      <c r="XBP667" s="1"/>
      <c r="XBQ667" s="1"/>
      <c r="XBR667" s="1"/>
      <c r="XBS667" s="1"/>
      <c r="XBT667" s="1"/>
      <c r="XBU667" s="1"/>
      <c r="XBV667" s="1"/>
      <c r="XBW667" s="1"/>
      <c r="XBX667" s="1"/>
      <c r="XBY667" s="1"/>
      <c r="XBZ667" s="1"/>
      <c r="XCA667" s="1"/>
      <c r="XCB667" s="1"/>
      <c r="XCC667" s="1"/>
      <c r="XCD667" s="1"/>
      <c r="XCE667" s="1"/>
      <c r="XCF667" s="1"/>
      <c r="XCG667" s="1"/>
      <c r="XCH667" s="1"/>
      <c r="XCI667" s="1"/>
      <c r="XCJ667" s="1"/>
      <c r="XCK667" s="1"/>
      <c r="XCL667" s="1"/>
      <c r="XCM667" s="1"/>
      <c r="XCN667" s="1"/>
      <c r="XCO667" s="1"/>
      <c r="XCP667" s="1"/>
      <c r="XCQ667" s="1"/>
      <c r="XCR667" s="1"/>
      <c r="XCS667" s="1"/>
      <c r="XCT667" s="1"/>
      <c r="XCU667" s="1"/>
      <c r="XCV667" s="1"/>
      <c r="XCW667" s="1"/>
      <c r="XCX667" s="1"/>
      <c r="XCY667" s="1"/>
      <c r="XCZ667" s="1"/>
      <c r="XDA667" s="1"/>
      <c r="XDB667" s="1"/>
      <c r="XDC667" s="1"/>
      <c r="XDD667" s="1"/>
      <c r="XDE667" s="1"/>
      <c r="XDF667" s="1"/>
      <c r="XDG667" s="1"/>
      <c r="XDH667" s="1"/>
      <c r="XDI667" s="1"/>
      <c r="XDJ667" s="1"/>
      <c r="XDK667" s="1"/>
      <c r="XDL667" s="1"/>
      <c r="XDM667" s="1"/>
      <c r="XDN667" s="1"/>
      <c r="XDO667" s="1"/>
      <c r="XDP667" s="1"/>
      <c r="XDQ667" s="1"/>
      <c r="XDR667" s="1"/>
      <c r="XDS667" s="1"/>
      <c r="XDT667" s="1"/>
      <c r="XDU667" s="1"/>
      <c r="XDV667" s="1"/>
      <c r="XDW667" s="1"/>
      <c r="XDX667" s="1"/>
      <c r="XDY667" s="1"/>
      <c r="XDZ667" s="1"/>
      <c r="XEA667" s="1"/>
      <c r="XEB667" s="1"/>
      <c r="XEC667" s="1"/>
      <c r="XED667" s="1"/>
      <c r="XEE667" s="1"/>
      <c r="XEF667" s="1"/>
      <c r="XEG667" s="1"/>
      <c r="XEH667" s="1"/>
      <c r="XEI667" s="1"/>
      <c r="XEJ667" s="1"/>
      <c r="XEK667" s="1"/>
      <c r="XEL667" s="1"/>
      <c r="XEM667" s="1"/>
      <c r="XEN667" s="1"/>
      <c r="XEO667" s="1"/>
      <c r="XEP667" s="1"/>
      <c r="XEQ667" s="1"/>
      <c r="XER667" s="1"/>
      <c r="XES667" s="1"/>
      <c r="XET667" s="1"/>
      <c r="XEU667" s="1"/>
      <c r="XEV667" s="1"/>
      <c r="XEW667" s="1"/>
      <c r="XEX667" s="1"/>
      <c r="XEY667" s="1"/>
      <c r="XEZ667" s="1"/>
      <c r="XFA667" s="1"/>
      <c r="XFB667" s="1"/>
      <c r="XFC667" s="1"/>
      <c r="XFD667" s="1"/>
    </row>
    <row r="668" spans="1:151 16227:16384" s="11" customFormat="1" ht="20.25" customHeight="1" x14ac:dyDescent="0.25">
      <c r="A668" s="141"/>
      <c r="B668" s="142"/>
      <c r="C668" s="100">
        <v>5</v>
      </c>
      <c r="D668" s="100"/>
      <c r="E668" s="80" t="s">
        <v>206</v>
      </c>
      <c r="F668" s="117">
        <f>(75.8+1.79)*10.764</f>
        <v>835.17876000000001</v>
      </c>
      <c r="G668" s="119">
        <f>(75.8+1.79)*10.764</f>
        <v>835.17876000000001</v>
      </c>
      <c r="H668" s="80">
        <v>0</v>
      </c>
      <c r="I668" s="80">
        <f t="shared" si="180"/>
        <v>1252.7681400000001</v>
      </c>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WZC668" s="1"/>
      <c r="WZD668" s="1"/>
      <c r="WZE668" s="1"/>
      <c r="WZF668" s="1"/>
      <c r="WZG668" s="1"/>
      <c r="WZH668" s="1"/>
      <c r="WZI668" s="1"/>
      <c r="WZJ668" s="1"/>
      <c r="WZK668" s="1"/>
      <c r="WZL668" s="1"/>
      <c r="WZM668" s="1"/>
      <c r="WZN668" s="1"/>
      <c r="WZO668" s="1"/>
      <c r="WZP668" s="1"/>
      <c r="WZQ668" s="1"/>
      <c r="WZR668" s="1"/>
      <c r="WZS668" s="1"/>
      <c r="WZT668" s="1"/>
      <c r="WZU668" s="1"/>
      <c r="WZV668" s="1"/>
      <c r="WZW668" s="1"/>
      <c r="WZX668" s="1"/>
      <c r="WZY668" s="1"/>
      <c r="WZZ668" s="1"/>
      <c r="XAA668" s="1"/>
      <c r="XAB668" s="1"/>
      <c r="XAC668" s="1"/>
      <c r="XAD668" s="1"/>
      <c r="XAE668" s="1"/>
      <c r="XAF668" s="1"/>
      <c r="XAG668" s="1"/>
      <c r="XAH668" s="1"/>
      <c r="XAI668" s="1"/>
      <c r="XAJ668" s="1"/>
      <c r="XAK668" s="1"/>
      <c r="XAL668" s="1"/>
      <c r="XAM668" s="1"/>
      <c r="XAN668" s="1"/>
      <c r="XAO668" s="1"/>
      <c r="XAP668" s="1"/>
      <c r="XAQ668" s="1"/>
      <c r="XAR668" s="1"/>
      <c r="XAS668" s="1"/>
      <c r="XAT668" s="1"/>
      <c r="XAU668" s="1"/>
      <c r="XAV668" s="1"/>
      <c r="XAW668" s="1"/>
      <c r="XAX668" s="1"/>
      <c r="XAY668" s="1"/>
      <c r="XAZ668" s="1"/>
      <c r="XBA668" s="1"/>
      <c r="XBB668" s="1"/>
      <c r="XBC668" s="1"/>
      <c r="XBD668" s="1"/>
      <c r="XBE668" s="1"/>
      <c r="XBF668" s="1"/>
      <c r="XBG668" s="1"/>
      <c r="XBH668" s="1"/>
      <c r="XBI668" s="1"/>
      <c r="XBJ668" s="1"/>
      <c r="XBK668" s="1"/>
      <c r="XBL668" s="1"/>
      <c r="XBM668" s="1"/>
      <c r="XBN668" s="1"/>
      <c r="XBO668" s="1"/>
      <c r="XBP668" s="1"/>
      <c r="XBQ668" s="1"/>
      <c r="XBR668" s="1"/>
      <c r="XBS668" s="1"/>
      <c r="XBT668" s="1"/>
      <c r="XBU668" s="1"/>
      <c r="XBV668" s="1"/>
      <c r="XBW668" s="1"/>
      <c r="XBX668" s="1"/>
      <c r="XBY668" s="1"/>
      <c r="XBZ668" s="1"/>
      <c r="XCA668" s="1"/>
      <c r="XCB668" s="1"/>
      <c r="XCC668" s="1"/>
      <c r="XCD668" s="1"/>
      <c r="XCE668" s="1"/>
      <c r="XCF668" s="1"/>
      <c r="XCG668" s="1"/>
      <c r="XCH668" s="1"/>
      <c r="XCI668" s="1"/>
      <c r="XCJ668" s="1"/>
      <c r="XCK668" s="1"/>
      <c r="XCL668" s="1"/>
      <c r="XCM668" s="1"/>
      <c r="XCN668" s="1"/>
      <c r="XCO668" s="1"/>
      <c r="XCP668" s="1"/>
      <c r="XCQ668" s="1"/>
      <c r="XCR668" s="1"/>
      <c r="XCS668" s="1"/>
      <c r="XCT668" s="1"/>
      <c r="XCU668" s="1"/>
      <c r="XCV668" s="1"/>
      <c r="XCW668" s="1"/>
      <c r="XCX668" s="1"/>
      <c r="XCY668" s="1"/>
      <c r="XCZ668" s="1"/>
      <c r="XDA668" s="1"/>
      <c r="XDB668" s="1"/>
      <c r="XDC668" s="1"/>
      <c r="XDD668" s="1"/>
      <c r="XDE668" s="1"/>
      <c r="XDF668" s="1"/>
      <c r="XDG668" s="1"/>
      <c r="XDH668" s="1"/>
      <c r="XDI668" s="1"/>
      <c r="XDJ668" s="1"/>
      <c r="XDK668" s="1"/>
      <c r="XDL668" s="1"/>
      <c r="XDM668" s="1"/>
      <c r="XDN668" s="1"/>
      <c r="XDO668" s="1"/>
      <c r="XDP668" s="1"/>
      <c r="XDQ668" s="1"/>
      <c r="XDR668" s="1"/>
      <c r="XDS668" s="1"/>
      <c r="XDT668" s="1"/>
      <c r="XDU668" s="1"/>
      <c r="XDV668" s="1"/>
      <c r="XDW668" s="1"/>
      <c r="XDX668" s="1"/>
      <c r="XDY668" s="1"/>
      <c r="XDZ668" s="1"/>
      <c r="XEA668" s="1"/>
      <c r="XEB668" s="1"/>
      <c r="XEC668" s="1"/>
      <c r="XED668" s="1"/>
      <c r="XEE668" s="1"/>
      <c r="XEF668" s="1"/>
      <c r="XEG668" s="1"/>
      <c r="XEH668" s="1"/>
      <c r="XEI668" s="1"/>
      <c r="XEJ668" s="1"/>
      <c r="XEK668" s="1"/>
      <c r="XEL668" s="1"/>
      <c r="XEM668" s="1"/>
      <c r="XEN668" s="1"/>
      <c r="XEO668" s="1"/>
      <c r="XEP668" s="1"/>
      <c r="XEQ668" s="1"/>
      <c r="XER668" s="1"/>
      <c r="XES668" s="1"/>
      <c r="XET668" s="1"/>
      <c r="XEU668" s="1"/>
      <c r="XEV668" s="1"/>
      <c r="XEW668" s="1"/>
      <c r="XEX668" s="1"/>
      <c r="XEY668" s="1"/>
      <c r="XEZ668" s="1"/>
      <c r="XFA668" s="1"/>
      <c r="XFB668" s="1"/>
      <c r="XFC668" s="1"/>
      <c r="XFD668" s="1"/>
    </row>
    <row r="669" spans="1:151 16227:16384" s="11" customFormat="1" ht="20.25" x14ac:dyDescent="0.25">
      <c r="A669" s="192" t="s">
        <v>298</v>
      </c>
      <c r="B669" s="193"/>
      <c r="C669" s="193"/>
      <c r="D669" s="193"/>
      <c r="E669" s="193"/>
      <c r="F669" s="193"/>
      <c r="G669" s="193"/>
      <c r="H669" s="193"/>
      <c r="I669" s="194"/>
      <c r="J669" s="1">
        <v>2</v>
      </c>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WZC669" s="1"/>
      <c r="WZD669" s="1"/>
      <c r="WZE669" s="1"/>
      <c r="WZF669" s="1"/>
      <c r="WZG669" s="1"/>
      <c r="WZH669" s="1"/>
      <c r="WZI669" s="1"/>
      <c r="WZJ669" s="1"/>
      <c r="WZK669" s="1"/>
      <c r="WZL669" s="1"/>
      <c r="WZM669" s="1"/>
      <c r="WZN669" s="1"/>
      <c r="WZO669" s="1"/>
      <c r="WZP669" s="1"/>
      <c r="WZQ669" s="1"/>
      <c r="WZR669" s="1"/>
      <c r="WZS669" s="1"/>
      <c r="WZT669" s="1"/>
      <c r="WZU669" s="1"/>
      <c r="WZV669" s="1"/>
      <c r="WZW669" s="1"/>
      <c r="WZX669" s="1"/>
      <c r="WZY669" s="1"/>
      <c r="WZZ669" s="1"/>
      <c r="XAA669" s="1"/>
      <c r="XAB669" s="1"/>
      <c r="XAC669" s="1"/>
      <c r="XAD669" s="1"/>
      <c r="XAE669" s="1"/>
      <c r="XAF669" s="1"/>
      <c r="XAG669" s="1"/>
      <c r="XAH669" s="1"/>
      <c r="XAI669" s="1"/>
      <c r="XAJ669" s="1"/>
      <c r="XAK669" s="1"/>
      <c r="XAL669" s="1"/>
      <c r="XAM669" s="1"/>
      <c r="XAN669" s="1"/>
      <c r="XAO669" s="1"/>
      <c r="XAP669" s="1"/>
      <c r="XAQ669" s="1"/>
      <c r="XAR669" s="1"/>
      <c r="XAS669" s="1"/>
      <c r="XAT669" s="1"/>
      <c r="XAU669" s="1"/>
      <c r="XAV669" s="1"/>
      <c r="XAW669" s="1"/>
      <c r="XAX669" s="1"/>
      <c r="XAY669" s="1"/>
      <c r="XAZ669" s="1"/>
      <c r="XBA669" s="1"/>
      <c r="XBB669" s="1"/>
      <c r="XBC669" s="1"/>
      <c r="XBD669" s="1"/>
      <c r="XBE669" s="1"/>
      <c r="XBF669" s="1"/>
      <c r="XBG669" s="1"/>
      <c r="XBH669" s="1"/>
      <c r="XBI669" s="1"/>
      <c r="XBJ669" s="1"/>
      <c r="XBK669" s="1"/>
      <c r="XBL669" s="1"/>
      <c r="XBM669" s="1"/>
      <c r="XBN669" s="1"/>
      <c r="XBO669" s="1"/>
      <c r="XBP669" s="1"/>
      <c r="XBQ669" s="1"/>
      <c r="XBR669" s="1"/>
      <c r="XBS669" s="1"/>
      <c r="XBT669" s="1"/>
      <c r="XBU669" s="1"/>
      <c r="XBV669" s="1"/>
      <c r="XBW669" s="1"/>
      <c r="XBX669" s="1"/>
      <c r="XBY669" s="1"/>
      <c r="XBZ669" s="1"/>
      <c r="XCA669" s="1"/>
      <c r="XCB669" s="1"/>
      <c r="XCC669" s="1"/>
      <c r="XCD669" s="1"/>
      <c r="XCE669" s="1"/>
      <c r="XCF669" s="1"/>
      <c r="XCG669" s="1"/>
      <c r="XCH669" s="1"/>
      <c r="XCI669" s="1"/>
      <c r="XCJ669" s="1"/>
      <c r="XCK669" s="1"/>
      <c r="XCL669" s="1"/>
      <c r="XCM669" s="1"/>
      <c r="XCN669" s="1"/>
      <c r="XCO669" s="1"/>
      <c r="XCP669" s="1"/>
      <c r="XCQ669" s="1"/>
      <c r="XCR669" s="1"/>
      <c r="XCS669" s="1"/>
      <c r="XCT669" s="1"/>
      <c r="XCU669" s="1"/>
      <c r="XCV669" s="1"/>
      <c r="XCW669" s="1"/>
      <c r="XCX669" s="1"/>
      <c r="XCY669" s="1"/>
      <c r="XCZ669" s="1"/>
      <c r="XDA669" s="1"/>
      <c r="XDB669" s="1"/>
      <c r="XDC669" s="1"/>
      <c r="XDD669" s="1"/>
      <c r="XDE669" s="1"/>
      <c r="XDF669" s="1"/>
      <c r="XDG669" s="1"/>
      <c r="XDH669" s="1"/>
      <c r="XDI669" s="1"/>
      <c r="XDJ669" s="1"/>
      <c r="XDK669" s="1"/>
      <c r="XDL669" s="1"/>
      <c r="XDM669" s="1"/>
      <c r="XDN669" s="1"/>
      <c r="XDO669" s="1"/>
      <c r="XDP669" s="1"/>
      <c r="XDQ669" s="1"/>
      <c r="XDR669" s="1"/>
      <c r="XDS669" s="1"/>
      <c r="XDT669" s="1"/>
      <c r="XDU669" s="1"/>
      <c r="XDV669" s="1"/>
      <c r="XDW669" s="1"/>
      <c r="XDX669" s="1"/>
      <c r="XDY669" s="1"/>
      <c r="XDZ669" s="1"/>
      <c r="XEA669" s="1"/>
      <c r="XEB669" s="1"/>
      <c r="XEC669" s="1"/>
      <c r="XED669" s="1"/>
      <c r="XEE669" s="1"/>
      <c r="XEF669" s="1"/>
      <c r="XEG669" s="1"/>
      <c r="XEH669" s="1"/>
      <c r="XEI669" s="1"/>
      <c r="XEJ669" s="1"/>
      <c r="XEK669" s="1"/>
      <c r="XEL669" s="1"/>
      <c r="XEM669" s="1"/>
      <c r="XEN669" s="1"/>
      <c r="XEO669" s="1"/>
      <c r="XEP669" s="1"/>
      <c r="XEQ669" s="1"/>
      <c r="XER669" s="1"/>
      <c r="XES669" s="1"/>
      <c r="XET669" s="1"/>
      <c r="XEU669" s="1"/>
      <c r="XEV669" s="1"/>
      <c r="XEW669" s="1"/>
      <c r="XEX669" s="1"/>
      <c r="XEY669" s="1"/>
      <c r="XEZ669" s="1"/>
      <c r="XFA669" s="1"/>
      <c r="XFB669" s="1"/>
      <c r="XFC669" s="1"/>
      <c r="XFD669" s="1"/>
    </row>
    <row r="670" spans="1:151 16227:16384" s="11" customFormat="1" ht="20.25" customHeight="1" x14ac:dyDescent="0.25">
      <c r="A670" s="137" t="str">
        <f>A669</f>
        <v>44th &amp; 45th Floor</v>
      </c>
      <c r="B670" s="138"/>
      <c r="C670" s="100">
        <v>1</v>
      </c>
      <c r="D670" s="100"/>
      <c r="E670" s="80" t="s">
        <v>208</v>
      </c>
      <c r="F670" s="117">
        <f>(61.21+2.58)*10.764</f>
        <v>686.63555999999994</v>
      </c>
      <c r="G670" s="119">
        <f>(61.21+2.58)*10.764</f>
        <v>686.63555999999994</v>
      </c>
      <c r="H670" s="80">
        <v>0</v>
      </c>
      <c r="I670" s="80">
        <f>F670*(($I$191)+1)+H670</f>
        <v>1029.95334</v>
      </c>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WZC670" s="1"/>
      <c r="WZD670" s="1"/>
      <c r="WZE670" s="1"/>
      <c r="WZF670" s="1"/>
      <c r="WZG670" s="1"/>
      <c r="WZH670" s="1"/>
      <c r="WZI670" s="1"/>
      <c r="WZJ670" s="1"/>
      <c r="WZK670" s="1"/>
      <c r="WZL670" s="1"/>
      <c r="WZM670" s="1"/>
      <c r="WZN670" s="1"/>
      <c r="WZO670" s="1"/>
      <c r="WZP670" s="1"/>
      <c r="WZQ670" s="1"/>
      <c r="WZR670" s="1"/>
      <c r="WZS670" s="1"/>
      <c r="WZT670" s="1"/>
      <c r="WZU670" s="1"/>
      <c r="WZV670" s="1"/>
      <c r="WZW670" s="1"/>
      <c r="WZX670" s="1"/>
      <c r="WZY670" s="1"/>
      <c r="WZZ670" s="1"/>
      <c r="XAA670" s="1"/>
      <c r="XAB670" s="1"/>
      <c r="XAC670" s="1"/>
      <c r="XAD670" s="1"/>
      <c r="XAE670" s="1"/>
      <c r="XAF670" s="1"/>
      <c r="XAG670" s="1"/>
      <c r="XAH670" s="1"/>
      <c r="XAI670" s="1"/>
      <c r="XAJ670" s="1"/>
      <c r="XAK670" s="1"/>
      <c r="XAL670" s="1"/>
      <c r="XAM670" s="1"/>
      <c r="XAN670" s="1"/>
      <c r="XAO670" s="1"/>
      <c r="XAP670" s="1"/>
      <c r="XAQ670" s="1"/>
      <c r="XAR670" s="1"/>
      <c r="XAS670" s="1"/>
      <c r="XAT670" s="1"/>
      <c r="XAU670" s="1"/>
      <c r="XAV670" s="1"/>
      <c r="XAW670" s="1"/>
      <c r="XAX670" s="1"/>
      <c r="XAY670" s="1"/>
      <c r="XAZ670" s="1"/>
      <c r="XBA670" s="1"/>
      <c r="XBB670" s="1"/>
      <c r="XBC670" s="1"/>
      <c r="XBD670" s="1"/>
      <c r="XBE670" s="1"/>
      <c r="XBF670" s="1"/>
      <c r="XBG670" s="1"/>
      <c r="XBH670" s="1"/>
      <c r="XBI670" s="1"/>
      <c r="XBJ670" s="1"/>
      <c r="XBK670" s="1"/>
      <c r="XBL670" s="1"/>
      <c r="XBM670" s="1"/>
      <c r="XBN670" s="1"/>
      <c r="XBO670" s="1"/>
      <c r="XBP670" s="1"/>
      <c r="XBQ670" s="1"/>
      <c r="XBR670" s="1"/>
      <c r="XBS670" s="1"/>
      <c r="XBT670" s="1"/>
      <c r="XBU670" s="1"/>
      <c r="XBV670" s="1"/>
      <c r="XBW670" s="1"/>
      <c r="XBX670" s="1"/>
      <c r="XBY670" s="1"/>
      <c r="XBZ670" s="1"/>
      <c r="XCA670" s="1"/>
      <c r="XCB670" s="1"/>
      <c r="XCC670" s="1"/>
      <c r="XCD670" s="1"/>
      <c r="XCE670" s="1"/>
      <c r="XCF670" s="1"/>
      <c r="XCG670" s="1"/>
      <c r="XCH670" s="1"/>
      <c r="XCI670" s="1"/>
      <c r="XCJ670" s="1"/>
      <c r="XCK670" s="1"/>
      <c r="XCL670" s="1"/>
      <c r="XCM670" s="1"/>
      <c r="XCN670" s="1"/>
      <c r="XCO670" s="1"/>
      <c r="XCP670" s="1"/>
      <c r="XCQ670" s="1"/>
      <c r="XCR670" s="1"/>
      <c r="XCS670" s="1"/>
      <c r="XCT670" s="1"/>
      <c r="XCU670" s="1"/>
      <c r="XCV670" s="1"/>
      <c r="XCW670" s="1"/>
      <c r="XCX670" s="1"/>
      <c r="XCY670" s="1"/>
      <c r="XCZ670" s="1"/>
      <c r="XDA670" s="1"/>
      <c r="XDB670" s="1"/>
      <c r="XDC670" s="1"/>
      <c r="XDD670" s="1"/>
      <c r="XDE670" s="1"/>
      <c r="XDF670" s="1"/>
      <c r="XDG670" s="1"/>
      <c r="XDH670" s="1"/>
      <c r="XDI670" s="1"/>
      <c r="XDJ670" s="1"/>
      <c r="XDK670" s="1"/>
      <c r="XDL670" s="1"/>
      <c r="XDM670" s="1"/>
      <c r="XDN670" s="1"/>
      <c r="XDO670" s="1"/>
      <c r="XDP670" s="1"/>
      <c r="XDQ670" s="1"/>
      <c r="XDR670" s="1"/>
      <c r="XDS670" s="1"/>
      <c r="XDT670" s="1"/>
      <c r="XDU670" s="1"/>
      <c r="XDV670" s="1"/>
      <c r="XDW670" s="1"/>
      <c r="XDX670" s="1"/>
      <c r="XDY670" s="1"/>
      <c r="XDZ670" s="1"/>
      <c r="XEA670" s="1"/>
      <c r="XEB670" s="1"/>
      <c r="XEC670" s="1"/>
      <c r="XED670" s="1"/>
      <c r="XEE670" s="1"/>
      <c r="XEF670" s="1"/>
      <c r="XEG670" s="1"/>
      <c r="XEH670" s="1"/>
      <c r="XEI670" s="1"/>
      <c r="XEJ670" s="1"/>
      <c r="XEK670" s="1"/>
      <c r="XEL670" s="1"/>
      <c r="XEM670" s="1"/>
      <c r="XEN670" s="1"/>
      <c r="XEO670" s="1"/>
      <c r="XEP670" s="1"/>
      <c r="XEQ670" s="1"/>
      <c r="XER670" s="1"/>
      <c r="XES670" s="1"/>
      <c r="XET670" s="1"/>
      <c r="XEU670" s="1"/>
      <c r="XEV670" s="1"/>
      <c r="XEW670" s="1"/>
      <c r="XEX670" s="1"/>
      <c r="XEY670" s="1"/>
      <c r="XEZ670" s="1"/>
      <c r="XFA670" s="1"/>
      <c r="XFB670" s="1"/>
      <c r="XFC670" s="1"/>
      <c r="XFD670" s="1"/>
    </row>
    <row r="671" spans="1:151 16227:16384" s="11" customFormat="1" ht="20.25" customHeight="1" x14ac:dyDescent="0.25">
      <c r="A671" s="139"/>
      <c r="B671" s="140"/>
      <c r="C671" s="100">
        <f>C670+1</f>
        <v>2</v>
      </c>
      <c r="D671" s="100"/>
      <c r="E671" s="60" t="s">
        <v>208</v>
      </c>
      <c r="F671" s="117">
        <f>(61.87+5.52)*10.764</f>
        <v>725.38595999999995</v>
      </c>
      <c r="G671" s="119">
        <f>(61.39+1.69)*10.764</f>
        <v>678.99311999999998</v>
      </c>
      <c r="H671" s="60">
        <v>0</v>
      </c>
      <c r="I671" s="60">
        <f t="shared" ref="I671" si="181">F671*(($I$191)+1)+H671</f>
        <v>1088.0789399999999</v>
      </c>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WZC671" s="1"/>
      <c r="WZD671" s="1"/>
      <c r="WZE671" s="1"/>
      <c r="WZF671" s="1"/>
      <c r="WZG671" s="1"/>
      <c r="WZH671" s="1"/>
      <c r="WZI671" s="1"/>
      <c r="WZJ671" s="1"/>
      <c r="WZK671" s="1"/>
      <c r="WZL671" s="1"/>
      <c r="WZM671" s="1"/>
      <c r="WZN671" s="1"/>
      <c r="WZO671" s="1"/>
      <c r="WZP671" s="1"/>
      <c r="WZQ671" s="1"/>
      <c r="WZR671" s="1"/>
      <c r="WZS671" s="1"/>
      <c r="WZT671" s="1"/>
      <c r="WZU671" s="1"/>
      <c r="WZV671" s="1"/>
      <c r="WZW671" s="1"/>
      <c r="WZX671" s="1"/>
      <c r="WZY671" s="1"/>
      <c r="WZZ671" s="1"/>
      <c r="XAA671" s="1"/>
      <c r="XAB671" s="1"/>
      <c r="XAC671" s="1"/>
      <c r="XAD671" s="1"/>
      <c r="XAE671" s="1"/>
      <c r="XAF671" s="1"/>
      <c r="XAG671" s="1"/>
      <c r="XAH671" s="1"/>
      <c r="XAI671" s="1"/>
      <c r="XAJ671" s="1"/>
      <c r="XAK671" s="1"/>
      <c r="XAL671" s="1"/>
      <c r="XAM671" s="1"/>
      <c r="XAN671" s="1"/>
      <c r="XAO671" s="1"/>
      <c r="XAP671" s="1"/>
      <c r="XAQ671" s="1"/>
      <c r="XAR671" s="1"/>
      <c r="XAS671" s="1"/>
      <c r="XAT671" s="1"/>
      <c r="XAU671" s="1"/>
      <c r="XAV671" s="1"/>
      <c r="XAW671" s="1"/>
      <c r="XAX671" s="1"/>
      <c r="XAY671" s="1"/>
      <c r="XAZ671" s="1"/>
      <c r="XBA671" s="1"/>
      <c r="XBB671" s="1"/>
      <c r="XBC671" s="1"/>
      <c r="XBD671" s="1"/>
      <c r="XBE671" s="1"/>
      <c r="XBF671" s="1"/>
      <c r="XBG671" s="1"/>
      <c r="XBH671" s="1"/>
      <c r="XBI671" s="1"/>
      <c r="XBJ671" s="1"/>
      <c r="XBK671" s="1"/>
      <c r="XBL671" s="1"/>
      <c r="XBM671" s="1"/>
      <c r="XBN671" s="1"/>
      <c r="XBO671" s="1"/>
      <c r="XBP671" s="1"/>
      <c r="XBQ671" s="1"/>
      <c r="XBR671" s="1"/>
      <c r="XBS671" s="1"/>
      <c r="XBT671" s="1"/>
      <c r="XBU671" s="1"/>
      <c r="XBV671" s="1"/>
      <c r="XBW671" s="1"/>
      <c r="XBX671" s="1"/>
      <c r="XBY671" s="1"/>
      <c r="XBZ671" s="1"/>
      <c r="XCA671" s="1"/>
      <c r="XCB671" s="1"/>
      <c r="XCC671" s="1"/>
      <c r="XCD671" s="1"/>
      <c r="XCE671" s="1"/>
      <c r="XCF671" s="1"/>
      <c r="XCG671" s="1"/>
      <c r="XCH671" s="1"/>
      <c r="XCI671" s="1"/>
      <c r="XCJ671" s="1"/>
      <c r="XCK671" s="1"/>
      <c r="XCL671" s="1"/>
      <c r="XCM671" s="1"/>
      <c r="XCN671" s="1"/>
      <c r="XCO671" s="1"/>
      <c r="XCP671" s="1"/>
      <c r="XCQ671" s="1"/>
      <c r="XCR671" s="1"/>
      <c r="XCS671" s="1"/>
      <c r="XCT671" s="1"/>
      <c r="XCU671" s="1"/>
      <c r="XCV671" s="1"/>
      <c r="XCW671" s="1"/>
      <c r="XCX671" s="1"/>
      <c r="XCY671" s="1"/>
      <c r="XCZ671" s="1"/>
      <c r="XDA671" s="1"/>
      <c r="XDB671" s="1"/>
      <c r="XDC671" s="1"/>
      <c r="XDD671" s="1"/>
      <c r="XDE671" s="1"/>
      <c r="XDF671" s="1"/>
      <c r="XDG671" s="1"/>
      <c r="XDH671" s="1"/>
      <c r="XDI671" s="1"/>
      <c r="XDJ671" s="1"/>
      <c r="XDK671" s="1"/>
      <c r="XDL671" s="1"/>
      <c r="XDM671" s="1"/>
      <c r="XDN671" s="1"/>
      <c r="XDO671" s="1"/>
      <c r="XDP671" s="1"/>
      <c r="XDQ671" s="1"/>
      <c r="XDR671" s="1"/>
      <c r="XDS671" s="1"/>
      <c r="XDT671" s="1"/>
      <c r="XDU671" s="1"/>
      <c r="XDV671" s="1"/>
      <c r="XDW671" s="1"/>
      <c r="XDX671" s="1"/>
      <c r="XDY671" s="1"/>
      <c r="XDZ671" s="1"/>
      <c r="XEA671" s="1"/>
      <c r="XEB671" s="1"/>
      <c r="XEC671" s="1"/>
      <c r="XED671" s="1"/>
      <c r="XEE671" s="1"/>
      <c r="XEF671" s="1"/>
      <c r="XEG671" s="1"/>
      <c r="XEH671" s="1"/>
      <c r="XEI671" s="1"/>
      <c r="XEJ671" s="1"/>
      <c r="XEK671" s="1"/>
      <c r="XEL671" s="1"/>
      <c r="XEM671" s="1"/>
      <c r="XEN671" s="1"/>
      <c r="XEO671" s="1"/>
      <c r="XEP671" s="1"/>
      <c r="XEQ671" s="1"/>
      <c r="XER671" s="1"/>
      <c r="XES671" s="1"/>
      <c r="XET671" s="1"/>
      <c r="XEU671" s="1"/>
      <c r="XEV671" s="1"/>
      <c r="XEW671" s="1"/>
      <c r="XEX671" s="1"/>
      <c r="XEY671" s="1"/>
      <c r="XEZ671" s="1"/>
      <c r="XFA671" s="1"/>
      <c r="XFB671" s="1"/>
      <c r="XFC671" s="1"/>
      <c r="XFD671" s="1"/>
    </row>
    <row r="672" spans="1:151 16227:16384" s="11" customFormat="1" ht="20.25" customHeight="1" x14ac:dyDescent="0.25">
      <c r="A672" s="139"/>
      <c r="B672" s="140"/>
      <c r="C672" s="100">
        <f t="shared" ref="C672" si="182">C671+1</f>
        <v>3</v>
      </c>
      <c r="D672" s="100"/>
      <c r="E672" s="60" t="s">
        <v>211</v>
      </c>
      <c r="F672" s="117">
        <f>(42.53)*10.764</f>
        <v>457.79291999999998</v>
      </c>
      <c r="G672" s="119">
        <f>(42.53)*10.764</f>
        <v>457.79291999999998</v>
      </c>
      <c r="H672" s="60">
        <v>0</v>
      </c>
      <c r="I672" s="60">
        <f>F672*(($I$191)+1)+H672</f>
        <v>686.68938000000003</v>
      </c>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WZC672" s="1"/>
      <c r="WZD672" s="1"/>
      <c r="WZE672" s="1"/>
      <c r="WZF672" s="1"/>
      <c r="WZG672" s="1"/>
      <c r="WZH672" s="1"/>
      <c r="WZI672" s="1"/>
      <c r="WZJ672" s="1"/>
      <c r="WZK672" s="1"/>
      <c r="WZL672" s="1"/>
      <c r="WZM672" s="1"/>
      <c r="WZN672" s="1"/>
      <c r="WZO672" s="1"/>
      <c r="WZP672" s="1"/>
      <c r="WZQ672" s="1"/>
      <c r="WZR672" s="1"/>
      <c r="WZS672" s="1"/>
      <c r="WZT672" s="1"/>
      <c r="WZU672" s="1"/>
      <c r="WZV672" s="1"/>
      <c r="WZW672" s="1"/>
      <c r="WZX672" s="1"/>
      <c r="WZY672" s="1"/>
      <c r="WZZ672" s="1"/>
      <c r="XAA672" s="1"/>
      <c r="XAB672" s="1"/>
      <c r="XAC672" s="1"/>
      <c r="XAD672" s="1"/>
      <c r="XAE672" s="1"/>
      <c r="XAF672" s="1"/>
      <c r="XAG672" s="1"/>
      <c r="XAH672" s="1"/>
      <c r="XAI672" s="1"/>
      <c r="XAJ672" s="1"/>
      <c r="XAK672" s="1"/>
      <c r="XAL672" s="1"/>
      <c r="XAM672" s="1"/>
      <c r="XAN672" s="1"/>
      <c r="XAO672" s="1"/>
      <c r="XAP672" s="1"/>
      <c r="XAQ672" s="1"/>
      <c r="XAR672" s="1"/>
      <c r="XAS672" s="1"/>
      <c r="XAT672" s="1"/>
      <c r="XAU672" s="1"/>
      <c r="XAV672" s="1"/>
      <c r="XAW672" s="1"/>
      <c r="XAX672" s="1"/>
      <c r="XAY672" s="1"/>
      <c r="XAZ672" s="1"/>
      <c r="XBA672" s="1"/>
      <c r="XBB672" s="1"/>
      <c r="XBC672" s="1"/>
      <c r="XBD672" s="1"/>
      <c r="XBE672" s="1"/>
      <c r="XBF672" s="1"/>
      <c r="XBG672" s="1"/>
      <c r="XBH672" s="1"/>
      <c r="XBI672" s="1"/>
      <c r="XBJ672" s="1"/>
      <c r="XBK672" s="1"/>
      <c r="XBL672" s="1"/>
      <c r="XBM672" s="1"/>
      <c r="XBN672" s="1"/>
      <c r="XBO672" s="1"/>
      <c r="XBP672" s="1"/>
      <c r="XBQ672" s="1"/>
      <c r="XBR672" s="1"/>
      <c r="XBS672" s="1"/>
      <c r="XBT672" s="1"/>
      <c r="XBU672" s="1"/>
      <c r="XBV672" s="1"/>
      <c r="XBW672" s="1"/>
      <c r="XBX672" s="1"/>
      <c r="XBY672" s="1"/>
      <c r="XBZ672" s="1"/>
      <c r="XCA672" s="1"/>
      <c r="XCB672" s="1"/>
      <c r="XCC672" s="1"/>
      <c r="XCD672" s="1"/>
      <c r="XCE672" s="1"/>
      <c r="XCF672" s="1"/>
      <c r="XCG672" s="1"/>
      <c r="XCH672" s="1"/>
      <c r="XCI672" s="1"/>
      <c r="XCJ672" s="1"/>
      <c r="XCK672" s="1"/>
      <c r="XCL672" s="1"/>
      <c r="XCM672" s="1"/>
      <c r="XCN672" s="1"/>
      <c r="XCO672" s="1"/>
      <c r="XCP672" s="1"/>
      <c r="XCQ672" s="1"/>
      <c r="XCR672" s="1"/>
      <c r="XCS672" s="1"/>
      <c r="XCT672" s="1"/>
      <c r="XCU672" s="1"/>
      <c r="XCV672" s="1"/>
      <c r="XCW672" s="1"/>
      <c r="XCX672" s="1"/>
      <c r="XCY672" s="1"/>
      <c r="XCZ672" s="1"/>
      <c r="XDA672" s="1"/>
      <c r="XDB672" s="1"/>
      <c r="XDC672" s="1"/>
      <c r="XDD672" s="1"/>
      <c r="XDE672" s="1"/>
      <c r="XDF672" s="1"/>
      <c r="XDG672" s="1"/>
      <c r="XDH672" s="1"/>
      <c r="XDI672" s="1"/>
      <c r="XDJ672" s="1"/>
      <c r="XDK672" s="1"/>
      <c r="XDL672" s="1"/>
      <c r="XDM672" s="1"/>
      <c r="XDN672" s="1"/>
      <c r="XDO672" s="1"/>
      <c r="XDP672" s="1"/>
      <c r="XDQ672" s="1"/>
      <c r="XDR672" s="1"/>
      <c r="XDS672" s="1"/>
      <c r="XDT672" s="1"/>
      <c r="XDU672" s="1"/>
      <c r="XDV672" s="1"/>
      <c r="XDW672" s="1"/>
      <c r="XDX672" s="1"/>
      <c r="XDY672" s="1"/>
      <c r="XDZ672" s="1"/>
      <c r="XEA672" s="1"/>
      <c r="XEB672" s="1"/>
      <c r="XEC672" s="1"/>
      <c r="XED672" s="1"/>
      <c r="XEE672" s="1"/>
      <c r="XEF672" s="1"/>
      <c r="XEG672" s="1"/>
      <c r="XEH672" s="1"/>
      <c r="XEI672" s="1"/>
      <c r="XEJ672" s="1"/>
      <c r="XEK672" s="1"/>
      <c r="XEL672" s="1"/>
      <c r="XEM672" s="1"/>
      <c r="XEN672" s="1"/>
      <c r="XEO672" s="1"/>
      <c r="XEP672" s="1"/>
      <c r="XEQ672" s="1"/>
      <c r="XER672" s="1"/>
      <c r="XES672" s="1"/>
      <c r="XET672" s="1"/>
      <c r="XEU672" s="1"/>
      <c r="XEV672" s="1"/>
      <c r="XEW672" s="1"/>
      <c r="XEX672" s="1"/>
      <c r="XEY672" s="1"/>
      <c r="XEZ672" s="1"/>
      <c r="XFA672" s="1"/>
      <c r="XFB672" s="1"/>
      <c r="XFC672" s="1"/>
      <c r="XFD672" s="1"/>
    </row>
    <row r="673" spans="1:151 16227:16384" s="11" customFormat="1" ht="20.25" customHeight="1" x14ac:dyDescent="0.25">
      <c r="A673" s="139"/>
      <c r="B673" s="140"/>
      <c r="C673" s="100">
        <f>C672+1</f>
        <v>4</v>
      </c>
      <c r="D673" s="100"/>
      <c r="E673" s="60" t="s">
        <v>211</v>
      </c>
      <c r="F673" s="117">
        <f>(42.93)*10.764</f>
        <v>462.09851999999995</v>
      </c>
      <c r="G673" s="119">
        <f>(42.93)*10.764</f>
        <v>462.09851999999995</v>
      </c>
      <c r="H673" s="60">
        <v>0</v>
      </c>
      <c r="I673" s="60">
        <f t="shared" ref="I673:I674" si="183">F673*(($I$191)+1)+H673</f>
        <v>693.1477799999999</v>
      </c>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WZC673" s="1"/>
      <c r="WZD673" s="1"/>
      <c r="WZE673" s="1"/>
      <c r="WZF673" s="1"/>
      <c r="WZG673" s="1"/>
      <c r="WZH673" s="1"/>
      <c r="WZI673" s="1"/>
      <c r="WZJ673" s="1"/>
      <c r="WZK673" s="1"/>
      <c r="WZL673" s="1"/>
      <c r="WZM673" s="1"/>
      <c r="WZN673" s="1"/>
      <c r="WZO673" s="1"/>
      <c r="WZP673" s="1"/>
      <c r="WZQ673" s="1"/>
      <c r="WZR673" s="1"/>
      <c r="WZS673" s="1"/>
      <c r="WZT673" s="1"/>
      <c r="WZU673" s="1"/>
      <c r="WZV673" s="1"/>
      <c r="WZW673" s="1"/>
      <c r="WZX673" s="1"/>
      <c r="WZY673" s="1"/>
      <c r="WZZ673" s="1"/>
      <c r="XAA673" s="1"/>
      <c r="XAB673" s="1"/>
      <c r="XAC673" s="1"/>
      <c r="XAD673" s="1"/>
      <c r="XAE673" s="1"/>
      <c r="XAF673" s="1"/>
      <c r="XAG673" s="1"/>
      <c r="XAH673" s="1"/>
      <c r="XAI673" s="1"/>
      <c r="XAJ673" s="1"/>
      <c r="XAK673" s="1"/>
      <c r="XAL673" s="1"/>
      <c r="XAM673" s="1"/>
      <c r="XAN673" s="1"/>
      <c r="XAO673" s="1"/>
      <c r="XAP673" s="1"/>
      <c r="XAQ673" s="1"/>
      <c r="XAR673" s="1"/>
      <c r="XAS673" s="1"/>
      <c r="XAT673" s="1"/>
      <c r="XAU673" s="1"/>
      <c r="XAV673" s="1"/>
      <c r="XAW673" s="1"/>
      <c r="XAX673" s="1"/>
      <c r="XAY673" s="1"/>
      <c r="XAZ673" s="1"/>
      <c r="XBA673" s="1"/>
      <c r="XBB673" s="1"/>
      <c r="XBC673" s="1"/>
      <c r="XBD673" s="1"/>
      <c r="XBE673" s="1"/>
      <c r="XBF673" s="1"/>
      <c r="XBG673" s="1"/>
      <c r="XBH673" s="1"/>
      <c r="XBI673" s="1"/>
      <c r="XBJ673" s="1"/>
      <c r="XBK673" s="1"/>
      <c r="XBL673" s="1"/>
      <c r="XBM673" s="1"/>
      <c r="XBN673" s="1"/>
      <c r="XBO673" s="1"/>
      <c r="XBP673" s="1"/>
      <c r="XBQ673" s="1"/>
      <c r="XBR673" s="1"/>
      <c r="XBS673" s="1"/>
      <c r="XBT673" s="1"/>
      <c r="XBU673" s="1"/>
      <c r="XBV673" s="1"/>
      <c r="XBW673" s="1"/>
      <c r="XBX673" s="1"/>
      <c r="XBY673" s="1"/>
      <c r="XBZ673" s="1"/>
      <c r="XCA673" s="1"/>
      <c r="XCB673" s="1"/>
      <c r="XCC673" s="1"/>
      <c r="XCD673" s="1"/>
      <c r="XCE673" s="1"/>
      <c r="XCF673" s="1"/>
      <c r="XCG673" s="1"/>
      <c r="XCH673" s="1"/>
      <c r="XCI673" s="1"/>
      <c r="XCJ673" s="1"/>
      <c r="XCK673" s="1"/>
      <c r="XCL673" s="1"/>
      <c r="XCM673" s="1"/>
      <c r="XCN673" s="1"/>
      <c r="XCO673" s="1"/>
      <c r="XCP673" s="1"/>
      <c r="XCQ673" s="1"/>
      <c r="XCR673" s="1"/>
      <c r="XCS673" s="1"/>
      <c r="XCT673" s="1"/>
      <c r="XCU673" s="1"/>
      <c r="XCV673" s="1"/>
      <c r="XCW673" s="1"/>
      <c r="XCX673" s="1"/>
      <c r="XCY673" s="1"/>
      <c r="XCZ673" s="1"/>
      <c r="XDA673" s="1"/>
      <c r="XDB673" s="1"/>
      <c r="XDC673" s="1"/>
      <c r="XDD673" s="1"/>
      <c r="XDE673" s="1"/>
      <c r="XDF673" s="1"/>
      <c r="XDG673" s="1"/>
      <c r="XDH673" s="1"/>
      <c r="XDI673" s="1"/>
      <c r="XDJ673" s="1"/>
      <c r="XDK673" s="1"/>
      <c r="XDL673" s="1"/>
      <c r="XDM673" s="1"/>
      <c r="XDN673" s="1"/>
      <c r="XDO673" s="1"/>
      <c r="XDP673" s="1"/>
      <c r="XDQ673" s="1"/>
      <c r="XDR673" s="1"/>
      <c r="XDS673" s="1"/>
      <c r="XDT673" s="1"/>
      <c r="XDU673" s="1"/>
      <c r="XDV673" s="1"/>
      <c r="XDW673" s="1"/>
      <c r="XDX673" s="1"/>
      <c r="XDY673" s="1"/>
      <c r="XDZ673" s="1"/>
      <c r="XEA673" s="1"/>
      <c r="XEB673" s="1"/>
      <c r="XEC673" s="1"/>
      <c r="XED673" s="1"/>
      <c r="XEE673" s="1"/>
      <c r="XEF673" s="1"/>
      <c r="XEG673" s="1"/>
      <c r="XEH673" s="1"/>
      <c r="XEI673" s="1"/>
      <c r="XEJ673" s="1"/>
      <c r="XEK673" s="1"/>
      <c r="XEL673" s="1"/>
      <c r="XEM673" s="1"/>
      <c r="XEN673" s="1"/>
      <c r="XEO673" s="1"/>
      <c r="XEP673" s="1"/>
      <c r="XEQ673" s="1"/>
      <c r="XER673" s="1"/>
      <c r="XES673" s="1"/>
      <c r="XET673" s="1"/>
      <c r="XEU673" s="1"/>
      <c r="XEV673" s="1"/>
      <c r="XEW673" s="1"/>
      <c r="XEX673" s="1"/>
      <c r="XEY673" s="1"/>
      <c r="XEZ673" s="1"/>
      <c r="XFA673" s="1"/>
      <c r="XFB673" s="1"/>
      <c r="XFC673" s="1"/>
      <c r="XFD673" s="1"/>
    </row>
    <row r="674" spans="1:151 16227:16384" s="11" customFormat="1" ht="20.25" customHeight="1" x14ac:dyDescent="0.25">
      <c r="A674" s="141"/>
      <c r="B674" s="142"/>
      <c r="C674" s="100">
        <v>5</v>
      </c>
      <c r="D674" s="100"/>
      <c r="E674" s="60" t="s">
        <v>206</v>
      </c>
      <c r="F674" s="117">
        <f>(75.8+1.79)*10.764</f>
        <v>835.17876000000001</v>
      </c>
      <c r="G674" s="119">
        <f>(75.8+1.79)*10.764</f>
        <v>835.17876000000001</v>
      </c>
      <c r="H674" s="60">
        <v>0</v>
      </c>
      <c r="I674" s="60">
        <f t="shared" si="183"/>
        <v>1252.7681400000001</v>
      </c>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WZC674" s="1"/>
      <c r="WZD674" s="1"/>
      <c r="WZE674" s="1"/>
      <c r="WZF674" s="1"/>
      <c r="WZG674" s="1"/>
      <c r="WZH674" s="1"/>
      <c r="WZI674" s="1"/>
      <c r="WZJ674" s="1"/>
      <c r="WZK674" s="1"/>
      <c r="WZL674" s="1"/>
      <c r="WZM674" s="1"/>
      <c r="WZN674" s="1"/>
      <c r="WZO674" s="1"/>
      <c r="WZP674" s="1"/>
      <c r="WZQ674" s="1"/>
      <c r="WZR674" s="1"/>
      <c r="WZS674" s="1"/>
      <c r="WZT674" s="1"/>
      <c r="WZU674" s="1"/>
      <c r="WZV674" s="1"/>
      <c r="WZW674" s="1"/>
      <c r="WZX674" s="1"/>
      <c r="WZY674" s="1"/>
      <c r="WZZ674" s="1"/>
      <c r="XAA674" s="1"/>
      <c r="XAB674" s="1"/>
      <c r="XAC674" s="1"/>
      <c r="XAD674" s="1"/>
      <c r="XAE674" s="1"/>
      <c r="XAF674" s="1"/>
      <c r="XAG674" s="1"/>
      <c r="XAH674" s="1"/>
      <c r="XAI674" s="1"/>
      <c r="XAJ674" s="1"/>
      <c r="XAK674" s="1"/>
      <c r="XAL674" s="1"/>
      <c r="XAM674" s="1"/>
      <c r="XAN674" s="1"/>
      <c r="XAO674" s="1"/>
      <c r="XAP674" s="1"/>
      <c r="XAQ674" s="1"/>
      <c r="XAR674" s="1"/>
      <c r="XAS674" s="1"/>
      <c r="XAT674" s="1"/>
      <c r="XAU674" s="1"/>
      <c r="XAV674" s="1"/>
      <c r="XAW674" s="1"/>
      <c r="XAX674" s="1"/>
      <c r="XAY674" s="1"/>
      <c r="XAZ674" s="1"/>
      <c r="XBA674" s="1"/>
      <c r="XBB674" s="1"/>
      <c r="XBC674" s="1"/>
      <c r="XBD674" s="1"/>
      <c r="XBE674" s="1"/>
      <c r="XBF674" s="1"/>
      <c r="XBG674" s="1"/>
      <c r="XBH674" s="1"/>
      <c r="XBI674" s="1"/>
      <c r="XBJ674" s="1"/>
      <c r="XBK674" s="1"/>
      <c r="XBL674" s="1"/>
      <c r="XBM674" s="1"/>
      <c r="XBN674" s="1"/>
      <c r="XBO674" s="1"/>
      <c r="XBP674" s="1"/>
      <c r="XBQ674" s="1"/>
      <c r="XBR674" s="1"/>
      <c r="XBS674" s="1"/>
      <c r="XBT674" s="1"/>
      <c r="XBU674" s="1"/>
      <c r="XBV674" s="1"/>
      <c r="XBW674" s="1"/>
      <c r="XBX674" s="1"/>
      <c r="XBY674" s="1"/>
      <c r="XBZ674" s="1"/>
      <c r="XCA674" s="1"/>
      <c r="XCB674" s="1"/>
      <c r="XCC674" s="1"/>
      <c r="XCD674" s="1"/>
      <c r="XCE674" s="1"/>
      <c r="XCF674" s="1"/>
      <c r="XCG674" s="1"/>
      <c r="XCH674" s="1"/>
      <c r="XCI674" s="1"/>
      <c r="XCJ674" s="1"/>
      <c r="XCK674" s="1"/>
      <c r="XCL674" s="1"/>
      <c r="XCM674" s="1"/>
      <c r="XCN674" s="1"/>
      <c r="XCO674" s="1"/>
      <c r="XCP674" s="1"/>
      <c r="XCQ674" s="1"/>
      <c r="XCR674" s="1"/>
      <c r="XCS674" s="1"/>
      <c r="XCT674" s="1"/>
      <c r="XCU674" s="1"/>
      <c r="XCV674" s="1"/>
      <c r="XCW674" s="1"/>
      <c r="XCX674" s="1"/>
      <c r="XCY674" s="1"/>
      <c r="XCZ674" s="1"/>
      <c r="XDA674" s="1"/>
      <c r="XDB674" s="1"/>
      <c r="XDC674" s="1"/>
      <c r="XDD674" s="1"/>
      <c r="XDE674" s="1"/>
      <c r="XDF674" s="1"/>
      <c r="XDG674" s="1"/>
      <c r="XDH674" s="1"/>
      <c r="XDI674" s="1"/>
      <c r="XDJ674" s="1"/>
      <c r="XDK674" s="1"/>
      <c r="XDL674" s="1"/>
      <c r="XDM674" s="1"/>
      <c r="XDN674" s="1"/>
      <c r="XDO674" s="1"/>
      <c r="XDP674" s="1"/>
      <c r="XDQ674" s="1"/>
      <c r="XDR674" s="1"/>
      <c r="XDS674" s="1"/>
      <c r="XDT674" s="1"/>
      <c r="XDU674" s="1"/>
      <c r="XDV674" s="1"/>
      <c r="XDW674" s="1"/>
      <c r="XDX674" s="1"/>
      <c r="XDY674" s="1"/>
      <c r="XDZ674" s="1"/>
      <c r="XEA674" s="1"/>
      <c r="XEB674" s="1"/>
      <c r="XEC674" s="1"/>
      <c r="XED674" s="1"/>
      <c r="XEE674" s="1"/>
      <c r="XEF674" s="1"/>
      <c r="XEG674" s="1"/>
      <c r="XEH674" s="1"/>
      <c r="XEI674" s="1"/>
      <c r="XEJ674" s="1"/>
      <c r="XEK674" s="1"/>
      <c r="XEL674" s="1"/>
      <c r="XEM674" s="1"/>
      <c r="XEN674" s="1"/>
      <c r="XEO674" s="1"/>
      <c r="XEP674" s="1"/>
      <c r="XEQ674" s="1"/>
      <c r="XER674" s="1"/>
      <c r="XES674" s="1"/>
      <c r="XET674" s="1"/>
      <c r="XEU674" s="1"/>
      <c r="XEV674" s="1"/>
      <c r="XEW674" s="1"/>
      <c r="XEX674" s="1"/>
      <c r="XEY674" s="1"/>
      <c r="XEZ674" s="1"/>
      <c r="XFA674" s="1"/>
      <c r="XFB674" s="1"/>
      <c r="XFC674" s="1"/>
      <c r="XFD674" s="1"/>
    </row>
    <row r="675" spans="1:151 16227:16384" ht="20.25" x14ac:dyDescent="0.25">
      <c r="A675" s="84" t="s">
        <v>70</v>
      </c>
      <c r="B675" s="84"/>
      <c r="C675" s="84"/>
      <c r="D675" s="84"/>
      <c r="E675" s="84"/>
      <c r="F675" s="84"/>
      <c r="G675" s="84"/>
      <c r="H675" s="84"/>
      <c r="I675" s="84"/>
    </row>
    <row r="676" spans="1:151 16227:16384" ht="171" customHeight="1" x14ac:dyDescent="0.25">
      <c r="A676" s="9" t="s">
        <v>78</v>
      </c>
      <c r="B676" s="12" t="s">
        <v>4</v>
      </c>
      <c r="C676" s="107" t="s">
        <v>316</v>
      </c>
      <c r="D676" s="107"/>
      <c r="E676" s="107"/>
      <c r="F676" s="107"/>
      <c r="G676" s="107"/>
      <c r="H676" s="107"/>
      <c r="I676" s="107"/>
    </row>
    <row r="677" spans="1:151 16227:16384" ht="20.25" x14ac:dyDescent="0.25">
      <c r="A677" s="125" t="s">
        <v>79</v>
      </c>
      <c r="B677" s="125"/>
      <c r="C677" s="125"/>
      <c r="D677" s="125"/>
      <c r="E677" s="125"/>
      <c r="F677" s="125"/>
      <c r="G677" s="125"/>
      <c r="H677" s="125"/>
      <c r="I677" s="125"/>
    </row>
    <row r="678" spans="1:151 16227:16384" ht="20.25" x14ac:dyDescent="0.25">
      <c r="A678" s="103" t="s">
        <v>71</v>
      </c>
      <c r="B678" s="103"/>
      <c r="C678" s="103"/>
      <c r="D678" s="2" t="s">
        <v>4</v>
      </c>
      <c r="E678" s="93" t="str">
        <f>E3</f>
        <v>Runwal Pinnacle</v>
      </c>
      <c r="F678" s="94"/>
      <c r="G678" s="94"/>
      <c r="H678" s="94"/>
      <c r="I678" s="95"/>
    </row>
    <row r="679" spans="1:151 16227:16384" ht="40.5" customHeight="1" x14ac:dyDescent="0.25">
      <c r="A679" s="103" t="s">
        <v>130</v>
      </c>
      <c r="B679" s="103"/>
      <c r="C679" s="103"/>
      <c r="D679" s="2" t="s">
        <v>4</v>
      </c>
      <c r="E679" s="93" t="str">
        <f>E9</f>
        <v>Runwal Pinnacle, near Runwal Greens &amp; Fortis Hospital Goregaon, Mulund West, Mumbai, Maharashtra 400078</v>
      </c>
      <c r="F679" s="94"/>
      <c r="G679" s="94"/>
      <c r="H679" s="94"/>
      <c r="I679" s="95"/>
    </row>
    <row r="680" spans="1:151 16227:16384" ht="20.25" customHeight="1" x14ac:dyDescent="0.25">
      <c r="A680" s="135" t="s">
        <v>137</v>
      </c>
      <c r="B680" s="135"/>
      <c r="C680" s="135"/>
      <c r="D680" s="16" t="s">
        <v>4</v>
      </c>
      <c r="E680" s="136" t="str">
        <f>I3</f>
        <v>11/08/2025 at 
03:20 PM</v>
      </c>
      <c r="F680" s="94"/>
      <c r="G680" s="94"/>
      <c r="H680" s="94"/>
      <c r="I680" s="95"/>
    </row>
    <row r="681" spans="1:151 16227:16384" ht="20.25" x14ac:dyDescent="0.25">
      <c r="A681" s="29"/>
      <c r="B681" s="30"/>
      <c r="C681" s="30"/>
      <c r="D681" s="30"/>
      <c r="E681" s="30"/>
      <c r="F681" s="30"/>
      <c r="G681" s="30"/>
      <c r="H681" s="30"/>
      <c r="I681" s="26"/>
    </row>
    <row r="682" spans="1:151 16227:16384" ht="20.25" x14ac:dyDescent="0.25">
      <c r="A682" s="31"/>
      <c r="B682" s="32"/>
      <c r="C682" s="32"/>
      <c r="D682" s="32"/>
      <c r="E682" s="32"/>
      <c r="F682" s="32"/>
      <c r="G682" s="32"/>
      <c r="H682" s="32"/>
      <c r="I682" s="27"/>
    </row>
    <row r="683" spans="1:151 16227:16384" ht="20.25" x14ac:dyDescent="0.25">
      <c r="A683" s="31"/>
      <c r="B683" s="32"/>
      <c r="C683" s="32"/>
      <c r="D683" s="32"/>
      <c r="E683" s="32"/>
      <c r="F683" s="32"/>
      <c r="G683" s="32"/>
      <c r="H683" s="32"/>
      <c r="I683" s="27"/>
    </row>
    <row r="684" spans="1:151 16227:16384" ht="20.25" x14ac:dyDescent="0.25">
      <c r="A684" s="31"/>
      <c r="B684" s="32"/>
      <c r="C684" s="32"/>
      <c r="D684" s="32"/>
      <c r="E684" s="32"/>
      <c r="F684" s="32"/>
      <c r="G684" s="32"/>
      <c r="H684" s="32"/>
      <c r="I684" s="27"/>
    </row>
    <row r="685" spans="1:151 16227:16384" ht="20.25" x14ac:dyDescent="0.25">
      <c r="A685" s="31"/>
      <c r="B685" s="32"/>
      <c r="C685" s="32"/>
      <c r="D685" s="32"/>
      <c r="E685" s="32"/>
      <c r="F685" s="32"/>
      <c r="G685" s="32"/>
      <c r="H685" s="32"/>
      <c r="I685" s="27"/>
    </row>
    <row r="686" spans="1:151 16227:16384" ht="20.25" x14ac:dyDescent="0.25">
      <c r="A686" s="31"/>
      <c r="B686" s="32"/>
      <c r="C686" s="32"/>
      <c r="D686" s="32"/>
      <c r="E686" s="32"/>
      <c r="F686" s="32"/>
      <c r="G686" s="32"/>
      <c r="H686" s="32"/>
      <c r="I686" s="27"/>
    </row>
    <row r="687" spans="1:151 16227:16384" ht="20.25" x14ac:dyDescent="0.25">
      <c r="A687" s="31"/>
      <c r="B687" s="32"/>
      <c r="C687" s="32"/>
      <c r="D687" s="32"/>
      <c r="E687" s="32"/>
      <c r="F687" s="32"/>
      <c r="G687" s="32"/>
      <c r="H687" s="32"/>
      <c r="I687" s="27"/>
    </row>
    <row r="688" spans="1:151 16227:16384" ht="20.25" x14ac:dyDescent="0.25">
      <c r="A688" s="31"/>
      <c r="B688" s="32"/>
      <c r="C688" s="32"/>
      <c r="D688" s="32"/>
      <c r="E688" s="32"/>
      <c r="F688" s="32"/>
      <c r="G688" s="32"/>
      <c r="H688" s="32"/>
      <c r="I688" s="27"/>
    </row>
    <row r="689" spans="1:9" ht="20.25" x14ac:dyDescent="0.25">
      <c r="A689" s="31"/>
      <c r="B689" s="32"/>
      <c r="C689" s="32"/>
      <c r="D689" s="32"/>
      <c r="E689" s="32"/>
      <c r="F689" s="32"/>
      <c r="G689" s="32"/>
      <c r="H689" s="32"/>
      <c r="I689" s="27"/>
    </row>
    <row r="690" spans="1:9" ht="20.25" x14ac:dyDescent="0.25">
      <c r="A690" s="31"/>
      <c r="B690" s="32"/>
      <c r="C690" s="32"/>
      <c r="D690" s="32"/>
      <c r="E690" s="32"/>
      <c r="F690" s="32"/>
      <c r="G690" s="32"/>
      <c r="H690" s="32"/>
      <c r="I690" s="27"/>
    </row>
    <row r="691" spans="1:9" ht="20.25" x14ac:dyDescent="0.25">
      <c r="A691" s="31"/>
      <c r="B691" s="32"/>
      <c r="C691" s="32"/>
      <c r="D691" s="32"/>
      <c r="E691" s="32"/>
      <c r="F691" s="32"/>
      <c r="G691" s="32"/>
      <c r="H691" s="32"/>
      <c r="I691" s="27"/>
    </row>
    <row r="692" spans="1:9" ht="20.25" x14ac:dyDescent="0.25">
      <c r="A692" s="31"/>
      <c r="B692" s="32"/>
      <c r="C692" s="32"/>
      <c r="D692" s="32"/>
      <c r="E692" s="32"/>
      <c r="F692" s="32"/>
      <c r="G692" s="32"/>
      <c r="H692" s="32"/>
      <c r="I692" s="27"/>
    </row>
    <row r="693" spans="1:9" ht="20.25" x14ac:dyDescent="0.25">
      <c r="A693" s="31"/>
      <c r="B693" s="32"/>
      <c r="C693" s="32"/>
      <c r="D693" s="32"/>
      <c r="E693" s="32"/>
      <c r="F693" s="32"/>
      <c r="G693" s="32"/>
      <c r="H693" s="32"/>
      <c r="I693" s="27"/>
    </row>
    <row r="694" spans="1:9" ht="20.25" x14ac:dyDescent="0.25">
      <c r="A694" s="31"/>
      <c r="B694" s="32"/>
      <c r="C694" s="32"/>
      <c r="D694" s="32"/>
      <c r="E694" s="32"/>
      <c r="F694" s="32"/>
      <c r="G694" s="32"/>
      <c r="H694" s="32"/>
      <c r="I694" s="27"/>
    </row>
    <row r="695" spans="1:9" ht="20.25" x14ac:dyDescent="0.25">
      <c r="A695" s="31"/>
      <c r="B695" s="32"/>
      <c r="C695" s="32"/>
      <c r="D695" s="32"/>
      <c r="E695" s="32"/>
      <c r="F695" s="32"/>
      <c r="G695" s="32"/>
      <c r="H695" s="32"/>
      <c r="I695" s="27"/>
    </row>
    <row r="696" spans="1:9" ht="20.25" x14ac:dyDescent="0.25">
      <c r="A696" s="31"/>
      <c r="B696" s="32"/>
      <c r="C696" s="32"/>
      <c r="D696" s="32"/>
      <c r="E696" s="32"/>
      <c r="F696" s="32"/>
      <c r="G696" s="32"/>
      <c r="H696" s="32"/>
      <c r="I696" s="27"/>
    </row>
    <row r="697" spans="1:9" ht="20.25" x14ac:dyDescent="0.25">
      <c r="A697" s="31"/>
      <c r="B697" s="32"/>
      <c r="C697" s="32"/>
      <c r="D697" s="32"/>
      <c r="E697" s="32"/>
      <c r="F697" s="32"/>
      <c r="G697" s="32"/>
      <c r="H697" s="32"/>
      <c r="I697" s="27"/>
    </row>
    <row r="698" spans="1:9" ht="20.25" x14ac:dyDescent="0.25">
      <c r="A698" s="31"/>
      <c r="B698" s="32"/>
      <c r="C698" s="32"/>
      <c r="D698" s="32"/>
      <c r="E698" s="32"/>
      <c r="F698" s="32"/>
      <c r="G698" s="32"/>
      <c r="H698" s="32"/>
      <c r="I698" s="27"/>
    </row>
    <row r="699" spans="1:9" ht="20.25" x14ac:dyDescent="0.25">
      <c r="A699" s="31"/>
      <c r="B699" s="32"/>
      <c r="C699" s="32"/>
      <c r="D699" s="32"/>
      <c r="E699" s="32"/>
      <c r="F699" s="32"/>
      <c r="G699" s="32"/>
      <c r="H699" s="32"/>
      <c r="I699" s="27"/>
    </row>
    <row r="700" spans="1:9" ht="20.25" x14ac:dyDescent="0.25">
      <c r="A700" s="31"/>
      <c r="B700" s="32"/>
      <c r="C700" s="32"/>
      <c r="D700" s="32"/>
      <c r="E700" s="32"/>
      <c r="F700" s="32"/>
      <c r="G700" s="32"/>
      <c r="H700" s="32"/>
      <c r="I700" s="27"/>
    </row>
    <row r="701" spans="1:9" ht="20.25" x14ac:dyDescent="0.25">
      <c r="A701" s="31"/>
      <c r="B701" s="32"/>
      <c r="C701" s="32"/>
      <c r="D701" s="32"/>
      <c r="E701" s="32"/>
      <c r="F701" s="32"/>
      <c r="G701" s="32"/>
      <c r="H701" s="32"/>
      <c r="I701" s="27"/>
    </row>
    <row r="702" spans="1:9" ht="20.25" x14ac:dyDescent="0.25">
      <c r="A702" s="31"/>
      <c r="B702" s="32"/>
      <c r="C702" s="32"/>
      <c r="D702" s="32"/>
      <c r="E702" s="32"/>
      <c r="F702" s="32"/>
      <c r="G702" s="32"/>
      <c r="H702" s="32"/>
      <c r="I702" s="27"/>
    </row>
    <row r="703" spans="1:9" ht="20.25" x14ac:dyDescent="0.25">
      <c r="A703" s="31"/>
      <c r="B703" s="32"/>
      <c r="C703" s="32"/>
      <c r="D703" s="32"/>
      <c r="E703" s="32"/>
      <c r="F703" s="32"/>
      <c r="G703" s="32"/>
      <c r="H703" s="32"/>
      <c r="I703" s="27"/>
    </row>
    <row r="704" spans="1:9" ht="20.25" x14ac:dyDescent="0.25">
      <c r="A704" s="31"/>
      <c r="B704" s="32"/>
      <c r="C704" s="32"/>
      <c r="D704" s="32"/>
      <c r="E704" s="32"/>
      <c r="F704" s="32"/>
      <c r="G704" s="32"/>
      <c r="H704" s="32"/>
      <c r="I704" s="27"/>
    </row>
    <row r="705" spans="1:9" ht="20.25" x14ac:dyDescent="0.25">
      <c r="A705" s="31"/>
      <c r="B705" s="32"/>
      <c r="C705" s="32"/>
      <c r="D705" s="32"/>
      <c r="E705" s="32"/>
      <c r="F705" s="32"/>
      <c r="G705" s="32"/>
      <c r="H705" s="32"/>
      <c r="I705" s="27"/>
    </row>
    <row r="706" spans="1:9" ht="20.25" x14ac:dyDescent="0.25">
      <c r="A706" s="31"/>
      <c r="B706" s="32"/>
      <c r="C706" s="32"/>
      <c r="D706" s="32"/>
      <c r="E706" s="32"/>
      <c r="F706" s="32"/>
      <c r="G706" s="32"/>
      <c r="H706" s="32"/>
      <c r="I706" s="27"/>
    </row>
    <row r="707" spans="1:9" ht="20.25" x14ac:dyDescent="0.25">
      <c r="A707" s="31"/>
      <c r="B707" s="32"/>
      <c r="C707" s="32"/>
      <c r="D707" s="32"/>
      <c r="E707" s="32"/>
      <c r="F707" s="32"/>
      <c r="G707" s="32"/>
      <c r="H707" s="32"/>
      <c r="I707" s="27"/>
    </row>
    <row r="708" spans="1:9" ht="20.25" x14ac:dyDescent="0.25">
      <c r="A708" s="31"/>
      <c r="B708" s="32"/>
      <c r="C708" s="32"/>
      <c r="D708" s="32"/>
      <c r="E708" s="32"/>
      <c r="F708" s="32"/>
      <c r="G708" s="32"/>
      <c r="H708" s="32"/>
      <c r="I708" s="27"/>
    </row>
    <row r="709" spans="1:9" ht="20.25" x14ac:dyDescent="0.25">
      <c r="A709" s="31"/>
      <c r="B709" s="32"/>
      <c r="C709" s="32"/>
      <c r="D709" s="32"/>
      <c r="E709" s="32"/>
      <c r="F709" s="32"/>
      <c r="G709" s="32"/>
      <c r="H709" s="32"/>
      <c r="I709" s="27"/>
    </row>
    <row r="710" spans="1:9" ht="20.25" x14ac:dyDescent="0.25">
      <c r="A710" s="31"/>
      <c r="B710" s="32"/>
      <c r="C710" s="32"/>
      <c r="D710" s="32"/>
      <c r="E710" s="32"/>
      <c r="F710" s="32"/>
      <c r="G710" s="32"/>
      <c r="H710" s="32"/>
      <c r="I710" s="27"/>
    </row>
    <row r="711" spans="1:9" ht="20.25" x14ac:dyDescent="0.25">
      <c r="A711" s="31"/>
      <c r="B711" s="32"/>
      <c r="C711" s="32"/>
      <c r="D711" s="32"/>
      <c r="E711" s="32"/>
      <c r="F711" s="32"/>
      <c r="G711" s="32"/>
      <c r="H711" s="32"/>
      <c r="I711" s="27"/>
    </row>
    <row r="712" spans="1:9" ht="20.25" x14ac:dyDescent="0.25">
      <c r="A712" s="31"/>
      <c r="B712" s="32"/>
      <c r="C712" s="32"/>
      <c r="D712" s="32"/>
      <c r="E712" s="32"/>
      <c r="F712" s="32"/>
      <c r="G712" s="32"/>
      <c r="H712" s="32"/>
      <c r="I712" s="27"/>
    </row>
    <row r="713" spans="1:9" ht="20.25" x14ac:dyDescent="0.25">
      <c r="A713" s="31"/>
      <c r="B713" s="32"/>
      <c r="C713" s="32"/>
      <c r="D713" s="32"/>
      <c r="E713" s="32"/>
      <c r="F713" s="32"/>
      <c r="G713" s="32"/>
      <c r="H713" s="32"/>
      <c r="I713" s="27"/>
    </row>
    <row r="714" spans="1:9" ht="20.25" x14ac:dyDescent="0.25">
      <c r="A714" s="31"/>
      <c r="B714" s="32"/>
      <c r="C714" s="32"/>
      <c r="D714" s="32"/>
      <c r="E714" s="32"/>
      <c r="F714" s="32"/>
      <c r="G714" s="32"/>
      <c r="H714" s="32"/>
      <c r="I714" s="27"/>
    </row>
    <row r="715" spans="1:9" ht="20.25" x14ac:dyDescent="0.25">
      <c r="A715" s="31"/>
      <c r="B715" s="32"/>
      <c r="C715" s="32"/>
      <c r="D715" s="32"/>
      <c r="E715" s="32"/>
      <c r="F715" s="32"/>
      <c r="G715" s="32"/>
      <c r="H715" s="32"/>
      <c r="I715" s="27"/>
    </row>
    <row r="716" spans="1:9" ht="20.25" x14ac:dyDescent="0.25">
      <c r="A716" s="31"/>
      <c r="B716" s="32"/>
      <c r="C716" s="32"/>
      <c r="D716" s="32"/>
      <c r="E716" s="32"/>
      <c r="F716" s="32"/>
      <c r="G716" s="32"/>
      <c r="H716" s="32"/>
      <c r="I716" s="27"/>
    </row>
    <row r="717" spans="1:9" ht="20.25" x14ac:dyDescent="0.25">
      <c r="A717" s="31"/>
      <c r="B717" s="32"/>
      <c r="C717" s="32"/>
      <c r="D717" s="32"/>
      <c r="E717" s="32"/>
      <c r="F717" s="32"/>
      <c r="G717" s="32"/>
      <c r="H717" s="32"/>
      <c r="I717" s="27"/>
    </row>
    <row r="718" spans="1:9" ht="20.25" x14ac:dyDescent="0.25">
      <c r="A718" s="31"/>
      <c r="B718" s="32"/>
      <c r="C718" s="32"/>
      <c r="D718" s="32"/>
      <c r="E718" s="32"/>
      <c r="F718" s="32"/>
      <c r="G718" s="32"/>
      <c r="H718" s="32"/>
      <c r="I718" s="27"/>
    </row>
    <row r="719" spans="1:9" ht="20.25" x14ac:dyDescent="0.25">
      <c r="A719" s="31"/>
      <c r="B719" s="32"/>
      <c r="C719" s="32"/>
      <c r="D719" s="32"/>
      <c r="E719" s="32"/>
      <c r="F719" s="32"/>
      <c r="G719" s="32"/>
      <c r="H719" s="32"/>
      <c r="I719" s="27"/>
    </row>
    <row r="720" spans="1:9" ht="20.25" x14ac:dyDescent="0.25">
      <c r="A720" s="31"/>
      <c r="B720" s="32"/>
      <c r="C720" s="32"/>
      <c r="D720" s="32"/>
      <c r="E720" s="32"/>
      <c r="F720" s="32"/>
      <c r="G720" s="32"/>
      <c r="H720" s="32"/>
      <c r="I720" s="27"/>
    </row>
    <row r="721" spans="1:9" ht="20.25" x14ac:dyDescent="0.25">
      <c r="A721" s="31"/>
      <c r="B721" s="32"/>
      <c r="C721" s="32"/>
      <c r="D721" s="32"/>
      <c r="E721" s="32"/>
      <c r="F721" s="32"/>
      <c r="G721" s="32"/>
      <c r="H721" s="32"/>
      <c r="I721" s="27"/>
    </row>
    <row r="722" spans="1:9" ht="20.25" x14ac:dyDescent="0.25">
      <c r="A722" s="31"/>
      <c r="B722" s="32"/>
      <c r="C722" s="32"/>
      <c r="D722" s="32"/>
      <c r="E722" s="32"/>
      <c r="F722" s="32"/>
      <c r="G722" s="32"/>
      <c r="H722" s="32"/>
      <c r="I722" s="27"/>
    </row>
    <row r="723" spans="1:9" ht="20.25" x14ac:dyDescent="0.25">
      <c r="A723" s="31"/>
      <c r="B723" s="32"/>
      <c r="C723" s="32"/>
      <c r="D723" s="32"/>
      <c r="E723" s="32"/>
      <c r="F723" s="32"/>
      <c r="G723" s="32"/>
      <c r="H723" s="32"/>
      <c r="I723" s="27"/>
    </row>
    <row r="724" spans="1:9" ht="20.25" x14ac:dyDescent="0.25">
      <c r="A724" s="31"/>
      <c r="B724" s="32"/>
      <c r="C724" s="32"/>
      <c r="D724" s="32"/>
      <c r="E724" s="32"/>
      <c r="F724" s="32"/>
      <c r="G724" s="32"/>
      <c r="H724" s="32"/>
      <c r="I724" s="27"/>
    </row>
    <row r="725" spans="1:9" ht="20.25" x14ac:dyDescent="0.25">
      <c r="A725" s="31"/>
      <c r="B725" s="32"/>
      <c r="C725" s="32"/>
      <c r="D725" s="32"/>
      <c r="E725" s="32"/>
      <c r="F725" s="32"/>
      <c r="G725" s="32"/>
      <c r="H725" s="32"/>
      <c r="I725" s="27"/>
    </row>
    <row r="726" spans="1:9" ht="20.25" x14ac:dyDescent="0.25">
      <c r="A726" s="31"/>
      <c r="B726" s="32"/>
      <c r="C726" s="32"/>
      <c r="D726" s="32"/>
      <c r="E726" s="32"/>
      <c r="F726" s="32"/>
      <c r="G726" s="32"/>
      <c r="H726" s="32"/>
      <c r="I726" s="27"/>
    </row>
    <row r="727" spans="1:9" ht="20.25" x14ac:dyDescent="0.25">
      <c r="A727" s="31"/>
      <c r="B727" s="32"/>
      <c r="C727" s="32"/>
      <c r="D727" s="32"/>
      <c r="E727" s="32"/>
      <c r="F727" s="32"/>
      <c r="G727" s="32"/>
      <c r="H727" s="32"/>
      <c r="I727" s="27"/>
    </row>
    <row r="728" spans="1:9" ht="20.25" x14ac:dyDescent="0.25">
      <c r="A728" s="31"/>
      <c r="B728" s="32"/>
      <c r="C728" s="32"/>
      <c r="D728" s="32"/>
      <c r="E728" s="32"/>
      <c r="F728" s="32"/>
      <c r="G728" s="32"/>
      <c r="H728" s="32"/>
      <c r="I728" s="27"/>
    </row>
    <row r="729" spans="1:9" ht="20.25" x14ac:dyDescent="0.25">
      <c r="A729" s="84" t="s">
        <v>271</v>
      </c>
      <c r="B729" s="84"/>
      <c r="C729" s="84"/>
      <c r="D729" s="84"/>
      <c r="E729" s="84"/>
      <c r="F729" s="84"/>
      <c r="G729" s="84"/>
      <c r="H729" s="84"/>
      <c r="I729" s="84"/>
    </row>
    <row r="730" spans="1:9" ht="20.25" x14ac:dyDescent="0.25">
      <c r="A730" s="29"/>
      <c r="B730" s="30"/>
      <c r="C730" s="30"/>
      <c r="D730" s="30"/>
      <c r="E730" s="30"/>
      <c r="F730" s="30"/>
      <c r="G730" s="30"/>
      <c r="H730" s="30"/>
      <c r="I730" s="26"/>
    </row>
    <row r="731" spans="1:9" ht="20.25" x14ac:dyDescent="0.25">
      <c r="A731" s="31"/>
      <c r="B731" s="73"/>
      <c r="C731" s="73"/>
      <c r="D731" s="73"/>
      <c r="E731" s="73"/>
      <c r="F731" s="73"/>
      <c r="G731" s="73"/>
      <c r="H731" s="73"/>
      <c r="I731" s="27"/>
    </row>
    <row r="732" spans="1:9" ht="20.25" x14ac:dyDescent="0.25">
      <c r="A732" s="31"/>
      <c r="B732" s="73"/>
      <c r="C732" s="73"/>
      <c r="D732" s="73"/>
      <c r="E732" s="73"/>
      <c r="F732" s="73"/>
      <c r="G732" s="73"/>
      <c r="H732" s="73"/>
      <c r="I732" s="27"/>
    </row>
    <row r="733" spans="1:9" ht="20.25" x14ac:dyDescent="0.25">
      <c r="A733" s="31"/>
      <c r="B733" s="73"/>
      <c r="C733" s="73"/>
      <c r="D733" s="73"/>
      <c r="E733" s="73"/>
      <c r="F733" s="73"/>
      <c r="G733" s="73"/>
      <c r="H733" s="73"/>
      <c r="I733" s="27"/>
    </row>
    <row r="734" spans="1:9" ht="20.25" x14ac:dyDescent="0.25">
      <c r="A734" s="31"/>
      <c r="B734" s="73"/>
      <c r="C734" s="73"/>
      <c r="D734" s="73"/>
      <c r="E734" s="73"/>
      <c r="F734" s="73"/>
      <c r="G734" s="73"/>
      <c r="H734" s="73"/>
      <c r="I734" s="27"/>
    </row>
    <row r="735" spans="1:9" ht="20.25" x14ac:dyDescent="0.25">
      <c r="A735" s="31"/>
      <c r="B735" s="73"/>
      <c r="C735" s="73"/>
      <c r="D735" s="73"/>
      <c r="E735" s="73"/>
      <c r="F735" s="73"/>
      <c r="G735" s="73"/>
      <c r="H735" s="73"/>
      <c r="I735" s="27"/>
    </row>
    <row r="736" spans="1:9" ht="20.25" x14ac:dyDescent="0.25">
      <c r="A736" s="31"/>
      <c r="B736" s="73"/>
      <c r="C736" s="73"/>
      <c r="D736" s="73"/>
      <c r="E736" s="73"/>
      <c r="F736" s="73"/>
      <c r="G736" s="73"/>
      <c r="H736" s="73"/>
      <c r="I736" s="27"/>
    </row>
    <row r="737" spans="1:9" ht="20.25" x14ac:dyDescent="0.25">
      <c r="A737" s="31"/>
      <c r="B737" s="73"/>
      <c r="C737" s="73"/>
      <c r="D737" s="73"/>
      <c r="E737" s="73"/>
      <c r="F737" s="73"/>
      <c r="G737" s="73"/>
      <c r="H737" s="73"/>
      <c r="I737" s="27"/>
    </row>
    <row r="738" spans="1:9" ht="20.25" x14ac:dyDescent="0.25">
      <c r="A738" s="31"/>
      <c r="B738" s="73"/>
      <c r="C738" s="73"/>
      <c r="D738" s="73"/>
      <c r="E738" s="73"/>
      <c r="F738" s="73"/>
      <c r="G738" s="73"/>
      <c r="H738" s="73"/>
      <c r="I738" s="27"/>
    </row>
    <row r="739" spans="1:9" ht="20.25" x14ac:dyDescent="0.25">
      <c r="A739" s="31"/>
      <c r="B739" s="73"/>
      <c r="C739" s="73"/>
      <c r="D739" s="73"/>
      <c r="E739" s="73"/>
      <c r="F739" s="73"/>
      <c r="G739" s="73"/>
      <c r="H739" s="73"/>
      <c r="I739" s="27"/>
    </row>
    <row r="740" spans="1:9" ht="20.25" x14ac:dyDescent="0.25">
      <c r="A740" s="31"/>
      <c r="B740" s="73"/>
      <c r="C740" s="73"/>
      <c r="D740" s="73"/>
      <c r="E740" s="73"/>
      <c r="F740" s="73"/>
      <c r="G740" s="73"/>
      <c r="H740" s="73"/>
      <c r="I740" s="27"/>
    </row>
    <row r="741" spans="1:9" ht="20.25" x14ac:dyDescent="0.25">
      <c r="A741" s="31"/>
      <c r="B741" s="73"/>
      <c r="C741" s="73"/>
      <c r="D741" s="73"/>
      <c r="E741" s="73"/>
      <c r="F741" s="73"/>
      <c r="G741" s="73"/>
      <c r="H741" s="73"/>
      <c r="I741" s="27"/>
    </row>
    <row r="742" spans="1:9" ht="20.25" x14ac:dyDescent="0.25">
      <c r="A742" s="31"/>
      <c r="B742" s="73"/>
      <c r="C742" s="73"/>
      <c r="D742" s="73"/>
      <c r="E742" s="73"/>
      <c r="F742" s="73"/>
      <c r="G742" s="73"/>
      <c r="H742" s="73"/>
      <c r="I742" s="27"/>
    </row>
    <row r="743" spans="1:9" ht="20.25" x14ac:dyDescent="0.25">
      <c r="A743" s="31"/>
      <c r="B743" s="73"/>
      <c r="C743" s="73"/>
      <c r="D743" s="73"/>
      <c r="E743" s="73"/>
      <c r="F743" s="73"/>
      <c r="G743" s="73"/>
      <c r="H743" s="73"/>
      <c r="I743" s="27"/>
    </row>
    <row r="744" spans="1:9" ht="20.25" x14ac:dyDescent="0.25">
      <c r="A744" s="31"/>
      <c r="B744" s="73"/>
      <c r="C744" s="73"/>
      <c r="D744" s="73"/>
      <c r="E744" s="73"/>
      <c r="F744" s="73"/>
      <c r="G744" s="73"/>
      <c r="H744" s="73"/>
      <c r="I744" s="27"/>
    </row>
    <row r="745" spans="1:9" ht="20.25" x14ac:dyDescent="0.25">
      <c r="A745" s="31"/>
      <c r="B745" s="73"/>
      <c r="C745" s="73"/>
      <c r="D745" s="73"/>
      <c r="E745" s="73"/>
      <c r="F745" s="73"/>
      <c r="G745" s="73"/>
      <c r="H745" s="73"/>
      <c r="I745" s="27"/>
    </row>
    <row r="746" spans="1:9" ht="20.25" x14ac:dyDescent="0.25">
      <c r="A746" s="31"/>
      <c r="B746" s="73"/>
      <c r="C746" s="73"/>
      <c r="D746" s="73"/>
      <c r="E746" s="73"/>
      <c r="F746" s="73"/>
      <c r="G746" s="73"/>
      <c r="H746" s="73"/>
      <c r="I746" s="27"/>
    </row>
    <row r="747" spans="1:9" ht="20.25" x14ac:dyDescent="0.25">
      <c r="A747" s="31"/>
      <c r="B747" s="73"/>
      <c r="C747" s="73"/>
      <c r="D747" s="73"/>
      <c r="E747" s="73"/>
      <c r="F747" s="73"/>
      <c r="G747" s="73"/>
      <c r="H747" s="73"/>
      <c r="I747" s="27"/>
    </row>
    <row r="748" spans="1:9" ht="20.25" x14ac:dyDescent="0.25">
      <c r="A748" s="31"/>
      <c r="B748" s="73"/>
      <c r="C748" s="73"/>
      <c r="D748" s="73"/>
      <c r="E748" s="73"/>
      <c r="F748" s="73"/>
      <c r="G748" s="73"/>
      <c r="H748" s="73"/>
      <c r="I748" s="27"/>
    </row>
    <row r="749" spans="1:9" ht="20.25" x14ac:dyDescent="0.25">
      <c r="A749" s="31"/>
      <c r="B749" s="73"/>
      <c r="C749" s="73"/>
      <c r="D749" s="73"/>
      <c r="E749" s="73"/>
      <c r="F749" s="73"/>
      <c r="G749" s="73"/>
      <c r="H749" s="73"/>
      <c r="I749" s="27"/>
    </row>
    <row r="750" spans="1:9" ht="20.25" x14ac:dyDescent="0.25">
      <c r="A750" s="31"/>
      <c r="B750" s="73"/>
      <c r="C750" s="73"/>
      <c r="D750" s="73"/>
      <c r="E750" s="73"/>
      <c r="F750" s="73"/>
      <c r="G750" s="73"/>
      <c r="H750" s="73"/>
      <c r="I750" s="27"/>
    </row>
    <row r="751" spans="1:9" ht="20.25" x14ac:dyDescent="0.25">
      <c r="A751" s="31"/>
      <c r="B751" s="73"/>
      <c r="C751" s="73"/>
      <c r="D751" s="73"/>
      <c r="E751" s="73"/>
      <c r="F751" s="73"/>
      <c r="G751" s="73"/>
      <c r="H751" s="73"/>
      <c r="I751" s="27"/>
    </row>
    <row r="752" spans="1:9" ht="20.25" x14ac:dyDescent="0.25">
      <c r="A752" s="31"/>
      <c r="B752" s="73"/>
      <c r="C752" s="73"/>
      <c r="D752" s="73"/>
      <c r="E752" s="73"/>
      <c r="F752" s="73"/>
      <c r="G752" s="73"/>
      <c r="H752" s="73"/>
      <c r="I752" s="27"/>
    </row>
    <row r="753" spans="1:9" ht="20.25" x14ac:dyDescent="0.25">
      <c r="A753" s="31"/>
      <c r="B753" s="73"/>
      <c r="C753" s="73"/>
      <c r="D753" s="73"/>
      <c r="E753" s="73"/>
      <c r="F753" s="73"/>
      <c r="G753" s="73"/>
      <c r="H753" s="73"/>
      <c r="I753" s="27"/>
    </row>
    <row r="754" spans="1:9" ht="20.25" x14ac:dyDescent="0.25">
      <c r="A754" s="31"/>
      <c r="B754" s="73"/>
      <c r="C754" s="73"/>
      <c r="D754" s="73"/>
      <c r="E754" s="73"/>
      <c r="F754" s="73"/>
      <c r="G754" s="73"/>
      <c r="H754" s="73"/>
      <c r="I754" s="27"/>
    </row>
    <row r="755" spans="1:9" ht="20.25" x14ac:dyDescent="0.25">
      <c r="A755" s="31"/>
      <c r="B755" s="73"/>
      <c r="C755" s="73"/>
      <c r="D755" s="73"/>
      <c r="E755" s="73"/>
      <c r="F755" s="73"/>
      <c r="G755" s="73"/>
      <c r="H755" s="73"/>
      <c r="I755" s="27"/>
    </row>
    <row r="756" spans="1:9" ht="20.25" x14ac:dyDescent="0.25">
      <c r="A756" s="31"/>
      <c r="B756" s="73"/>
      <c r="C756" s="73"/>
      <c r="D756" s="73"/>
      <c r="E756" s="73"/>
      <c r="F756" s="73"/>
      <c r="G756" s="73"/>
      <c r="H756" s="73"/>
      <c r="I756" s="27"/>
    </row>
    <row r="757" spans="1:9" ht="20.25" x14ac:dyDescent="0.25">
      <c r="A757" s="31"/>
      <c r="B757" s="73"/>
      <c r="C757" s="73"/>
      <c r="D757" s="73"/>
      <c r="E757" s="73"/>
      <c r="F757" s="73"/>
      <c r="G757" s="73"/>
      <c r="H757" s="73"/>
      <c r="I757" s="27"/>
    </row>
    <row r="758" spans="1:9" ht="20.25" x14ac:dyDescent="0.25">
      <c r="A758" s="31"/>
      <c r="B758" s="73"/>
      <c r="C758" s="73"/>
      <c r="D758" s="73"/>
      <c r="E758" s="73"/>
      <c r="F758" s="73"/>
      <c r="G758" s="73"/>
      <c r="H758" s="73"/>
      <c r="I758" s="27"/>
    </row>
    <row r="759" spans="1:9" ht="20.25" x14ac:dyDescent="0.25">
      <c r="A759" s="31"/>
      <c r="B759" s="73"/>
      <c r="C759" s="73"/>
      <c r="D759" s="73"/>
      <c r="E759" s="73"/>
      <c r="F759" s="73"/>
      <c r="G759" s="73"/>
      <c r="H759" s="73"/>
      <c r="I759" s="27"/>
    </row>
    <row r="760" spans="1:9" ht="20.25" x14ac:dyDescent="0.25">
      <c r="A760" s="31"/>
      <c r="B760" s="73"/>
      <c r="C760" s="73"/>
      <c r="D760" s="73"/>
      <c r="E760" s="73"/>
      <c r="F760" s="73"/>
      <c r="G760" s="73"/>
      <c r="H760" s="73"/>
      <c r="I760" s="27"/>
    </row>
    <row r="761" spans="1:9" ht="20.25" x14ac:dyDescent="0.25">
      <c r="A761" s="31"/>
      <c r="B761" s="73"/>
      <c r="C761" s="73"/>
      <c r="D761" s="73"/>
      <c r="E761" s="73"/>
      <c r="F761" s="73"/>
      <c r="G761" s="73"/>
      <c r="H761" s="73"/>
      <c r="I761" s="27"/>
    </row>
    <row r="762" spans="1:9" ht="20.25" x14ac:dyDescent="0.25">
      <c r="A762" s="31"/>
      <c r="B762" s="73"/>
      <c r="C762" s="73"/>
      <c r="D762" s="73"/>
      <c r="E762" s="73"/>
      <c r="F762" s="73"/>
      <c r="G762" s="73"/>
      <c r="H762" s="73"/>
      <c r="I762" s="27"/>
    </row>
    <row r="763" spans="1:9" ht="20.25" x14ac:dyDescent="0.25">
      <c r="A763" s="31"/>
      <c r="B763" s="73"/>
      <c r="C763" s="73"/>
      <c r="D763" s="73"/>
      <c r="E763" s="73"/>
      <c r="F763" s="73"/>
      <c r="G763" s="73"/>
      <c r="H763" s="73"/>
      <c r="I763" s="27"/>
    </row>
    <row r="764" spans="1:9" ht="20.25" x14ac:dyDescent="0.25">
      <c r="A764" s="31"/>
      <c r="B764" s="73"/>
      <c r="C764" s="73"/>
      <c r="D764" s="73"/>
      <c r="E764" s="73"/>
      <c r="F764" s="73"/>
      <c r="G764" s="73"/>
      <c r="H764" s="73"/>
      <c r="I764" s="27"/>
    </row>
    <row r="765" spans="1:9" ht="20.25" x14ac:dyDescent="0.25">
      <c r="A765" s="31"/>
      <c r="B765" s="73"/>
      <c r="C765" s="73"/>
      <c r="D765" s="73"/>
      <c r="E765" s="73"/>
      <c r="F765" s="73"/>
      <c r="G765" s="73"/>
      <c r="H765" s="73"/>
      <c r="I765" s="27"/>
    </row>
    <row r="766" spans="1:9" ht="20.25" x14ac:dyDescent="0.25">
      <c r="A766" s="31"/>
      <c r="B766" s="73"/>
      <c r="C766" s="73"/>
      <c r="D766" s="73"/>
      <c r="E766" s="73"/>
      <c r="F766" s="73"/>
      <c r="G766" s="73"/>
      <c r="H766" s="73"/>
      <c r="I766" s="27"/>
    </row>
    <row r="767" spans="1:9" ht="20.25" x14ac:dyDescent="0.25">
      <c r="A767" s="31"/>
      <c r="B767" s="73"/>
      <c r="C767" s="73"/>
      <c r="D767" s="73"/>
      <c r="E767" s="73"/>
      <c r="F767" s="73"/>
      <c r="G767" s="73"/>
      <c r="H767" s="73"/>
      <c r="I767" s="27"/>
    </row>
    <row r="768" spans="1:9" ht="20.25" x14ac:dyDescent="0.25">
      <c r="A768" s="74"/>
      <c r="B768" s="75"/>
      <c r="C768" s="75"/>
      <c r="D768" s="75"/>
      <c r="E768" s="75"/>
      <c r="F768" s="75"/>
      <c r="G768" s="75"/>
      <c r="H768" s="75"/>
      <c r="I768" s="76"/>
    </row>
    <row r="769" spans="1:9" ht="20.25" x14ac:dyDescent="0.25">
      <c r="A769" s="111" t="s">
        <v>80</v>
      </c>
      <c r="B769" s="112"/>
      <c r="C769" s="112"/>
      <c r="D769" s="112"/>
      <c r="E769" s="112"/>
      <c r="F769" s="112"/>
      <c r="G769" s="112"/>
      <c r="H769" s="112"/>
      <c r="I769" s="113"/>
    </row>
    <row r="770" spans="1:9" ht="20.25" x14ac:dyDescent="0.25">
      <c r="A770" s="29"/>
      <c r="B770" s="30"/>
      <c r="C770" s="30"/>
      <c r="D770" s="30"/>
      <c r="E770" s="30"/>
      <c r="F770" s="30"/>
      <c r="G770" s="30"/>
      <c r="H770" s="30"/>
      <c r="I770" s="26"/>
    </row>
    <row r="771" spans="1:9" ht="20.25" x14ac:dyDescent="0.25">
      <c r="A771" s="31"/>
      <c r="B771" s="32"/>
      <c r="C771" s="32"/>
      <c r="D771" s="32"/>
      <c r="E771" s="32"/>
      <c r="F771" s="32"/>
      <c r="G771" s="32"/>
      <c r="H771" s="32"/>
      <c r="I771" s="27"/>
    </row>
    <row r="772" spans="1:9" ht="20.25" x14ac:dyDescent="0.25">
      <c r="A772" s="31"/>
      <c r="B772" s="32"/>
      <c r="C772" s="32"/>
      <c r="D772" s="32"/>
      <c r="E772" s="32"/>
      <c r="F772" s="32"/>
      <c r="G772" s="32"/>
      <c r="H772" s="32"/>
      <c r="I772" s="27"/>
    </row>
    <row r="773" spans="1:9" ht="20.25" x14ac:dyDescent="0.25">
      <c r="A773" s="31"/>
      <c r="B773" s="32"/>
      <c r="C773" s="32"/>
      <c r="D773" s="32"/>
      <c r="E773" s="32"/>
      <c r="F773" s="32"/>
      <c r="G773" s="32"/>
      <c r="H773" s="32"/>
      <c r="I773" s="27"/>
    </row>
    <row r="774" spans="1:9" ht="20.25" x14ac:dyDescent="0.25">
      <c r="A774" s="31"/>
      <c r="B774" s="32"/>
      <c r="C774" s="32"/>
      <c r="D774" s="32"/>
      <c r="E774" s="32"/>
      <c r="F774" s="32"/>
      <c r="G774" s="32"/>
      <c r="H774" s="32"/>
      <c r="I774" s="27"/>
    </row>
    <row r="775" spans="1:9" ht="20.25" x14ac:dyDescent="0.25">
      <c r="A775" s="31"/>
      <c r="B775" s="32"/>
      <c r="C775" s="32"/>
      <c r="D775" s="32"/>
      <c r="E775" s="32"/>
      <c r="F775" s="32"/>
      <c r="G775" s="32"/>
      <c r="H775" s="32"/>
      <c r="I775" s="27"/>
    </row>
    <row r="776" spans="1:9" ht="20.25" x14ac:dyDescent="0.25">
      <c r="A776" s="31"/>
      <c r="B776" s="32"/>
      <c r="C776" s="32"/>
      <c r="D776" s="32"/>
      <c r="E776" s="32"/>
      <c r="F776" s="32"/>
      <c r="G776" s="32"/>
      <c r="H776" s="32"/>
      <c r="I776" s="27"/>
    </row>
    <row r="777" spans="1:9" ht="20.25" x14ac:dyDescent="0.25">
      <c r="A777" s="31"/>
      <c r="B777" s="32"/>
      <c r="C777" s="32"/>
      <c r="D777" s="32"/>
      <c r="E777" s="32"/>
      <c r="F777" s="32"/>
      <c r="G777" s="32"/>
      <c r="H777" s="32"/>
      <c r="I777" s="27"/>
    </row>
    <row r="778" spans="1:9" ht="20.25" x14ac:dyDescent="0.25">
      <c r="A778" s="31"/>
      <c r="B778" s="32"/>
      <c r="C778" s="32"/>
      <c r="D778" s="32"/>
      <c r="E778" s="32"/>
      <c r="F778" s="32"/>
      <c r="G778" s="32"/>
      <c r="H778" s="32"/>
      <c r="I778" s="27"/>
    </row>
    <row r="779" spans="1:9" ht="20.25" x14ac:dyDescent="0.25">
      <c r="A779" s="31"/>
      <c r="B779" s="32"/>
      <c r="C779" s="32"/>
      <c r="D779" s="32"/>
      <c r="E779" s="32"/>
      <c r="F779" s="32"/>
      <c r="G779" s="32"/>
      <c r="H779" s="32"/>
      <c r="I779" s="27"/>
    </row>
    <row r="780" spans="1:9" ht="20.25" x14ac:dyDescent="0.25">
      <c r="A780" s="31"/>
      <c r="B780" s="32"/>
      <c r="C780" s="32"/>
      <c r="D780" s="32"/>
      <c r="E780" s="32"/>
      <c r="F780" s="32"/>
      <c r="G780" s="32"/>
      <c r="H780" s="32"/>
      <c r="I780" s="27"/>
    </row>
    <row r="781" spans="1:9" ht="20.25" x14ac:dyDescent="0.25">
      <c r="A781" s="31"/>
      <c r="B781" s="32"/>
      <c r="C781" s="32"/>
      <c r="D781" s="32"/>
      <c r="E781" s="32"/>
      <c r="F781" s="32"/>
      <c r="G781" s="32"/>
      <c r="H781" s="32"/>
      <c r="I781" s="27"/>
    </row>
    <row r="782" spans="1:9" ht="20.25" x14ac:dyDescent="0.25">
      <c r="A782" s="31"/>
      <c r="B782" s="32"/>
      <c r="C782" s="32"/>
      <c r="D782" s="32"/>
      <c r="E782" s="32"/>
      <c r="F782" s="32"/>
      <c r="G782" s="32"/>
      <c r="H782" s="32"/>
      <c r="I782" s="27"/>
    </row>
    <row r="783" spans="1:9" ht="20.25" x14ac:dyDescent="0.25">
      <c r="A783" s="31"/>
      <c r="B783" s="32"/>
      <c r="C783" s="32"/>
      <c r="D783" s="32"/>
      <c r="E783" s="32"/>
      <c r="F783" s="32"/>
      <c r="G783" s="32"/>
      <c r="H783" s="32"/>
      <c r="I783" s="27"/>
    </row>
    <row r="784" spans="1:9" ht="20.25" x14ac:dyDescent="0.25">
      <c r="A784" s="31"/>
      <c r="B784" s="32"/>
      <c r="C784" s="32"/>
      <c r="D784" s="32"/>
      <c r="E784" s="32"/>
      <c r="F784" s="32"/>
      <c r="G784" s="32"/>
      <c r="H784" s="32"/>
      <c r="I784" s="27"/>
    </row>
    <row r="785" spans="1:9" ht="20.25" x14ac:dyDescent="0.25">
      <c r="A785" s="31"/>
      <c r="B785" s="32"/>
      <c r="C785" s="32"/>
      <c r="D785" s="32"/>
      <c r="E785" s="32"/>
      <c r="F785" s="32"/>
      <c r="G785" s="32"/>
      <c r="H785" s="32"/>
      <c r="I785" s="27"/>
    </row>
    <row r="786" spans="1:9" ht="20.25" x14ac:dyDescent="0.25">
      <c r="A786" s="31"/>
      <c r="B786" s="32"/>
      <c r="C786" s="32"/>
      <c r="D786" s="32"/>
      <c r="E786" s="32"/>
      <c r="F786" s="32"/>
      <c r="G786" s="32"/>
      <c r="H786" s="32"/>
      <c r="I786" s="27"/>
    </row>
    <row r="787" spans="1:9" ht="20.25" x14ac:dyDescent="0.25">
      <c r="A787" s="31"/>
      <c r="B787" s="32"/>
      <c r="C787" s="32"/>
      <c r="D787" s="32"/>
      <c r="E787" s="32"/>
      <c r="F787" s="32"/>
      <c r="G787" s="32"/>
      <c r="H787" s="32"/>
      <c r="I787" s="27"/>
    </row>
    <row r="788" spans="1:9" ht="20.25" x14ac:dyDescent="0.25">
      <c r="A788" s="31"/>
      <c r="B788" s="32"/>
      <c r="C788" s="32"/>
      <c r="D788" s="32"/>
      <c r="E788" s="32"/>
      <c r="F788" s="32"/>
      <c r="G788" s="32"/>
      <c r="H788" s="32"/>
      <c r="I788" s="27"/>
    </row>
    <row r="789" spans="1:9" ht="20.25" x14ac:dyDescent="0.25">
      <c r="A789" s="31"/>
      <c r="B789" s="32"/>
      <c r="C789" s="32"/>
      <c r="D789" s="32"/>
      <c r="E789" s="32"/>
      <c r="F789" s="32"/>
      <c r="G789" s="32"/>
      <c r="H789" s="32"/>
      <c r="I789" s="27"/>
    </row>
    <row r="790" spans="1:9" ht="20.25" x14ac:dyDescent="0.25">
      <c r="A790" s="31"/>
      <c r="B790" s="32"/>
      <c r="C790" s="32"/>
      <c r="D790" s="32"/>
      <c r="E790" s="32"/>
      <c r="F790" s="32"/>
      <c r="G790" s="32"/>
      <c r="H790" s="32"/>
      <c r="I790" s="27"/>
    </row>
    <row r="791" spans="1:9" ht="20.25" x14ac:dyDescent="0.25">
      <c r="A791" s="31"/>
      <c r="B791" s="32"/>
      <c r="C791" s="32"/>
      <c r="D791" s="32"/>
      <c r="E791" s="32"/>
      <c r="F791" s="32"/>
      <c r="G791" s="32"/>
      <c r="H791" s="32"/>
      <c r="I791" s="27"/>
    </row>
    <row r="792" spans="1:9" ht="20.25" x14ac:dyDescent="0.25">
      <c r="A792" s="31"/>
      <c r="B792" s="32"/>
      <c r="C792" s="32"/>
      <c r="D792" s="32"/>
      <c r="E792" s="32"/>
      <c r="F792" s="32"/>
      <c r="G792" s="32"/>
      <c r="H792" s="32"/>
      <c r="I792" s="27"/>
    </row>
    <row r="793" spans="1:9" ht="20.25" x14ac:dyDescent="0.25">
      <c r="A793" s="31"/>
      <c r="B793" s="32"/>
      <c r="C793" s="32"/>
      <c r="D793" s="32"/>
      <c r="E793" s="32"/>
      <c r="F793" s="32"/>
      <c r="G793" s="32"/>
      <c r="H793" s="32"/>
      <c r="I793" s="27"/>
    </row>
    <row r="794" spans="1:9" ht="20.25" x14ac:dyDescent="0.25">
      <c r="A794" s="31"/>
      <c r="B794" s="32"/>
      <c r="C794" s="32"/>
      <c r="D794" s="32"/>
      <c r="E794" s="32"/>
      <c r="F794" s="32"/>
      <c r="G794" s="32"/>
      <c r="H794" s="32"/>
      <c r="I794" s="27"/>
    </row>
    <row r="795" spans="1:9" ht="20.25" x14ac:dyDescent="0.25">
      <c r="A795" s="31"/>
      <c r="B795" s="32"/>
      <c r="C795" s="32"/>
      <c r="D795" s="32"/>
      <c r="E795" s="32"/>
      <c r="F795" s="32"/>
      <c r="G795" s="32"/>
      <c r="H795" s="32"/>
      <c r="I795" s="27"/>
    </row>
    <row r="796" spans="1:9" ht="20.25" x14ac:dyDescent="0.25">
      <c r="A796" s="31"/>
      <c r="B796" s="32"/>
      <c r="C796" s="32"/>
      <c r="D796" s="32"/>
      <c r="E796" s="32"/>
      <c r="F796" s="32"/>
      <c r="G796" s="32"/>
      <c r="H796" s="32"/>
      <c r="I796" s="27"/>
    </row>
    <row r="797" spans="1:9" ht="20.25" x14ac:dyDescent="0.25">
      <c r="A797" s="31"/>
      <c r="B797" s="32"/>
      <c r="C797" s="32"/>
      <c r="D797" s="32"/>
      <c r="E797" s="32"/>
      <c r="F797" s="32"/>
      <c r="G797" s="32"/>
      <c r="H797" s="32"/>
      <c r="I797" s="27"/>
    </row>
    <row r="798" spans="1:9" ht="20.25" x14ac:dyDescent="0.25">
      <c r="A798" s="31"/>
      <c r="B798" s="32"/>
      <c r="C798" s="32"/>
      <c r="D798" s="32"/>
      <c r="E798" s="32"/>
      <c r="F798" s="32"/>
      <c r="G798" s="32"/>
      <c r="H798" s="32"/>
      <c r="I798" s="27"/>
    </row>
    <row r="799" spans="1:9" ht="20.25" x14ac:dyDescent="0.25">
      <c r="A799" s="31"/>
      <c r="B799" s="32"/>
      <c r="C799" s="32"/>
      <c r="D799" s="32"/>
      <c r="E799" s="32"/>
      <c r="F799" s="32"/>
      <c r="G799" s="32"/>
      <c r="H799" s="32"/>
      <c r="I799" s="27"/>
    </row>
    <row r="800" spans="1:9" ht="20.25" x14ac:dyDescent="0.25">
      <c r="A800" s="31"/>
      <c r="B800" s="32"/>
      <c r="C800" s="32"/>
      <c r="D800" s="32"/>
      <c r="E800" s="32"/>
      <c r="F800" s="32"/>
      <c r="G800" s="32"/>
      <c r="H800" s="32"/>
      <c r="I800" s="27"/>
    </row>
    <row r="801" spans="1:9" ht="20.25" x14ac:dyDescent="0.25">
      <c r="A801" s="31"/>
      <c r="B801" s="32"/>
      <c r="C801" s="32"/>
      <c r="D801" s="32"/>
      <c r="E801" s="32"/>
      <c r="F801" s="32"/>
      <c r="G801" s="32"/>
      <c r="H801" s="32"/>
      <c r="I801" s="27"/>
    </row>
    <row r="802" spans="1:9" ht="20.25" x14ac:dyDescent="0.25">
      <c r="A802" s="31"/>
      <c r="B802" s="32"/>
      <c r="C802" s="32"/>
      <c r="D802" s="32"/>
      <c r="E802" s="32"/>
      <c r="F802" s="32"/>
      <c r="G802" s="32"/>
      <c r="H802" s="32"/>
      <c r="I802" s="27"/>
    </row>
    <row r="803" spans="1:9" ht="20.25" x14ac:dyDescent="0.25">
      <c r="A803" s="84" t="s">
        <v>27</v>
      </c>
      <c r="B803" s="84"/>
      <c r="C803" s="84"/>
      <c r="D803" s="84"/>
      <c r="E803" s="84"/>
      <c r="F803" s="84"/>
      <c r="G803" s="84"/>
      <c r="H803" s="84"/>
      <c r="I803" s="84"/>
    </row>
    <row r="804" spans="1:9" ht="20.25" x14ac:dyDescent="0.25">
      <c r="A804" s="126" t="s">
        <v>82</v>
      </c>
      <c r="B804" s="127"/>
      <c r="C804" s="127"/>
      <c r="D804" s="127"/>
      <c r="E804" s="127"/>
      <c r="F804" s="127"/>
      <c r="G804" s="127"/>
      <c r="H804" s="127"/>
      <c r="I804" s="128"/>
    </row>
    <row r="805" spans="1:9" ht="20.25" x14ac:dyDescent="0.25">
      <c r="A805" s="129" t="s">
        <v>83</v>
      </c>
      <c r="B805" s="130"/>
      <c r="C805" s="130"/>
      <c r="D805" s="130"/>
      <c r="E805" s="130"/>
      <c r="F805" s="130"/>
      <c r="G805" s="130"/>
      <c r="H805" s="130"/>
      <c r="I805" s="131"/>
    </row>
    <row r="806" spans="1:9" ht="45" customHeight="1" x14ac:dyDescent="0.25">
      <c r="A806" s="129" t="s">
        <v>84</v>
      </c>
      <c r="B806" s="130"/>
      <c r="C806" s="130"/>
      <c r="D806" s="130"/>
      <c r="E806" s="130"/>
      <c r="F806" s="130"/>
      <c r="G806" s="130"/>
      <c r="H806" s="130"/>
      <c r="I806" s="131"/>
    </row>
    <row r="807" spans="1:9" ht="42.75" customHeight="1" x14ac:dyDescent="0.25">
      <c r="A807" s="129" t="s">
        <v>85</v>
      </c>
      <c r="B807" s="130"/>
      <c r="C807" s="130"/>
      <c r="D807" s="130"/>
      <c r="E807" s="130"/>
      <c r="F807" s="130"/>
      <c r="G807" s="130"/>
      <c r="H807" s="130"/>
      <c r="I807" s="131"/>
    </row>
    <row r="808" spans="1:9" ht="20.25" x14ac:dyDescent="0.25">
      <c r="A808" s="129" t="s">
        <v>86</v>
      </c>
      <c r="B808" s="130"/>
      <c r="C808" s="130"/>
      <c r="D808" s="130"/>
      <c r="E808" s="130"/>
      <c r="F808" s="130"/>
      <c r="G808" s="130"/>
      <c r="H808" s="130"/>
      <c r="I808" s="131"/>
    </row>
    <row r="809" spans="1:9" ht="20.25" x14ac:dyDescent="0.25">
      <c r="A809" s="129" t="s">
        <v>87</v>
      </c>
      <c r="B809" s="130"/>
      <c r="C809" s="130"/>
      <c r="D809" s="130"/>
      <c r="E809" s="130"/>
      <c r="F809" s="130"/>
      <c r="G809" s="130"/>
      <c r="H809" s="130"/>
      <c r="I809" s="131"/>
    </row>
    <row r="810" spans="1:9" ht="45" customHeight="1" x14ac:dyDescent="0.25">
      <c r="A810" s="129" t="s">
        <v>88</v>
      </c>
      <c r="B810" s="130"/>
      <c r="C810" s="130"/>
      <c r="D810" s="130"/>
      <c r="E810" s="130"/>
      <c r="F810" s="130"/>
      <c r="G810" s="130"/>
      <c r="H810" s="130"/>
      <c r="I810" s="131"/>
    </row>
    <row r="811" spans="1:9" ht="45" customHeight="1" x14ac:dyDescent="0.25">
      <c r="A811" s="129" t="s">
        <v>89</v>
      </c>
      <c r="B811" s="130"/>
      <c r="C811" s="130"/>
      <c r="D811" s="130"/>
      <c r="E811" s="130"/>
      <c r="F811" s="130"/>
      <c r="G811" s="130"/>
      <c r="H811" s="130"/>
      <c r="I811" s="131"/>
    </row>
    <row r="812" spans="1:9" ht="20.25" x14ac:dyDescent="0.25">
      <c r="A812" s="132" t="s">
        <v>90</v>
      </c>
      <c r="B812" s="133"/>
      <c r="C812" s="133"/>
      <c r="D812" s="133"/>
      <c r="E812" s="133"/>
      <c r="F812" s="133"/>
      <c r="G812" s="133"/>
      <c r="H812" s="133"/>
      <c r="I812" s="134"/>
    </row>
    <row r="813" spans="1:9" ht="70.5" customHeight="1" x14ac:dyDescent="0.25">
      <c r="A813" s="123" t="s">
        <v>33</v>
      </c>
      <c r="B813" s="123"/>
      <c r="C813" s="123"/>
      <c r="D813" s="2" t="s">
        <v>4</v>
      </c>
      <c r="E813" s="57" t="s">
        <v>223</v>
      </c>
      <c r="F813" s="13" t="s">
        <v>10</v>
      </c>
      <c r="G813" s="2" t="s">
        <v>4</v>
      </c>
      <c r="H813" s="124"/>
      <c r="I813" s="124"/>
    </row>
  </sheetData>
  <mergeCells count="1372">
    <mergeCell ref="F670:G670"/>
    <mergeCell ref="A663:I663"/>
    <mergeCell ref="A664:B668"/>
    <mergeCell ref="C664:D664"/>
    <mergeCell ref="F664:G664"/>
    <mergeCell ref="C665:D665"/>
    <mergeCell ref="C666:D666"/>
    <mergeCell ref="F666:G666"/>
    <mergeCell ref="C667:D667"/>
    <mergeCell ref="F667:G667"/>
    <mergeCell ref="C668:D668"/>
    <mergeCell ref="F668:G668"/>
    <mergeCell ref="E665:I665"/>
    <mergeCell ref="A652:B656"/>
    <mergeCell ref="C652:D652"/>
    <mergeCell ref="E652:I652"/>
    <mergeCell ref="C653:D653"/>
    <mergeCell ref="F653:G653"/>
    <mergeCell ref="C654:D654"/>
    <mergeCell ref="F654:G654"/>
    <mergeCell ref="C655:D655"/>
    <mergeCell ref="F655:G655"/>
    <mergeCell ref="C656:D656"/>
    <mergeCell ref="F656:G656"/>
    <mergeCell ref="A657:I657"/>
    <mergeCell ref="A658:B662"/>
    <mergeCell ref="C658:D658"/>
    <mergeCell ref="E658:I658"/>
    <mergeCell ref="C659:D659"/>
    <mergeCell ref="F659:G659"/>
    <mergeCell ref="C660:D660"/>
    <mergeCell ref="F660:G660"/>
    <mergeCell ref="C662:D662"/>
    <mergeCell ref="F662:G662"/>
    <mergeCell ref="F561:G561"/>
    <mergeCell ref="C562:D562"/>
    <mergeCell ref="F562:G562"/>
    <mergeCell ref="A573:I573"/>
    <mergeCell ref="A574:B577"/>
    <mergeCell ref="C574:D574"/>
    <mergeCell ref="C575:D575"/>
    <mergeCell ref="F575:G575"/>
    <mergeCell ref="C576:D576"/>
    <mergeCell ref="F576:G576"/>
    <mergeCell ref="C577:D577"/>
    <mergeCell ref="E577:I577"/>
    <mergeCell ref="E574:I574"/>
    <mergeCell ref="E579:I579"/>
    <mergeCell ref="A651:I651"/>
    <mergeCell ref="F643:G643"/>
    <mergeCell ref="A603:B607"/>
    <mergeCell ref="A608:I608"/>
    <mergeCell ref="A609:B613"/>
    <mergeCell ref="A615:B619"/>
    <mergeCell ref="C616:D616"/>
    <mergeCell ref="C617:D617"/>
    <mergeCell ref="F617:G617"/>
    <mergeCell ref="A622:B626"/>
    <mergeCell ref="C622:D622"/>
    <mergeCell ref="F622:G622"/>
    <mergeCell ref="C624:D624"/>
    <mergeCell ref="F624:G624"/>
    <mergeCell ref="F644:G644"/>
    <mergeCell ref="A639:I639"/>
    <mergeCell ref="E485:I485"/>
    <mergeCell ref="A568:I568"/>
    <mergeCell ref="A569:B572"/>
    <mergeCell ref="C569:D569"/>
    <mergeCell ref="F569:G569"/>
    <mergeCell ref="C570:D570"/>
    <mergeCell ref="F570:G570"/>
    <mergeCell ref="C571:D571"/>
    <mergeCell ref="F571:G571"/>
    <mergeCell ref="C572:D572"/>
    <mergeCell ref="F572:G572"/>
    <mergeCell ref="A563:I563"/>
    <mergeCell ref="A564:B567"/>
    <mergeCell ref="C564:D564"/>
    <mergeCell ref="F564:G564"/>
    <mergeCell ref="C565:D565"/>
    <mergeCell ref="F565:G565"/>
    <mergeCell ref="C566:D566"/>
    <mergeCell ref="F566:G566"/>
    <mergeCell ref="C567:D567"/>
    <mergeCell ref="F567:G567"/>
    <mergeCell ref="A558:I558"/>
    <mergeCell ref="A559:B562"/>
    <mergeCell ref="C559:D559"/>
    <mergeCell ref="F559:G559"/>
    <mergeCell ref="C560:D560"/>
    <mergeCell ref="F560:G560"/>
    <mergeCell ref="C561:D561"/>
    <mergeCell ref="F475:G475"/>
    <mergeCell ref="A420:I420"/>
    <mergeCell ref="A436:I436"/>
    <mergeCell ref="A437:B439"/>
    <mergeCell ref="C438:D438"/>
    <mergeCell ref="F438:G438"/>
    <mergeCell ref="C439:D439"/>
    <mergeCell ref="F439:G439"/>
    <mergeCell ref="C440:D440"/>
    <mergeCell ref="F440:G440"/>
    <mergeCell ref="A410:I410"/>
    <mergeCell ref="A411:B413"/>
    <mergeCell ref="C411:D411"/>
    <mergeCell ref="F482:G482"/>
    <mergeCell ref="C480:D480"/>
    <mergeCell ref="E480:I480"/>
    <mergeCell ref="E477:I477"/>
    <mergeCell ref="F294:G294"/>
    <mergeCell ref="C295:D295"/>
    <mergeCell ref="F295:G295"/>
    <mergeCell ref="C296:D296"/>
    <mergeCell ref="E296:I296"/>
    <mergeCell ref="A382:I382"/>
    <mergeCell ref="A383:B388"/>
    <mergeCell ref="C383:D383"/>
    <mergeCell ref="F383:G383"/>
    <mergeCell ref="C384:D384"/>
    <mergeCell ref="F384:G384"/>
    <mergeCell ref="C385:D385"/>
    <mergeCell ref="F385:G385"/>
    <mergeCell ref="C386:D386"/>
    <mergeCell ref="F386:G386"/>
    <mergeCell ref="C387:D387"/>
    <mergeCell ref="F387:G387"/>
    <mergeCell ref="C388:D388"/>
    <mergeCell ref="E367:I367"/>
    <mergeCell ref="F388:G388"/>
    <mergeCell ref="A361:I361"/>
    <mergeCell ref="A362:B367"/>
    <mergeCell ref="C362:D362"/>
    <mergeCell ref="F362:G362"/>
    <mergeCell ref="C363:D363"/>
    <mergeCell ref="A369:B374"/>
    <mergeCell ref="C369:D369"/>
    <mergeCell ref="F369:G369"/>
    <mergeCell ref="C370:D370"/>
    <mergeCell ref="F370:G370"/>
    <mergeCell ref="C371:D371"/>
    <mergeCell ref="F371:G371"/>
    <mergeCell ref="A640:B644"/>
    <mergeCell ref="C640:D640"/>
    <mergeCell ref="F640:G640"/>
    <mergeCell ref="A645:I645"/>
    <mergeCell ref="A646:B650"/>
    <mergeCell ref="C646:D646"/>
    <mergeCell ref="A669:I669"/>
    <mergeCell ref="A670:B674"/>
    <mergeCell ref="C670:D670"/>
    <mergeCell ref="F672:G672"/>
    <mergeCell ref="E635:I635"/>
    <mergeCell ref="E641:I641"/>
    <mergeCell ref="E646:I646"/>
    <mergeCell ref="C673:D673"/>
    <mergeCell ref="F673:G673"/>
    <mergeCell ref="C647:D647"/>
    <mergeCell ref="F647:G647"/>
    <mergeCell ref="C648:D648"/>
    <mergeCell ref="F648:G648"/>
    <mergeCell ref="C649:D649"/>
    <mergeCell ref="C674:D674"/>
    <mergeCell ref="F674:G674"/>
    <mergeCell ref="C672:D672"/>
    <mergeCell ref="F649:G649"/>
    <mergeCell ref="C650:D650"/>
    <mergeCell ref="F650:G650"/>
    <mergeCell ref="C671:D671"/>
    <mergeCell ref="F671:G671"/>
    <mergeCell ref="C661:D661"/>
    <mergeCell ref="C641:D641"/>
    <mergeCell ref="F661:G661"/>
    <mergeCell ref="C642:D642"/>
    <mergeCell ref="F642:G642"/>
    <mergeCell ref="C643:D643"/>
    <mergeCell ref="A633:I633"/>
    <mergeCell ref="C634:D634"/>
    <mergeCell ref="F634:G634"/>
    <mergeCell ref="C632:D632"/>
    <mergeCell ref="F632:G632"/>
    <mergeCell ref="C629:D629"/>
    <mergeCell ref="C630:D630"/>
    <mergeCell ref="A627:I627"/>
    <mergeCell ref="A628:B632"/>
    <mergeCell ref="C628:D628"/>
    <mergeCell ref="F628:G628"/>
    <mergeCell ref="A634:B638"/>
    <mergeCell ref="J4:K4"/>
    <mergeCell ref="A261:B264"/>
    <mergeCell ref="C261:D261"/>
    <mergeCell ref="C262:D262"/>
    <mergeCell ref="F262:G262"/>
    <mergeCell ref="C263:D263"/>
    <mergeCell ref="F263:G263"/>
    <mergeCell ref="C264:D264"/>
    <mergeCell ref="F264:G264"/>
    <mergeCell ref="A265:I265"/>
    <mergeCell ref="A266:B269"/>
    <mergeCell ref="C266:D266"/>
    <mergeCell ref="F266:G266"/>
    <mergeCell ref="C267:D267"/>
    <mergeCell ref="F267:G267"/>
    <mergeCell ref="C268:D268"/>
    <mergeCell ref="F582:G582"/>
    <mergeCell ref="C625:D625"/>
    <mergeCell ref="F625:G625"/>
    <mergeCell ref="C626:D626"/>
    <mergeCell ref="F626:G626"/>
    <mergeCell ref="A620:I620"/>
    <mergeCell ref="E604:I604"/>
    <mergeCell ref="E615:I615"/>
    <mergeCell ref="E623:I623"/>
    <mergeCell ref="C604:D604"/>
    <mergeCell ref="C605:D605"/>
    <mergeCell ref="F605:G605"/>
    <mergeCell ref="C606:D606"/>
    <mergeCell ref="F606:G606"/>
    <mergeCell ref="E557:I557"/>
    <mergeCell ref="C542:D542"/>
    <mergeCell ref="A543:I543"/>
    <mergeCell ref="F545:G545"/>
    <mergeCell ref="C546:D546"/>
    <mergeCell ref="F546:G546"/>
    <mergeCell ref="A548:I548"/>
    <mergeCell ref="C550:D550"/>
    <mergeCell ref="A602:I602"/>
    <mergeCell ref="A579:B582"/>
    <mergeCell ref="A554:B557"/>
    <mergeCell ref="A549:B552"/>
    <mergeCell ref="A544:B547"/>
    <mergeCell ref="A539:B542"/>
    <mergeCell ref="F554:G554"/>
    <mergeCell ref="C555:D555"/>
    <mergeCell ref="F555:G555"/>
    <mergeCell ref="F593:G593"/>
    <mergeCell ref="C600:D600"/>
    <mergeCell ref="F600:G600"/>
    <mergeCell ref="A578:I578"/>
    <mergeCell ref="C580:D580"/>
    <mergeCell ref="F580:G580"/>
    <mergeCell ref="C581:D581"/>
    <mergeCell ref="F581:G581"/>
    <mergeCell ref="C582:D582"/>
    <mergeCell ref="C529:D529"/>
    <mergeCell ref="F529:G529"/>
    <mergeCell ref="C530:D530"/>
    <mergeCell ref="F530:G530"/>
    <mergeCell ref="C531:D531"/>
    <mergeCell ref="F531:G531"/>
    <mergeCell ref="A533:I533"/>
    <mergeCell ref="C534:D534"/>
    <mergeCell ref="F534:G534"/>
    <mergeCell ref="C536:D536"/>
    <mergeCell ref="E549:I549"/>
    <mergeCell ref="F550:G550"/>
    <mergeCell ref="F551:G551"/>
    <mergeCell ref="C552:D552"/>
    <mergeCell ref="F552:G552"/>
    <mergeCell ref="A553:I553"/>
    <mergeCell ref="C554:D554"/>
    <mergeCell ref="A528:I528"/>
    <mergeCell ref="C541:D541"/>
    <mergeCell ref="F541:G541"/>
    <mergeCell ref="A507:I507"/>
    <mergeCell ref="C509:D509"/>
    <mergeCell ref="F509:G509"/>
    <mergeCell ref="A512:I512"/>
    <mergeCell ref="C514:D514"/>
    <mergeCell ref="F514:G514"/>
    <mergeCell ref="C515:D515"/>
    <mergeCell ref="F515:G515"/>
    <mergeCell ref="A518:I518"/>
    <mergeCell ref="C504:D504"/>
    <mergeCell ref="F504:G504"/>
    <mergeCell ref="E496:I496"/>
    <mergeCell ref="E498:I498"/>
    <mergeCell ref="E506:I506"/>
    <mergeCell ref="E516:I516"/>
    <mergeCell ref="A517:I517"/>
    <mergeCell ref="E522:I522"/>
    <mergeCell ref="E537:I537"/>
    <mergeCell ref="E532:I532"/>
    <mergeCell ref="E539:I539"/>
    <mergeCell ref="C516:D516"/>
    <mergeCell ref="C508:D508"/>
    <mergeCell ref="F508:G508"/>
    <mergeCell ref="C498:D498"/>
    <mergeCell ref="F510:G510"/>
    <mergeCell ref="C505:D505"/>
    <mergeCell ref="F505:G505"/>
    <mergeCell ref="A534:B537"/>
    <mergeCell ref="A529:B532"/>
    <mergeCell ref="C506:D506"/>
    <mergeCell ref="F525:G525"/>
    <mergeCell ref="C526:D526"/>
    <mergeCell ref="F526:G526"/>
    <mergeCell ref="C513:D513"/>
    <mergeCell ref="C496:D496"/>
    <mergeCell ref="C500:D500"/>
    <mergeCell ref="F500:G500"/>
    <mergeCell ref="C501:D501"/>
    <mergeCell ref="F501:G501"/>
    <mergeCell ref="A497:I497"/>
    <mergeCell ref="C499:D499"/>
    <mergeCell ref="F499:G499"/>
    <mergeCell ref="A502:I502"/>
    <mergeCell ref="C491:D491"/>
    <mergeCell ref="E491:I491"/>
    <mergeCell ref="F490:G490"/>
    <mergeCell ref="A492:I492"/>
    <mergeCell ref="F494:G494"/>
    <mergeCell ref="C495:D495"/>
    <mergeCell ref="F495:G495"/>
    <mergeCell ref="C503:D503"/>
    <mergeCell ref="F503:G503"/>
    <mergeCell ref="A524:B527"/>
    <mergeCell ref="A519:B522"/>
    <mergeCell ref="A513:B516"/>
    <mergeCell ref="A508:B511"/>
    <mergeCell ref="A503:B506"/>
    <mergeCell ref="A498:B501"/>
    <mergeCell ref="A493:B496"/>
    <mergeCell ref="A481:I481"/>
    <mergeCell ref="C482:D482"/>
    <mergeCell ref="E488:I488"/>
    <mergeCell ref="E493:I493"/>
    <mergeCell ref="A488:B491"/>
    <mergeCell ref="C494:D494"/>
    <mergeCell ref="A476:I476"/>
    <mergeCell ref="A477:B480"/>
    <mergeCell ref="C477:D477"/>
    <mergeCell ref="C478:D478"/>
    <mergeCell ref="F478:G478"/>
    <mergeCell ref="C479:D479"/>
    <mergeCell ref="F479:G479"/>
    <mergeCell ref="A466:I466"/>
    <mergeCell ref="A467:B470"/>
    <mergeCell ref="C467:D467"/>
    <mergeCell ref="F467:G467"/>
    <mergeCell ref="C468:D468"/>
    <mergeCell ref="F468:G468"/>
    <mergeCell ref="C469:D469"/>
    <mergeCell ref="F469:G469"/>
    <mergeCell ref="C470:D470"/>
    <mergeCell ref="F470:G470"/>
    <mergeCell ref="A471:I471"/>
    <mergeCell ref="A472:B475"/>
    <mergeCell ref="C472:D472"/>
    <mergeCell ref="F472:G472"/>
    <mergeCell ref="C473:D473"/>
    <mergeCell ref="F473:G473"/>
    <mergeCell ref="C474:D474"/>
    <mergeCell ref="F474:G474"/>
    <mergeCell ref="C475:D475"/>
    <mergeCell ref="E399:I399"/>
    <mergeCell ref="E404:I404"/>
    <mergeCell ref="E406:I406"/>
    <mergeCell ref="E416:I416"/>
    <mergeCell ref="E419:I419"/>
    <mergeCell ref="E422:I422"/>
    <mergeCell ref="E432:I432"/>
    <mergeCell ref="E437:I437"/>
    <mergeCell ref="E445:I445"/>
    <mergeCell ref="E455:I455"/>
    <mergeCell ref="E457:I457"/>
    <mergeCell ref="E450:I450"/>
    <mergeCell ref="A461:I461"/>
    <mergeCell ref="C462:D462"/>
    <mergeCell ref="F462:G462"/>
    <mergeCell ref="C463:D463"/>
    <mergeCell ref="F463:G463"/>
    <mergeCell ref="C414:D414"/>
    <mergeCell ref="F414:G414"/>
    <mergeCell ref="F428:G428"/>
    <mergeCell ref="C429:D429"/>
    <mergeCell ref="F429:G429"/>
    <mergeCell ref="F417:G417"/>
    <mergeCell ref="C419:D419"/>
    <mergeCell ref="F409:G409"/>
    <mergeCell ref="C409:D409"/>
    <mergeCell ref="C455:D455"/>
    <mergeCell ref="A456:I456"/>
    <mergeCell ref="A457:B459"/>
    <mergeCell ref="C457:D457"/>
    <mergeCell ref="C458:D458"/>
    <mergeCell ref="F458:G458"/>
    <mergeCell ref="C464:D464"/>
    <mergeCell ref="F464:G464"/>
    <mergeCell ref="C483:D483"/>
    <mergeCell ref="F483:G483"/>
    <mergeCell ref="C484:D484"/>
    <mergeCell ref="F484:G484"/>
    <mergeCell ref="A441:I441"/>
    <mergeCell ref="A431:I431"/>
    <mergeCell ref="A432:B434"/>
    <mergeCell ref="F434:G434"/>
    <mergeCell ref="C435:D435"/>
    <mergeCell ref="F435:G435"/>
    <mergeCell ref="A442:B444"/>
    <mergeCell ref="C442:D442"/>
    <mergeCell ref="F442:G442"/>
    <mergeCell ref="C443:D443"/>
    <mergeCell ref="F443:G443"/>
    <mergeCell ref="C444:D444"/>
    <mergeCell ref="F444:G444"/>
    <mergeCell ref="C445:D445"/>
    <mergeCell ref="A446:I446"/>
    <mergeCell ref="C437:D437"/>
    <mergeCell ref="C465:D465"/>
    <mergeCell ref="F465:G465"/>
    <mergeCell ref="A462:B465"/>
    <mergeCell ref="A482:B485"/>
    <mergeCell ref="C485:D485"/>
    <mergeCell ref="C450:D450"/>
    <mergeCell ref="A451:I451"/>
    <mergeCell ref="A452:B454"/>
    <mergeCell ref="C454:D454"/>
    <mergeCell ref="F454:G454"/>
    <mergeCell ref="C459:D459"/>
    <mergeCell ref="F459:G459"/>
    <mergeCell ref="C460:D460"/>
    <mergeCell ref="F460:G460"/>
    <mergeCell ref="A447:B449"/>
    <mergeCell ref="C447:D447"/>
    <mergeCell ref="F447:G447"/>
    <mergeCell ref="C448:D448"/>
    <mergeCell ref="F448:G448"/>
    <mergeCell ref="C449:D449"/>
    <mergeCell ref="F449:G449"/>
    <mergeCell ref="E316:I316"/>
    <mergeCell ref="E317:I317"/>
    <mergeCell ref="A318:I318"/>
    <mergeCell ref="E324:I324"/>
    <mergeCell ref="E338:I338"/>
    <mergeCell ref="E345:I345"/>
    <mergeCell ref="E353:I353"/>
    <mergeCell ref="E360:I360"/>
    <mergeCell ref="A320:B325"/>
    <mergeCell ref="C325:D325"/>
    <mergeCell ref="F325:G325"/>
    <mergeCell ref="A326:I326"/>
    <mergeCell ref="A327:B332"/>
    <mergeCell ref="F330:G330"/>
    <mergeCell ref="F332:G332"/>
    <mergeCell ref="A333:I333"/>
    <mergeCell ref="A334:B339"/>
    <mergeCell ref="C339:D339"/>
    <mergeCell ref="F339:G339"/>
    <mergeCell ref="A340:I340"/>
    <mergeCell ref="A341:B346"/>
    <mergeCell ref="C348:D348"/>
    <mergeCell ref="F350:G350"/>
    <mergeCell ref="C351:D351"/>
    <mergeCell ref="F351:G351"/>
    <mergeCell ref="C352:D352"/>
    <mergeCell ref="F352:G352"/>
    <mergeCell ref="C355:D355"/>
    <mergeCell ref="F355:G355"/>
    <mergeCell ref="C353:D353"/>
    <mergeCell ref="A354:I354"/>
    <mergeCell ref="A355:B360"/>
    <mergeCell ref="A224:I224"/>
    <mergeCell ref="A225:B228"/>
    <mergeCell ref="C226:D226"/>
    <mergeCell ref="F226:G226"/>
    <mergeCell ref="F227:G227"/>
    <mergeCell ref="F346:G346"/>
    <mergeCell ref="A298:B303"/>
    <mergeCell ref="F299:G299"/>
    <mergeCell ref="C302:D302"/>
    <mergeCell ref="C303:D303"/>
    <mergeCell ref="A304:I304"/>
    <mergeCell ref="A305:B310"/>
    <mergeCell ref="C309:D309"/>
    <mergeCell ref="F309:G309"/>
    <mergeCell ref="C310:D310"/>
    <mergeCell ref="F310:G310"/>
    <mergeCell ref="A311:I311"/>
    <mergeCell ref="A312:B317"/>
    <mergeCell ref="C312:D312"/>
    <mergeCell ref="F314:G314"/>
    <mergeCell ref="C316:D316"/>
    <mergeCell ref="C317:D317"/>
    <mergeCell ref="C342:D342"/>
    <mergeCell ref="F342:G342"/>
    <mergeCell ref="C343:D343"/>
    <mergeCell ref="F343:G343"/>
    <mergeCell ref="C344:D344"/>
    <mergeCell ref="F327:G327"/>
    <mergeCell ref="C328:D328"/>
    <mergeCell ref="F328:G328"/>
    <mergeCell ref="C345:D345"/>
    <mergeCell ref="F331:G331"/>
    <mergeCell ref="E225:I225"/>
    <mergeCell ref="A229:I229"/>
    <mergeCell ref="E231:I231"/>
    <mergeCell ref="E241:I241"/>
    <mergeCell ref="E282:I282"/>
    <mergeCell ref="A277:B282"/>
    <mergeCell ref="A284:B289"/>
    <mergeCell ref="C284:D284"/>
    <mergeCell ref="F284:G284"/>
    <mergeCell ref="C289:D289"/>
    <mergeCell ref="C241:D241"/>
    <mergeCell ref="C242:D242"/>
    <mergeCell ref="F242:G242"/>
    <mergeCell ref="C243:D243"/>
    <mergeCell ref="C244:D244"/>
    <mergeCell ref="F244:G244"/>
    <mergeCell ref="A245:I245"/>
    <mergeCell ref="A246:B249"/>
    <mergeCell ref="C249:D249"/>
    <mergeCell ref="C233:D233"/>
    <mergeCell ref="F233:G233"/>
    <mergeCell ref="C234:D234"/>
    <mergeCell ref="F234:G234"/>
    <mergeCell ref="C232:D232"/>
    <mergeCell ref="F232:G232"/>
    <mergeCell ref="C248:D248"/>
    <mergeCell ref="F248:G248"/>
    <mergeCell ref="C282:D282"/>
    <mergeCell ref="A283:I283"/>
    <mergeCell ref="C272:D272"/>
    <mergeCell ref="F272:G272"/>
    <mergeCell ref="F247:G247"/>
    <mergeCell ref="C236:D236"/>
    <mergeCell ref="F236:G236"/>
    <mergeCell ref="A275:I275"/>
    <mergeCell ref="C231:D231"/>
    <mergeCell ref="C237:D237"/>
    <mergeCell ref="F237:G237"/>
    <mergeCell ref="C238:D238"/>
    <mergeCell ref="C274:D274"/>
    <mergeCell ref="F274:G274"/>
    <mergeCell ref="A235:I235"/>
    <mergeCell ref="A236:B239"/>
    <mergeCell ref="F238:G238"/>
    <mergeCell ref="C239:D239"/>
    <mergeCell ref="F239:G239"/>
    <mergeCell ref="A240:I240"/>
    <mergeCell ref="A241:B244"/>
    <mergeCell ref="A255:I255"/>
    <mergeCell ref="A256:B259"/>
    <mergeCell ref="C256:D256"/>
    <mergeCell ref="F256:G256"/>
    <mergeCell ref="C257:D257"/>
    <mergeCell ref="F257:G257"/>
    <mergeCell ref="C258:D258"/>
    <mergeCell ref="F258:G258"/>
    <mergeCell ref="C259:D259"/>
    <mergeCell ref="F259:G259"/>
    <mergeCell ref="A260:I260"/>
    <mergeCell ref="F268:G268"/>
    <mergeCell ref="C269:D269"/>
    <mergeCell ref="F269:G269"/>
    <mergeCell ref="E261:I261"/>
    <mergeCell ref="C399:D399"/>
    <mergeCell ref="C396:D396"/>
    <mergeCell ref="C397:D397"/>
    <mergeCell ref="F397:G397"/>
    <mergeCell ref="F249:G249"/>
    <mergeCell ref="A250:I250"/>
    <mergeCell ref="A251:B254"/>
    <mergeCell ref="C254:D254"/>
    <mergeCell ref="F254:G254"/>
    <mergeCell ref="A270:I270"/>
    <mergeCell ref="A271:B274"/>
    <mergeCell ref="C273:D273"/>
    <mergeCell ref="F273:G273"/>
    <mergeCell ref="C356:D356"/>
    <mergeCell ref="F356:G356"/>
    <mergeCell ref="C357:D357"/>
    <mergeCell ref="F357:G357"/>
    <mergeCell ref="F344:G344"/>
    <mergeCell ref="F329:G329"/>
    <mergeCell ref="C334:D334"/>
    <mergeCell ref="F334:G334"/>
    <mergeCell ref="C358:D358"/>
    <mergeCell ref="C359:D359"/>
    <mergeCell ref="F359:G359"/>
    <mergeCell ref="C394:D394"/>
    <mergeCell ref="E394:I394"/>
    <mergeCell ref="E396:I396"/>
    <mergeCell ref="C349:D349"/>
    <mergeCell ref="F349:G349"/>
    <mergeCell ref="C350:D350"/>
    <mergeCell ref="A347:I347"/>
    <mergeCell ref="A348:B353"/>
    <mergeCell ref="C644:D644"/>
    <mergeCell ref="F542:G542"/>
    <mergeCell ref="C544:D544"/>
    <mergeCell ref="C547:D547"/>
    <mergeCell ref="F547:G547"/>
    <mergeCell ref="C545:D545"/>
    <mergeCell ref="E544:I544"/>
    <mergeCell ref="C532:D532"/>
    <mergeCell ref="F520:G520"/>
    <mergeCell ref="C522:D522"/>
    <mergeCell ref="C535:D535"/>
    <mergeCell ref="F535:G535"/>
    <mergeCell ref="C537:D537"/>
    <mergeCell ref="C607:D607"/>
    <mergeCell ref="F607:G607"/>
    <mergeCell ref="C637:D637"/>
    <mergeCell ref="F637:G637"/>
    <mergeCell ref="C638:D638"/>
    <mergeCell ref="F638:G638"/>
    <mergeCell ref="C588:D588"/>
    <mergeCell ref="E592:I592"/>
    <mergeCell ref="C593:D593"/>
    <mergeCell ref="C631:D631"/>
    <mergeCell ref="C636:D636"/>
    <mergeCell ref="F636:G636"/>
    <mergeCell ref="C609:D609"/>
    <mergeCell ref="F609:G609"/>
    <mergeCell ref="F629:G629"/>
    <mergeCell ref="F630:G630"/>
    <mergeCell ref="F631:G631"/>
    <mergeCell ref="C635:D635"/>
    <mergeCell ref="C392:D392"/>
    <mergeCell ref="F392:G392"/>
    <mergeCell ref="C393:D393"/>
    <mergeCell ref="F393:G393"/>
    <mergeCell ref="A389:I389"/>
    <mergeCell ref="A390:I390"/>
    <mergeCell ref="C391:D391"/>
    <mergeCell ref="E391:I391"/>
    <mergeCell ref="A391:B393"/>
    <mergeCell ref="A396:B398"/>
    <mergeCell ref="A621:I621"/>
    <mergeCell ref="C623:D623"/>
    <mergeCell ref="F618:G618"/>
    <mergeCell ref="C618:D618"/>
    <mergeCell ref="C586:D586"/>
    <mergeCell ref="C587:D587"/>
    <mergeCell ref="F587:G587"/>
    <mergeCell ref="A590:I590"/>
    <mergeCell ref="E586:I586"/>
    <mergeCell ref="C594:D594"/>
    <mergeCell ref="F594:G594"/>
    <mergeCell ref="C595:D595"/>
    <mergeCell ref="F595:G595"/>
    <mergeCell ref="F363:G363"/>
    <mergeCell ref="C364:D364"/>
    <mergeCell ref="F364:G364"/>
    <mergeCell ref="C365:D365"/>
    <mergeCell ref="F365:G365"/>
    <mergeCell ref="C366:D366"/>
    <mergeCell ref="F366:G366"/>
    <mergeCell ref="C367:D367"/>
    <mergeCell ref="A368:I368"/>
    <mergeCell ref="C398:D398"/>
    <mergeCell ref="F398:G398"/>
    <mergeCell ref="C372:D372"/>
    <mergeCell ref="F372:G372"/>
    <mergeCell ref="C373:D373"/>
    <mergeCell ref="C374:D374"/>
    <mergeCell ref="F374:G374"/>
    <mergeCell ref="E373:I373"/>
    <mergeCell ref="A375:I375"/>
    <mergeCell ref="A376:B381"/>
    <mergeCell ref="C376:D376"/>
    <mergeCell ref="F376:G376"/>
    <mergeCell ref="C377:D377"/>
    <mergeCell ref="F377:G377"/>
    <mergeCell ref="C378:D378"/>
    <mergeCell ref="F378:G378"/>
    <mergeCell ref="C379:D379"/>
    <mergeCell ref="F379:G379"/>
    <mergeCell ref="C380:D380"/>
    <mergeCell ref="F380:G380"/>
    <mergeCell ref="C381:D381"/>
    <mergeCell ref="F381:G381"/>
    <mergeCell ref="F358:G358"/>
    <mergeCell ref="C360:D360"/>
    <mergeCell ref="F348:G348"/>
    <mergeCell ref="A319:I319"/>
    <mergeCell ref="C341:D341"/>
    <mergeCell ref="F341:G341"/>
    <mergeCell ref="C324:D324"/>
    <mergeCell ref="C336:D336"/>
    <mergeCell ref="F336:G336"/>
    <mergeCell ref="C337:D337"/>
    <mergeCell ref="F337:G337"/>
    <mergeCell ref="C308:D308"/>
    <mergeCell ref="F308:G308"/>
    <mergeCell ref="C315:D315"/>
    <mergeCell ref="F315:G315"/>
    <mergeCell ref="C323:D323"/>
    <mergeCell ref="F323:G323"/>
    <mergeCell ref="C335:D335"/>
    <mergeCell ref="F335:G335"/>
    <mergeCell ref="F320:G320"/>
    <mergeCell ref="C321:D321"/>
    <mergeCell ref="F321:G321"/>
    <mergeCell ref="C322:D322"/>
    <mergeCell ref="C327:D327"/>
    <mergeCell ref="C330:D330"/>
    <mergeCell ref="C331:D331"/>
    <mergeCell ref="C313:D313"/>
    <mergeCell ref="F313:G313"/>
    <mergeCell ref="C314:D314"/>
    <mergeCell ref="C329:D329"/>
    <mergeCell ref="C332:D332"/>
    <mergeCell ref="C346:D346"/>
    <mergeCell ref="C320:D320"/>
    <mergeCell ref="F312:G312"/>
    <mergeCell ref="C603:D603"/>
    <mergeCell ref="F603:G603"/>
    <mergeCell ref="C619:D619"/>
    <mergeCell ref="F619:G619"/>
    <mergeCell ref="E616:I616"/>
    <mergeCell ref="C611:D611"/>
    <mergeCell ref="F611:G611"/>
    <mergeCell ref="C612:D612"/>
    <mergeCell ref="F612:G612"/>
    <mergeCell ref="A614:I614"/>
    <mergeCell ref="C615:D615"/>
    <mergeCell ref="C613:D613"/>
    <mergeCell ref="F613:G613"/>
    <mergeCell ref="C610:D610"/>
    <mergeCell ref="F610:G610"/>
    <mergeCell ref="F599:G599"/>
    <mergeCell ref="A583:I583"/>
    <mergeCell ref="A584:I584"/>
    <mergeCell ref="C585:D585"/>
    <mergeCell ref="E585:I585"/>
    <mergeCell ref="C524:D524"/>
    <mergeCell ref="F524:G524"/>
    <mergeCell ref="C527:D527"/>
    <mergeCell ref="F527:G527"/>
    <mergeCell ref="C520:D520"/>
    <mergeCell ref="F519:G519"/>
    <mergeCell ref="C511:D511"/>
    <mergeCell ref="F511:G511"/>
    <mergeCell ref="C510:D510"/>
    <mergeCell ref="C519:D519"/>
    <mergeCell ref="F588:G588"/>
    <mergeCell ref="C589:D589"/>
    <mergeCell ref="F589:G589"/>
    <mergeCell ref="C591:D591"/>
    <mergeCell ref="E591:I591"/>
    <mergeCell ref="C592:D592"/>
    <mergeCell ref="A596:I596"/>
    <mergeCell ref="C597:D597"/>
    <mergeCell ref="E597:I597"/>
    <mergeCell ref="C598:D598"/>
    <mergeCell ref="F598:G598"/>
    <mergeCell ref="A585:B589"/>
    <mergeCell ref="A591:B595"/>
    <mergeCell ref="A597:B601"/>
    <mergeCell ref="C601:D601"/>
    <mergeCell ref="F601:G601"/>
    <mergeCell ref="C599:D599"/>
    <mergeCell ref="C401:D401"/>
    <mergeCell ref="F401:G401"/>
    <mergeCell ref="C579:D579"/>
    <mergeCell ref="C549:D549"/>
    <mergeCell ref="C551:D551"/>
    <mergeCell ref="C556:D556"/>
    <mergeCell ref="C557:D557"/>
    <mergeCell ref="F536:G536"/>
    <mergeCell ref="A538:I538"/>
    <mergeCell ref="C539:D539"/>
    <mergeCell ref="C540:D540"/>
    <mergeCell ref="F540:G540"/>
    <mergeCell ref="C521:D521"/>
    <mergeCell ref="F521:G521"/>
    <mergeCell ref="A523:I523"/>
    <mergeCell ref="F556:G556"/>
    <mergeCell ref="F402:G402"/>
    <mergeCell ref="C406:D406"/>
    <mergeCell ref="C407:D407"/>
    <mergeCell ref="F407:G407"/>
    <mergeCell ref="C404:D404"/>
    <mergeCell ref="C408:D408"/>
    <mergeCell ref="F408:G408"/>
    <mergeCell ref="A415:I415"/>
    <mergeCell ref="A416:B418"/>
    <mergeCell ref="C416:D416"/>
    <mergeCell ref="C418:D418"/>
    <mergeCell ref="F418:G418"/>
    <mergeCell ref="A421:I421"/>
    <mergeCell ref="A422:B424"/>
    <mergeCell ref="C424:D424"/>
    <mergeCell ref="F424:G424"/>
    <mergeCell ref="A406:B408"/>
    <mergeCell ref="C493:D493"/>
    <mergeCell ref="A487:I487"/>
    <mergeCell ref="C490:D490"/>
    <mergeCell ref="C488:D488"/>
    <mergeCell ref="C489:D489"/>
    <mergeCell ref="F489:G489"/>
    <mergeCell ref="A486:I486"/>
    <mergeCell ref="C452:D452"/>
    <mergeCell ref="F452:G452"/>
    <mergeCell ref="C453:D453"/>
    <mergeCell ref="F453:G453"/>
    <mergeCell ref="C427:D427"/>
    <mergeCell ref="F427:G427"/>
    <mergeCell ref="C422:D422"/>
    <mergeCell ref="C423:D423"/>
    <mergeCell ref="F423:G423"/>
    <mergeCell ref="C432:D432"/>
    <mergeCell ref="C433:D433"/>
    <mergeCell ref="F433:G433"/>
    <mergeCell ref="C430:D430"/>
    <mergeCell ref="F430:G430"/>
    <mergeCell ref="C425:D425"/>
    <mergeCell ref="F425:G425"/>
    <mergeCell ref="A426:I426"/>
    <mergeCell ref="A427:B429"/>
    <mergeCell ref="C428:D428"/>
    <mergeCell ref="F411:G411"/>
    <mergeCell ref="C412:D412"/>
    <mergeCell ref="F412:G412"/>
    <mergeCell ref="C413:D413"/>
    <mergeCell ref="F413:G413"/>
    <mergeCell ref="C300:D300"/>
    <mergeCell ref="F300:G300"/>
    <mergeCell ref="C301:D301"/>
    <mergeCell ref="F301:G301"/>
    <mergeCell ref="C306:D306"/>
    <mergeCell ref="F306:G306"/>
    <mergeCell ref="C307:D307"/>
    <mergeCell ref="F307:G307"/>
    <mergeCell ref="E288:I288"/>
    <mergeCell ref="A297:I297"/>
    <mergeCell ref="F285:G285"/>
    <mergeCell ref="F286:G286"/>
    <mergeCell ref="C298:D298"/>
    <mergeCell ref="F298:G298"/>
    <mergeCell ref="C299:D299"/>
    <mergeCell ref="C305:D305"/>
    <mergeCell ref="F305:G305"/>
    <mergeCell ref="C288:D288"/>
    <mergeCell ref="C285:D285"/>
    <mergeCell ref="C286:D286"/>
    <mergeCell ref="F303:G303"/>
    <mergeCell ref="A290:I290"/>
    <mergeCell ref="A291:B296"/>
    <mergeCell ref="E289:I289"/>
    <mergeCell ref="E302:I302"/>
    <mergeCell ref="C291:D291"/>
    <mergeCell ref="F291:G291"/>
    <mergeCell ref="C292:D292"/>
    <mergeCell ref="F292:G292"/>
    <mergeCell ref="C293:D293"/>
    <mergeCell ref="F293:G293"/>
    <mergeCell ref="C294:D294"/>
    <mergeCell ref="F322:G322"/>
    <mergeCell ref="C279:D279"/>
    <mergeCell ref="F279:G279"/>
    <mergeCell ref="C281:D281"/>
    <mergeCell ref="E281:I281"/>
    <mergeCell ref="C225:D225"/>
    <mergeCell ref="C227:D227"/>
    <mergeCell ref="C251:D251"/>
    <mergeCell ref="F251:G251"/>
    <mergeCell ref="C252:D252"/>
    <mergeCell ref="F252:G252"/>
    <mergeCell ref="C253:D253"/>
    <mergeCell ref="F253:G253"/>
    <mergeCell ref="C271:D271"/>
    <mergeCell ref="F271:G271"/>
    <mergeCell ref="C280:D280"/>
    <mergeCell ref="F280:G280"/>
    <mergeCell ref="A276:I276"/>
    <mergeCell ref="C277:D277"/>
    <mergeCell ref="F277:G277"/>
    <mergeCell ref="C278:D278"/>
    <mergeCell ref="F278:G278"/>
    <mergeCell ref="F243:G243"/>
    <mergeCell ref="C246:D246"/>
    <mergeCell ref="F246:G246"/>
    <mergeCell ref="C247:D247"/>
    <mergeCell ref="C228:D228"/>
    <mergeCell ref="F228:G228"/>
    <mergeCell ref="A230:I230"/>
    <mergeCell ref="A231:B234"/>
    <mergeCell ref="C287:D287"/>
    <mergeCell ref="F287:G287"/>
    <mergeCell ref="A186:B186"/>
    <mergeCell ref="C211:D211"/>
    <mergeCell ref="F211:G211"/>
    <mergeCell ref="C212:D212"/>
    <mergeCell ref="F212:G212"/>
    <mergeCell ref="C213:D213"/>
    <mergeCell ref="F213:G213"/>
    <mergeCell ref="C222:D222"/>
    <mergeCell ref="F222:G222"/>
    <mergeCell ref="C223:D223"/>
    <mergeCell ref="F223:G223"/>
    <mergeCell ref="A214:I214"/>
    <mergeCell ref="C215:D215"/>
    <mergeCell ref="C216:D216"/>
    <mergeCell ref="F216:G216"/>
    <mergeCell ref="C217:D217"/>
    <mergeCell ref="F217:G217"/>
    <mergeCell ref="C218:D218"/>
    <mergeCell ref="F218:G218"/>
    <mergeCell ref="C220:D220"/>
    <mergeCell ref="F220:G220"/>
    <mergeCell ref="A215:B218"/>
    <mergeCell ref="A219:I219"/>
    <mergeCell ref="E215:I215"/>
    <mergeCell ref="A220:B223"/>
    <mergeCell ref="C221:D221"/>
    <mergeCell ref="F221:G221"/>
    <mergeCell ref="C183:D183"/>
    <mergeCell ref="C210:D210"/>
    <mergeCell ref="F210:G210"/>
    <mergeCell ref="C205:D205"/>
    <mergeCell ref="F205:G205"/>
    <mergeCell ref="C206:D206"/>
    <mergeCell ref="F206:G206"/>
    <mergeCell ref="C207:D207"/>
    <mergeCell ref="F207:G207"/>
    <mergeCell ref="C208:D208"/>
    <mergeCell ref="F208:G208"/>
    <mergeCell ref="A209:I209"/>
    <mergeCell ref="A210:B213"/>
    <mergeCell ref="H171:I171"/>
    <mergeCell ref="A172:C172"/>
    <mergeCell ref="H172:I172"/>
    <mergeCell ref="A200:B203"/>
    <mergeCell ref="C202:D202"/>
    <mergeCell ref="A177:I177"/>
    <mergeCell ref="A173:C173"/>
    <mergeCell ref="H173:I173"/>
    <mergeCell ref="A174:C174"/>
    <mergeCell ref="A187:B187"/>
    <mergeCell ref="C187:D187"/>
    <mergeCell ref="A188:B188"/>
    <mergeCell ref="C188:D188"/>
    <mergeCell ref="A184:B184"/>
    <mergeCell ref="C184:D184"/>
    <mergeCell ref="F184:G184"/>
    <mergeCell ref="A185:B185"/>
    <mergeCell ref="C185:D185"/>
    <mergeCell ref="F185:G185"/>
    <mergeCell ref="H175:I175"/>
    <mergeCell ref="A176:C176"/>
    <mergeCell ref="H176:I176"/>
    <mergeCell ref="A169:C169"/>
    <mergeCell ref="H169:I169"/>
    <mergeCell ref="A171:C171"/>
    <mergeCell ref="A140:B140"/>
    <mergeCell ref="C140:D140"/>
    <mergeCell ref="F140:G149"/>
    <mergeCell ref="H140:I149"/>
    <mergeCell ref="A141:B141"/>
    <mergeCell ref="C141:D141"/>
    <mergeCell ref="A142:B142"/>
    <mergeCell ref="C142:D142"/>
    <mergeCell ref="A143:B143"/>
    <mergeCell ref="C143:D143"/>
    <mergeCell ref="A144:B144"/>
    <mergeCell ref="A145:B145"/>
    <mergeCell ref="C145:D145"/>
    <mergeCell ref="A146:B146"/>
    <mergeCell ref="C146:D146"/>
    <mergeCell ref="A147:B147"/>
    <mergeCell ref="C147:D147"/>
    <mergeCell ref="A148:B148"/>
    <mergeCell ref="C148:D148"/>
    <mergeCell ref="A149:B149"/>
    <mergeCell ref="C149:D149"/>
    <mergeCell ref="H168:I168"/>
    <mergeCell ref="A205:B208"/>
    <mergeCell ref="E190:E191"/>
    <mergeCell ref="C190:D191"/>
    <mergeCell ref="A190:B191"/>
    <mergeCell ref="A189:I189"/>
    <mergeCell ref="F182:G182"/>
    <mergeCell ref="F183:G183"/>
    <mergeCell ref="F187:G187"/>
    <mergeCell ref="A204:I204"/>
    <mergeCell ref="A136:I136"/>
    <mergeCell ref="A137:C138"/>
    <mergeCell ref="D137:D138"/>
    <mergeCell ref="F137:G137"/>
    <mergeCell ref="F138:G138"/>
    <mergeCell ref="A139:B139"/>
    <mergeCell ref="C139:D139"/>
    <mergeCell ref="C201:D201"/>
    <mergeCell ref="F201:G201"/>
    <mergeCell ref="A166:G166"/>
    <mergeCell ref="A192:I192"/>
    <mergeCell ref="A196:I196"/>
    <mergeCell ref="C186:D186"/>
    <mergeCell ref="F186:G186"/>
    <mergeCell ref="F188:G188"/>
    <mergeCell ref="A182:B182"/>
    <mergeCell ref="C182:D182"/>
    <mergeCell ref="F139:G139"/>
    <mergeCell ref="A197:I197"/>
    <mergeCell ref="E200:I200"/>
    <mergeCell ref="H174:I174"/>
    <mergeCell ref="A175:C175"/>
    <mergeCell ref="H166:I166"/>
    <mergeCell ref="C28:E28"/>
    <mergeCell ref="C29:E29"/>
    <mergeCell ref="C30:E30"/>
    <mergeCell ref="C31:E31"/>
    <mergeCell ref="C32:I32"/>
    <mergeCell ref="C14:E14"/>
    <mergeCell ref="C15:E15"/>
    <mergeCell ref="C16:E16"/>
    <mergeCell ref="C17:E17"/>
    <mergeCell ref="C18:E18"/>
    <mergeCell ref="C19:E19"/>
    <mergeCell ref="C20:E20"/>
    <mergeCell ref="C21:E21"/>
    <mergeCell ref="C24:I24"/>
    <mergeCell ref="C50:E50"/>
    <mergeCell ref="H17:I17"/>
    <mergeCell ref="H15:I15"/>
    <mergeCell ref="H18:I18"/>
    <mergeCell ref="H19:I19"/>
    <mergeCell ref="H31:I31"/>
    <mergeCell ref="A38:C38"/>
    <mergeCell ref="H16:I16"/>
    <mergeCell ref="A34:C34"/>
    <mergeCell ref="C22:I22"/>
    <mergeCell ref="C23:I23"/>
    <mergeCell ref="C144:D144"/>
    <mergeCell ref="A44:B44"/>
    <mergeCell ref="A56:I56"/>
    <mergeCell ref="A57:C58"/>
    <mergeCell ref="D57:D58"/>
    <mergeCell ref="F57:G57"/>
    <mergeCell ref="C203:D203"/>
    <mergeCell ref="F203:G203"/>
    <mergeCell ref="A199:I199"/>
    <mergeCell ref="H178:I178"/>
    <mergeCell ref="H44:I44"/>
    <mergeCell ref="G39:H39"/>
    <mergeCell ref="A179:F179"/>
    <mergeCell ref="A178:F178"/>
    <mergeCell ref="H55:I55"/>
    <mergeCell ref="H180:I180"/>
    <mergeCell ref="F190:G191"/>
    <mergeCell ref="A167:I167"/>
    <mergeCell ref="A168:C168"/>
    <mergeCell ref="C43:D43"/>
    <mergeCell ref="C44:D44"/>
    <mergeCell ref="C45:D45"/>
    <mergeCell ref="A46:B46"/>
    <mergeCell ref="C46:D46"/>
    <mergeCell ref="E46:G46"/>
    <mergeCell ref="H46:I46"/>
    <mergeCell ref="A47:B47"/>
    <mergeCell ref="C47:D47"/>
    <mergeCell ref="E47:G47"/>
    <mergeCell ref="H47:I47"/>
    <mergeCell ref="A48:B48"/>
    <mergeCell ref="C48:D48"/>
    <mergeCell ref="A183:B183"/>
    <mergeCell ref="C66:D66"/>
    <mergeCell ref="A194:I194"/>
    <mergeCell ref="A193:I193"/>
    <mergeCell ref="A195:I195"/>
    <mergeCell ref="A198:I198"/>
    <mergeCell ref="A9:A11"/>
    <mergeCell ref="E10:I10"/>
    <mergeCell ref="E11:I11"/>
    <mergeCell ref="H6:I6"/>
    <mergeCell ref="A5:I5"/>
    <mergeCell ref="A12:C12"/>
    <mergeCell ref="A33:I33"/>
    <mergeCell ref="H30:I30"/>
    <mergeCell ref="H29:I29"/>
    <mergeCell ref="A13:I13"/>
    <mergeCell ref="C26:E26"/>
    <mergeCell ref="C27:E27"/>
    <mergeCell ref="H34:I34"/>
    <mergeCell ref="H14:I14"/>
    <mergeCell ref="G38:H38"/>
    <mergeCell ref="A43:B43"/>
    <mergeCell ref="A45:B45"/>
    <mergeCell ref="E44:G44"/>
    <mergeCell ref="E43:G43"/>
    <mergeCell ref="E45:G45"/>
    <mergeCell ref="A1:I1"/>
    <mergeCell ref="A4:C4"/>
    <mergeCell ref="A678:C678"/>
    <mergeCell ref="H27:I27"/>
    <mergeCell ref="H28:I28"/>
    <mergeCell ref="A37:I37"/>
    <mergeCell ref="H50:I50"/>
    <mergeCell ref="H54:I54"/>
    <mergeCell ref="A42:I42"/>
    <mergeCell ref="A49:I49"/>
    <mergeCell ref="A181:I181"/>
    <mergeCell ref="H179:I179"/>
    <mergeCell ref="A2:C2"/>
    <mergeCell ref="E2:F2"/>
    <mergeCell ref="A41:C41"/>
    <mergeCell ref="H41:I41"/>
    <mergeCell ref="E4:F4"/>
    <mergeCell ref="E12:I12"/>
    <mergeCell ref="A6:C6"/>
    <mergeCell ref="A7:C7"/>
    <mergeCell ref="A8:C8"/>
    <mergeCell ref="E8:I8"/>
    <mergeCell ref="H7:I7"/>
    <mergeCell ref="E9:I9"/>
    <mergeCell ref="H170:I170"/>
    <mergeCell ref="E48:G48"/>
    <mergeCell ref="H48:I48"/>
    <mergeCell ref="C54:E54"/>
    <mergeCell ref="C55:E55"/>
    <mergeCell ref="F202:G202"/>
    <mergeCell ref="C200:D200"/>
    <mergeCell ref="G3:H3"/>
    <mergeCell ref="A729:I729"/>
    <mergeCell ref="C676:I676"/>
    <mergeCell ref="A675:I675"/>
    <mergeCell ref="E513:I513"/>
    <mergeCell ref="C338:D338"/>
    <mergeCell ref="A395:I395"/>
    <mergeCell ref="A813:C813"/>
    <mergeCell ref="H813:I813"/>
    <mergeCell ref="A677:I677"/>
    <mergeCell ref="E679:I679"/>
    <mergeCell ref="A804:I804"/>
    <mergeCell ref="A810:I810"/>
    <mergeCell ref="A811:I811"/>
    <mergeCell ref="A812:I812"/>
    <mergeCell ref="A805:I805"/>
    <mergeCell ref="A806:I806"/>
    <mergeCell ref="A807:I807"/>
    <mergeCell ref="A808:I808"/>
    <mergeCell ref="A679:C679"/>
    <mergeCell ref="A803:I803"/>
    <mergeCell ref="A809:I809"/>
    <mergeCell ref="A769:I769"/>
    <mergeCell ref="E678:I678"/>
    <mergeCell ref="A680:C680"/>
    <mergeCell ref="E680:I680"/>
    <mergeCell ref="C417:D417"/>
    <mergeCell ref="C402:D402"/>
    <mergeCell ref="A400:I400"/>
    <mergeCell ref="A401:B403"/>
    <mergeCell ref="C403:D403"/>
    <mergeCell ref="F403:G403"/>
    <mergeCell ref="A405:I405"/>
    <mergeCell ref="C67:D67"/>
    <mergeCell ref="A68:B68"/>
    <mergeCell ref="C68:D68"/>
    <mergeCell ref="A69:B69"/>
    <mergeCell ref="C69:D69"/>
    <mergeCell ref="A70:B70"/>
    <mergeCell ref="C70:D70"/>
    <mergeCell ref="A71:B71"/>
    <mergeCell ref="C71:D71"/>
    <mergeCell ref="A180:F180"/>
    <mergeCell ref="C525:D525"/>
    <mergeCell ref="A170:C170"/>
    <mergeCell ref="H190:H191"/>
    <mergeCell ref="G2:H2"/>
    <mergeCell ref="C434:D434"/>
    <mergeCell ref="A39:C39"/>
    <mergeCell ref="A35:C35"/>
    <mergeCell ref="A40:C40"/>
    <mergeCell ref="H36:I36"/>
    <mergeCell ref="A36:C36"/>
    <mergeCell ref="H35:I35"/>
    <mergeCell ref="G4:H4"/>
    <mergeCell ref="H45:I45"/>
    <mergeCell ref="H43:I43"/>
    <mergeCell ref="A3:C3"/>
    <mergeCell ref="E3:F3"/>
    <mergeCell ref="A25:I25"/>
    <mergeCell ref="H26:I26"/>
    <mergeCell ref="G40:H40"/>
    <mergeCell ref="H20:I20"/>
    <mergeCell ref="A97:B97"/>
    <mergeCell ref="H21:I21"/>
    <mergeCell ref="C97:D97"/>
    <mergeCell ref="A98:B98"/>
    <mergeCell ref="C98:D98"/>
    <mergeCell ref="A99:B99"/>
    <mergeCell ref="C99:D99"/>
    <mergeCell ref="A100:B100"/>
    <mergeCell ref="C102:D102"/>
    <mergeCell ref="F58:G58"/>
    <mergeCell ref="A59:B59"/>
    <mergeCell ref="C59:D59"/>
    <mergeCell ref="F59:G59"/>
    <mergeCell ref="A60:B60"/>
    <mergeCell ref="C60:D60"/>
    <mergeCell ref="F60:G71"/>
    <mergeCell ref="A128:B128"/>
    <mergeCell ref="C128:D128"/>
    <mergeCell ref="A94:B94"/>
    <mergeCell ref="C94:D94"/>
    <mergeCell ref="A95:B95"/>
    <mergeCell ref="C95:D95"/>
    <mergeCell ref="A96:B96"/>
    <mergeCell ref="C96:D96"/>
    <mergeCell ref="A115:B115"/>
    <mergeCell ref="C115:D115"/>
    <mergeCell ref="C100:D100"/>
    <mergeCell ref="A101:B101"/>
    <mergeCell ref="C101:D101"/>
    <mergeCell ref="A102:B102"/>
    <mergeCell ref="A61:B61"/>
    <mergeCell ref="C61:D61"/>
    <mergeCell ref="A62:B62"/>
    <mergeCell ref="A67:B67"/>
    <mergeCell ref="A129:B129"/>
    <mergeCell ref="C129:D129"/>
    <mergeCell ref="A130:B130"/>
    <mergeCell ref="C130:D130"/>
    <mergeCell ref="A81:B81"/>
    <mergeCell ref="C81:D81"/>
    <mergeCell ref="A82:B82"/>
    <mergeCell ref="C82:D82"/>
    <mergeCell ref="A83:B83"/>
    <mergeCell ref="C83:D83"/>
    <mergeCell ref="A84:B84"/>
    <mergeCell ref="C84:D84"/>
    <mergeCell ref="A131:B131"/>
    <mergeCell ref="C131:D131"/>
    <mergeCell ref="A132:B132"/>
    <mergeCell ref="C132:D132"/>
    <mergeCell ref="A133:B133"/>
    <mergeCell ref="C133:D133"/>
    <mergeCell ref="A88:I88"/>
    <mergeCell ref="A89:C90"/>
    <mergeCell ref="D89:D90"/>
    <mergeCell ref="F89:G89"/>
    <mergeCell ref="F90:G90"/>
    <mergeCell ref="A91:B91"/>
    <mergeCell ref="C91:D91"/>
    <mergeCell ref="F91:G91"/>
    <mergeCell ref="A92:B92"/>
    <mergeCell ref="C92:D92"/>
    <mergeCell ref="F92:G103"/>
    <mergeCell ref="H92:I103"/>
    <mergeCell ref="A93:B93"/>
    <mergeCell ref="C93:D93"/>
    <mergeCell ref="A134:B134"/>
    <mergeCell ref="C134:D134"/>
    <mergeCell ref="A135:B135"/>
    <mergeCell ref="C135:D135"/>
    <mergeCell ref="A103:B103"/>
    <mergeCell ref="C103:D103"/>
    <mergeCell ref="A120:I120"/>
    <mergeCell ref="A121:C122"/>
    <mergeCell ref="D121:D122"/>
    <mergeCell ref="F121:G121"/>
    <mergeCell ref="F122:G122"/>
    <mergeCell ref="A123:B123"/>
    <mergeCell ref="C123:D123"/>
    <mergeCell ref="F123:G123"/>
    <mergeCell ref="A124:B124"/>
    <mergeCell ref="C124:D124"/>
    <mergeCell ref="F124:G135"/>
    <mergeCell ref="H124:I135"/>
    <mergeCell ref="A125:B125"/>
    <mergeCell ref="C125:D125"/>
    <mergeCell ref="A126:B126"/>
    <mergeCell ref="C126:D126"/>
    <mergeCell ref="A127:B127"/>
    <mergeCell ref="C127:D127"/>
    <mergeCell ref="A111:B111"/>
    <mergeCell ref="C111:D111"/>
    <mergeCell ref="A112:B112"/>
    <mergeCell ref="C112:D112"/>
    <mergeCell ref="A113:B113"/>
    <mergeCell ref="C113:D113"/>
    <mergeCell ref="A114:B114"/>
    <mergeCell ref="C114:D114"/>
    <mergeCell ref="C51:I51"/>
    <mergeCell ref="C53:I53"/>
    <mergeCell ref="A72:I72"/>
    <mergeCell ref="A73:C74"/>
    <mergeCell ref="D73:D74"/>
    <mergeCell ref="F73:G73"/>
    <mergeCell ref="F74:G74"/>
    <mergeCell ref="A75:B75"/>
    <mergeCell ref="C75:D75"/>
    <mergeCell ref="F75:G75"/>
    <mergeCell ref="A76:B76"/>
    <mergeCell ref="C76:D76"/>
    <mergeCell ref="F76:G87"/>
    <mergeCell ref="H76:I87"/>
    <mergeCell ref="A77:B77"/>
    <mergeCell ref="C77:D77"/>
    <mergeCell ref="A78:B78"/>
    <mergeCell ref="C78:D78"/>
    <mergeCell ref="A79:B79"/>
    <mergeCell ref="C79:D79"/>
    <mergeCell ref="A80:B80"/>
    <mergeCell ref="C80:D80"/>
    <mergeCell ref="C52:I52"/>
    <mergeCell ref="H60:I71"/>
    <mergeCell ref="C62:D62"/>
    <mergeCell ref="A63:B63"/>
    <mergeCell ref="C63:D63"/>
    <mergeCell ref="A64:B64"/>
    <mergeCell ref="C64:D64"/>
    <mergeCell ref="A65:B65"/>
    <mergeCell ref="C65:D65"/>
    <mergeCell ref="A66:B66"/>
    <mergeCell ref="A156:B156"/>
    <mergeCell ref="C156:D156"/>
    <mergeCell ref="A157:B157"/>
    <mergeCell ref="C157:D157"/>
    <mergeCell ref="A158:B158"/>
    <mergeCell ref="C158:D158"/>
    <mergeCell ref="A159:B159"/>
    <mergeCell ref="C159:D159"/>
    <mergeCell ref="A160:B160"/>
    <mergeCell ref="C160:D160"/>
    <mergeCell ref="A85:B85"/>
    <mergeCell ref="C85:D85"/>
    <mergeCell ref="A86:B86"/>
    <mergeCell ref="C86:D86"/>
    <mergeCell ref="A87:B87"/>
    <mergeCell ref="C87:D87"/>
    <mergeCell ref="A104:I104"/>
    <mergeCell ref="A105:C106"/>
    <mergeCell ref="D105:D106"/>
    <mergeCell ref="F105:G105"/>
    <mergeCell ref="F106:G106"/>
    <mergeCell ref="A107:B107"/>
    <mergeCell ref="C107:D107"/>
    <mergeCell ref="F107:G107"/>
    <mergeCell ref="A108:B108"/>
    <mergeCell ref="C108:D108"/>
    <mergeCell ref="F108:G119"/>
    <mergeCell ref="H108:I119"/>
    <mergeCell ref="A109:B109"/>
    <mergeCell ref="C109:D109"/>
    <mergeCell ref="A110:B110"/>
    <mergeCell ref="C110:D110"/>
    <mergeCell ref="A161:B161"/>
    <mergeCell ref="C161:D161"/>
    <mergeCell ref="A162:B162"/>
    <mergeCell ref="C162:D162"/>
    <mergeCell ref="A163:B163"/>
    <mergeCell ref="C163:D163"/>
    <mergeCell ref="A164:B164"/>
    <mergeCell ref="C164:D164"/>
    <mergeCell ref="A165:B165"/>
    <mergeCell ref="C165:D165"/>
    <mergeCell ref="A116:B116"/>
    <mergeCell ref="C116:D116"/>
    <mergeCell ref="A117:B117"/>
    <mergeCell ref="C117:D117"/>
    <mergeCell ref="A118:B118"/>
    <mergeCell ref="C118:D118"/>
    <mergeCell ref="A119:B119"/>
    <mergeCell ref="C119:D119"/>
    <mergeCell ref="A150:I150"/>
    <mergeCell ref="A151:C152"/>
    <mergeCell ref="D151:D152"/>
    <mergeCell ref="F151:G151"/>
    <mergeCell ref="F152:G152"/>
    <mergeCell ref="A153:B153"/>
    <mergeCell ref="C153:D153"/>
    <mergeCell ref="F153:G153"/>
    <mergeCell ref="A154:B154"/>
    <mergeCell ref="C154:D154"/>
    <mergeCell ref="F154:G165"/>
    <mergeCell ref="H154:I165"/>
    <mergeCell ref="A155:B155"/>
    <mergeCell ref="C155:D155"/>
  </mergeCells>
  <hyperlinks>
    <hyperlink ref="C23" r:id="rId1"/>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5" manualBreakCount="5">
    <brk id="103" max="16383" man="1"/>
    <brk id="674" max="8" man="1"/>
    <brk id="676" max="8" man="1"/>
    <brk id="728" max="16383" man="1"/>
    <brk id="76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Sheet1</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2025-08-11T12:27:01Z</cp:lastPrinted>
  <dcterms:created xsi:type="dcterms:W3CDTF">2010-11-23T11:42:48Z</dcterms:created>
  <dcterms:modified xsi:type="dcterms:W3CDTF">2025-08-11T12:27:02Z</dcterms:modified>
</cp:coreProperties>
</file>