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K:\VSJ Work\Aug 25\Axis Dump\"/>
    </mc:Choice>
  </mc:AlternateContent>
  <xr:revisionPtr revIDLastSave="0" documentId="13_ncr:1_{CD7C47CA-FDD0-4251-B346-A05428CADDD0}"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s>
  <definedNames>
    <definedName name="_xlnm.Print_Area" localSheetId="0">Report!$A$1:$H$356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1" i="1" l="1"/>
  <c r="K171" i="1" l="1"/>
  <c r="K172" i="1" s="1"/>
  <c r="D171" i="1"/>
  <c r="J172" i="1"/>
  <c r="J173" i="1" s="1"/>
  <c r="D172" i="1"/>
  <c r="J169" i="1"/>
  <c r="J170" i="1" s="1"/>
  <c r="D169" i="1"/>
  <c r="D165" i="1"/>
  <c r="D164" i="1"/>
  <c r="D163" i="1"/>
  <c r="D162" i="1"/>
  <c r="D161" i="1"/>
  <c r="D160" i="1"/>
  <c r="D159" i="1"/>
  <c r="D156" i="1"/>
  <c r="E155" i="1"/>
  <c r="E154" i="1"/>
  <c r="D152" i="1"/>
  <c r="J152" i="1"/>
  <c r="D151" i="1"/>
  <c r="D141" i="1" l="1"/>
  <c r="D139" i="1"/>
  <c r="J135" i="1"/>
  <c r="K135" i="1" s="1"/>
  <c r="D140" i="1"/>
  <c r="D137" i="1"/>
  <c r="D136" i="1"/>
  <c r="D135" i="1"/>
  <c r="C120" i="1" l="1"/>
  <c r="D207" i="1"/>
  <c r="F207" i="1" s="1"/>
  <c r="D206" i="1"/>
  <c r="F206" i="1" s="1"/>
  <c r="D205" i="1"/>
  <c r="F205" i="1" s="1"/>
  <c r="D204" i="1"/>
  <c r="F204" i="1" s="1"/>
  <c r="D203" i="1"/>
  <c r="F203" i="1" s="1"/>
  <c r="D201" i="1"/>
  <c r="F201" i="1" s="1"/>
  <c r="D199" i="1"/>
  <c r="F199" i="1" s="1"/>
  <c r="D198" i="1"/>
  <c r="F198" i="1" s="1"/>
  <c r="D197" i="1"/>
  <c r="F197" i="1" s="1"/>
  <c r="D196" i="1"/>
  <c r="F196" i="1" s="1"/>
  <c r="D195" i="1"/>
  <c r="F195" i="1" s="1"/>
  <c r="D194" i="1"/>
  <c r="F194" i="1" s="1"/>
  <c r="D193" i="1"/>
  <c r="F193" i="1" s="1"/>
  <c r="D191" i="1"/>
  <c r="F191" i="1" s="1"/>
  <c r="D190" i="1"/>
  <c r="F190" i="1" s="1"/>
  <c r="D189" i="1"/>
  <c r="D188" i="1"/>
  <c r="F188" i="1" s="1"/>
  <c r="D187" i="1"/>
  <c r="F187" i="1" s="1"/>
  <c r="D186" i="1"/>
  <c r="F186" i="1" s="1"/>
  <c r="D185" i="1"/>
  <c r="F185" i="1" s="1"/>
  <c r="D183" i="1"/>
  <c r="D182" i="1"/>
  <c r="D181" i="1"/>
  <c r="D180" i="1"/>
  <c r="D179" i="1"/>
  <c r="D178" i="1"/>
  <c r="D177" i="1"/>
  <c r="D173" i="1"/>
  <c r="F173" i="1" s="1"/>
  <c r="F172" i="1"/>
  <c r="F171" i="1"/>
  <c r="D170" i="1"/>
  <c r="F170" i="1" s="1"/>
  <c r="F169" i="1"/>
  <c r="D167" i="1"/>
  <c r="F167" i="1" s="1"/>
  <c r="F165" i="1"/>
  <c r="F163" i="1"/>
  <c r="J163" i="1" s="1"/>
  <c r="F162" i="1"/>
  <c r="F161" i="1"/>
  <c r="F159" i="1"/>
  <c r="K159" i="1" s="1"/>
  <c r="D157" i="1"/>
  <c r="F157" i="1" s="1"/>
  <c r="F156" i="1"/>
  <c r="M149" i="1" s="1"/>
  <c r="D155" i="1"/>
  <c r="D154" i="1"/>
  <c r="D153" i="1"/>
  <c r="F153" i="1" s="1"/>
  <c r="F152" i="1"/>
  <c r="F151" i="1"/>
  <c r="K149" i="1" s="1"/>
  <c r="D149" i="1"/>
  <c r="F149" i="1" s="1"/>
  <c r="D148" i="1"/>
  <c r="G201" i="1"/>
  <c r="G167" i="1"/>
  <c r="G193" i="1"/>
  <c r="G185" i="1"/>
  <c r="F164" i="1"/>
  <c r="F160" i="1"/>
  <c r="G159" i="1"/>
  <c r="G151" i="1"/>
  <c r="F189" i="1"/>
  <c r="G177" i="1"/>
  <c r="E124" i="1" l="1"/>
  <c r="E125" i="1"/>
  <c r="M150" i="1"/>
  <c r="K152" i="1"/>
  <c r="J105" i="1" s="1"/>
  <c r="K148" i="1"/>
  <c r="K105" i="1" s="1"/>
  <c r="C119" i="1"/>
  <c r="C121" i="1" s="1"/>
  <c r="C124" i="1"/>
  <c r="C125" i="1"/>
  <c r="E119" i="1"/>
  <c r="E120" i="1"/>
  <c r="F155" i="1"/>
  <c r="F154" i="1"/>
  <c r="I166" i="1"/>
  <c r="I164" i="1"/>
  <c r="I162" i="1"/>
  <c r="F181" i="1"/>
  <c r="G148" i="1"/>
  <c r="I148" i="1"/>
  <c r="G139" i="1"/>
  <c r="G135" i="1"/>
  <c r="F141" i="1"/>
  <c r="A141" i="1"/>
  <c r="F140" i="1"/>
  <c r="C126" i="1" l="1"/>
  <c r="E121" i="1"/>
  <c r="E126" i="1"/>
  <c r="F137" i="1"/>
  <c r="F136" i="1"/>
  <c r="A136" i="1"/>
  <c r="A137" i="1" s="1"/>
  <c r="F135" i="1"/>
  <c r="G119" i="1" l="1"/>
  <c r="G50" i="1"/>
  <c r="E42" i="1"/>
  <c r="Z12" i="1" l="1"/>
  <c r="I14" i="1"/>
  <c r="F148" i="1" l="1"/>
  <c r="M148" i="1" s="1"/>
  <c r="L105" i="1" s="1"/>
  <c r="E127" i="1" l="1"/>
  <c r="C127" i="1"/>
  <c r="E43" i="1" l="1"/>
  <c r="E44" i="1" s="1"/>
  <c r="C15" i="1" l="1"/>
  <c r="E30" i="1" l="1"/>
  <c r="F116" i="1" l="1"/>
  <c r="F139" i="1" l="1"/>
  <c r="G120" i="1" s="1"/>
  <c r="G121" i="1" s="1"/>
  <c r="B210" i="1" l="1"/>
  <c r="F183" i="1" l="1"/>
  <c r="F182" i="1"/>
  <c r="F180" i="1"/>
  <c r="F179" i="1"/>
  <c r="F178" i="1"/>
  <c r="F177" i="1"/>
  <c r="G124" i="1"/>
  <c r="G125" i="1" l="1"/>
  <c r="G126" i="1" s="1"/>
  <c r="G127" i="1" s="1"/>
  <c r="B211" i="1"/>
  <c r="F11" i="5" l="1"/>
  <c r="G11" i="5" s="1"/>
  <c r="F10" i="5"/>
  <c r="G10" i="5" s="1"/>
  <c r="F9" i="5"/>
  <c r="G9" i="5" s="1"/>
  <c r="F8" i="5"/>
  <c r="G8" i="5" s="1"/>
  <c r="F7" i="5"/>
  <c r="G7" i="5" s="1"/>
  <c r="F6" i="5"/>
  <c r="G6" i="5" s="1"/>
  <c r="F5" i="5"/>
  <c r="G5" i="5" s="1"/>
  <c r="G12" i="5" s="1"/>
  <c r="D233" i="1"/>
  <c r="C89" i="1"/>
  <c r="B90" i="1" s="1"/>
  <c r="C75" i="1"/>
  <c r="B76" i="1" s="1"/>
  <c r="C50" i="1"/>
  <c r="E27" i="1"/>
  <c r="E25" i="1"/>
  <c r="E7" i="1"/>
  <c r="E3" i="1"/>
  <c r="D69" i="1" l="1"/>
  <c r="H90" i="1"/>
  <c r="H76" i="1"/>
  <c r="J94" i="1" l="1"/>
  <c r="C93" i="1" s="1"/>
  <c r="D93" i="1" s="1"/>
  <c r="J92" i="1"/>
  <c r="J95" i="1"/>
  <c r="J96" i="1" s="1"/>
  <c r="J101" i="1" s="1"/>
  <c r="J89" i="1"/>
  <c r="J91" i="1" s="1"/>
  <c r="D97" i="1"/>
  <c r="D99" i="1"/>
  <c r="D102" i="1"/>
  <c r="D96" i="1"/>
  <c r="D100" i="1"/>
  <c r="D101" i="1"/>
  <c r="D98" i="1"/>
  <c r="J93" i="1"/>
  <c r="D88" i="1"/>
  <c r="D86" i="1"/>
  <c r="D85" i="1"/>
  <c r="D82" i="1"/>
  <c r="D84" i="1"/>
  <c r="J81" i="1"/>
  <c r="J82" i="1" s="1"/>
  <c r="D87" i="1"/>
  <c r="J75" i="1"/>
  <c r="J77" i="1" s="1"/>
  <c r="D83" i="1"/>
  <c r="J79" i="1"/>
  <c r="J80" i="1"/>
  <c r="C79" i="1" s="1"/>
  <c r="D79" i="1" s="1"/>
  <c r="J78" i="1"/>
  <c r="J97" i="1"/>
  <c r="J98" i="1" s="1"/>
  <c r="J99" i="1" s="1"/>
  <c r="J100" i="1" s="1"/>
  <c r="J83" i="1"/>
  <c r="J84" i="1" s="1"/>
  <c r="J85" i="1" s="1"/>
  <c r="J86" i="1" s="1"/>
  <c r="D95" i="1"/>
  <c r="D81" i="1"/>
  <c r="J87" i="1" l="1"/>
  <c r="J102" i="1"/>
  <c r="C94" i="1" s="1"/>
  <c r="J88" i="1" l="1"/>
  <c r="C80" i="1" s="1"/>
  <c r="D80" i="1" s="1"/>
  <c r="I76" i="1" s="1"/>
  <c r="I77" i="1" s="1"/>
  <c r="J90" i="1"/>
  <c r="J76" i="1" l="1"/>
  <c r="I75" i="1" s="1"/>
  <c r="C77" i="1" s="1"/>
  <c r="G79" i="1"/>
  <c r="D73" i="1" s="1"/>
  <c r="D74" i="1" s="1"/>
  <c r="E79" i="1"/>
  <c r="E93" i="1"/>
  <c r="D94" i="1"/>
  <c r="I90" i="1" s="1"/>
  <c r="I91" i="1" s="1"/>
  <c r="G93" i="1"/>
  <c r="F74" i="1" l="1"/>
  <c r="I89" i="1"/>
  <c r="C9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1"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2"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8" authorId="1" shapeId="0" xr:uid="{00000000-0006-0000-0000-000003000000}">
      <text>
        <r>
          <rPr>
            <b/>
            <sz val="9"/>
            <color indexed="81"/>
            <rFont val="Tahoma"/>
            <family val="2"/>
          </rPr>
          <t>SACHIN:</t>
        </r>
        <r>
          <rPr>
            <sz val="9"/>
            <color indexed="81"/>
            <rFont val="Tahoma"/>
            <family val="2"/>
          </rPr>
          <t xml:space="preserve">
Survey Nos.</t>
        </r>
      </text>
    </comment>
    <comment ref="D63" authorId="0" shapeId="0" xr:uid="{00000000-0006-0000-0000-000004000000}">
      <text>
        <r>
          <rPr>
            <b/>
            <sz val="9"/>
            <color indexed="81"/>
            <rFont val="Tahoma"/>
            <family val="2"/>
          </rPr>
          <t>Sachin:</t>
        </r>
        <r>
          <rPr>
            <sz val="9"/>
            <color indexed="81"/>
            <rFont val="Tahoma"/>
            <family val="2"/>
          </rPr>
          <t xml:space="preserve">
If multiple building in project or complex just mention builtup of required building</t>
        </r>
      </text>
    </comment>
  </commentList>
</comments>
</file>

<file path=xl/sharedStrings.xml><?xml version="1.0" encoding="utf-8"?>
<sst xmlns="http://schemas.openxmlformats.org/spreadsheetml/2006/main" count="514" uniqueCount="313">
  <si>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</si>
  <si>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</si>
  <si>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</si>
  <si>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</si>
  <si>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</si>
  <si>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</si>
  <si>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</si>
  <si>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</si>
  <si>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</si>
  <si>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</si>
  <si>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</si>
  <si>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</si>
  <si>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</si>
  <si>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</si>
  <si>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</si>
  <si>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</si>
  <si>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</si>
  <si>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</si>
  <si>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</si>
  <si>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</si>
  <si>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</si>
  <si>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</si>
  <si>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</si>
  <si>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</si>
  <si>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</si>
  <si>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</si>
  <si>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</si>
  <si>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</si>
  <si>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</si>
  <si>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</si>
  <si>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</si>
  <si>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</si>
  <si>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</si>
  <si>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</si>
  <si>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</si>
  <si>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</si>
  <si>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</si>
  <si>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</si>
  <si>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</si>
  <si>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</si>
  <si>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</si>
  <si>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</si>
  <si>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</si>
  <si>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</si>
  <si>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</si>
  <si>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</si>
  <si>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</si>
  <si>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</si>
  <si>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</si>
  <si>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</si>
  <si>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</si>
  <si>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</si>
  <si>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</si>
  <si>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</si>
  <si>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</si>
  <si>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</si>
  <si>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</si>
  <si>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</si>
  <si>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</si>
  <si>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</si>
  <si>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</si>
  <si>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</si>
  <si>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</si>
  <si>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</si>
  <si>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</si>
  <si>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</si>
  <si>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</si>
  <si>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</si>
  <si>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</si>
  <si>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</si>
  <si>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</si>
  <si>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</si>
  <si>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</si>
  <si>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</si>
  <si>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</si>
  <si>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</si>
  <si>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</si>
  <si>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</si>
  <si>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</si>
  <si>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</si>
  <si>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</si>
  <si>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</si>
  <si>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</si>
  <si>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</si>
  <si>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</si>
  <si>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</si>
  <si>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</si>
  <si>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</si>
  <si>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</si>
  <si>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</si>
  <si>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</si>
  <si>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</si>
  <si>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</si>
  <si>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</si>
  <si>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</si>
  <si>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</si>
  <si>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</si>
  <si>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</si>
  <si>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</si>
  <si>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</si>
  <si>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</si>
  <si>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</si>
  <si>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</si>
  <si>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</si>
  <si>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</si>
  <si>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</si>
  <si>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</si>
  <si>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</si>
  <si>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</si>
  <si>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</si>
  <si>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</si>
  <si>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</si>
  <si>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</si>
  <si>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</si>
  <si>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</si>
  <si>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</si>
  <si>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</si>
  <si>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</si>
  <si>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</si>
  <si>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</si>
  <si>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</si>
  <si>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</si>
  <si>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</si>
  <si>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</si>
  <si>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</si>
  <si>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</si>
  <si>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</si>
  <si>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</si>
  <si>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</si>
  <si>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</si>
  <si>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</si>
  <si>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</si>
  <si>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</si>
  <si>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</si>
  <si>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</si>
  <si>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</si>
  <si>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</si>
  <si>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</si>
  <si>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</si>
  <si>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</si>
  <si>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</si>
  <si>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</si>
  <si>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</si>
  <si>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</si>
  <si>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</si>
  <si>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</si>
  <si>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</si>
  <si>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</si>
  <si>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</si>
  <si>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</si>
  <si>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</si>
  <si>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</si>
  <si>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</si>
  <si>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</si>
  <si>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</si>
  <si>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</si>
  <si>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</si>
  <si>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</si>
  <si>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</si>
  <si>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</si>
  <si>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Legal Charges</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</si>
  <si>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</si>
  <si>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</si>
  <si>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</si>
  <si>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</si>
  <si>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</si>
  <si>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</si>
  <si>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</si>
  <si>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</si>
  <si>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</si>
  <si>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</si>
  <si>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</si>
  <si>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</si>
  <si>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</si>
  <si>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</si>
  <si>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</si>
  <si>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</si>
  <si>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</si>
  <si>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</si>
  <si>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</si>
  <si>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</si>
  <si>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</si>
  <si>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</si>
  <si>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</si>
  <si>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</si>
  <si>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</si>
  <si>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</si>
  <si>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</si>
  <si>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</si>
  <si>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</si>
  <si>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</si>
  <si>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</si>
  <si>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</si>
  <si>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</si>
  <si>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</si>
  <si>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</si>
  <si>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</si>
  <si>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</si>
  <si>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</si>
  <si>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</si>
  <si>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</si>
  <si>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</si>
  <si>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</si>
  <si>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</si>
  <si>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</si>
  <si>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</si>
  <si>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</si>
  <si>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</si>
  <si>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</si>
  <si>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</si>
  <si>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</si>
  <si>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</si>
  <si>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</si>
  <si>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</si>
  <si>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</si>
  <si>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</si>
  <si>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</si>
  <si>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</si>
  <si>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</si>
  <si>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</si>
  <si>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</si>
  <si>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</si>
  <si>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</si>
  <si>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</si>
  <si>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</si>
  <si>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</si>
  <si>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</si>
  <si>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</si>
  <si>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</si>
  <si>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</si>
  <si>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Kini Lifespace Developers</t>
  </si>
  <si>
    <t>Kini Pinnacle</t>
  </si>
  <si>
    <t>P99000051047</t>
  </si>
  <si>
    <t>Navnath Bhatkar</t>
  </si>
  <si>
    <t>Building No.12 (Wing A &amp; B)</t>
  </si>
  <si>
    <t>Juchandra</t>
  </si>
  <si>
    <t>19.364139,72.858556</t>
  </si>
  <si>
    <t>https://maps.app.goo.gl/sJTfFSK7gKwGzG3w9</t>
  </si>
  <si>
    <t>Naigaon East Vasai Link Road</t>
  </si>
  <si>
    <t>Balkrishna Sankul</t>
  </si>
  <si>
    <t>Building No. 12 (Wing A) = Gr + 1st to 22nd Floor</t>
  </si>
  <si>
    <t>Building No. 12 (Wing B) = Gr + 1st to 22nd Floor</t>
  </si>
  <si>
    <t>Open Plot</t>
  </si>
  <si>
    <t>Naigaon East Vasai Link Road/Balkrishna Sankul</t>
  </si>
  <si>
    <t>R.G.14</t>
  </si>
  <si>
    <t>Future Building</t>
  </si>
  <si>
    <t>Other Plot</t>
  </si>
  <si>
    <t xml:space="preserve">Vasai-Virar City Municipal Corporation. (VVCMC)
</t>
  </si>
  <si>
    <t>VVCMC/TP/AMEND/VP/0429, 5346, 936, 5345, 0375, 0559, 615/360/2022-23</t>
  </si>
  <si>
    <t>VVCMC/TP/RDP/VP-0429, 0936, 5345, 0375, 0559, 0615 &amp; 5346/360/2022-23</t>
  </si>
  <si>
    <t>VVCMC/FIRE/HQ/218/2023-24</t>
  </si>
  <si>
    <t xml:space="preserve">Fire Noc
Valid Up to: </t>
  </si>
  <si>
    <t>As per RERA - 31/12/2028</t>
  </si>
  <si>
    <t>Solar Water Heating, Solar Lighting, Children's Play Area, Yoga/Meditation Area, Rain Water Harvesting, Indoor Games, Fire Fighting System, Senior Citizen Siteout, Party Lawn
Car Parking, Badminton Court, Lift(s), 24x7 Security, Internal Roads, Meter Room, Sewage Treatment Plant, 24X7 Water Supply, Landscaping &amp; Tree Planting, Water Conservation, Rain water Harvesting, Open Parking, Storm Water Drains, Solid Waste Management And Disposal, Energy management, Closed Car Parking, Fire Sprinklers</t>
  </si>
  <si>
    <r>
      <t xml:space="preserve">Proposed Amenities :                                                                                                                                                                                                                         </t>
    </r>
    <r>
      <rPr>
        <b/>
        <sz val="12"/>
        <color theme="1"/>
        <rFont val="Times New Roman"/>
        <family val="1"/>
      </rPr>
      <t xml:space="preserve">                                               </t>
    </r>
  </si>
  <si>
    <t>https://housing.com/in/buy/projects/page/299720-kini-pinnacle-by-kini-lifespace-developers-in-vasai-east</t>
  </si>
  <si>
    <t>Building No.12</t>
  </si>
  <si>
    <t>Wing A</t>
  </si>
  <si>
    <t>Shop</t>
  </si>
  <si>
    <t>Wing B</t>
  </si>
  <si>
    <t>Ground Floor For Entrance Lobby, Society Office, Driver Room &amp; Parking</t>
  </si>
  <si>
    <t>Ground Floor For Commercial, Entrance Lobby, Meter Room &amp; Parking</t>
  </si>
  <si>
    <t>Office</t>
  </si>
  <si>
    <t>1st Floor For Residential</t>
  </si>
  <si>
    <t>1BHK</t>
  </si>
  <si>
    <t>2nd Floor</t>
  </si>
  <si>
    <t>2BHK</t>
  </si>
  <si>
    <t>3BHK</t>
  </si>
  <si>
    <t>3rd to 7th, 9th to 11th, 13th to 15th, 17th to 19th, 21st to 22nd Floor</t>
  </si>
  <si>
    <t>8th, 12th, 16th &amp; 20th Floor (Part Refuge Area)</t>
  </si>
  <si>
    <t>Refuge Area</t>
  </si>
  <si>
    <t>Building No.12 (Wing A)</t>
  </si>
  <si>
    <t>Flats - 295, Shops - 3, Offices - 3</t>
  </si>
  <si>
    <t>Approved Builtup area of Building No.12 (Sq.Mt)</t>
  </si>
  <si>
    <t>Shops</t>
  </si>
  <si>
    <t>Offices</t>
  </si>
  <si>
    <t>MHSL/K-1/T-9/NAP/JCD-VSI/SR-65/2011</t>
  </si>
  <si>
    <t>Office No. 1031, Wing J, Akshar Business Park, Plot No. 03 Sector 25, Near APMC Market,
Vashi, Navi Mumbai, Maharashtra 400703 TEL: 022-46090378/79/80                                                                       
E mail : vsjcapf@gmail.com. Web site : www.vsjadon.com</t>
  </si>
  <si>
    <t>Old Survey No</t>
  </si>
  <si>
    <t>345Pt(Old S.No. 313 Pt), S.No.346,H.No.1 (Old.S.No.314 H.No.1), S.No.347 (Old S.No. 315), S.No.348 H.No.2 (Old S.No.316, H.No.2), S.No.350, S.No.349 H.No.1, S.No.339 H.No.1, S.No.352 H.No.3, S.No.351 H.No.4A, 4B &amp; 6, S.No.331 H.No.1, 2, 3, 4 &amp; 5, S.No.317 H.No.6A, 6B, 6C &amp; 6D, S.No.332 H.No.9, S.No.352 H.No.4 &amp; New S.No. 345, H.No.B, S.No.350, S.No.349 H.No.1, S.No.339 H.No.1, S.No.352 H.No.3, S.No.351 H.No.3, 4A,4B &amp; 6, S.No. 331 H.No.1, 2, 3, 4 &amp; 5, S.No.317 H.No.5/1, 5/2, B/1, B/2, &amp; B/4, S.No.332 H.No.9, S.No.352 H.No.4</t>
  </si>
  <si>
    <t>2.8 KM from Naigaon Railway Station</t>
  </si>
  <si>
    <t>Naigaon East</t>
  </si>
  <si>
    <t>40.00 M/W D.P Road/Building 1</t>
  </si>
  <si>
    <t>2 Wings</t>
  </si>
  <si>
    <t>Building No. 12 (Wing A &amp; B) = Gr/St + 1st to 22nd Floor
No. of Flats - 295, Shops - 3, Offices - 3</t>
  </si>
  <si>
    <t>Building No. 12 (Wing A &amp; B) = Gr + 1st to 22nd Floor</t>
  </si>
  <si>
    <t>1st Floor Part Commercial</t>
  </si>
  <si>
    <t>1st Floor For Part Residential</t>
  </si>
  <si>
    <t>Approved Plans, CC, Cost Sheet, Fire Noc</t>
  </si>
  <si>
    <t>, NA Order also there but no needed so not checked</t>
  </si>
  <si>
    <t xml:space="preserve">visitor </t>
  </si>
  <si>
    <t>cost sheet</t>
  </si>
  <si>
    <t>online</t>
  </si>
  <si>
    <t>mis</t>
  </si>
  <si>
    <t>sunteck 6750</t>
  </si>
  <si>
    <t xml:space="preserve">Commencement-CC No
Valid Up to: </t>
  </si>
  <si>
    <t>We considered Gross carpet area = Net carpet + Enclose balcony</t>
  </si>
  <si>
    <t>Building No. 12 (Wing A &amp; B) = Gr/St + 1st to 22nd Floor
Total Height = 69.25 Mt.</t>
  </si>
  <si>
    <t xml:space="preserve">Environmental Clearance Certificate (EC) No
Valid Up for: </t>
  </si>
  <si>
    <t>Town Planning Thane</t>
  </si>
  <si>
    <t>Raigad Zilha Parishad</t>
  </si>
  <si>
    <t>Ulhasnagar Municipal Corporation</t>
  </si>
  <si>
    <t>Roha Municipal Council</t>
  </si>
  <si>
    <t>SIA/MH/INFRA2/408603/2022</t>
  </si>
  <si>
    <t xml:space="preserve">345Pt(Old S.No. 313 Pt), S.No.346,H.No.1 (Old.S.No.314 H.No.1), S.No.347 (Old S.No. 315), S.No.348 H.No.2 (Old S.No.316, H.No.2), S.No.350, S.No.349 H.No.1, S.No.339 H.No.1, S.No.352 H.No.3, S.No.351, H.No. 3, 4A, 4B &amp; 6, S.No.331 H.No.1, 2, 3, 4 &amp; 5, S.No.317 H.No.6A, 6B, 6C &amp; 6D, S.No.332 H.No.9, S.No.352 H.No.4 &amp; New S.No. 345, H.No.B, S.No.350, S.No.349 H.No.1, S.No.339 H.No.1, S.No.352 H.No.3, S.No.351 H.No. 4A,4B &amp; 6, S.No. 331 H.No.1, 2, 3, 4 &amp; 5, S.No.317 H.No.5/1, 5/2, 6A, 6B, 6C &amp; 6D, S.No.332, H.N. 9, S.N.352, H.N.4 (ADDITIONAL), S.N. 348, H.N. 1/K, S.N.348, H.N. 1/B2, S.N.346, H.N.2B, S.N.308, H.N.3, S.N.309, H.N.2, S.N.312, H.N.B, S.N.315, H.N.2, S.N.315, H.N.1, S.N.317, H.N.2, S.N.334, S.N.330, H.N.4, S.N.345
</t>
  </si>
  <si>
    <t>We have updated Environment Clearance Certificate (On 14/08/2024).</t>
  </si>
  <si>
    <t>VVCMC/TP/RDP/VP-0429, 0936, 5345, 0375, 0559, 0615 &amp; 5346/89/2023-24</t>
  </si>
  <si>
    <t>Building No. 12 (Wing A &amp; B) = Gr/St + 1st to 22nd Floor 
(Builtup Area = 22943.84 Sq.m.)
No. of Flats - 295, Shops - 3, Offices - 3</t>
  </si>
  <si>
    <t>We have updated CC from RERA site on 30/05/2025.</t>
  </si>
  <si>
    <t>Please provide revised approved plans.</t>
  </si>
  <si>
    <t>Mr. Surish Singh 8856668580</t>
  </si>
  <si>
    <t>Kunal Kadam</t>
  </si>
  <si>
    <t>Construction work is in process at the time of Visit. (Slow 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</si>
</sst>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33">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5" xfId="8" applyFont="1" applyFill="1" applyBorder="1" applyAlignment="1" applyProtection="1">
      <alignment horizontal="center" vertical="top" wrapText="1"/>
      <protection locked="0"/>
    </xf>
    <xf numFmtId="0" fontId="17" fillId="0" borderId="0" xfId="0" applyFont="1" applyProtection="1">
      <protection hidden="1"/>
    </xf>
    <xf numFmtId="0" fontId="17" fillId="0" borderId="10" xfId="0" applyFont="1" applyBorder="1" applyProtection="1">
      <protection hidden="1"/>
    </xf>
    <xf numFmtId="0" fontId="12" fillId="0" borderId="3"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4" fillId="2" borderId="29" xfId="0" applyFont="1" applyFill="1" applyBorder="1"/>
    <xf numFmtId="0" fontId="25" fillId="0" borderId="30" xfId="0" applyFont="1" applyBorder="1"/>
    <xf numFmtId="0" fontId="25" fillId="0" borderId="1" xfId="0" applyFont="1" applyBorder="1"/>
    <xf numFmtId="0" fontId="25" fillId="0" borderId="4" xfId="0" applyFont="1" applyBorder="1"/>
    <xf numFmtId="0" fontId="12" fillId="0" borderId="1" xfId="1" applyFont="1" applyBorder="1" applyAlignment="1" applyProtection="1">
      <alignment horizontal="center" vertical="top"/>
      <protection locked="0"/>
    </xf>
    <xf numFmtId="1" fontId="7" fillId="0" borderId="1" xfId="1" applyNumberFormat="1" applyFont="1" applyBorder="1" applyAlignment="1" applyProtection="1">
      <alignment horizontal="center" vertical="top" wrapText="1"/>
      <protection locked="0"/>
    </xf>
    <xf numFmtId="0" fontId="0" fillId="0" borderId="0" xfId="0" applyAlignment="1">
      <alignment horizontal="center" vertical="center"/>
    </xf>
    <xf numFmtId="0" fontId="0" fillId="0" borderId="1" xfId="0" applyBorder="1" applyAlignment="1">
      <alignment horizontal="center" vertical="center"/>
    </xf>
    <xf numFmtId="1" fontId="12" fillId="0" borderId="1" xfId="0" applyNumberFormat="1" applyFont="1" applyBorder="1" applyAlignment="1" applyProtection="1">
      <alignment horizontal="center" vertical="center" wrapText="1"/>
      <protection locked="0"/>
    </xf>
    <xf numFmtId="0" fontId="12" fillId="0" borderId="0" xfId="0" applyFont="1" applyAlignment="1">
      <alignment horizontal="center" vertical="center"/>
    </xf>
    <xf numFmtId="0" fontId="7" fillId="0" borderId="3" xfId="1" applyFont="1" applyBorder="1" applyAlignment="1" applyProtection="1">
      <alignment horizontal="center" vertical="top"/>
      <protection locked="0"/>
    </xf>
    <xf numFmtId="0" fontId="7" fillId="0" borderId="1" xfId="1" applyFont="1" applyBorder="1" applyAlignment="1" applyProtection="1">
      <alignment horizontal="center" vertical="top"/>
      <protection locked="0"/>
    </xf>
    <xf numFmtId="0" fontId="7" fillId="0" borderId="4" xfId="1" applyFont="1" applyBorder="1" applyAlignment="1" applyProtection="1">
      <alignment horizontal="center" vertical="top"/>
      <protection locked="0"/>
    </xf>
    <xf numFmtId="0" fontId="7" fillId="0" borderId="0" xfId="1" applyFont="1" applyAlignment="1">
      <alignment vertical="center"/>
    </xf>
    <xf numFmtId="1" fontId="6" fillId="0" borderId="15" xfId="1" applyNumberFormat="1" applyFont="1" applyBorder="1" applyAlignment="1" applyProtection="1">
      <alignment horizontal="center" vertical="center" wrapText="1"/>
      <protection locked="0"/>
    </xf>
    <xf numFmtId="2" fontId="7" fillId="0" borderId="0" xfId="1" applyNumberFormat="1" applyFont="1" applyAlignment="1">
      <alignment horizontal="center" vertical="center"/>
    </xf>
    <xf numFmtId="1" fontId="7" fillId="0" borderId="0" xfId="0" applyNumberFormat="1" applyFont="1" applyAlignment="1">
      <alignment horizontal="center" vertical="center"/>
    </xf>
    <xf numFmtId="1" fontId="12" fillId="0" borderId="0" xfId="0" applyNumberFormat="1" applyFont="1" applyAlignment="1">
      <alignment horizontal="center" vertical="center"/>
    </xf>
    <xf numFmtId="1" fontId="7" fillId="0" borderId="1" xfId="1" applyNumberFormat="1" applyFont="1" applyBorder="1" applyAlignment="1">
      <alignment horizontal="center" vertical="center"/>
    </xf>
    <xf numFmtId="1" fontId="6" fillId="0" borderId="15" xfId="1" applyNumberFormat="1" applyFont="1" applyBorder="1" applyAlignment="1" applyProtection="1">
      <alignment horizontal="center" vertical="center"/>
      <protection locked="0"/>
    </xf>
    <xf numFmtId="1" fontId="12" fillId="0" borderId="1" xfId="1" applyNumberFormat="1" applyFont="1" applyBorder="1" applyAlignment="1">
      <alignment horizontal="center" vertical="center"/>
    </xf>
    <xf numFmtId="0" fontId="7" fillId="0" borderId="1" xfId="1" applyFont="1" applyBorder="1"/>
    <xf numFmtId="0" fontId="0" fillId="0" borderId="1" xfId="0" applyBorder="1"/>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0" xfId="1" applyNumberFormat="1" applyFont="1" applyAlignment="1" applyProtection="1">
      <alignment horizontal="center" vertical="top"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25"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top" wrapText="1"/>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2" xfId="0" applyNumberFormat="1" applyFont="1" applyBorder="1" applyAlignment="1" applyProtection="1">
      <alignment horizontal="center" vertical="center" wrapText="1"/>
      <protection locked="0"/>
    </xf>
    <xf numFmtId="1" fontId="6" fillId="0" borderId="15" xfId="0" applyNumberFormat="1" applyFont="1" applyBorder="1" applyAlignment="1" applyProtection="1">
      <alignment horizontal="center" vertical="center" wrapText="1"/>
      <protection locked="0"/>
    </xf>
    <xf numFmtId="1" fontId="8" fillId="0" borderId="16"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6" fillId="0" borderId="20" xfId="1" applyNumberFormat="1" applyFont="1" applyBorder="1" applyAlignment="1" applyProtection="1">
      <alignment horizontal="center" vertical="center" wrapText="1"/>
      <protection locked="0"/>
    </xf>
    <xf numFmtId="1" fontId="10" fillId="0" borderId="32" xfId="0" applyNumberFormat="1"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0" fontId="8" fillId="0" borderId="15" xfId="1" applyFont="1" applyBorder="1" applyAlignment="1" applyProtection="1">
      <alignment horizontal="left" vertical="top"/>
      <protection locked="0"/>
    </xf>
    <xf numFmtId="0" fontId="6" fillId="0" borderId="7"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1" fontId="8" fillId="0" borderId="2" xfId="0" applyNumberFormat="1" applyFont="1" applyBorder="1" applyAlignment="1" applyProtection="1">
      <alignment horizontal="center" vertical="top" wrapText="1"/>
      <protection locked="0"/>
    </xf>
    <xf numFmtId="0" fontId="13" fillId="0" borderId="3"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0" fillId="0" borderId="1" xfId="1" applyFont="1" applyBorder="1" applyAlignment="1" applyProtection="1">
      <alignment horizontal="left" vertical="top" wrapText="1"/>
      <protection locked="0"/>
    </xf>
    <xf numFmtId="0" fontId="10" fillId="0" borderId="4" xfId="1" applyFont="1" applyBorder="1" applyAlignment="1" applyProtection="1">
      <alignment horizontal="left" vertical="top" wrapText="1"/>
      <protection locked="0"/>
    </xf>
    <xf numFmtId="0" fontId="10" fillId="0" borderId="21" xfId="1" applyFont="1" applyBorder="1" applyAlignment="1" applyProtection="1">
      <alignment horizontal="left" vertical="top" wrapText="1"/>
      <protection locked="0"/>
    </xf>
    <xf numFmtId="0" fontId="10" fillId="0" borderId="14" xfId="1" applyFont="1" applyBorder="1" applyAlignment="1" applyProtection="1">
      <alignment horizontal="left" vertical="top" wrapText="1"/>
      <protection locked="0"/>
    </xf>
    <xf numFmtId="0" fontId="13" fillId="0" borderId="7" xfId="1" applyFont="1" applyBorder="1" applyAlignment="1" applyProtection="1">
      <alignment horizontal="left" vertical="top" wrapText="1"/>
      <protection locked="0"/>
    </xf>
    <xf numFmtId="0" fontId="13" fillId="0" borderId="20"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8" fillId="0" borderId="21"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12"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26" fillId="0" borderId="1" xfId="10" applyFill="1" applyBorder="1" applyAlignment="1" applyProtection="1">
      <alignment horizontal="left" vertical="top" wrapText="1"/>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6" fillId="0" borderId="7" xfId="1" applyFont="1" applyBorder="1" applyAlignment="1" applyProtection="1">
      <alignment horizontal="left" vertical="top"/>
      <protection locked="0"/>
    </xf>
    <xf numFmtId="0" fontId="6" fillId="0" borderId="20"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12" fillId="0" borderId="24"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7" fillId="0" borderId="7"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3" fillId="0" borderId="7"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2" fillId="0" borderId="1" xfId="1" applyFont="1" applyBorder="1" applyAlignment="1" applyProtection="1">
      <alignment horizontal="center" vertical="center"/>
      <protection locked="0"/>
    </xf>
    <xf numFmtId="0" fontId="13" fillId="0" borderId="1" xfId="1" applyFont="1" applyBorder="1" applyAlignment="1" applyProtection="1">
      <alignment horizontal="center"/>
      <protection locked="0"/>
    </xf>
    <xf numFmtId="0" fontId="12" fillId="0" borderId="7" xfId="1" applyFont="1" applyBorder="1" applyAlignment="1" applyProtection="1">
      <alignment horizontal="center" vertical="center"/>
      <protection locked="0"/>
    </xf>
    <xf numFmtId="0" fontId="12" fillId="0" borderId="20" xfId="1" applyFont="1" applyBorder="1" applyAlignment="1" applyProtection="1">
      <alignment horizontal="center" vertical="center"/>
      <protection locked="0"/>
    </xf>
    <xf numFmtId="0" fontId="12" fillId="0" borderId="8" xfId="1" applyFont="1" applyBorder="1" applyAlignment="1" applyProtection="1">
      <alignment horizontal="center" vertical="center"/>
      <protection locked="0"/>
    </xf>
    <xf numFmtId="2" fontId="6" fillId="0" borderId="1" xfId="1" applyNumberFormat="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7"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7" fillId="0" borderId="1" xfId="1" applyFont="1" applyBorder="1" applyAlignment="1" applyProtection="1">
      <alignment horizontal="left"/>
      <protection locked="0"/>
    </xf>
    <xf numFmtId="0" fontId="12" fillId="0" borderId="7" xfId="1" applyFont="1" applyBorder="1" applyAlignment="1" applyProtection="1">
      <alignment horizontal="center" vertical="center" wrapText="1"/>
      <protection locked="0"/>
    </xf>
    <xf numFmtId="0" fontId="12" fillId="0" borderId="20" xfId="1" applyFont="1" applyBorder="1" applyAlignment="1" applyProtection="1">
      <alignment horizontal="center" vertical="center" wrapText="1"/>
      <protection locked="0"/>
    </xf>
    <xf numFmtId="0" fontId="12" fillId="0" borderId="8" xfId="1" applyFont="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vertical="top"/>
      <protection locked="0"/>
    </xf>
    <xf numFmtId="1" fontId="8" fillId="0" borderId="31" xfId="0"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0" fontId="10" fillId="0" borderId="32"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0" fontId="10" fillId="0" borderId="12" xfId="1" applyFont="1" applyBorder="1" applyAlignment="1" applyProtection="1">
      <alignment horizontal="left" vertical="top" wrapText="1"/>
      <protection locked="0"/>
    </xf>
    <xf numFmtId="0" fontId="10" fillId="0" borderId="13" xfId="1" applyFont="1" applyBorder="1" applyAlignment="1" applyProtection="1">
      <alignment horizontal="left" vertical="top" wrapText="1"/>
      <protection locked="0"/>
    </xf>
    <xf numFmtId="0" fontId="10" fillId="0" borderId="22" xfId="1" applyFont="1" applyBorder="1" applyAlignment="1" applyProtection="1">
      <alignment horizontal="left" vertical="top" wrapText="1"/>
      <protection locked="0"/>
    </xf>
    <xf numFmtId="0" fontId="7" fillId="0" borderId="24" xfId="1" applyFont="1" applyBorder="1" applyAlignment="1">
      <alignment horizontal="center"/>
    </xf>
    <xf numFmtId="0" fontId="7" fillId="0" borderId="0" xfId="1" applyFont="1" applyAlignment="1">
      <alignment horizontal="center"/>
    </xf>
    <xf numFmtId="0" fontId="26" fillId="0" borderId="24" xfId="10" applyBorder="1" applyAlignment="1">
      <alignment horizontal="center"/>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10" fillId="0" borderId="1" xfId="0" applyFont="1" applyBorder="1" applyAlignment="1" applyProtection="1">
      <alignment horizontal="center" vertical="center"/>
      <protection locked="0"/>
    </xf>
    <xf numFmtId="0" fontId="6" fillId="0" borderId="2" xfId="1" applyFont="1" applyBorder="1" applyAlignment="1" applyProtection="1">
      <alignment horizontal="left" vertical="top"/>
      <protection locked="0"/>
    </xf>
    <xf numFmtId="0" fontId="8" fillId="0" borderId="15" xfId="1" applyFont="1" applyBorder="1" applyAlignment="1" applyProtection="1">
      <alignment horizontal="center" vertical="top"/>
      <protection locked="0"/>
    </xf>
    <xf numFmtId="0" fontId="12" fillId="0" borderId="0" xfId="1" applyFont="1" applyAlignment="1" applyProtection="1">
      <alignment horizontal="left"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9"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g"/><Relationship Id="rId23" Type="http://schemas.openxmlformats.org/officeDocument/2006/relationships/image" Target="../media/image23.jpg"/><Relationship Id="rId10" Type="http://schemas.openxmlformats.org/officeDocument/2006/relationships/image" Target="../media/image10.jpe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g"/></Relationships>
</file>

<file path=xl/drawings/_rels/drawing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xdr:col>
      <xdr:colOff>349359</xdr:colOff>
      <xdr:row>317</xdr:row>
      <xdr:rowOff>89634</xdr:rowOff>
    </xdr:from>
    <xdr:to>
      <xdr:col>6</xdr:col>
      <xdr:colOff>100589</xdr:colOff>
      <xdr:row>333</xdr:row>
      <xdr:rowOff>1706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67388" y="67907634"/>
          <a:ext cx="4267201" cy="3131895"/>
        </a:xfrm>
        <a:prstGeom prst="rect">
          <a:avLst/>
        </a:prstGeom>
        <a:ln w="9525">
          <a:solidFill>
            <a:schemeClr val="tx1"/>
          </a:solidFill>
        </a:ln>
      </xdr:spPr>
    </xdr:pic>
    <xdr:clientData/>
  </xdr:twoCellAnchor>
  <xdr:twoCellAnchor editAs="oneCell">
    <xdr:from>
      <xdr:col>0</xdr:col>
      <xdr:colOff>616323</xdr:colOff>
      <xdr:row>333</xdr:row>
      <xdr:rowOff>157419</xdr:rowOff>
    </xdr:from>
    <xdr:to>
      <xdr:col>6</xdr:col>
      <xdr:colOff>682323</xdr:colOff>
      <xdr:row>352</xdr:row>
      <xdr:rowOff>182150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16323" y="71202713"/>
          <a:ext cx="5400000" cy="3857143"/>
        </a:xfrm>
        <a:prstGeom prst="rect">
          <a:avLst/>
        </a:prstGeom>
        <a:ln w="9525">
          <a:solidFill>
            <a:schemeClr val="tx1"/>
          </a:solidFill>
        </a:ln>
      </xdr:spPr>
    </xdr:pic>
    <xdr:clientData/>
  </xdr:twoCellAnchor>
  <xdr:twoCellAnchor>
    <xdr:from>
      <xdr:col>3</xdr:col>
      <xdr:colOff>90771</xdr:colOff>
      <xdr:row>341</xdr:row>
      <xdr:rowOff>68031</xdr:rowOff>
    </xdr:from>
    <xdr:to>
      <xdr:col>3</xdr:col>
      <xdr:colOff>600449</xdr:colOff>
      <xdr:row>342</xdr:row>
      <xdr:rowOff>79065</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rot="1354931">
          <a:off x="2501010" y="75025640"/>
          <a:ext cx="509678" cy="209816"/>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sz="1100" b="1">
            <a:solidFill>
              <a:srgbClr val="FFFF00"/>
            </a:solidFill>
          </a:endParaRPr>
        </a:p>
      </xdr:txBody>
    </xdr:sp>
    <xdr:clientData/>
  </xdr:twoCellAnchor>
  <xdr:twoCellAnchor>
    <xdr:from>
      <xdr:col>2</xdr:col>
      <xdr:colOff>638681</xdr:colOff>
      <xdr:row>342</xdr:row>
      <xdr:rowOff>147786</xdr:rowOff>
    </xdr:from>
    <xdr:to>
      <xdr:col>3</xdr:col>
      <xdr:colOff>900633</xdr:colOff>
      <xdr:row>343</xdr:row>
      <xdr:rowOff>197854</xdr:rowOff>
    </xdr:to>
    <xdr:sp macro="" textlink="">
      <xdr:nvSpPr>
        <xdr:cNvPr id="5" name="TextBox 9">
          <a:extLst>
            <a:ext uri="{FF2B5EF4-FFF2-40B4-BE49-F238E27FC236}">
              <a16:creationId xmlns:a16="http://schemas.microsoft.com/office/drawing/2014/main" id="{00000000-0008-0000-0000-000005000000}"/>
            </a:ext>
          </a:extLst>
        </xdr:cNvPr>
        <xdr:cNvSpPr txBox="1"/>
      </xdr:nvSpPr>
      <xdr:spPr>
        <a:xfrm rot="1268571">
          <a:off x="2204094" y="73490286"/>
          <a:ext cx="1106778" cy="24885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solidFill>
                <a:srgbClr val="FFFF00"/>
              </a:solidFill>
            </a:rPr>
            <a:t>Building No. 12</a:t>
          </a:r>
          <a:endParaRPr lang="en-IN" sz="1000" b="1">
            <a:solidFill>
              <a:srgbClr val="FFFF00"/>
            </a:solidFill>
          </a:endParaRPr>
        </a:p>
      </xdr:txBody>
    </xdr:sp>
    <xdr:clientData/>
  </xdr:twoCellAnchor>
  <xdr:twoCellAnchor editAs="oneCell">
    <xdr:from>
      <xdr:col>2</xdr:col>
      <xdr:colOff>76030</xdr:colOff>
      <xdr:row>295</xdr:row>
      <xdr:rowOff>55529</xdr:rowOff>
    </xdr:from>
    <xdr:to>
      <xdr:col>5</xdr:col>
      <xdr:colOff>501063</xdr:colOff>
      <xdr:row>313</xdr:row>
      <xdr:rowOff>109502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641443" y="65471572"/>
          <a:ext cx="3025772" cy="3632059"/>
        </a:xfrm>
        <a:prstGeom prst="rect">
          <a:avLst/>
        </a:prstGeom>
        <a:ln w="9525">
          <a:solidFill>
            <a:schemeClr val="tx1"/>
          </a:solidFill>
        </a:ln>
      </xdr:spPr>
    </xdr:pic>
    <xdr:clientData/>
  </xdr:twoCellAnchor>
  <xdr:twoCellAnchor editAs="oneCell">
    <xdr:from>
      <xdr:col>1</xdr:col>
      <xdr:colOff>296008</xdr:colOff>
      <xdr:row>276</xdr:row>
      <xdr:rowOff>163525</xdr:rowOff>
    </xdr:from>
    <xdr:to>
      <xdr:col>6</xdr:col>
      <xdr:colOff>460037</xdr:colOff>
      <xdr:row>294</xdr:row>
      <xdr:rowOff>140581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58008" y="61802699"/>
          <a:ext cx="4346746" cy="3555143"/>
        </a:xfrm>
        <a:prstGeom prst="rect">
          <a:avLst/>
        </a:prstGeom>
        <a:ln w="9525">
          <a:solidFill>
            <a:schemeClr val="tx1"/>
          </a:solidFill>
        </a:ln>
      </xdr:spPr>
    </xdr:pic>
    <xdr:clientData/>
  </xdr:twoCellAnchor>
  <xdr:twoCellAnchor>
    <xdr:from>
      <xdr:col>2</xdr:col>
      <xdr:colOff>601470</xdr:colOff>
      <xdr:row>279</xdr:row>
      <xdr:rowOff>143789</xdr:rowOff>
    </xdr:from>
    <xdr:to>
      <xdr:col>3</xdr:col>
      <xdr:colOff>622463</xdr:colOff>
      <xdr:row>281</xdr:row>
      <xdr:rowOff>47669</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rot="1315807">
          <a:off x="2166883" y="62379311"/>
          <a:ext cx="865819" cy="301445"/>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2</xdr:col>
      <xdr:colOff>466989</xdr:colOff>
      <xdr:row>282</xdr:row>
      <xdr:rowOff>59151</xdr:rowOff>
    </xdr:from>
    <xdr:to>
      <xdr:col>5</xdr:col>
      <xdr:colOff>17904</xdr:colOff>
      <xdr:row>283</xdr:row>
      <xdr:rowOff>119055</xdr:rowOff>
    </xdr:to>
    <xdr:sp macro="" textlink="">
      <xdr:nvSpPr>
        <xdr:cNvPr id="9" name="TextBox 5">
          <a:extLst>
            <a:ext uri="{FF2B5EF4-FFF2-40B4-BE49-F238E27FC236}">
              <a16:creationId xmlns:a16="http://schemas.microsoft.com/office/drawing/2014/main" id="{00000000-0008-0000-0000-000009000000}"/>
            </a:ext>
          </a:extLst>
        </xdr:cNvPr>
        <xdr:cNvSpPr txBox="1"/>
      </xdr:nvSpPr>
      <xdr:spPr>
        <a:xfrm rot="1392342">
          <a:off x="2032402" y="62891021"/>
          <a:ext cx="2151654" cy="2586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rgbClr val="CC0000"/>
              </a:solidFill>
            </a:rPr>
            <a:t>Building No. 12</a:t>
          </a:r>
          <a:endParaRPr lang="en-IN" sz="1100">
            <a:solidFill>
              <a:srgbClr val="CC0000"/>
            </a:solidFill>
          </a:endParaRPr>
        </a:p>
      </xdr:txBody>
    </xdr:sp>
    <xdr:clientData/>
  </xdr:twoCellAnchor>
  <xdr:twoCellAnchor editAs="oneCell">
    <xdr:from>
      <xdr:col>9</xdr:col>
      <xdr:colOff>447261</xdr:colOff>
      <xdr:row>14</xdr:row>
      <xdr:rowOff>546653</xdr:rowOff>
    </xdr:from>
    <xdr:to>
      <xdr:col>21</xdr:col>
      <xdr:colOff>299226</xdr:colOff>
      <xdr:row>15</xdr:row>
      <xdr:rowOff>47430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stretch>
          <a:fillRect/>
        </a:stretch>
      </xdr:blipFill>
      <xdr:spPr>
        <a:xfrm>
          <a:off x="8017565" y="3942523"/>
          <a:ext cx="8142857" cy="1571429"/>
        </a:xfrm>
        <a:prstGeom prst="rect">
          <a:avLst/>
        </a:prstGeom>
      </xdr:spPr>
    </xdr:pic>
    <xdr:clientData/>
  </xdr:twoCellAnchor>
  <xdr:twoCellAnchor>
    <xdr:from>
      <xdr:col>1</xdr:col>
      <xdr:colOff>215348</xdr:colOff>
      <xdr:row>333</xdr:row>
      <xdr:rowOff>140804</xdr:rowOff>
    </xdr:from>
    <xdr:to>
      <xdr:col>3</xdr:col>
      <xdr:colOff>107674</xdr:colOff>
      <xdr:row>338</xdr:row>
      <xdr:rowOff>41413</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977348" y="71694261"/>
          <a:ext cx="1540565" cy="894522"/>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twoCellAnchor>
    <xdr:from>
      <xdr:col>4</xdr:col>
      <xdr:colOff>463826</xdr:colOff>
      <xdr:row>333</xdr:row>
      <xdr:rowOff>190500</xdr:rowOff>
    </xdr:from>
    <xdr:to>
      <xdr:col>5</xdr:col>
      <xdr:colOff>621196</xdr:colOff>
      <xdr:row>337</xdr:row>
      <xdr:rowOff>165652</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3851413" y="71743957"/>
          <a:ext cx="935935" cy="770282"/>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oneCellAnchor>
    <xdr:from>
      <xdr:col>1</xdr:col>
      <xdr:colOff>207066</xdr:colOff>
      <xdr:row>338</xdr:row>
      <xdr:rowOff>91108</xdr:rowOff>
    </xdr:from>
    <xdr:ext cx="1475597" cy="280205"/>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969066" y="72638478"/>
          <a:ext cx="147559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1">
              <a:solidFill>
                <a:srgbClr val="FFFF00"/>
              </a:solidFill>
            </a:rPr>
            <a:t>Sunteck MaxxWorld</a:t>
          </a:r>
        </a:p>
      </xdr:txBody>
    </xdr:sp>
    <xdr:clientData/>
  </xdr:oneCellAnchor>
  <xdr:oneCellAnchor>
    <xdr:from>
      <xdr:col>5</xdr:col>
      <xdr:colOff>608041</xdr:colOff>
      <xdr:row>333</xdr:row>
      <xdr:rowOff>171062</xdr:rowOff>
    </xdr:from>
    <xdr:ext cx="816567" cy="590938"/>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4774193" y="71724519"/>
          <a:ext cx="816567" cy="590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200" b="1">
              <a:solidFill>
                <a:srgbClr val="FFFF00"/>
              </a:solidFill>
            </a:rPr>
            <a:t>Sunteck </a:t>
          </a:r>
        </a:p>
        <a:p>
          <a:r>
            <a:rPr lang="en-IN" sz="1200" b="1">
              <a:solidFill>
                <a:srgbClr val="FFFF00"/>
              </a:solidFill>
            </a:rPr>
            <a:t>WestWorld</a:t>
          </a:r>
        </a:p>
      </xdr:txBody>
    </xdr:sp>
    <xdr:clientData/>
  </xdr:oneCellAnchor>
  <xdr:twoCellAnchor>
    <xdr:from>
      <xdr:col>9</xdr:col>
      <xdr:colOff>575310</xdr:colOff>
      <xdr:row>226</xdr:row>
      <xdr:rowOff>156210</xdr:rowOff>
    </xdr:from>
    <xdr:to>
      <xdr:col>18</xdr:col>
      <xdr:colOff>355819</xdr:colOff>
      <xdr:row>265</xdr:row>
      <xdr:rowOff>150932</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8362950" y="53961030"/>
          <a:ext cx="6417529" cy="7927142"/>
          <a:chOff x="95250" y="55245000"/>
          <a:chExt cx="6265129" cy="8003342"/>
        </a:xfrm>
      </xdr:grpSpPr>
      <xdr:pic>
        <xdr:nvPicPr>
          <xdr:cNvPr id="36" name="Picture 35" descr="https://vsjcllp.vsjadon.com/upload/insp-235817-1525.jpg">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133725" y="60998099"/>
            <a:ext cx="1685925" cy="22502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5817-849.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276724" y="58312050"/>
            <a:ext cx="1952625" cy="26062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35817-871.jpg">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238374" y="58312050"/>
            <a:ext cx="1952625" cy="26062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35817-883.jpg">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352550" y="60998099"/>
            <a:ext cx="1685925" cy="22502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5817-931.jp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09549" y="58312050"/>
            <a:ext cx="1952625" cy="26062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16" name="Group 15">
            <a:extLst>
              <a:ext uri="{FF2B5EF4-FFF2-40B4-BE49-F238E27FC236}">
                <a16:creationId xmlns:a16="http://schemas.microsoft.com/office/drawing/2014/main" id="{00000000-0008-0000-0000-000010000000}"/>
              </a:ext>
            </a:extLst>
          </xdr:cNvPr>
          <xdr:cNvGrpSpPr/>
        </xdr:nvGrpSpPr>
        <xdr:grpSpPr>
          <a:xfrm>
            <a:off x="95250" y="55259287"/>
            <a:ext cx="3958731" cy="2971800"/>
            <a:chOff x="95250" y="55259287"/>
            <a:chExt cx="3958731" cy="2971800"/>
          </a:xfrm>
        </xdr:grpSpPr>
        <xdr:pic>
          <xdr:nvPicPr>
            <xdr:cNvPr id="39" name="Picture 38" descr="https://vsjcllp.vsjadon.com/upload/insp-235817-862.jpg">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5250" y="55259287"/>
              <a:ext cx="3958731" cy="29718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3" name="TextBox 274">
              <a:extLst>
                <a:ext uri="{FF2B5EF4-FFF2-40B4-BE49-F238E27FC236}">
                  <a16:creationId xmlns:a16="http://schemas.microsoft.com/office/drawing/2014/main" id="{BC7E9150-B121-48D1-9AFE-AA5375811653}"/>
                </a:ext>
              </a:extLst>
            </xdr:cNvPr>
            <xdr:cNvSpPr txBox="1"/>
          </xdr:nvSpPr>
          <xdr:spPr>
            <a:xfrm>
              <a:off x="95250" y="55259287"/>
              <a:ext cx="971550" cy="34766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ysClr val="windowText" lastClr="000000"/>
                  </a:solidFill>
                </a:rPr>
                <a:t>Wing A</a:t>
              </a:r>
              <a:endParaRPr lang="en-IN" sz="18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000-00000F000000}"/>
              </a:ext>
            </a:extLst>
          </xdr:cNvPr>
          <xdr:cNvGrpSpPr/>
        </xdr:nvGrpSpPr>
        <xdr:grpSpPr>
          <a:xfrm>
            <a:off x="4133850" y="55245000"/>
            <a:ext cx="2226529" cy="2981325"/>
            <a:chOff x="4133850" y="55245000"/>
            <a:chExt cx="2226529" cy="2981325"/>
          </a:xfrm>
        </xdr:grpSpPr>
        <xdr:pic>
          <xdr:nvPicPr>
            <xdr:cNvPr id="38" name="Picture 37" descr="https://vsjcllp.vsjadon.com/upload/insp-235817-851.jpg">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133850" y="55254525"/>
              <a:ext cx="2226529" cy="29718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4" name="TextBox 274">
              <a:extLst>
                <a:ext uri="{FF2B5EF4-FFF2-40B4-BE49-F238E27FC236}">
                  <a16:creationId xmlns:a16="http://schemas.microsoft.com/office/drawing/2014/main" id="{BC7E9150-B121-48D1-9AFE-AA5375811653}"/>
                </a:ext>
              </a:extLst>
            </xdr:cNvPr>
            <xdr:cNvSpPr txBox="1"/>
          </xdr:nvSpPr>
          <xdr:spPr>
            <a:xfrm>
              <a:off x="4162425" y="55245000"/>
              <a:ext cx="971550" cy="34766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ysClr val="windowText" lastClr="000000"/>
                  </a:solidFill>
                </a:rPr>
                <a:t>Wing B</a:t>
              </a:r>
              <a:endParaRPr lang="en-IN" sz="1800" b="1">
                <a:solidFill>
                  <a:sysClr val="windowText" lastClr="000000"/>
                </a:solidFill>
              </a:endParaRPr>
            </a:p>
          </xdr:txBody>
        </xdr:sp>
      </xdr:grpSp>
    </xdr:grpSp>
    <xdr:clientData/>
  </xdr:twoCellAnchor>
  <xdr:twoCellAnchor editAs="oneCell">
    <xdr:from>
      <xdr:col>8</xdr:col>
      <xdr:colOff>752474</xdr:colOff>
      <xdr:row>48</xdr:row>
      <xdr:rowOff>171450</xdr:rowOff>
    </xdr:from>
    <xdr:to>
      <xdr:col>14</xdr:col>
      <xdr:colOff>627736</xdr:colOff>
      <xdr:row>53</xdr:row>
      <xdr:rowOff>58882</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a:stretch>
          <a:fillRect/>
        </a:stretch>
      </xdr:blipFill>
      <xdr:spPr>
        <a:xfrm>
          <a:off x="7172324" y="14106525"/>
          <a:ext cx="4837787" cy="1154257"/>
        </a:xfrm>
        <a:prstGeom prst="rect">
          <a:avLst/>
        </a:prstGeom>
      </xdr:spPr>
    </xdr:pic>
    <xdr:clientData/>
  </xdr:twoCellAnchor>
  <xdr:twoCellAnchor editAs="oneCell">
    <xdr:from>
      <xdr:col>8</xdr:col>
      <xdr:colOff>390525</xdr:colOff>
      <xdr:row>53</xdr:row>
      <xdr:rowOff>114300</xdr:rowOff>
    </xdr:from>
    <xdr:to>
      <xdr:col>17</xdr:col>
      <xdr:colOff>484887</xdr:colOff>
      <xdr:row>55</xdr:row>
      <xdr:rowOff>190385</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a:stretch>
          <a:fillRect/>
        </a:stretch>
      </xdr:blipFill>
      <xdr:spPr>
        <a:xfrm>
          <a:off x="6810375" y="15316200"/>
          <a:ext cx="7104762" cy="923810"/>
        </a:xfrm>
        <a:prstGeom prst="rect">
          <a:avLst/>
        </a:prstGeom>
      </xdr:spPr>
    </xdr:pic>
    <xdr:clientData/>
  </xdr:twoCellAnchor>
  <xdr:twoCellAnchor>
    <xdr:from>
      <xdr:col>0</xdr:col>
      <xdr:colOff>266700</xdr:colOff>
      <xdr:row>234</xdr:row>
      <xdr:rowOff>22860</xdr:rowOff>
    </xdr:from>
    <xdr:to>
      <xdr:col>7</xdr:col>
      <xdr:colOff>484352</xdr:colOff>
      <xdr:row>271</xdr:row>
      <xdr:rowOff>43002</xdr:rowOff>
    </xdr:to>
    <xdr:grpSp>
      <xdr:nvGrpSpPr>
        <xdr:cNvPr id="14" name="Group 13">
          <a:extLst>
            <a:ext uri="{FF2B5EF4-FFF2-40B4-BE49-F238E27FC236}">
              <a16:creationId xmlns:a16="http://schemas.microsoft.com/office/drawing/2014/main" id="{6A37C173-5ACD-AD89-E618-6CD45FC1639F}"/>
            </a:ext>
          </a:extLst>
        </xdr:cNvPr>
        <xdr:cNvGrpSpPr/>
      </xdr:nvGrpSpPr>
      <xdr:grpSpPr>
        <a:xfrm>
          <a:off x="266700" y="55618380"/>
          <a:ext cx="6085052" cy="7350582"/>
          <a:chOff x="404408" y="261257"/>
          <a:chExt cx="6085052" cy="7350582"/>
        </a:xfrm>
      </xdr:grpSpPr>
      <xdr:grpSp>
        <xdr:nvGrpSpPr>
          <xdr:cNvPr id="20" name="Group 19">
            <a:extLst>
              <a:ext uri="{FF2B5EF4-FFF2-40B4-BE49-F238E27FC236}">
                <a16:creationId xmlns:a16="http://schemas.microsoft.com/office/drawing/2014/main" id="{426EFC60-30F9-996F-D4A7-39A3DFE07D96}"/>
              </a:ext>
            </a:extLst>
          </xdr:cNvPr>
          <xdr:cNvGrpSpPr/>
        </xdr:nvGrpSpPr>
        <xdr:grpSpPr>
          <a:xfrm>
            <a:off x="706906" y="5811839"/>
            <a:ext cx="5480056" cy="1800000"/>
            <a:chOff x="-105339" y="5811839"/>
            <a:chExt cx="5480056" cy="1800000"/>
          </a:xfrm>
        </xdr:grpSpPr>
        <xdr:pic>
          <xdr:nvPicPr>
            <xdr:cNvPr id="43" name="Picture 42">
              <a:extLst>
                <a:ext uri="{FF2B5EF4-FFF2-40B4-BE49-F238E27FC236}">
                  <a16:creationId xmlns:a16="http://schemas.microsoft.com/office/drawing/2014/main" id="{76069993-DD7C-4DA2-2354-0C75ACF538D5}"/>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2484984" y="5811839"/>
              <a:ext cx="1348594" cy="1800000"/>
            </a:xfrm>
            <a:prstGeom prst="rect">
              <a:avLst/>
            </a:prstGeom>
            <a:ln>
              <a:solidFill>
                <a:schemeClr val="tx1"/>
              </a:solidFill>
            </a:ln>
          </xdr:spPr>
        </xdr:pic>
        <xdr:pic>
          <xdr:nvPicPr>
            <xdr:cNvPr id="44" name="Picture 43">
              <a:extLst>
                <a:ext uri="{FF2B5EF4-FFF2-40B4-BE49-F238E27FC236}">
                  <a16:creationId xmlns:a16="http://schemas.microsoft.com/office/drawing/2014/main" id="{D817F801-453E-E5C0-D6AF-2990BF173DE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026123" y="5811839"/>
              <a:ext cx="1348594" cy="1800000"/>
            </a:xfrm>
            <a:prstGeom prst="rect">
              <a:avLst/>
            </a:prstGeom>
            <a:ln>
              <a:solidFill>
                <a:schemeClr val="tx1"/>
              </a:solidFill>
            </a:ln>
          </xdr:spPr>
        </xdr:pic>
        <xdr:pic>
          <xdr:nvPicPr>
            <xdr:cNvPr id="45" name="Picture 44">
              <a:extLst>
                <a:ext uri="{FF2B5EF4-FFF2-40B4-BE49-F238E27FC236}">
                  <a16:creationId xmlns:a16="http://schemas.microsoft.com/office/drawing/2014/main" id="{D9A3E15E-8181-38D4-6FAC-2E337EFDD00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05339" y="5811839"/>
              <a:ext cx="2397778" cy="1800000"/>
            </a:xfrm>
            <a:prstGeom prst="rect">
              <a:avLst/>
            </a:prstGeom>
            <a:ln>
              <a:solidFill>
                <a:schemeClr val="tx1"/>
              </a:solidFill>
            </a:ln>
          </xdr:spPr>
        </xdr:pic>
      </xdr:grpSp>
      <xdr:grpSp>
        <xdr:nvGrpSpPr>
          <xdr:cNvPr id="21" name="Group 20">
            <a:extLst>
              <a:ext uri="{FF2B5EF4-FFF2-40B4-BE49-F238E27FC236}">
                <a16:creationId xmlns:a16="http://schemas.microsoft.com/office/drawing/2014/main" id="{987CBD55-28EA-4484-B63A-B515387D4B54}"/>
              </a:ext>
            </a:extLst>
          </xdr:cNvPr>
          <xdr:cNvGrpSpPr/>
        </xdr:nvGrpSpPr>
        <xdr:grpSpPr>
          <a:xfrm>
            <a:off x="404408" y="3036548"/>
            <a:ext cx="6085052" cy="2520000"/>
            <a:chOff x="404408" y="3036548"/>
            <a:chExt cx="6085052" cy="2520000"/>
          </a:xfrm>
        </xdr:grpSpPr>
        <xdr:pic>
          <xdr:nvPicPr>
            <xdr:cNvPr id="29" name="Picture 28">
              <a:extLst>
                <a:ext uri="{FF2B5EF4-FFF2-40B4-BE49-F238E27FC236}">
                  <a16:creationId xmlns:a16="http://schemas.microsoft.com/office/drawing/2014/main" id="{1F624025-C33C-8C1A-F0F9-82CDED9132AB}"/>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2484984" y="3036548"/>
              <a:ext cx="1888031" cy="2520000"/>
            </a:xfrm>
            <a:prstGeom prst="rect">
              <a:avLst/>
            </a:prstGeom>
            <a:ln>
              <a:solidFill>
                <a:schemeClr val="tx1"/>
              </a:solidFill>
            </a:ln>
          </xdr:spPr>
        </xdr:pic>
        <xdr:pic>
          <xdr:nvPicPr>
            <xdr:cNvPr id="30" name="Picture 29">
              <a:extLst>
                <a:ext uri="{FF2B5EF4-FFF2-40B4-BE49-F238E27FC236}">
                  <a16:creationId xmlns:a16="http://schemas.microsoft.com/office/drawing/2014/main" id="{82116BC5-5833-F930-27E0-7C34E532F7E4}"/>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4601429" y="3036548"/>
              <a:ext cx="1888031" cy="2520000"/>
            </a:xfrm>
            <a:prstGeom prst="rect">
              <a:avLst/>
            </a:prstGeom>
            <a:ln>
              <a:solidFill>
                <a:schemeClr val="tx1"/>
              </a:solidFill>
            </a:ln>
          </xdr:spPr>
        </xdr:pic>
        <xdr:pic>
          <xdr:nvPicPr>
            <xdr:cNvPr id="31" name="Picture 30">
              <a:extLst>
                <a:ext uri="{FF2B5EF4-FFF2-40B4-BE49-F238E27FC236}">
                  <a16:creationId xmlns:a16="http://schemas.microsoft.com/office/drawing/2014/main" id="{433075BD-4BA2-D165-A2B4-7894EBECBB41}"/>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404408" y="3036548"/>
              <a:ext cx="1888031" cy="2520000"/>
            </a:xfrm>
            <a:prstGeom prst="rect">
              <a:avLst/>
            </a:prstGeom>
            <a:ln>
              <a:solidFill>
                <a:schemeClr val="tx1"/>
              </a:solidFill>
            </a:ln>
          </xdr:spPr>
        </xdr:pic>
        <xdr:sp macro="" textlink="">
          <xdr:nvSpPr>
            <xdr:cNvPr id="32" name="TextBox 22">
              <a:extLst>
                <a:ext uri="{FF2B5EF4-FFF2-40B4-BE49-F238E27FC236}">
                  <a16:creationId xmlns:a16="http://schemas.microsoft.com/office/drawing/2014/main" id="{59407FB1-21D7-6932-500F-4622C70DFCE8}"/>
                </a:ext>
              </a:extLst>
            </xdr:cNvPr>
            <xdr:cNvSpPr txBox="1"/>
          </xdr:nvSpPr>
          <xdr:spPr>
            <a:xfrm>
              <a:off x="4700420" y="3158172"/>
              <a:ext cx="647934"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B</a:t>
              </a:r>
            </a:p>
          </xdr:txBody>
        </xdr:sp>
        <xdr:sp macro="" textlink="">
          <xdr:nvSpPr>
            <xdr:cNvPr id="33" name="TextBox 23">
              <a:extLst>
                <a:ext uri="{FF2B5EF4-FFF2-40B4-BE49-F238E27FC236}">
                  <a16:creationId xmlns:a16="http://schemas.microsoft.com/office/drawing/2014/main" id="{B366E05F-3DB7-0530-2197-BD7B4A758710}"/>
                </a:ext>
              </a:extLst>
            </xdr:cNvPr>
            <xdr:cNvSpPr txBox="1"/>
          </xdr:nvSpPr>
          <xdr:spPr>
            <a:xfrm>
              <a:off x="5805658" y="4019549"/>
              <a:ext cx="647934"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A</a:t>
              </a:r>
            </a:p>
          </xdr:txBody>
        </xdr:sp>
        <xdr:sp macro="" textlink="">
          <xdr:nvSpPr>
            <xdr:cNvPr id="34" name="TextBox 24">
              <a:extLst>
                <a:ext uri="{FF2B5EF4-FFF2-40B4-BE49-F238E27FC236}">
                  <a16:creationId xmlns:a16="http://schemas.microsoft.com/office/drawing/2014/main" id="{25167AD4-DC4E-856C-CE20-6A1A80250711}"/>
                </a:ext>
              </a:extLst>
            </xdr:cNvPr>
            <xdr:cNvSpPr txBox="1"/>
          </xdr:nvSpPr>
          <xdr:spPr>
            <a:xfrm>
              <a:off x="2840413" y="3319347"/>
              <a:ext cx="647934"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B</a:t>
              </a:r>
            </a:p>
          </xdr:txBody>
        </xdr:sp>
        <xdr:sp macro="" textlink="">
          <xdr:nvSpPr>
            <xdr:cNvPr id="35" name="TextBox 25">
              <a:extLst>
                <a:ext uri="{FF2B5EF4-FFF2-40B4-BE49-F238E27FC236}">
                  <a16:creationId xmlns:a16="http://schemas.microsoft.com/office/drawing/2014/main" id="{EC6E5BDC-806B-9B4C-7D3D-3C2330209E02}"/>
                </a:ext>
              </a:extLst>
            </xdr:cNvPr>
            <xdr:cNvSpPr txBox="1"/>
          </xdr:nvSpPr>
          <xdr:spPr>
            <a:xfrm>
              <a:off x="548640" y="3296672"/>
              <a:ext cx="647934"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B</a:t>
              </a:r>
            </a:p>
          </xdr:txBody>
        </xdr:sp>
      </xdr:grpSp>
      <xdr:grpSp>
        <xdr:nvGrpSpPr>
          <xdr:cNvPr id="23" name="Group 22">
            <a:extLst>
              <a:ext uri="{FF2B5EF4-FFF2-40B4-BE49-F238E27FC236}">
                <a16:creationId xmlns:a16="http://schemas.microsoft.com/office/drawing/2014/main" id="{887C4649-0763-C5AF-46B5-566EA7E5A355}"/>
              </a:ext>
            </a:extLst>
          </xdr:cNvPr>
          <xdr:cNvGrpSpPr/>
        </xdr:nvGrpSpPr>
        <xdr:grpSpPr>
          <a:xfrm>
            <a:off x="405302" y="261257"/>
            <a:ext cx="6083265" cy="2520000"/>
            <a:chOff x="406195" y="261257"/>
            <a:chExt cx="6083265" cy="2520000"/>
          </a:xfrm>
        </xdr:grpSpPr>
        <xdr:pic>
          <xdr:nvPicPr>
            <xdr:cNvPr id="24" name="Picture 23">
              <a:extLst>
                <a:ext uri="{FF2B5EF4-FFF2-40B4-BE49-F238E27FC236}">
                  <a16:creationId xmlns:a16="http://schemas.microsoft.com/office/drawing/2014/main" id="{49156F2D-6298-251F-822A-209CB2959AE0}"/>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2503812" y="261257"/>
              <a:ext cx="1888031" cy="2520000"/>
            </a:xfrm>
            <a:prstGeom prst="rect">
              <a:avLst/>
            </a:prstGeom>
            <a:ln>
              <a:solidFill>
                <a:schemeClr val="tx1"/>
              </a:solidFill>
            </a:ln>
          </xdr:spPr>
        </xdr:pic>
        <xdr:pic>
          <xdr:nvPicPr>
            <xdr:cNvPr id="25" name="Picture 24">
              <a:extLst>
                <a:ext uri="{FF2B5EF4-FFF2-40B4-BE49-F238E27FC236}">
                  <a16:creationId xmlns:a16="http://schemas.microsoft.com/office/drawing/2014/main" id="{1B867EF0-9C0A-F3F0-6CDE-0CF2BDDBAC45}"/>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4601429" y="261257"/>
              <a:ext cx="1888031" cy="2520000"/>
            </a:xfrm>
            <a:prstGeom prst="rect">
              <a:avLst/>
            </a:prstGeom>
            <a:ln>
              <a:solidFill>
                <a:schemeClr val="tx1"/>
              </a:solidFill>
            </a:ln>
          </xdr:spPr>
        </xdr:pic>
        <xdr:pic>
          <xdr:nvPicPr>
            <xdr:cNvPr id="26" name="Picture 25">
              <a:extLst>
                <a:ext uri="{FF2B5EF4-FFF2-40B4-BE49-F238E27FC236}">
                  <a16:creationId xmlns:a16="http://schemas.microsoft.com/office/drawing/2014/main" id="{4B204688-C82C-1655-924B-622B2C6086CB}"/>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406195" y="261257"/>
              <a:ext cx="1888031" cy="2520000"/>
            </a:xfrm>
            <a:prstGeom prst="rect">
              <a:avLst/>
            </a:prstGeom>
            <a:ln>
              <a:solidFill>
                <a:schemeClr val="tx1"/>
              </a:solidFill>
            </a:ln>
          </xdr:spPr>
        </xdr:pic>
        <xdr:sp macro="" textlink="">
          <xdr:nvSpPr>
            <xdr:cNvPr id="27" name="TextBox 26">
              <a:extLst>
                <a:ext uri="{FF2B5EF4-FFF2-40B4-BE49-F238E27FC236}">
                  <a16:creationId xmlns:a16="http://schemas.microsoft.com/office/drawing/2014/main" id="{2698E655-6451-626F-FC96-47F1588BFF54}"/>
                </a:ext>
              </a:extLst>
            </xdr:cNvPr>
            <xdr:cNvSpPr txBox="1"/>
          </xdr:nvSpPr>
          <xdr:spPr>
            <a:xfrm>
              <a:off x="2516446" y="1076346"/>
              <a:ext cx="647934"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A</a:t>
              </a:r>
            </a:p>
          </xdr:txBody>
        </xdr:sp>
        <xdr:sp macro="" textlink="">
          <xdr:nvSpPr>
            <xdr:cNvPr id="28" name="TextBox 27">
              <a:extLst>
                <a:ext uri="{FF2B5EF4-FFF2-40B4-BE49-F238E27FC236}">
                  <a16:creationId xmlns:a16="http://schemas.microsoft.com/office/drawing/2014/main" id="{129FD991-D1C5-D075-7476-F7557E01CDC1}"/>
                </a:ext>
              </a:extLst>
            </xdr:cNvPr>
            <xdr:cNvSpPr txBox="1"/>
          </xdr:nvSpPr>
          <xdr:spPr>
            <a:xfrm>
              <a:off x="1093550" y="267222"/>
              <a:ext cx="647934"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A</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123265</xdr:colOff>
      <xdr:row>16</xdr:row>
      <xdr:rowOff>145677</xdr:rowOff>
    </xdr:from>
    <xdr:to>
      <xdr:col>6</xdr:col>
      <xdr:colOff>822000</xdr:colOff>
      <xdr:row>39</xdr:row>
      <xdr:rowOff>84177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65" y="3204883"/>
          <a:ext cx="7680000" cy="4320000"/>
        </a:xfrm>
        <a:prstGeom prst="rect">
          <a:avLst/>
        </a:prstGeom>
      </xdr:spPr>
    </xdr:pic>
    <xdr:clientData/>
  </xdr:twoCellAnchor>
  <xdr:twoCellAnchor editAs="oneCell">
    <xdr:from>
      <xdr:col>0</xdr:col>
      <xdr:colOff>100853</xdr:colOff>
      <xdr:row>41</xdr:row>
      <xdr:rowOff>89647</xdr:rowOff>
    </xdr:from>
    <xdr:to>
      <xdr:col>6</xdr:col>
      <xdr:colOff>799588</xdr:colOff>
      <xdr:row>64</xdr:row>
      <xdr:rowOff>28147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53" y="7911353"/>
          <a:ext cx="7680000" cy="4320000"/>
        </a:xfrm>
        <a:prstGeom prst="rect">
          <a:avLst/>
        </a:prstGeom>
      </xdr:spPr>
    </xdr:pic>
    <xdr:clientData/>
  </xdr:twoCellAnchor>
  <xdr:twoCellAnchor editAs="oneCell">
    <xdr:from>
      <xdr:col>7</xdr:col>
      <xdr:colOff>0</xdr:colOff>
      <xdr:row>17</xdr:row>
      <xdr:rowOff>0</xdr:rowOff>
    </xdr:from>
    <xdr:to>
      <xdr:col>28</xdr:col>
      <xdr:colOff>47706</xdr:colOff>
      <xdr:row>54</xdr:row>
      <xdr:rowOff>151500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8314765" y="3249706"/>
          <a:ext cx="12800000" cy="7200000"/>
        </a:xfrm>
        <a:prstGeom prst="rect">
          <a:avLst/>
        </a:prstGeom>
      </xdr:spPr>
    </xdr:pic>
    <xdr:clientData/>
  </xdr:twoCellAnchor>
  <xdr:twoCellAnchor editAs="oneCell">
    <xdr:from>
      <xdr:col>7</xdr:col>
      <xdr:colOff>0</xdr:colOff>
      <xdr:row>57</xdr:row>
      <xdr:rowOff>0</xdr:rowOff>
    </xdr:from>
    <xdr:to>
      <xdr:col>37</xdr:col>
      <xdr:colOff>293906</xdr:colOff>
      <xdr:row>111</xdr:row>
      <xdr:rowOff>1436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8314765" y="10869706"/>
          <a:ext cx="18290553" cy="102884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housing.com/in/buy/projects/page/299720-kini-pinnacle-by-kini-lifespace-developers-in-vasai-east" TargetMode="External"/><Relationship Id="rId1" Type="http://schemas.openxmlformats.org/officeDocument/2006/relationships/hyperlink" Target="https://maps.app.goo.gl/sJTfFSK7gKwGzG3w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317"/>
  <sheetViews>
    <sheetView tabSelected="1" view="pageBreakPreview" topLeftCell="A203" zoomScaleNormal="100" zoomScaleSheetLayoutView="100" zoomScalePageLayoutView="70" workbookViewId="0">
      <selection activeCell="I210" sqref="I210"/>
    </sheetView>
  </sheetViews>
  <sheetFormatPr defaultColWidth="9.109375" defaultRowHeight="15.6" x14ac:dyDescent="0.3"/>
  <cols>
    <col min="1" max="1" width="11.44140625" style="39" customWidth="1"/>
    <col min="2" max="2" width="12" style="39" customWidth="1"/>
    <col min="3" max="3" width="12.6640625" style="39" customWidth="1"/>
    <col min="4" max="4" width="14.6640625" style="39" customWidth="1"/>
    <col min="5" max="6" width="11.6640625" style="39" customWidth="1"/>
    <col min="7" max="7" width="11.44140625" style="39" customWidth="1"/>
    <col min="8" max="8" width="10.5546875" style="39" customWidth="1"/>
    <col min="9" max="9" width="17.44140625" style="20" customWidth="1"/>
    <col min="10" max="10" width="11.44140625" style="20" customWidth="1"/>
    <col min="11" max="11" width="10.5546875" style="20" bestFit="1" customWidth="1"/>
    <col min="12" max="12" width="10.5546875" style="20" customWidth="1"/>
    <col min="13" max="13" width="11.88671875" style="20" customWidth="1"/>
    <col min="14" max="14" width="12.5546875" style="20" customWidth="1"/>
    <col min="15" max="15" width="9.88671875" style="20" customWidth="1"/>
    <col min="16" max="16" width="11.6640625" style="20" customWidth="1"/>
    <col min="17" max="247" width="9.109375" style="20"/>
    <col min="248" max="248" width="8.6640625" style="20" customWidth="1"/>
    <col min="249" max="249" width="9.88671875" style="20" customWidth="1"/>
    <col min="250" max="250" width="14.44140625" style="20" customWidth="1"/>
    <col min="251" max="251" width="7.33203125" style="20" customWidth="1"/>
    <col min="252" max="252" width="5.5546875" style="20" customWidth="1"/>
    <col min="253" max="253" width="9" style="20" customWidth="1"/>
    <col min="254" max="255" width="9.88671875" style="20" customWidth="1"/>
    <col min="256" max="256" width="11.109375" style="20" customWidth="1"/>
    <col min="257" max="257" width="2.88671875" style="20" customWidth="1"/>
    <col min="258" max="258" width="3.5546875" style="20" customWidth="1"/>
    <col min="259" max="503" width="9.109375" style="20"/>
    <col min="504" max="504" width="8.6640625" style="20" customWidth="1"/>
    <col min="505" max="505" width="9.88671875" style="20" customWidth="1"/>
    <col min="506" max="506" width="14.44140625" style="20" customWidth="1"/>
    <col min="507" max="507" width="7.33203125" style="20" customWidth="1"/>
    <col min="508" max="508" width="5.5546875" style="20" customWidth="1"/>
    <col min="509" max="509" width="9" style="20" customWidth="1"/>
    <col min="510" max="511" width="9.88671875" style="20" customWidth="1"/>
    <col min="512" max="512" width="11.109375" style="20" customWidth="1"/>
    <col min="513" max="513" width="2.88671875" style="20" customWidth="1"/>
    <col min="514" max="514" width="3.5546875" style="20" customWidth="1"/>
    <col min="515" max="759" width="9.109375" style="20"/>
    <col min="760" max="760" width="8.6640625" style="20" customWidth="1"/>
    <col min="761" max="761" width="9.88671875" style="20" customWidth="1"/>
    <col min="762" max="762" width="14.44140625" style="20" customWidth="1"/>
    <col min="763" max="763" width="7.33203125" style="20" customWidth="1"/>
    <col min="764" max="764" width="5.5546875" style="20" customWidth="1"/>
    <col min="765" max="765" width="9" style="20" customWidth="1"/>
    <col min="766" max="767" width="9.88671875" style="20" customWidth="1"/>
    <col min="768" max="768" width="11.109375" style="20" customWidth="1"/>
    <col min="769" max="769" width="2.88671875" style="20" customWidth="1"/>
    <col min="770" max="770" width="3.5546875" style="20" customWidth="1"/>
    <col min="771" max="1015" width="9.109375" style="20"/>
    <col min="1016" max="1016" width="8.6640625" style="20" customWidth="1"/>
    <col min="1017" max="1017" width="9.88671875" style="20" customWidth="1"/>
    <col min="1018" max="1018" width="14.44140625" style="20" customWidth="1"/>
    <col min="1019" max="1019" width="7.33203125" style="20" customWidth="1"/>
    <col min="1020" max="1020" width="5.5546875" style="20" customWidth="1"/>
    <col min="1021" max="1021" width="9" style="20" customWidth="1"/>
    <col min="1022" max="1023" width="9.88671875" style="20" customWidth="1"/>
    <col min="1024" max="1024" width="11.109375" style="20" customWidth="1"/>
    <col min="1025" max="1025" width="2.88671875" style="20" customWidth="1"/>
    <col min="1026" max="1026" width="3.5546875" style="20" customWidth="1"/>
    <col min="1027" max="1271" width="9.109375" style="20"/>
    <col min="1272" max="1272" width="8.6640625" style="20" customWidth="1"/>
    <col min="1273" max="1273" width="9.88671875" style="20" customWidth="1"/>
    <col min="1274" max="1274" width="14.44140625" style="20" customWidth="1"/>
    <col min="1275" max="1275" width="7.33203125" style="20" customWidth="1"/>
    <col min="1276" max="1276" width="5.5546875" style="20" customWidth="1"/>
    <col min="1277" max="1277" width="9" style="20" customWidth="1"/>
    <col min="1278" max="1279" width="9.88671875" style="20" customWidth="1"/>
    <col min="1280" max="1280" width="11.109375" style="20" customWidth="1"/>
    <col min="1281" max="1281" width="2.88671875" style="20" customWidth="1"/>
    <col min="1282" max="1282" width="3.5546875" style="20" customWidth="1"/>
    <col min="1283" max="1527" width="9.109375" style="20"/>
    <col min="1528" max="1528" width="8.6640625" style="20" customWidth="1"/>
    <col min="1529" max="1529" width="9.88671875" style="20" customWidth="1"/>
    <col min="1530" max="1530" width="14.44140625" style="20" customWidth="1"/>
    <col min="1531" max="1531" width="7.33203125" style="20" customWidth="1"/>
    <col min="1532" max="1532" width="5.5546875" style="20" customWidth="1"/>
    <col min="1533" max="1533" width="9" style="20" customWidth="1"/>
    <col min="1534" max="1535" width="9.88671875" style="20" customWidth="1"/>
    <col min="1536" max="1536" width="11.109375" style="20" customWidth="1"/>
    <col min="1537" max="1537" width="2.88671875" style="20" customWidth="1"/>
    <col min="1538" max="1538" width="3.5546875" style="20" customWidth="1"/>
    <col min="1539" max="1783" width="9.109375" style="20"/>
    <col min="1784" max="1784" width="8.6640625" style="20" customWidth="1"/>
    <col min="1785" max="1785" width="9.88671875" style="20" customWidth="1"/>
    <col min="1786" max="1786" width="14.44140625" style="20" customWidth="1"/>
    <col min="1787" max="1787" width="7.33203125" style="20" customWidth="1"/>
    <col min="1788" max="1788" width="5.5546875" style="20" customWidth="1"/>
    <col min="1789" max="1789" width="9" style="20" customWidth="1"/>
    <col min="1790" max="1791" width="9.88671875" style="20" customWidth="1"/>
    <col min="1792" max="1792" width="11.109375" style="20" customWidth="1"/>
    <col min="1793" max="1793" width="2.88671875" style="20" customWidth="1"/>
    <col min="1794" max="1794" width="3.5546875" style="20" customWidth="1"/>
    <col min="1795" max="2039" width="9.109375" style="20"/>
    <col min="2040" max="2040" width="8.6640625" style="20" customWidth="1"/>
    <col min="2041" max="2041" width="9.88671875" style="20" customWidth="1"/>
    <col min="2042" max="2042" width="14.44140625" style="20" customWidth="1"/>
    <col min="2043" max="2043" width="7.33203125" style="20" customWidth="1"/>
    <col min="2044" max="2044" width="5.5546875" style="20" customWidth="1"/>
    <col min="2045" max="2045" width="9" style="20" customWidth="1"/>
    <col min="2046" max="2047" width="9.88671875" style="20" customWidth="1"/>
    <col min="2048" max="2048" width="11.109375" style="20" customWidth="1"/>
    <col min="2049" max="2049" width="2.88671875" style="20" customWidth="1"/>
    <col min="2050" max="2050" width="3.5546875" style="20" customWidth="1"/>
    <col min="2051" max="2295" width="9.109375" style="20"/>
    <col min="2296" max="2296" width="8.6640625" style="20" customWidth="1"/>
    <col min="2297" max="2297" width="9.88671875" style="20" customWidth="1"/>
    <col min="2298" max="2298" width="14.44140625" style="20" customWidth="1"/>
    <col min="2299" max="2299" width="7.33203125" style="20" customWidth="1"/>
    <col min="2300" max="2300" width="5.5546875" style="20" customWidth="1"/>
    <col min="2301" max="2301" width="9" style="20" customWidth="1"/>
    <col min="2302" max="2303" width="9.88671875" style="20" customWidth="1"/>
    <col min="2304" max="2304" width="11.109375" style="20" customWidth="1"/>
    <col min="2305" max="2305" width="2.88671875" style="20" customWidth="1"/>
    <col min="2306" max="2306" width="3.5546875" style="20" customWidth="1"/>
    <col min="2307" max="2551" width="9.109375" style="20"/>
    <col min="2552" max="2552" width="8.6640625" style="20" customWidth="1"/>
    <col min="2553" max="2553" width="9.88671875" style="20" customWidth="1"/>
    <col min="2554" max="2554" width="14.44140625" style="20" customWidth="1"/>
    <col min="2555" max="2555" width="7.33203125" style="20" customWidth="1"/>
    <col min="2556" max="2556" width="5.5546875" style="20" customWidth="1"/>
    <col min="2557" max="2557" width="9" style="20" customWidth="1"/>
    <col min="2558" max="2559" width="9.88671875" style="20" customWidth="1"/>
    <col min="2560" max="2560" width="11.109375" style="20" customWidth="1"/>
    <col min="2561" max="2561" width="2.88671875" style="20" customWidth="1"/>
    <col min="2562" max="2562" width="3.5546875" style="20" customWidth="1"/>
    <col min="2563" max="2807" width="9.109375" style="20"/>
    <col min="2808" max="2808" width="8.6640625" style="20" customWidth="1"/>
    <col min="2809" max="2809" width="9.88671875" style="20" customWidth="1"/>
    <col min="2810" max="2810" width="14.44140625" style="20" customWidth="1"/>
    <col min="2811" max="2811" width="7.33203125" style="20" customWidth="1"/>
    <col min="2812" max="2812" width="5.5546875" style="20" customWidth="1"/>
    <col min="2813" max="2813" width="9" style="20" customWidth="1"/>
    <col min="2814" max="2815" width="9.88671875" style="20" customWidth="1"/>
    <col min="2816" max="2816" width="11.109375" style="20" customWidth="1"/>
    <col min="2817" max="2817" width="2.88671875" style="20" customWidth="1"/>
    <col min="2818" max="2818" width="3.5546875" style="20" customWidth="1"/>
    <col min="2819" max="3063" width="9.109375" style="20"/>
    <col min="3064" max="3064" width="8.6640625" style="20" customWidth="1"/>
    <col min="3065" max="3065" width="9.88671875" style="20" customWidth="1"/>
    <col min="3066" max="3066" width="14.44140625" style="20" customWidth="1"/>
    <col min="3067" max="3067" width="7.33203125" style="20" customWidth="1"/>
    <col min="3068" max="3068" width="5.5546875" style="20" customWidth="1"/>
    <col min="3069" max="3069" width="9" style="20" customWidth="1"/>
    <col min="3070" max="3071" width="9.88671875" style="20" customWidth="1"/>
    <col min="3072" max="3072" width="11.109375" style="20" customWidth="1"/>
    <col min="3073" max="3073" width="2.88671875" style="20" customWidth="1"/>
    <col min="3074" max="3074" width="3.5546875" style="20" customWidth="1"/>
    <col min="3075" max="3319" width="9.109375" style="20"/>
    <col min="3320" max="3320" width="8.6640625" style="20" customWidth="1"/>
    <col min="3321" max="3321" width="9.88671875" style="20" customWidth="1"/>
    <col min="3322" max="3322" width="14.44140625" style="20" customWidth="1"/>
    <col min="3323" max="3323" width="7.33203125" style="20" customWidth="1"/>
    <col min="3324" max="3324" width="5.5546875" style="20" customWidth="1"/>
    <col min="3325" max="3325" width="9" style="20" customWidth="1"/>
    <col min="3326" max="3327" width="9.88671875" style="20" customWidth="1"/>
    <col min="3328" max="3328" width="11.109375" style="20" customWidth="1"/>
    <col min="3329" max="3329" width="2.88671875" style="20" customWidth="1"/>
    <col min="3330" max="3330" width="3.5546875" style="20" customWidth="1"/>
    <col min="3331" max="3575" width="9.109375" style="20"/>
    <col min="3576" max="3576" width="8.6640625" style="20" customWidth="1"/>
    <col min="3577" max="3577" width="9.88671875" style="20" customWidth="1"/>
    <col min="3578" max="3578" width="14.44140625" style="20" customWidth="1"/>
    <col min="3579" max="3579" width="7.33203125" style="20" customWidth="1"/>
    <col min="3580" max="3580" width="5.5546875" style="20" customWidth="1"/>
    <col min="3581" max="3581" width="9" style="20" customWidth="1"/>
    <col min="3582" max="3583" width="9.88671875" style="20" customWidth="1"/>
    <col min="3584" max="3584" width="11.109375" style="20" customWidth="1"/>
    <col min="3585" max="3585" width="2.88671875" style="20" customWidth="1"/>
    <col min="3586" max="3586" width="3.5546875" style="20" customWidth="1"/>
    <col min="3587" max="3831" width="9.109375" style="20"/>
    <col min="3832" max="3832" width="8.6640625" style="20" customWidth="1"/>
    <col min="3833" max="3833" width="9.88671875" style="20" customWidth="1"/>
    <col min="3834" max="3834" width="14.44140625" style="20" customWidth="1"/>
    <col min="3835" max="3835" width="7.33203125" style="20" customWidth="1"/>
    <col min="3836" max="3836" width="5.5546875" style="20" customWidth="1"/>
    <col min="3837" max="3837" width="9" style="20" customWidth="1"/>
    <col min="3838" max="3839" width="9.88671875" style="20" customWidth="1"/>
    <col min="3840" max="3840" width="11.109375" style="20" customWidth="1"/>
    <col min="3841" max="3841" width="2.88671875" style="20" customWidth="1"/>
    <col min="3842" max="3842" width="3.5546875" style="20" customWidth="1"/>
    <col min="3843" max="4087" width="9.109375" style="20"/>
    <col min="4088" max="4088" width="8.6640625" style="20" customWidth="1"/>
    <col min="4089" max="4089" width="9.88671875" style="20" customWidth="1"/>
    <col min="4090" max="4090" width="14.44140625" style="20" customWidth="1"/>
    <col min="4091" max="4091" width="7.33203125" style="20" customWidth="1"/>
    <col min="4092" max="4092" width="5.5546875" style="20" customWidth="1"/>
    <col min="4093" max="4093" width="9" style="20" customWidth="1"/>
    <col min="4094" max="4095" width="9.88671875" style="20" customWidth="1"/>
    <col min="4096" max="4096" width="11.109375" style="20" customWidth="1"/>
    <col min="4097" max="4097" width="2.88671875" style="20" customWidth="1"/>
    <col min="4098" max="4098" width="3.5546875" style="20" customWidth="1"/>
    <col min="4099" max="4343" width="9.109375" style="20"/>
    <col min="4344" max="4344" width="8.6640625" style="20" customWidth="1"/>
    <col min="4345" max="4345" width="9.88671875" style="20" customWidth="1"/>
    <col min="4346" max="4346" width="14.44140625" style="20" customWidth="1"/>
    <col min="4347" max="4347" width="7.33203125" style="20" customWidth="1"/>
    <col min="4348" max="4348" width="5.5546875" style="20" customWidth="1"/>
    <col min="4349" max="4349" width="9" style="20" customWidth="1"/>
    <col min="4350" max="4351" width="9.88671875" style="20" customWidth="1"/>
    <col min="4352" max="4352" width="11.109375" style="20" customWidth="1"/>
    <col min="4353" max="4353" width="2.88671875" style="20" customWidth="1"/>
    <col min="4354" max="4354" width="3.5546875" style="20" customWidth="1"/>
    <col min="4355" max="4599" width="9.109375" style="20"/>
    <col min="4600" max="4600" width="8.6640625" style="20" customWidth="1"/>
    <col min="4601" max="4601" width="9.88671875" style="20" customWidth="1"/>
    <col min="4602" max="4602" width="14.44140625" style="20" customWidth="1"/>
    <col min="4603" max="4603" width="7.33203125" style="20" customWidth="1"/>
    <col min="4604" max="4604" width="5.5546875" style="20" customWidth="1"/>
    <col min="4605" max="4605" width="9" style="20" customWidth="1"/>
    <col min="4606" max="4607" width="9.88671875" style="20" customWidth="1"/>
    <col min="4608" max="4608" width="11.109375" style="20" customWidth="1"/>
    <col min="4609" max="4609" width="2.88671875" style="20" customWidth="1"/>
    <col min="4610" max="4610" width="3.5546875" style="20" customWidth="1"/>
    <col min="4611" max="4855" width="9.109375" style="20"/>
    <col min="4856" max="4856" width="8.6640625" style="20" customWidth="1"/>
    <col min="4857" max="4857" width="9.88671875" style="20" customWidth="1"/>
    <col min="4858" max="4858" width="14.44140625" style="20" customWidth="1"/>
    <col min="4859" max="4859" width="7.33203125" style="20" customWidth="1"/>
    <col min="4860" max="4860" width="5.5546875" style="20" customWidth="1"/>
    <col min="4861" max="4861" width="9" style="20" customWidth="1"/>
    <col min="4862" max="4863" width="9.88671875" style="20" customWidth="1"/>
    <col min="4864" max="4864" width="11.109375" style="20" customWidth="1"/>
    <col min="4865" max="4865" width="2.88671875" style="20" customWidth="1"/>
    <col min="4866" max="4866" width="3.5546875" style="20" customWidth="1"/>
    <col min="4867" max="5111" width="9.109375" style="20"/>
    <col min="5112" max="5112" width="8.6640625" style="20" customWidth="1"/>
    <col min="5113" max="5113" width="9.88671875" style="20" customWidth="1"/>
    <col min="5114" max="5114" width="14.44140625" style="20" customWidth="1"/>
    <col min="5115" max="5115" width="7.33203125" style="20" customWidth="1"/>
    <col min="5116" max="5116" width="5.5546875" style="20" customWidth="1"/>
    <col min="5117" max="5117" width="9" style="20" customWidth="1"/>
    <col min="5118" max="5119" width="9.88671875" style="20" customWidth="1"/>
    <col min="5120" max="5120" width="11.109375" style="20" customWidth="1"/>
    <col min="5121" max="5121" width="2.88671875" style="20" customWidth="1"/>
    <col min="5122" max="5122" width="3.5546875" style="20" customWidth="1"/>
    <col min="5123" max="5367" width="9.109375" style="20"/>
    <col min="5368" max="5368" width="8.6640625" style="20" customWidth="1"/>
    <col min="5369" max="5369" width="9.88671875" style="20" customWidth="1"/>
    <col min="5370" max="5370" width="14.44140625" style="20" customWidth="1"/>
    <col min="5371" max="5371" width="7.33203125" style="20" customWidth="1"/>
    <col min="5372" max="5372" width="5.5546875" style="20" customWidth="1"/>
    <col min="5373" max="5373" width="9" style="20" customWidth="1"/>
    <col min="5374" max="5375" width="9.88671875" style="20" customWidth="1"/>
    <col min="5376" max="5376" width="11.109375" style="20" customWidth="1"/>
    <col min="5377" max="5377" width="2.88671875" style="20" customWidth="1"/>
    <col min="5378" max="5378" width="3.5546875" style="20" customWidth="1"/>
    <col min="5379" max="5623" width="9.109375" style="20"/>
    <col min="5624" max="5624" width="8.6640625" style="20" customWidth="1"/>
    <col min="5625" max="5625" width="9.88671875" style="20" customWidth="1"/>
    <col min="5626" max="5626" width="14.44140625" style="20" customWidth="1"/>
    <col min="5627" max="5627" width="7.33203125" style="20" customWidth="1"/>
    <col min="5628" max="5628" width="5.5546875" style="20" customWidth="1"/>
    <col min="5629" max="5629" width="9" style="20" customWidth="1"/>
    <col min="5630" max="5631" width="9.88671875" style="20" customWidth="1"/>
    <col min="5632" max="5632" width="11.109375" style="20" customWidth="1"/>
    <col min="5633" max="5633" width="2.88671875" style="20" customWidth="1"/>
    <col min="5634" max="5634" width="3.5546875" style="20" customWidth="1"/>
    <col min="5635" max="5879" width="9.109375" style="20"/>
    <col min="5880" max="5880" width="8.6640625" style="20" customWidth="1"/>
    <col min="5881" max="5881" width="9.88671875" style="20" customWidth="1"/>
    <col min="5882" max="5882" width="14.44140625" style="20" customWidth="1"/>
    <col min="5883" max="5883" width="7.33203125" style="20" customWidth="1"/>
    <col min="5884" max="5884" width="5.5546875" style="20" customWidth="1"/>
    <col min="5885" max="5885" width="9" style="20" customWidth="1"/>
    <col min="5886" max="5887" width="9.88671875" style="20" customWidth="1"/>
    <col min="5888" max="5888" width="11.109375" style="20" customWidth="1"/>
    <col min="5889" max="5889" width="2.88671875" style="20" customWidth="1"/>
    <col min="5890" max="5890" width="3.5546875" style="20" customWidth="1"/>
    <col min="5891" max="6135" width="9.109375" style="20"/>
    <col min="6136" max="6136" width="8.6640625" style="20" customWidth="1"/>
    <col min="6137" max="6137" width="9.88671875" style="20" customWidth="1"/>
    <col min="6138" max="6138" width="14.44140625" style="20" customWidth="1"/>
    <col min="6139" max="6139" width="7.33203125" style="20" customWidth="1"/>
    <col min="6140" max="6140" width="5.5546875" style="20" customWidth="1"/>
    <col min="6141" max="6141" width="9" style="20" customWidth="1"/>
    <col min="6142" max="6143" width="9.88671875" style="20" customWidth="1"/>
    <col min="6144" max="6144" width="11.109375" style="20" customWidth="1"/>
    <col min="6145" max="6145" width="2.88671875" style="20" customWidth="1"/>
    <col min="6146" max="6146" width="3.5546875" style="20" customWidth="1"/>
    <col min="6147" max="6391" width="9.109375" style="20"/>
    <col min="6392" max="6392" width="8.6640625" style="20" customWidth="1"/>
    <col min="6393" max="6393" width="9.88671875" style="20" customWidth="1"/>
    <col min="6394" max="6394" width="14.44140625" style="20" customWidth="1"/>
    <col min="6395" max="6395" width="7.33203125" style="20" customWidth="1"/>
    <col min="6396" max="6396" width="5.5546875" style="20" customWidth="1"/>
    <col min="6397" max="6397" width="9" style="20" customWidth="1"/>
    <col min="6398" max="6399" width="9.88671875" style="20" customWidth="1"/>
    <col min="6400" max="6400" width="11.109375" style="20" customWidth="1"/>
    <col min="6401" max="6401" width="2.88671875" style="20" customWidth="1"/>
    <col min="6402" max="6402" width="3.5546875" style="20" customWidth="1"/>
    <col min="6403" max="6647" width="9.109375" style="20"/>
    <col min="6648" max="6648" width="8.6640625" style="20" customWidth="1"/>
    <col min="6649" max="6649" width="9.88671875" style="20" customWidth="1"/>
    <col min="6650" max="6650" width="14.44140625" style="20" customWidth="1"/>
    <col min="6651" max="6651" width="7.33203125" style="20" customWidth="1"/>
    <col min="6652" max="6652" width="5.5546875" style="20" customWidth="1"/>
    <col min="6653" max="6653" width="9" style="20" customWidth="1"/>
    <col min="6654" max="6655" width="9.88671875" style="20" customWidth="1"/>
    <col min="6656" max="6656" width="11.109375" style="20" customWidth="1"/>
    <col min="6657" max="6657" width="2.88671875" style="20" customWidth="1"/>
    <col min="6658" max="6658" width="3.5546875" style="20" customWidth="1"/>
    <col min="6659" max="6903" width="9.109375" style="20"/>
    <col min="6904" max="6904" width="8.6640625" style="20" customWidth="1"/>
    <col min="6905" max="6905" width="9.88671875" style="20" customWidth="1"/>
    <col min="6906" max="6906" width="14.44140625" style="20" customWidth="1"/>
    <col min="6907" max="6907" width="7.33203125" style="20" customWidth="1"/>
    <col min="6908" max="6908" width="5.5546875" style="20" customWidth="1"/>
    <col min="6909" max="6909" width="9" style="20" customWidth="1"/>
    <col min="6910" max="6911" width="9.88671875" style="20" customWidth="1"/>
    <col min="6912" max="6912" width="11.109375" style="20" customWidth="1"/>
    <col min="6913" max="6913" width="2.88671875" style="20" customWidth="1"/>
    <col min="6914" max="6914" width="3.5546875" style="20" customWidth="1"/>
    <col min="6915" max="7159" width="9.109375" style="20"/>
    <col min="7160" max="7160" width="8.6640625" style="20" customWidth="1"/>
    <col min="7161" max="7161" width="9.88671875" style="20" customWidth="1"/>
    <col min="7162" max="7162" width="14.44140625" style="20" customWidth="1"/>
    <col min="7163" max="7163" width="7.33203125" style="20" customWidth="1"/>
    <col min="7164" max="7164" width="5.5546875" style="20" customWidth="1"/>
    <col min="7165" max="7165" width="9" style="20" customWidth="1"/>
    <col min="7166" max="7167" width="9.88671875" style="20" customWidth="1"/>
    <col min="7168" max="7168" width="11.109375" style="20" customWidth="1"/>
    <col min="7169" max="7169" width="2.88671875" style="20" customWidth="1"/>
    <col min="7170" max="7170" width="3.5546875" style="20" customWidth="1"/>
    <col min="7171" max="7415" width="9.109375" style="20"/>
    <col min="7416" max="7416" width="8.6640625" style="20" customWidth="1"/>
    <col min="7417" max="7417" width="9.88671875" style="20" customWidth="1"/>
    <col min="7418" max="7418" width="14.44140625" style="20" customWidth="1"/>
    <col min="7419" max="7419" width="7.33203125" style="20" customWidth="1"/>
    <col min="7420" max="7420" width="5.5546875" style="20" customWidth="1"/>
    <col min="7421" max="7421" width="9" style="20" customWidth="1"/>
    <col min="7422" max="7423" width="9.88671875" style="20" customWidth="1"/>
    <col min="7424" max="7424" width="11.109375" style="20" customWidth="1"/>
    <col min="7425" max="7425" width="2.88671875" style="20" customWidth="1"/>
    <col min="7426" max="7426" width="3.5546875" style="20" customWidth="1"/>
    <col min="7427" max="7671" width="9.109375" style="20"/>
    <col min="7672" max="7672" width="8.6640625" style="20" customWidth="1"/>
    <col min="7673" max="7673" width="9.88671875" style="20" customWidth="1"/>
    <col min="7674" max="7674" width="14.44140625" style="20" customWidth="1"/>
    <col min="7675" max="7675" width="7.33203125" style="20" customWidth="1"/>
    <col min="7676" max="7676" width="5.5546875" style="20" customWidth="1"/>
    <col min="7677" max="7677" width="9" style="20" customWidth="1"/>
    <col min="7678" max="7679" width="9.88671875" style="20" customWidth="1"/>
    <col min="7680" max="7680" width="11.109375" style="20" customWidth="1"/>
    <col min="7681" max="7681" width="2.88671875" style="20" customWidth="1"/>
    <col min="7682" max="7682" width="3.5546875" style="20" customWidth="1"/>
    <col min="7683" max="7927" width="9.109375" style="20"/>
    <col min="7928" max="7928" width="8.6640625" style="20" customWidth="1"/>
    <col min="7929" max="7929" width="9.88671875" style="20" customWidth="1"/>
    <col min="7930" max="7930" width="14.44140625" style="20" customWidth="1"/>
    <col min="7931" max="7931" width="7.33203125" style="20" customWidth="1"/>
    <col min="7932" max="7932" width="5.5546875" style="20" customWidth="1"/>
    <col min="7933" max="7933" width="9" style="20" customWidth="1"/>
    <col min="7934" max="7935" width="9.88671875" style="20" customWidth="1"/>
    <col min="7936" max="7936" width="11.109375" style="20" customWidth="1"/>
    <col min="7937" max="7937" width="2.88671875" style="20" customWidth="1"/>
    <col min="7938" max="7938" width="3.5546875" style="20" customWidth="1"/>
    <col min="7939" max="8183" width="9.109375" style="20"/>
    <col min="8184" max="8184" width="8.6640625" style="20" customWidth="1"/>
    <col min="8185" max="8185" width="9.88671875" style="20" customWidth="1"/>
    <col min="8186" max="8186" width="14.44140625" style="20" customWidth="1"/>
    <col min="8187" max="8187" width="7.33203125" style="20" customWidth="1"/>
    <col min="8188" max="8188" width="5.5546875" style="20" customWidth="1"/>
    <col min="8189" max="8189" width="9" style="20" customWidth="1"/>
    <col min="8190" max="8191" width="9.88671875" style="20" customWidth="1"/>
    <col min="8192" max="8192" width="11.109375" style="20" customWidth="1"/>
    <col min="8193" max="8193" width="2.88671875" style="20" customWidth="1"/>
    <col min="8194" max="8194" width="3.5546875" style="20" customWidth="1"/>
    <col min="8195" max="8439" width="9.109375" style="20"/>
    <col min="8440" max="8440" width="8.6640625" style="20" customWidth="1"/>
    <col min="8441" max="8441" width="9.88671875" style="20" customWidth="1"/>
    <col min="8442" max="8442" width="14.44140625" style="20" customWidth="1"/>
    <col min="8443" max="8443" width="7.33203125" style="20" customWidth="1"/>
    <col min="8444" max="8444" width="5.5546875" style="20" customWidth="1"/>
    <col min="8445" max="8445" width="9" style="20" customWidth="1"/>
    <col min="8446" max="8447" width="9.88671875" style="20" customWidth="1"/>
    <col min="8448" max="8448" width="11.109375" style="20" customWidth="1"/>
    <col min="8449" max="8449" width="2.88671875" style="20" customWidth="1"/>
    <col min="8450" max="8450" width="3.5546875" style="20" customWidth="1"/>
    <col min="8451" max="8695" width="9.109375" style="20"/>
    <col min="8696" max="8696" width="8.6640625" style="20" customWidth="1"/>
    <col min="8697" max="8697" width="9.88671875" style="20" customWidth="1"/>
    <col min="8698" max="8698" width="14.44140625" style="20" customWidth="1"/>
    <col min="8699" max="8699" width="7.33203125" style="20" customWidth="1"/>
    <col min="8700" max="8700" width="5.5546875" style="20" customWidth="1"/>
    <col min="8701" max="8701" width="9" style="20" customWidth="1"/>
    <col min="8702" max="8703" width="9.88671875" style="20" customWidth="1"/>
    <col min="8704" max="8704" width="11.109375" style="20" customWidth="1"/>
    <col min="8705" max="8705" width="2.88671875" style="20" customWidth="1"/>
    <col min="8706" max="8706" width="3.5546875" style="20" customWidth="1"/>
    <col min="8707" max="8951" width="9.109375" style="20"/>
    <col min="8952" max="8952" width="8.6640625" style="20" customWidth="1"/>
    <col min="8953" max="8953" width="9.88671875" style="20" customWidth="1"/>
    <col min="8954" max="8954" width="14.44140625" style="20" customWidth="1"/>
    <col min="8955" max="8955" width="7.33203125" style="20" customWidth="1"/>
    <col min="8956" max="8956" width="5.5546875" style="20" customWidth="1"/>
    <col min="8957" max="8957" width="9" style="20" customWidth="1"/>
    <col min="8958" max="8959" width="9.88671875" style="20" customWidth="1"/>
    <col min="8960" max="8960" width="11.109375" style="20" customWidth="1"/>
    <col min="8961" max="8961" width="2.88671875" style="20" customWidth="1"/>
    <col min="8962" max="8962" width="3.5546875" style="20" customWidth="1"/>
    <col min="8963" max="9207" width="9.109375" style="20"/>
    <col min="9208" max="9208" width="8.6640625" style="20" customWidth="1"/>
    <col min="9209" max="9209" width="9.88671875" style="20" customWidth="1"/>
    <col min="9210" max="9210" width="14.44140625" style="20" customWidth="1"/>
    <col min="9211" max="9211" width="7.33203125" style="20" customWidth="1"/>
    <col min="9212" max="9212" width="5.5546875" style="20" customWidth="1"/>
    <col min="9213" max="9213" width="9" style="20" customWidth="1"/>
    <col min="9214" max="9215" width="9.88671875" style="20" customWidth="1"/>
    <col min="9216" max="9216" width="11.109375" style="20" customWidth="1"/>
    <col min="9217" max="9217" width="2.88671875" style="20" customWidth="1"/>
    <col min="9218" max="9218" width="3.5546875" style="20" customWidth="1"/>
    <col min="9219" max="9463" width="9.109375" style="20"/>
    <col min="9464" max="9464" width="8.6640625" style="20" customWidth="1"/>
    <col min="9465" max="9465" width="9.88671875" style="20" customWidth="1"/>
    <col min="9466" max="9466" width="14.44140625" style="20" customWidth="1"/>
    <col min="9467" max="9467" width="7.33203125" style="20" customWidth="1"/>
    <col min="9468" max="9468" width="5.5546875" style="20" customWidth="1"/>
    <col min="9469" max="9469" width="9" style="20" customWidth="1"/>
    <col min="9470" max="9471" width="9.88671875" style="20" customWidth="1"/>
    <col min="9472" max="9472" width="11.109375" style="20" customWidth="1"/>
    <col min="9473" max="9473" width="2.88671875" style="20" customWidth="1"/>
    <col min="9474" max="9474" width="3.5546875" style="20" customWidth="1"/>
    <col min="9475" max="9719" width="9.109375" style="20"/>
    <col min="9720" max="9720" width="8.6640625" style="20" customWidth="1"/>
    <col min="9721" max="9721" width="9.88671875" style="20" customWidth="1"/>
    <col min="9722" max="9722" width="14.44140625" style="20" customWidth="1"/>
    <col min="9723" max="9723" width="7.33203125" style="20" customWidth="1"/>
    <col min="9724" max="9724" width="5.5546875" style="20" customWidth="1"/>
    <col min="9725" max="9725" width="9" style="20" customWidth="1"/>
    <col min="9726" max="9727" width="9.88671875" style="20" customWidth="1"/>
    <col min="9728" max="9728" width="11.109375" style="20" customWidth="1"/>
    <col min="9729" max="9729" width="2.88671875" style="20" customWidth="1"/>
    <col min="9730" max="9730" width="3.5546875" style="20" customWidth="1"/>
    <col min="9731" max="9975" width="9.109375" style="20"/>
    <col min="9976" max="9976" width="8.6640625" style="20" customWidth="1"/>
    <col min="9977" max="9977" width="9.88671875" style="20" customWidth="1"/>
    <col min="9978" max="9978" width="14.44140625" style="20" customWidth="1"/>
    <col min="9979" max="9979" width="7.33203125" style="20" customWidth="1"/>
    <col min="9980" max="9980" width="5.5546875" style="20" customWidth="1"/>
    <col min="9981" max="9981" width="9" style="20" customWidth="1"/>
    <col min="9982" max="9983" width="9.88671875" style="20" customWidth="1"/>
    <col min="9984" max="9984" width="11.109375" style="20" customWidth="1"/>
    <col min="9985" max="9985" width="2.88671875" style="20" customWidth="1"/>
    <col min="9986" max="9986" width="3.5546875" style="20" customWidth="1"/>
    <col min="9987" max="10231" width="9.109375" style="20"/>
    <col min="10232" max="10232" width="8.6640625" style="20" customWidth="1"/>
    <col min="10233" max="10233" width="9.88671875" style="20" customWidth="1"/>
    <col min="10234" max="10234" width="14.44140625" style="20" customWidth="1"/>
    <col min="10235" max="10235" width="7.33203125" style="20" customWidth="1"/>
    <col min="10236" max="10236" width="5.5546875" style="20" customWidth="1"/>
    <col min="10237" max="10237" width="9" style="20" customWidth="1"/>
    <col min="10238" max="10239" width="9.88671875" style="20" customWidth="1"/>
    <col min="10240" max="10240" width="11.109375" style="20" customWidth="1"/>
    <col min="10241" max="10241" width="2.88671875" style="20" customWidth="1"/>
    <col min="10242" max="10242" width="3.5546875" style="20" customWidth="1"/>
    <col min="10243" max="10487" width="9.109375" style="20"/>
    <col min="10488" max="10488" width="8.6640625" style="20" customWidth="1"/>
    <col min="10489" max="10489" width="9.88671875" style="20" customWidth="1"/>
    <col min="10490" max="10490" width="14.44140625" style="20" customWidth="1"/>
    <col min="10491" max="10491" width="7.33203125" style="20" customWidth="1"/>
    <col min="10492" max="10492" width="5.5546875" style="20" customWidth="1"/>
    <col min="10493" max="10493" width="9" style="20" customWidth="1"/>
    <col min="10494" max="10495" width="9.88671875" style="20" customWidth="1"/>
    <col min="10496" max="10496" width="11.109375" style="20" customWidth="1"/>
    <col min="10497" max="10497" width="2.88671875" style="20" customWidth="1"/>
    <col min="10498" max="10498" width="3.5546875" style="20" customWidth="1"/>
    <col min="10499" max="10743" width="9.109375" style="20"/>
    <col min="10744" max="10744" width="8.6640625" style="20" customWidth="1"/>
    <col min="10745" max="10745" width="9.88671875" style="20" customWidth="1"/>
    <col min="10746" max="10746" width="14.44140625" style="20" customWidth="1"/>
    <col min="10747" max="10747" width="7.33203125" style="20" customWidth="1"/>
    <col min="10748" max="10748" width="5.5546875" style="20" customWidth="1"/>
    <col min="10749" max="10749" width="9" style="20" customWidth="1"/>
    <col min="10750" max="10751" width="9.88671875" style="20" customWidth="1"/>
    <col min="10752" max="10752" width="11.109375" style="20" customWidth="1"/>
    <col min="10753" max="10753" width="2.88671875" style="20" customWidth="1"/>
    <col min="10754" max="10754" width="3.5546875" style="20" customWidth="1"/>
    <col min="10755" max="10999" width="9.109375" style="20"/>
    <col min="11000" max="11000" width="8.6640625" style="20" customWidth="1"/>
    <col min="11001" max="11001" width="9.88671875" style="20" customWidth="1"/>
    <col min="11002" max="11002" width="14.44140625" style="20" customWidth="1"/>
    <col min="11003" max="11003" width="7.33203125" style="20" customWidth="1"/>
    <col min="11004" max="11004" width="5.5546875" style="20" customWidth="1"/>
    <col min="11005" max="11005" width="9" style="20" customWidth="1"/>
    <col min="11006" max="11007" width="9.88671875" style="20" customWidth="1"/>
    <col min="11008" max="11008" width="11.109375" style="20" customWidth="1"/>
    <col min="11009" max="11009" width="2.88671875" style="20" customWidth="1"/>
    <col min="11010" max="11010" width="3.5546875" style="20" customWidth="1"/>
    <col min="11011" max="11255" width="9.109375" style="20"/>
    <col min="11256" max="11256" width="8.6640625" style="20" customWidth="1"/>
    <col min="11257" max="11257" width="9.88671875" style="20" customWidth="1"/>
    <col min="11258" max="11258" width="14.44140625" style="20" customWidth="1"/>
    <col min="11259" max="11259" width="7.33203125" style="20" customWidth="1"/>
    <col min="11260" max="11260" width="5.5546875" style="20" customWidth="1"/>
    <col min="11261" max="11261" width="9" style="20" customWidth="1"/>
    <col min="11262" max="11263" width="9.88671875" style="20" customWidth="1"/>
    <col min="11264" max="11264" width="11.109375" style="20" customWidth="1"/>
    <col min="11265" max="11265" width="2.88671875" style="20" customWidth="1"/>
    <col min="11266" max="11266" width="3.5546875" style="20" customWidth="1"/>
    <col min="11267" max="11511" width="9.109375" style="20"/>
    <col min="11512" max="11512" width="8.6640625" style="20" customWidth="1"/>
    <col min="11513" max="11513" width="9.88671875" style="20" customWidth="1"/>
    <col min="11514" max="11514" width="14.44140625" style="20" customWidth="1"/>
    <col min="11515" max="11515" width="7.33203125" style="20" customWidth="1"/>
    <col min="11516" max="11516" width="5.5546875" style="20" customWidth="1"/>
    <col min="11517" max="11517" width="9" style="20" customWidth="1"/>
    <col min="11518" max="11519" width="9.88671875" style="20" customWidth="1"/>
    <col min="11520" max="11520" width="11.109375" style="20" customWidth="1"/>
    <col min="11521" max="11521" width="2.88671875" style="20" customWidth="1"/>
    <col min="11522" max="11522" width="3.5546875" style="20" customWidth="1"/>
    <col min="11523" max="11767" width="9.109375" style="20"/>
    <col min="11768" max="11768" width="8.6640625" style="20" customWidth="1"/>
    <col min="11769" max="11769" width="9.88671875" style="20" customWidth="1"/>
    <col min="11770" max="11770" width="14.44140625" style="20" customWidth="1"/>
    <col min="11771" max="11771" width="7.33203125" style="20" customWidth="1"/>
    <col min="11772" max="11772" width="5.5546875" style="20" customWidth="1"/>
    <col min="11773" max="11773" width="9" style="20" customWidth="1"/>
    <col min="11774" max="11775" width="9.88671875" style="20" customWidth="1"/>
    <col min="11776" max="11776" width="11.109375" style="20" customWidth="1"/>
    <col min="11777" max="11777" width="2.88671875" style="20" customWidth="1"/>
    <col min="11778" max="11778" width="3.5546875" style="20" customWidth="1"/>
    <col min="11779" max="12023" width="9.109375" style="20"/>
    <col min="12024" max="12024" width="8.6640625" style="20" customWidth="1"/>
    <col min="12025" max="12025" width="9.88671875" style="20" customWidth="1"/>
    <col min="12026" max="12026" width="14.44140625" style="20" customWidth="1"/>
    <col min="12027" max="12027" width="7.33203125" style="20" customWidth="1"/>
    <col min="12028" max="12028" width="5.5546875" style="20" customWidth="1"/>
    <col min="12029" max="12029" width="9" style="20" customWidth="1"/>
    <col min="12030" max="12031" width="9.88671875" style="20" customWidth="1"/>
    <col min="12032" max="12032" width="11.109375" style="20" customWidth="1"/>
    <col min="12033" max="12033" width="2.88671875" style="20" customWidth="1"/>
    <col min="12034" max="12034" width="3.5546875" style="20" customWidth="1"/>
    <col min="12035" max="12279" width="9.109375" style="20"/>
    <col min="12280" max="12280" width="8.6640625" style="20" customWidth="1"/>
    <col min="12281" max="12281" width="9.88671875" style="20" customWidth="1"/>
    <col min="12282" max="12282" width="14.44140625" style="20" customWidth="1"/>
    <col min="12283" max="12283" width="7.33203125" style="20" customWidth="1"/>
    <col min="12284" max="12284" width="5.5546875" style="20" customWidth="1"/>
    <col min="12285" max="12285" width="9" style="20" customWidth="1"/>
    <col min="12286" max="12287" width="9.88671875" style="20" customWidth="1"/>
    <col min="12288" max="12288" width="11.109375" style="20" customWidth="1"/>
    <col min="12289" max="12289" width="2.88671875" style="20" customWidth="1"/>
    <col min="12290" max="12290" width="3.5546875" style="20" customWidth="1"/>
    <col min="12291" max="12535" width="9.109375" style="20"/>
    <col min="12536" max="12536" width="8.6640625" style="20" customWidth="1"/>
    <col min="12537" max="12537" width="9.88671875" style="20" customWidth="1"/>
    <col min="12538" max="12538" width="14.44140625" style="20" customWidth="1"/>
    <col min="12539" max="12539" width="7.33203125" style="20" customWidth="1"/>
    <col min="12540" max="12540" width="5.5546875" style="20" customWidth="1"/>
    <col min="12541" max="12541" width="9" style="20" customWidth="1"/>
    <col min="12542" max="12543" width="9.88671875" style="20" customWidth="1"/>
    <col min="12544" max="12544" width="11.109375" style="20" customWidth="1"/>
    <col min="12545" max="12545" width="2.88671875" style="20" customWidth="1"/>
    <col min="12546" max="12546" width="3.5546875" style="20" customWidth="1"/>
    <col min="12547" max="12791" width="9.109375" style="20"/>
    <col min="12792" max="12792" width="8.6640625" style="20" customWidth="1"/>
    <col min="12793" max="12793" width="9.88671875" style="20" customWidth="1"/>
    <col min="12794" max="12794" width="14.44140625" style="20" customWidth="1"/>
    <col min="12795" max="12795" width="7.33203125" style="20" customWidth="1"/>
    <col min="12796" max="12796" width="5.5546875" style="20" customWidth="1"/>
    <col min="12797" max="12797" width="9" style="20" customWidth="1"/>
    <col min="12798" max="12799" width="9.88671875" style="20" customWidth="1"/>
    <col min="12800" max="12800" width="11.109375" style="20" customWidth="1"/>
    <col min="12801" max="12801" width="2.88671875" style="20" customWidth="1"/>
    <col min="12802" max="12802" width="3.5546875" style="20" customWidth="1"/>
    <col min="12803" max="13047" width="9.109375" style="20"/>
    <col min="13048" max="13048" width="8.6640625" style="20" customWidth="1"/>
    <col min="13049" max="13049" width="9.88671875" style="20" customWidth="1"/>
    <col min="13050" max="13050" width="14.44140625" style="20" customWidth="1"/>
    <col min="13051" max="13051" width="7.33203125" style="20" customWidth="1"/>
    <col min="13052" max="13052" width="5.5546875" style="20" customWidth="1"/>
    <col min="13053" max="13053" width="9" style="20" customWidth="1"/>
    <col min="13054" max="13055" width="9.88671875" style="20" customWidth="1"/>
    <col min="13056" max="13056" width="11.109375" style="20" customWidth="1"/>
    <col min="13057" max="13057" width="2.88671875" style="20" customWidth="1"/>
    <col min="13058" max="13058" width="3.5546875" style="20" customWidth="1"/>
    <col min="13059" max="13303" width="9.109375" style="20"/>
    <col min="13304" max="13304" width="8.6640625" style="20" customWidth="1"/>
    <col min="13305" max="13305" width="9.88671875" style="20" customWidth="1"/>
    <col min="13306" max="13306" width="14.44140625" style="20" customWidth="1"/>
    <col min="13307" max="13307" width="7.33203125" style="20" customWidth="1"/>
    <col min="13308" max="13308" width="5.5546875" style="20" customWidth="1"/>
    <col min="13309" max="13309" width="9" style="20" customWidth="1"/>
    <col min="13310" max="13311" width="9.88671875" style="20" customWidth="1"/>
    <col min="13312" max="13312" width="11.109375" style="20" customWidth="1"/>
    <col min="13313" max="13313" width="2.88671875" style="20" customWidth="1"/>
    <col min="13314" max="13314" width="3.5546875" style="20" customWidth="1"/>
    <col min="13315" max="13559" width="9.109375" style="20"/>
    <col min="13560" max="13560" width="8.6640625" style="20" customWidth="1"/>
    <col min="13561" max="13561" width="9.88671875" style="20" customWidth="1"/>
    <col min="13562" max="13562" width="14.44140625" style="20" customWidth="1"/>
    <col min="13563" max="13563" width="7.33203125" style="20" customWidth="1"/>
    <col min="13564" max="13564" width="5.5546875" style="20" customWidth="1"/>
    <col min="13565" max="13565" width="9" style="20" customWidth="1"/>
    <col min="13566" max="13567" width="9.88671875" style="20" customWidth="1"/>
    <col min="13568" max="13568" width="11.109375" style="20" customWidth="1"/>
    <col min="13569" max="13569" width="2.88671875" style="20" customWidth="1"/>
    <col min="13570" max="13570" width="3.5546875" style="20" customWidth="1"/>
    <col min="13571" max="13815" width="9.109375" style="20"/>
    <col min="13816" max="13816" width="8.6640625" style="20" customWidth="1"/>
    <col min="13817" max="13817" width="9.88671875" style="20" customWidth="1"/>
    <col min="13818" max="13818" width="14.44140625" style="20" customWidth="1"/>
    <col min="13819" max="13819" width="7.33203125" style="20" customWidth="1"/>
    <col min="13820" max="13820" width="5.5546875" style="20" customWidth="1"/>
    <col min="13821" max="13821" width="9" style="20" customWidth="1"/>
    <col min="13822" max="13823" width="9.88671875" style="20" customWidth="1"/>
    <col min="13824" max="13824" width="11.109375" style="20" customWidth="1"/>
    <col min="13825" max="13825" width="2.88671875" style="20" customWidth="1"/>
    <col min="13826" max="13826" width="3.5546875" style="20" customWidth="1"/>
    <col min="13827" max="14071" width="9.109375" style="20"/>
    <col min="14072" max="14072" width="8.6640625" style="20" customWidth="1"/>
    <col min="14073" max="14073" width="9.88671875" style="20" customWidth="1"/>
    <col min="14074" max="14074" width="14.44140625" style="20" customWidth="1"/>
    <col min="14075" max="14075" width="7.33203125" style="20" customWidth="1"/>
    <col min="14076" max="14076" width="5.5546875" style="20" customWidth="1"/>
    <col min="14077" max="14077" width="9" style="20" customWidth="1"/>
    <col min="14078" max="14079" width="9.88671875" style="20" customWidth="1"/>
    <col min="14080" max="14080" width="11.109375" style="20" customWidth="1"/>
    <col min="14081" max="14081" width="2.88671875" style="20" customWidth="1"/>
    <col min="14082" max="14082" width="3.5546875" style="20" customWidth="1"/>
    <col min="14083" max="14327" width="9.109375" style="20"/>
    <col min="14328" max="14328" width="8.6640625" style="20" customWidth="1"/>
    <col min="14329" max="14329" width="9.88671875" style="20" customWidth="1"/>
    <col min="14330" max="14330" width="14.44140625" style="20" customWidth="1"/>
    <col min="14331" max="14331" width="7.33203125" style="20" customWidth="1"/>
    <col min="14332" max="14332" width="5.5546875" style="20" customWidth="1"/>
    <col min="14333" max="14333" width="9" style="20" customWidth="1"/>
    <col min="14334" max="14335" width="9.88671875" style="20" customWidth="1"/>
    <col min="14336" max="14336" width="11.109375" style="20" customWidth="1"/>
    <col min="14337" max="14337" width="2.88671875" style="20" customWidth="1"/>
    <col min="14338" max="14338" width="3.5546875" style="20" customWidth="1"/>
    <col min="14339" max="14583" width="9.109375" style="20"/>
    <col min="14584" max="14584" width="8.6640625" style="20" customWidth="1"/>
    <col min="14585" max="14585" width="9.88671875" style="20" customWidth="1"/>
    <col min="14586" max="14586" width="14.44140625" style="20" customWidth="1"/>
    <col min="14587" max="14587" width="7.33203125" style="20" customWidth="1"/>
    <col min="14588" max="14588" width="5.5546875" style="20" customWidth="1"/>
    <col min="14589" max="14589" width="9" style="20" customWidth="1"/>
    <col min="14590" max="14591" width="9.88671875" style="20" customWidth="1"/>
    <col min="14592" max="14592" width="11.109375" style="20" customWidth="1"/>
    <col min="14593" max="14593" width="2.88671875" style="20" customWidth="1"/>
    <col min="14594" max="14594" width="3.5546875" style="20" customWidth="1"/>
    <col min="14595" max="14839" width="9.109375" style="20"/>
    <col min="14840" max="14840" width="8.6640625" style="20" customWidth="1"/>
    <col min="14841" max="14841" width="9.88671875" style="20" customWidth="1"/>
    <col min="14842" max="14842" width="14.44140625" style="20" customWidth="1"/>
    <col min="14843" max="14843" width="7.33203125" style="20" customWidth="1"/>
    <col min="14844" max="14844" width="5.5546875" style="20" customWidth="1"/>
    <col min="14845" max="14845" width="9" style="20" customWidth="1"/>
    <col min="14846" max="14847" width="9.88671875" style="20" customWidth="1"/>
    <col min="14848" max="14848" width="11.109375" style="20" customWidth="1"/>
    <col min="14849" max="14849" width="2.88671875" style="20" customWidth="1"/>
    <col min="14850" max="14850" width="3.5546875" style="20" customWidth="1"/>
    <col min="14851" max="15095" width="9.109375" style="20"/>
    <col min="15096" max="15096" width="8.6640625" style="20" customWidth="1"/>
    <col min="15097" max="15097" width="9.88671875" style="20" customWidth="1"/>
    <col min="15098" max="15098" width="14.44140625" style="20" customWidth="1"/>
    <col min="15099" max="15099" width="7.33203125" style="20" customWidth="1"/>
    <col min="15100" max="15100" width="5.5546875" style="20" customWidth="1"/>
    <col min="15101" max="15101" width="9" style="20" customWidth="1"/>
    <col min="15102" max="15103" width="9.88671875" style="20" customWidth="1"/>
    <col min="15104" max="15104" width="11.109375" style="20" customWidth="1"/>
    <col min="15105" max="15105" width="2.88671875" style="20" customWidth="1"/>
    <col min="15106" max="15106" width="3.5546875" style="20" customWidth="1"/>
    <col min="15107" max="15351" width="9.109375" style="20"/>
    <col min="15352" max="15352" width="8.6640625" style="20" customWidth="1"/>
    <col min="15353" max="15353" width="9.88671875" style="20" customWidth="1"/>
    <col min="15354" max="15354" width="14.44140625" style="20" customWidth="1"/>
    <col min="15355" max="15355" width="7.33203125" style="20" customWidth="1"/>
    <col min="15356" max="15356" width="5.5546875" style="20" customWidth="1"/>
    <col min="15357" max="15357" width="9" style="20" customWidth="1"/>
    <col min="15358" max="15359" width="9.88671875" style="20" customWidth="1"/>
    <col min="15360" max="15360" width="11.109375" style="20" customWidth="1"/>
    <col min="15361" max="15361" width="2.88671875" style="20" customWidth="1"/>
    <col min="15362" max="15362" width="3.5546875" style="20" customWidth="1"/>
    <col min="15363" max="15607" width="9.109375" style="20"/>
    <col min="15608" max="15608" width="8.6640625" style="20" customWidth="1"/>
    <col min="15609" max="15609" width="9.88671875" style="20" customWidth="1"/>
    <col min="15610" max="15610" width="14.44140625" style="20" customWidth="1"/>
    <col min="15611" max="15611" width="7.33203125" style="20" customWidth="1"/>
    <col min="15612" max="15612" width="5.5546875" style="20" customWidth="1"/>
    <col min="15613" max="15613" width="9" style="20" customWidth="1"/>
    <col min="15614" max="15615" width="9.88671875" style="20" customWidth="1"/>
    <col min="15616" max="15616" width="11.109375" style="20" customWidth="1"/>
    <col min="15617" max="15617" width="2.88671875" style="20" customWidth="1"/>
    <col min="15618" max="15618" width="3.5546875" style="20" customWidth="1"/>
    <col min="15619" max="15863" width="9.109375" style="20"/>
    <col min="15864" max="15864" width="8.6640625" style="20" customWidth="1"/>
    <col min="15865" max="15865" width="9.88671875" style="20" customWidth="1"/>
    <col min="15866" max="15866" width="14.44140625" style="20" customWidth="1"/>
    <col min="15867" max="15867" width="7.33203125" style="20" customWidth="1"/>
    <col min="15868" max="15868" width="5.5546875" style="20" customWidth="1"/>
    <col min="15869" max="15869" width="9" style="20" customWidth="1"/>
    <col min="15870" max="15871" width="9.88671875" style="20" customWidth="1"/>
    <col min="15872" max="15872" width="11.109375" style="20" customWidth="1"/>
    <col min="15873" max="15873" width="2.88671875" style="20" customWidth="1"/>
    <col min="15874" max="15874" width="3.5546875" style="20" customWidth="1"/>
    <col min="15875" max="16119" width="9.109375" style="20"/>
    <col min="16120" max="16120" width="8.6640625" style="20" customWidth="1"/>
    <col min="16121" max="16121" width="9.88671875" style="20" customWidth="1"/>
    <col min="16122" max="16122" width="14.44140625" style="20" customWidth="1"/>
    <col min="16123" max="16123" width="7.33203125" style="20" customWidth="1"/>
    <col min="16124" max="16124" width="5.5546875" style="20" customWidth="1"/>
    <col min="16125" max="16125" width="9" style="20" customWidth="1"/>
    <col min="16126" max="16127" width="9.88671875" style="20" customWidth="1"/>
    <col min="16128" max="16128" width="11.109375" style="20" customWidth="1"/>
    <col min="16129" max="16129" width="2.88671875" style="20" customWidth="1"/>
    <col min="16130" max="16130" width="3.5546875" style="20" customWidth="1"/>
    <col min="16131" max="16384" width="9.109375" style="20"/>
  </cols>
  <sheetData>
    <row r="1" spans="1:26" ht="46.5" customHeight="1" x14ac:dyDescent="0.3">
      <c r="A1" s="196" t="s">
        <v>277</v>
      </c>
      <c r="B1" s="196"/>
      <c r="C1" s="196"/>
      <c r="D1" s="196"/>
      <c r="E1" s="196"/>
      <c r="F1" s="196"/>
      <c r="G1" s="196"/>
      <c r="H1" s="196"/>
    </row>
    <row r="2" spans="1:26" ht="16.5" customHeight="1" x14ac:dyDescent="0.3">
      <c r="A2" s="197" t="s">
        <v>0</v>
      </c>
      <c r="B2" s="197"/>
      <c r="C2" s="197"/>
      <c r="D2" s="197"/>
      <c r="E2" s="197"/>
      <c r="F2" s="197"/>
      <c r="G2" s="197"/>
      <c r="H2" s="197"/>
    </row>
    <row r="3" spans="1:26" x14ac:dyDescent="0.3">
      <c r="A3" s="134" t="s">
        <v>1</v>
      </c>
      <c r="B3" s="134"/>
      <c r="C3" s="134"/>
      <c r="D3" s="134"/>
      <c r="E3" s="134" t="str">
        <f ca="1">TEXT(TODAY(),"DD/MM/YYYY")</f>
        <v>14/08/2025</v>
      </c>
      <c r="F3" s="134"/>
      <c r="G3" s="134"/>
      <c r="H3" s="134"/>
    </row>
    <row r="4" spans="1:26" ht="15" customHeight="1" x14ac:dyDescent="0.3">
      <c r="A4" s="134" t="s">
        <v>2</v>
      </c>
      <c r="B4" s="134"/>
      <c r="C4" s="134"/>
      <c r="D4" s="134"/>
      <c r="E4" s="134" t="s">
        <v>169</v>
      </c>
      <c r="F4" s="134"/>
      <c r="G4" s="134"/>
      <c r="H4" s="134"/>
    </row>
    <row r="5" spans="1:26" x14ac:dyDescent="0.3">
      <c r="A5" s="134" t="s">
        <v>3</v>
      </c>
      <c r="B5" s="134"/>
      <c r="C5" s="134"/>
      <c r="D5" s="134"/>
      <c r="E5" s="198">
        <v>45881</v>
      </c>
      <c r="F5" s="134"/>
      <c r="G5" s="134"/>
      <c r="H5" s="134"/>
    </row>
    <row r="6" spans="1:26" ht="16.5" customHeight="1" x14ac:dyDescent="0.3">
      <c r="A6" s="134" t="s">
        <v>4</v>
      </c>
      <c r="B6" s="134"/>
      <c r="C6" s="134"/>
      <c r="D6" s="134"/>
      <c r="E6" s="134" t="s">
        <v>230</v>
      </c>
      <c r="F6" s="134"/>
      <c r="G6" s="134"/>
      <c r="H6" s="134"/>
    </row>
    <row r="7" spans="1:26" ht="15" customHeight="1" x14ac:dyDescent="0.3">
      <c r="A7" s="134" t="s">
        <v>5</v>
      </c>
      <c r="B7" s="134"/>
      <c r="C7" s="134"/>
      <c r="D7" s="134"/>
      <c r="E7" s="134" t="str">
        <f>E6</f>
        <v>Kini Lifespace Developers</v>
      </c>
      <c r="F7" s="134"/>
      <c r="G7" s="134"/>
      <c r="H7" s="134"/>
    </row>
    <row r="8" spans="1:26" x14ac:dyDescent="0.3">
      <c r="A8" s="134" t="s">
        <v>6</v>
      </c>
      <c r="B8" s="134"/>
      <c r="C8" s="134"/>
      <c r="D8" s="134"/>
      <c r="E8" s="146" t="s">
        <v>231</v>
      </c>
      <c r="F8" s="146"/>
      <c r="G8" s="146"/>
      <c r="H8" s="146"/>
    </row>
    <row r="9" spans="1:26" x14ac:dyDescent="0.3">
      <c r="A9" s="134" t="s">
        <v>166</v>
      </c>
      <c r="B9" s="134"/>
      <c r="C9" s="134"/>
      <c r="D9" s="134"/>
      <c r="E9" s="134">
        <v>8956668580</v>
      </c>
      <c r="F9" s="134"/>
      <c r="G9" s="134"/>
      <c r="H9" s="134"/>
    </row>
    <row r="10" spans="1:26" x14ac:dyDescent="0.3">
      <c r="A10" s="134" t="s">
        <v>167</v>
      </c>
      <c r="B10" s="134"/>
      <c r="C10" s="134"/>
      <c r="D10" s="134"/>
      <c r="E10" s="134" t="s">
        <v>310</v>
      </c>
      <c r="F10" s="134"/>
      <c r="G10" s="134"/>
      <c r="H10" s="134"/>
    </row>
    <row r="11" spans="1:26" x14ac:dyDescent="0.3">
      <c r="A11" s="134" t="s">
        <v>7</v>
      </c>
      <c r="B11" s="134"/>
      <c r="C11" s="134"/>
      <c r="D11" s="134"/>
      <c r="E11" s="134" t="s">
        <v>234</v>
      </c>
      <c r="F11" s="134"/>
      <c r="G11" s="134"/>
      <c r="H11" s="134"/>
    </row>
    <row r="12" spans="1:26" x14ac:dyDescent="0.3">
      <c r="A12" s="134" t="s">
        <v>170</v>
      </c>
      <c r="B12" s="134"/>
      <c r="C12" s="134"/>
      <c r="D12" s="134"/>
      <c r="E12" s="134" t="s">
        <v>29</v>
      </c>
      <c r="F12" s="134"/>
      <c r="G12" s="134"/>
      <c r="H12" s="134"/>
      <c r="S12" s="54" t="s">
        <v>177</v>
      </c>
      <c r="T12" s="54" t="s">
        <v>187</v>
      </c>
      <c r="U12" s="54" t="s">
        <v>171</v>
      </c>
      <c r="V12" s="54" t="s">
        <v>192</v>
      </c>
      <c r="W12" s="54" t="s">
        <v>210</v>
      </c>
      <c r="X12"/>
      <c r="Y12" t="s">
        <v>192</v>
      </c>
      <c r="Z12" t="e">
        <f ca="1">OFFSET($S$12,1,MATCH($G19,$S$12:$W$12,0)-1,15,1)</f>
        <v>#VALUE!</v>
      </c>
    </row>
    <row r="13" spans="1:26" x14ac:dyDescent="0.3">
      <c r="A13" s="104" t="s">
        <v>8</v>
      </c>
      <c r="B13" s="104"/>
      <c r="C13" s="104"/>
      <c r="D13" s="104"/>
      <c r="E13" s="188" t="s">
        <v>288</v>
      </c>
      <c r="F13" s="188"/>
      <c r="G13" s="188"/>
      <c r="H13" s="188"/>
      <c r="I13" s="20" t="s">
        <v>289</v>
      </c>
      <c r="S13" s="54" t="s">
        <v>178</v>
      </c>
      <c r="T13" s="54" t="s">
        <v>185</v>
      </c>
      <c r="U13" s="54" t="s">
        <v>207</v>
      </c>
      <c r="V13" s="54" t="s">
        <v>193</v>
      </c>
      <c r="W13" s="54" t="s">
        <v>211</v>
      </c>
      <c r="X13"/>
      <c r="Y13"/>
      <c r="Z13"/>
    </row>
    <row r="14" spans="1:26" x14ac:dyDescent="0.3">
      <c r="A14" s="104" t="s">
        <v>9</v>
      </c>
      <c r="B14" s="104"/>
      <c r="C14" s="104"/>
      <c r="D14" s="104"/>
      <c r="E14" s="136" t="s">
        <v>232</v>
      </c>
      <c r="F14" s="134"/>
      <c r="G14" s="134"/>
      <c r="H14" s="134"/>
      <c r="I14" s="213" t="e">
        <f ca="1">OFFSET($D$4,1,MATCH($J12,$D$4:$H$4,0)-1,15,1)</f>
        <v>#N/A</v>
      </c>
      <c r="J14" s="214"/>
      <c r="K14" s="214"/>
      <c r="L14" s="214"/>
      <c r="M14" s="214"/>
      <c r="N14" s="214"/>
      <c r="O14" s="214"/>
      <c r="P14" s="214"/>
      <c r="S14" s="54" t="s">
        <v>179</v>
      </c>
      <c r="T14" s="54" t="s">
        <v>186</v>
      </c>
      <c r="U14" s="54" t="s">
        <v>208</v>
      </c>
      <c r="V14" s="54" t="s">
        <v>194</v>
      </c>
      <c r="W14" s="54" t="s">
        <v>224</v>
      </c>
      <c r="X14"/>
      <c r="Y14"/>
      <c r="Z14"/>
    </row>
    <row r="15" spans="1:26" ht="162.75" customHeight="1" x14ac:dyDescent="0.3">
      <c r="A15" s="189" t="s">
        <v>10</v>
      </c>
      <c r="B15" s="189"/>
      <c r="C15" s="189" t="str">
        <f>CONCATENATE((IF(OR(E8="",E8="NA"),"",E8)),", ",(IF(OR(A16="",A16="NA"),"",A16)),".",(IF(OR(C16="",C16="NA"),"",C16)),", near ",(IF(OR(C21="",C21="NA"),"",C21)),", ",(IF(OR(C18="",C18="NA"),"",C18)),", ",(IF(OR(C17="",C17="NA"),"",C17)),", ",(IF(OR(G18="",G18="NA"),"",G18)),", ",(IF(OR(C19="",C19="NA"),"",C19)),", ",(IF(OR(C20="",C20="NA"),"",C20)),", ",(IF(OR(G19="",G19="NA"),"",G19))," - ",(IF(OR(G20="",G20="NA"),"",G20)),".")</f>
        <v>Kini Pinnacle, Old Survey No.345Pt(Old S.No. 313 Pt), S.No.346,H.No.1 (Old.S.No.314 H.No.1), S.No.347 (Old S.No. 315), S.No.348 H.No.2 (Old S.No.316, H.No.2), S.No.350, S.No.349 H.No.1, S.No.339 H.No.1, S.No.352 H.No.3, S.No.351 H.No.4A, 4B &amp; 6, S.No.331 H.No.1, 2, 3, 4 &amp; 5, S.No.317 H.No.6A, 6B, 6C &amp; 6D, S.No.332 H.No.9, S.No.352 H.No.4 &amp; New S.No. 345, H.No.B, S.No.350, S.No.349 H.No.1, S.No.339 H.No.1, S.No.352 H.No.3, S.No.351 H.No.3, 4A,4B &amp; 6, S.No. 331 H.No.1, 2, 3, 4 &amp; 5, S.No.317 H.No.5/1, 5/2, B/1, B/2, &amp; B/4, S.No.332 H.No.9, S.No.352 H.No.4, near Balkrishna Sankul, Naigaon East Vasai Link Road, Juchandra, Juchandra, Naigaon East, Vasai, Palghar - 401208.</v>
      </c>
      <c r="D15" s="189"/>
      <c r="E15" s="189"/>
      <c r="F15" s="189"/>
      <c r="G15" s="189"/>
      <c r="H15" s="189"/>
      <c r="S15" s="54" t="s">
        <v>180</v>
      </c>
      <c r="T15" s="54" t="s">
        <v>188</v>
      </c>
      <c r="U15" s="54" t="s">
        <v>209</v>
      </c>
      <c r="V15" s="54" t="s">
        <v>195</v>
      </c>
      <c r="W15" s="54" t="s">
        <v>212</v>
      </c>
      <c r="X15"/>
      <c r="Y15"/>
      <c r="Z15"/>
    </row>
    <row r="16" spans="1:26" ht="126" customHeight="1" x14ac:dyDescent="0.3">
      <c r="A16" s="188" t="s">
        <v>278</v>
      </c>
      <c r="B16" s="188"/>
      <c r="C16" s="136" t="s">
        <v>279</v>
      </c>
      <c r="D16" s="136"/>
      <c r="E16" s="136"/>
      <c r="F16" s="136"/>
      <c r="G16" s="136"/>
      <c r="H16" s="136"/>
      <c r="S16" s="54" t="s">
        <v>181</v>
      </c>
      <c r="T16" s="54" t="s">
        <v>189</v>
      </c>
      <c r="U16" s="54"/>
      <c r="V16" s="54" t="s">
        <v>196</v>
      </c>
      <c r="W16" s="54" t="s">
        <v>213</v>
      </c>
      <c r="X16"/>
      <c r="Y16"/>
      <c r="Z16"/>
    </row>
    <row r="17" spans="1:26" ht="15.75" customHeight="1" x14ac:dyDescent="0.3">
      <c r="A17" s="136" t="s">
        <v>162</v>
      </c>
      <c r="B17" s="136"/>
      <c r="C17" s="136" t="s">
        <v>235</v>
      </c>
      <c r="D17" s="136"/>
      <c r="E17" s="136"/>
      <c r="F17" s="136"/>
      <c r="G17" s="136"/>
      <c r="H17" s="136"/>
      <c r="S17" s="54" t="s">
        <v>182</v>
      </c>
      <c r="T17" s="54" t="s">
        <v>187</v>
      </c>
      <c r="U17" s="54"/>
      <c r="V17" s="54" t="s">
        <v>197</v>
      </c>
      <c r="W17" s="54" t="s">
        <v>214</v>
      </c>
      <c r="X17"/>
      <c r="Y17"/>
      <c r="Z17"/>
    </row>
    <row r="18" spans="1:26" ht="15.75" customHeight="1" x14ac:dyDescent="0.3">
      <c r="A18" s="189" t="s">
        <v>11</v>
      </c>
      <c r="B18" s="189"/>
      <c r="C18" s="190" t="s">
        <v>238</v>
      </c>
      <c r="D18" s="190"/>
      <c r="E18" s="188" t="s">
        <v>73</v>
      </c>
      <c r="F18" s="188"/>
      <c r="G18" s="188" t="s">
        <v>235</v>
      </c>
      <c r="H18" s="188"/>
      <c r="S18" s="54" t="s">
        <v>183</v>
      </c>
      <c r="T18" s="54" t="s">
        <v>190</v>
      </c>
      <c r="U18" s="54"/>
      <c r="V18" s="54" t="s">
        <v>198</v>
      </c>
      <c r="W18" s="54" t="s">
        <v>215</v>
      </c>
      <c r="X18"/>
      <c r="Y18"/>
      <c r="Z18"/>
    </row>
    <row r="19" spans="1:26" x14ac:dyDescent="0.3">
      <c r="A19" s="104" t="s">
        <v>13</v>
      </c>
      <c r="B19" s="104"/>
      <c r="C19" s="188" t="s">
        <v>281</v>
      </c>
      <c r="D19" s="188"/>
      <c r="E19" s="188" t="s">
        <v>12</v>
      </c>
      <c r="F19" s="188"/>
      <c r="G19" s="191" t="s">
        <v>187</v>
      </c>
      <c r="H19" s="191"/>
      <c r="S19" s="54" t="s">
        <v>184</v>
      </c>
      <c r="T19" s="54" t="s">
        <v>191</v>
      </c>
      <c r="U19" s="54"/>
      <c r="V19" s="54" t="s">
        <v>199</v>
      </c>
      <c r="W19" s="54" t="s">
        <v>216</v>
      </c>
      <c r="X19"/>
      <c r="Y19"/>
      <c r="Z19"/>
    </row>
    <row r="20" spans="1:26" x14ac:dyDescent="0.3">
      <c r="A20" s="104" t="s">
        <v>74</v>
      </c>
      <c r="B20" s="104"/>
      <c r="C20" s="188" t="s">
        <v>188</v>
      </c>
      <c r="D20" s="188"/>
      <c r="E20" s="188" t="s">
        <v>14</v>
      </c>
      <c r="F20" s="188"/>
      <c r="G20" s="188">
        <v>401208</v>
      </c>
      <c r="H20" s="188"/>
      <c r="S20" s="54"/>
      <c r="T20" s="54"/>
      <c r="U20" s="54"/>
      <c r="V20" s="54" t="s">
        <v>200</v>
      </c>
      <c r="W20" s="54" t="s">
        <v>217</v>
      </c>
      <c r="X20"/>
      <c r="Y20"/>
      <c r="Z20"/>
    </row>
    <row r="21" spans="1:26" ht="36" customHeight="1" x14ac:dyDescent="0.3">
      <c r="A21" s="104" t="s">
        <v>121</v>
      </c>
      <c r="B21" s="104"/>
      <c r="C21" s="136" t="s">
        <v>239</v>
      </c>
      <c r="D21" s="136"/>
      <c r="E21" s="189" t="s">
        <v>15</v>
      </c>
      <c r="F21" s="189"/>
      <c r="G21" s="188" t="s">
        <v>280</v>
      </c>
      <c r="H21" s="188"/>
      <c r="S21" s="54"/>
      <c r="T21" s="54"/>
      <c r="U21" s="54"/>
      <c r="V21" s="54" t="s">
        <v>201</v>
      </c>
      <c r="W21" s="54" t="s">
        <v>218</v>
      </c>
      <c r="X21"/>
      <c r="Y21"/>
      <c r="Z21"/>
    </row>
    <row r="22" spans="1:26" ht="15" customHeight="1" x14ac:dyDescent="0.3">
      <c r="A22" s="189" t="s">
        <v>76</v>
      </c>
      <c r="B22" s="189"/>
      <c r="C22" s="189"/>
      <c r="D22" s="189"/>
      <c r="E22" s="134" t="s">
        <v>16</v>
      </c>
      <c r="F22" s="134"/>
      <c r="G22" s="134"/>
      <c r="H22" s="134"/>
      <c r="S22" s="54"/>
      <c r="T22" s="54"/>
      <c r="U22" s="54"/>
      <c r="V22" s="54" t="s">
        <v>202</v>
      </c>
      <c r="W22" s="54" t="s">
        <v>219</v>
      </c>
      <c r="X22"/>
      <c r="Y22"/>
      <c r="Z22"/>
    </row>
    <row r="23" spans="1:26" ht="18.75" customHeight="1" x14ac:dyDescent="0.3">
      <c r="A23" s="189"/>
      <c r="B23" s="189"/>
      <c r="C23" s="189"/>
      <c r="D23" s="189"/>
      <c r="E23" s="134"/>
      <c r="F23" s="134"/>
      <c r="G23" s="134"/>
      <c r="H23" s="134"/>
      <c r="S23" s="54"/>
      <c r="T23" s="54"/>
      <c r="U23" s="54"/>
      <c r="V23" s="54" t="s">
        <v>203</v>
      </c>
      <c r="W23" s="54" t="s">
        <v>220</v>
      </c>
      <c r="X23"/>
      <c r="Y23"/>
      <c r="Z23"/>
    </row>
    <row r="24" spans="1:26" ht="15" customHeight="1" x14ac:dyDescent="0.3">
      <c r="A24" s="189" t="s">
        <v>17</v>
      </c>
      <c r="B24" s="189"/>
      <c r="C24" s="189"/>
      <c r="D24" s="189"/>
      <c r="E24" s="136" t="s">
        <v>18</v>
      </c>
      <c r="F24" s="136"/>
      <c r="G24" s="136"/>
      <c r="H24" s="136"/>
      <c r="S24" s="54"/>
      <c r="T24" s="54"/>
      <c r="U24" s="54"/>
      <c r="V24" s="54" t="s">
        <v>204</v>
      </c>
      <c r="W24" s="54" t="s">
        <v>221</v>
      </c>
      <c r="X24"/>
      <c r="Y24"/>
      <c r="Z24"/>
    </row>
    <row r="25" spans="1:26" ht="15" customHeight="1" x14ac:dyDescent="0.3">
      <c r="A25" s="104" t="s">
        <v>19</v>
      </c>
      <c r="B25" s="104"/>
      <c r="C25" s="104"/>
      <c r="D25" s="104"/>
      <c r="E25" s="136" t="str">
        <f>IF(AND(G19="Mumbai"),"Upper Class","Middle Class")</f>
        <v>Middle Class</v>
      </c>
      <c r="F25" s="136"/>
      <c r="G25" s="136"/>
      <c r="H25" s="136"/>
      <c r="S25" s="54"/>
      <c r="T25" s="54"/>
      <c r="U25" s="54"/>
      <c r="V25" s="54" t="s">
        <v>205</v>
      </c>
      <c r="W25" s="54" t="s">
        <v>222</v>
      </c>
      <c r="X25"/>
      <c r="Y25"/>
      <c r="Z25"/>
    </row>
    <row r="26" spans="1:26" x14ac:dyDescent="0.3">
      <c r="A26" s="104" t="s">
        <v>20</v>
      </c>
      <c r="B26" s="104"/>
      <c r="C26" s="104"/>
      <c r="D26" s="104"/>
      <c r="E26" s="136" t="s">
        <v>21</v>
      </c>
      <c r="F26" s="136"/>
      <c r="G26" s="136"/>
      <c r="H26" s="136"/>
      <c r="S26" s="54"/>
      <c r="T26" s="54"/>
      <c r="U26" s="54"/>
      <c r="V26" s="54" t="s">
        <v>206</v>
      </c>
      <c r="W26" s="54" t="s">
        <v>223</v>
      </c>
      <c r="X26"/>
      <c r="Y26"/>
      <c r="Z26"/>
    </row>
    <row r="27" spans="1:26" ht="15.75" customHeight="1" x14ac:dyDescent="0.3">
      <c r="A27" s="104" t="s">
        <v>22</v>
      </c>
      <c r="B27" s="104"/>
      <c r="C27" s="104"/>
      <c r="D27" s="104"/>
      <c r="E27" s="136" t="str">
        <f>IF(AND(G19="Mumbai"),"Developed","Developing")</f>
        <v>Developing</v>
      </c>
      <c r="F27" s="136"/>
      <c r="G27" s="136"/>
      <c r="H27" s="136"/>
    </row>
    <row r="28" spans="1:26" x14ac:dyDescent="0.3">
      <c r="A28" s="104" t="s">
        <v>23</v>
      </c>
      <c r="B28" s="104"/>
      <c r="C28" s="104"/>
      <c r="D28" s="104"/>
      <c r="E28" s="136" t="s">
        <v>24</v>
      </c>
      <c r="F28" s="136"/>
      <c r="G28" s="136"/>
      <c r="H28" s="136"/>
    </row>
    <row r="29" spans="1:26" ht="15.75" customHeight="1" x14ac:dyDescent="0.3">
      <c r="A29" s="104" t="s">
        <v>81</v>
      </c>
      <c r="B29" s="104"/>
      <c r="C29" s="104"/>
      <c r="D29" s="104"/>
      <c r="E29" s="136" t="s">
        <v>82</v>
      </c>
      <c r="F29" s="136"/>
      <c r="G29" s="136"/>
      <c r="H29" s="136"/>
    </row>
    <row r="30" spans="1:26" ht="15" customHeight="1" x14ac:dyDescent="0.3">
      <c r="A30" s="104" t="s">
        <v>32</v>
      </c>
      <c r="B30" s="104"/>
      <c r="C30" s="104"/>
      <c r="D30" s="104"/>
      <c r="E30" s="136"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 + Commercial</v>
      </c>
      <c r="F30" s="136"/>
      <c r="G30" s="136"/>
      <c r="H30" s="136"/>
    </row>
    <row r="31" spans="1:26" ht="15.75" customHeight="1" x14ac:dyDescent="0.3">
      <c r="A31" s="104" t="s">
        <v>92</v>
      </c>
      <c r="B31" s="104"/>
      <c r="C31" s="104"/>
      <c r="D31" s="104"/>
      <c r="E31" s="136" t="s">
        <v>33</v>
      </c>
      <c r="F31" s="136"/>
      <c r="G31" s="136"/>
      <c r="H31" s="136"/>
    </row>
    <row r="32" spans="1:26" s="21" customFormat="1" x14ac:dyDescent="0.3">
      <c r="A32" s="182" t="s">
        <v>93</v>
      </c>
      <c r="B32" s="182"/>
      <c r="C32" s="178" t="s">
        <v>172</v>
      </c>
      <c r="D32" s="179"/>
      <c r="E32" s="180"/>
      <c r="F32" s="178" t="s">
        <v>30</v>
      </c>
      <c r="G32" s="179"/>
      <c r="H32" s="180"/>
    </row>
    <row r="33" spans="1:8" s="21" customFormat="1" ht="30.75" customHeight="1" x14ac:dyDescent="0.3">
      <c r="A33" s="181" t="s">
        <v>25</v>
      </c>
      <c r="B33" s="181" t="s">
        <v>29</v>
      </c>
      <c r="C33" s="183" t="s">
        <v>282</v>
      </c>
      <c r="D33" s="184"/>
      <c r="E33" s="185"/>
      <c r="F33" s="192" t="s">
        <v>243</v>
      </c>
      <c r="G33" s="193"/>
      <c r="H33" s="194"/>
    </row>
    <row r="34" spans="1:8" x14ac:dyDescent="0.3">
      <c r="A34" s="177" t="s">
        <v>26</v>
      </c>
      <c r="B34" s="177" t="s">
        <v>29</v>
      </c>
      <c r="C34" s="160" t="s">
        <v>246</v>
      </c>
      <c r="D34" s="161"/>
      <c r="E34" s="162"/>
      <c r="F34" s="160" t="s">
        <v>242</v>
      </c>
      <c r="G34" s="161"/>
      <c r="H34" s="162"/>
    </row>
    <row r="35" spans="1:8" s="21" customFormat="1" x14ac:dyDescent="0.3">
      <c r="A35" s="177" t="s">
        <v>28</v>
      </c>
      <c r="B35" s="177" t="s">
        <v>29</v>
      </c>
      <c r="C35" s="160" t="s">
        <v>244</v>
      </c>
      <c r="D35" s="161"/>
      <c r="E35" s="162"/>
      <c r="F35" s="160" t="s">
        <v>242</v>
      </c>
      <c r="G35" s="161"/>
      <c r="H35" s="162"/>
    </row>
    <row r="36" spans="1:8" x14ac:dyDescent="0.3">
      <c r="A36" s="177" t="s">
        <v>27</v>
      </c>
      <c r="B36" s="177" t="s">
        <v>29</v>
      </c>
      <c r="C36" s="160" t="s">
        <v>245</v>
      </c>
      <c r="D36" s="161"/>
      <c r="E36" s="162"/>
      <c r="F36" s="160" t="s">
        <v>242</v>
      </c>
      <c r="G36" s="161"/>
      <c r="H36" s="162"/>
    </row>
    <row r="37" spans="1:8" x14ac:dyDescent="0.3">
      <c r="A37" s="104" t="s">
        <v>31</v>
      </c>
      <c r="B37" s="104"/>
      <c r="C37" s="104"/>
      <c r="D37" s="104"/>
      <c r="E37" s="104"/>
      <c r="F37" s="104"/>
      <c r="G37" s="104"/>
      <c r="H37" s="104"/>
    </row>
    <row r="38" spans="1:8" ht="15.75" customHeight="1" x14ac:dyDescent="0.3">
      <c r="A38" s="104" t="s">
        <v>164</v>
      </c>
      <c r="B38" s="104"/>
      <c r="C38" s="104" t="s">
        <v>236</v>
      </c>
      <c r="D38" s="104"/>
      <c r="E38" s="104"/>
      <c r="F38" s="104"/>
      <c r="G38" s="104"/>
      <c r="H38" s="104"/>
    </row>
    <row r="39" spans="1:8" x14ac:dyDescent="0.3">
      <c r="A39" s="104" t="s">
        <v>161</v>
      </c>
      <c r="B39" s="104"/>
      <c r="C39" s="159" t="s">
        <v>237</v>
      </c>
      <c r="D39" s="136"/>
      <c r="E39" s="136"/>
      <c r="F39" s="136"/>
      <c r="G39" s="136"/>
      <c r="H39" s="136"/>
    </row>
    <row r="40" spans="1:8" x14ac:dyDescent="0.3">
      <c r="A40" s="135" t="s">
        <v>34</v>
      </c>
      <c r="B40" s="135"/>
      <c r="C40" s="135"/>
      <c r="D40" s="135"/>
      <c r="E40" s="135"/>
      <c r="F40" s="135"/>
      <c r="G40" s="135"/>
      <c r="H40" s="135"/>
    </row>
    <row r="41" spans="1:8" x14ac:dyDescent="0.3">
      <c r="A41" s="104" t="s">
        <v>35</v>
      </c>
      <c r="B41" s="104"/>
      <c r="C41" s="104"/>
      <c r="D41" s="104"/>
      <c r="E41" s="186">
        <v>67127.53</v>
      </c>
      <c r="F41" s="186"/>
      <c r="G41" s="186"/>
      <c r="H41" s="186"/>
    </row>
    <row r="42" spans="1:8" x14ac:dyDescent="0.3">
      <c r="A42" s="104" t="s">
        <v>36</v>
      </c>
      <c r="B42" s="104"/>
      <c r="C42" s="104"/>
      <c r="D42" s="104"/>
      <c r="E42" s="132">
        <f>73840.28/E41</f>
        <v>1.099999955308947</v>
      </c>
      <c r="F42" s="132"/>
      <c r="G42" s="132"/>
      <c r="H42" s="132"/>
    </row>
    <row r="43" spans="1:8" x14ac:dyDescent="0.3">
      <c r="A43" s="104" t="s">
        <v>37</v>
      </c>
      <c r="B43" s="104"/>
      <c r="C43" s="104"/>
      <c r="D43" s="104"/>
      <c r="E43" s="132">
        <f>E45/E41-E42</f>
        <v>0.33508278943080438</v>
      </c>
      <c r="F43" s="132"/>
      <c r="G43" s="132"/>
      <c r="H43" s="132"/>
    </row>
    <row r="44" spans="1:8" x14ac:dyDescent="0.3">
      <c r="A44" s="104" t="s">
        <v>38</v>
      </c>
      <c r="B44" s="104"/>
      <c r="C44" s="104"/>
      <c r="D44" s="104"/>
      <c r="E44" s="132">
        <f>E42+E43</f>
        <v>1.4350827447397514</v>
      </c>
      <c r="F44" s="132"/>
      <c r="G44" s="132"/>
      <c r="H44" s="132"/>
    </row>
    <row r="45" spans="1:8" x14ac:dyDescent="0.3">
      <c r="A45" s="104" t="s">
        <v>91</v>
      </c>
      <c r="B45" s="104"/>
      <c r="C45" s="104"/>
      <c r="D45" s="104"/>
      <c r="E45" s="133">
        <v>96333.56</v>
      </c>
      <c r="F45" s="133"/>
      <c r="G45" s="133"/>
      <c r="H45" s="133"/>
    </row>
    <row r="46" spans="1:8" x14ac:dyDescent="0.3">
      <c r="A46" s="134" t="s">
        <v>39</v>
      </c>
      <c r="B46" s="134"/>
      <c r="C46" s="134"/>
      <c r="D46" s="134"/>
      <c r="E46" s="134" t="s">
        <v>283</v>
      </c>
      <c r="F46" s="134"/>
      <c r="G46" s="134"/>
      <c r="H46" s="134"/>
    </row>
    <row r="47" spans="1:8" x14ac:dyDescent="0.3">
      <c r="A47" s="135" t="s">
        <v>40</v>
      </c>
      <c r="B47" s="135"/>
      <c r="C47" s="135"/>
      <c r="D47" s="135"/>
      <c r="E47" s="135"/>
      <c r="F47" s="135"/>
      <c r="G47" s="135"/>
      <c r="H47" s="135"/>
    </row>
    <row r="48" spans="1:8" ht="33.75" customHeight="1" x14ac:dyDescent="0.3">
      <c r="A48" s="108" t="s">
        <v>150</v>
      </c>
      <c r="B48" s="110"/>
      <c r="C48" s="151" t="s">
        <v>247</v>
      </c>
      <c r="D48" s="152"/>
      <c r="E48" s="152"/>
      <c r="F48" s="152"/>
      <c r="G48" s="152"/>
      <c r="H48" s="153"/>
    </row>
    <row r="49" spans="1:24" ht="32.25" customHeight="1" x14ac:dyDescent="0.3">
      <c r="A49" s="108" t="s">
        <v>41</v>
      </c>
      <c r="B49" s="110"/>
      <c r="C49" s="108" t="s">
        <v>248</v>
      </c>
      <c r="D49" s="109"/>
      <c r="E49" s="110"/>
      <c r="F49" s="17" t="s">
        <v>42</v>
      </c>
      <c r="G49" s="111">
        <v>44841</v>
      </c>
      <c r="H49" s="110"/>
    </row>
    <row r="50" spans="1:24" ht="31.5" customHeight="1" x14ac:dyDescent="0.3">
      <c r="A50" s="108" t="s">
        <v>43</v>
      </c>
      <c r="B50" s="110"/>
      <c r="C50" s="108" t="str">
        <f>C49</f>
        <v>VVCMC/TP/AMEND/VP/0429, 5346, 936, 5345, 0375, 0559, 615/360/2022-23</v>
      </c>
      <c r="D50" s="109"/>
      <c r="E50" s="110"/>
      <c r="F50" s="17" t="s">
        <v>42</v>
      </c>
      <c r="G50" s="111">
        <f>G49</f>
        <v>44841</v>
      </c>
      <c r="H50" s="110"/>
    </row>
    <row r="51" spans="1:24" s="22" customFormat="1" ht="36" hidden="1" customHeight="1" x14ac:dyDescent="0.3">
      <c r="A51" s="140" t="s">
        <v>295</v>
      </c>
      <c r="B51" s="141"/>
      <c r="C51" s="108" t="s">
        <v>249</v>
      </c>
      <c r="D51" s="109"/>
      <c r="E51" s="110"/>
      <c r="F51" s="17" t="s">
        <v>42</v>
      </c>
      <c r="G51" s="111">
        <f>G49</f>
        <v>44841</v>
      </c>
      <c r="H51" s="110"/>
    </row>
    <row r="52" spans="1:24" s="22" customFormat="1" ht="34.5" hidden="1" customHeight="1" x14ac:dyDescent="0.3">
      <c r="A52" s="142"/>
      <c r="B52" s="143"/>
      <c r="C52" s="172" t="s">
        <v>284</v>
      </c>
      <c r="D52" s="173"/>
      <c r="E52" s="173"/>
      <c r="F52" s="173"/>
      <c r="G52" s="173"/>
      <c r="H52" s="174"/>
    </row>
    <row r="53" spans="1:24" s="22" customFormat="1" ht="36" customHeight="1" x14ac:dyDescent="0.3">
      <c r="A53" s="140" t="s">
        <v>295</v>
      </c>
      <c r="B53" s="141"/>
      <c r="C53" s="108" t="s">
        <v>306</v>
      </c>
      <c r="D53" s="109"/>
      <c r="E53" s="110"/>
      <c r="F53" s="17" t="s">
        <v>42</v>
      </c>
      <c r="G53" s="111">
        <v>45160</v>
      </c>
      <c r="H53" s="110"/>
    </row>
    <row r="54" spans="1:24" s="22" customFormat="1" ht="51" customHeight="1" x14ac:dyDescent="0.3">
      <c r="A54" s="142"/>
      <c r="B54" s="143"/>
      <c r="C54" s="172" t="s">
        <v>307</v>
      </c>
      <c r="D54" s="173"/>
      <c r="E54" s="173"/>
      <c r="F54" s="173"/>
      <c r="G54" s="173"/>
      <c r="H54" s="174"/>
    </row>
    <row r="55" spans="1:24" s="22" customFormat="1" x14ac:dyDescent="0.3">
      <c r="A55" s="140" t="s">
        <v>251</v>
      </c>
      <c r="B55" s="141"/>
      <c r="C55" s="108" t="s">
        <v>250</v>
      </c>
      <c r="D55" s="109"/>
      <c r="E55" s="110"/>
      <c r="F55" s="17" t="s">
        <v>42</v>
      </c>
      <c r="G55" s="111">
        <v>45050</v>
      </c>
      <c r="H55" s="110"/>
    </row>
    <row r="56" spans="1:24" s="22" customFormat="1" ht="33.75" customHeight="1" x14ac:dyDescent="0.3">
      <c r="A56" s="142"/>
      <c r="B56" s="143"/>
      <c r="C56" s="108" t="s">
        <v>297</v>
      </c>
      <c r="D56" s="109"/>
      <c r="E56" s="109"/>
      <c r="F56" s="109"/>
      <c r="G56" s="109"/>
      <c r="H56" s="110"/>
    </row>
    <row r="57" spans="1:24" s="22" customFormat="1" ht="34.5" customHeight="1" x14ac:dyDescent="0.3">
      <c r="A57" s="137" t="s">
        <v>298</v>
      </c>
      <c r="B57" s="139"/>
      <c r="C57" s="108" t="s">
        <v>303</v>
      </c>
      <c r="D57" s="109"/>
      <c r="E57" s="110"/>
      <c r="F57" s="17" t="s">
        <v>42</v>
      </c>
      <c r="G57" s="111">
        <v>45128</v>
      </c>
      <c r="H57" s="110"/>
      <c r="R57"/>
      <c r="S57" s="68"/>
      <c r="T57" s="69" t="s">
        <v>299</v>
      </c>
      <c r="U57" s="69" t="s">
        <v>300</v>
      </c>
      <c r="V57" s="68"/>
      <c r="W57" s="20"/>
      <c r="X57" s="20"/>
    </row>
    <row r="58" spans="1:24" s="22" customFormat="1" ht="157.5" customHeight="1" x14ac:dyDescent="0.3">
      <c r="A58" s="168"/>
      <c r="B58" s="169"/>
      <c r="C58" s="108" t="s">
        <v>304</v>
      </c>
      <c r="D58" s="109"/>
      <c r="E58" s="109"/>
      <c r="F58" s="109"/>
      <c r="G58" s="109"/>
      <c r="H58" s="110"/>
      <c r="R58"/>
      <c r="S58" s="68"/>
      <c r="T58" s="69" t="s">
        <v>301</v>
      </c>
      <c r="U58" s="69" t="s">
        <v>302</v>
      </c>
      <c r="V58" s="68"/>
      <c r="W58" s="20"/>
      <c r="X58" s="20"/>
    </row>
    <row r="59" spans="1:24" s="22" customFormat="1" ht="15.6" hidden="1" customHeight="1" x14ac:dyDescent="0.3">
      <c r="A59" s="168"/>
      <c r="B59" s="169"/>
      <c r="C59" s="165" t="s">
        <v>276</v>
      </c>
      <c r="D59" s="166"/>
      <c r="E59" s="166"/>
      <c r="F59" s="17" t="s">
        <v>42</v>
      </c>
      <c r="G59" s="111">
        <v>40961</v>
      </c>
      <c r="H59" s="110"/>
    </row>
    <row r="60" spans="1:24" s="22" customFormat="1" x14ac:dyDescent="0.3">
      <c r="A60" s="170"/>
      <c r="B60" s="171"/>
      <c r="C60" s="108" t="s">
        <v>285</v>
      </c>
      <c r="D60" s="109"/>
      <c r="E60" s="109"/>
      <c r="F60" s="109"/>
      <c r="G60" s="109"/>
      <c r="H60" s="110"/>
    </row>
    <row r="61" spans="1:24" x14ac:dyDescent="0.3">
      <c r="A61" s="218" t="s">
        <v>44</v>
      </c>
      <c r="B61" s="219"/>
      <c r="C61" s="218" t="s">
        <v>105</v>
      </c>
      <c r="D61" s="220"/>
      <c r="E61" s="219"/>
      <c r="F61" s="45" t="s">
        <v>42</v>
      </c>
      <c r="G61" s="163" t="s">
        <v>29</v>
      </c>
      <c r="H61" s="164"/>
    </row>
    <row r="62" spans="1:24" x14ac:dyDescent="0.3">
      <c r="A62" s="167" t="s">
        <v>46</v>
      </c>
      <c r="B62" s="167"/>
      <c r="C62" s="167"/>
      <c r="D62" s="167"/>
      <c r="E62" s="167"/>
      <c r="F62" s="167"/>
      <c r="G62" s="167"/>
      <c r="H62" s="167"/>
    </row>
    <row r="63" spans="1:24" ht="32.25" customHeight="1" x14ac:dyDescent="0.3">
      <c r="A63" s="189" t="s">
        <v>273</v>
      </c>
      <c r="B63" s="189"/>
      <c r="C63" s="189"/>
      <c r="D63" s="104">
        <v>21729.08</v>
      </c>
      <c r="E63" s="104"/>
      <c r="F63" s="104"/>
      <c r="G63" s="104"/>
      <c r="H63" s="104"/>
    </row>
    <row r="64" spans="1:24" x14ac:dyDescent="0.3">
      <c r="A64" s="136" t="s">
        <v>47</v>
      </c>
      <c r="B64" s="134"/>
      <c r="C64" s="134"/>
      <c r="D64" s="190" t="s">
        <v>272</v>
      </c>
      <c r="E64" s="190"/>
      <c r="F64" s="190"/>
      <c r="G64" s="190"/>
      <c r="H64" s="190"/>
      <c r="I64" s="23"/>
    </row>
    <row r="65" spans="1:14" x14ac:dyDescent="0.3">
      <c r="A65" s="137" t="s">
        <v>48</v>
      </c>
      <c r="B65" s="138"/>
      <c r="C65" s="139"/>
      <c r="D65" s="136" t="s">
        <v>285</v>
      </c>
      <c r="E65" s="134"/>
      <c r="F65" s="134"/>
      <c r="G65" s="134"/>
      <c r="H65" s="134"/>
    </row>
    <row r="66" spans="1:14" ht="15.75" customHeight="1" x14ac:dyDescent="0.3">
      <c r="A66" s="137" t="s">
        <v>89</v>
      </c>
      <c r="B66" s="138"/>
      <c r="C66" s="138"/>
      <c r="D66" s="134" t="s">
        <v>240</v>
      </c>
      <c r="E66" s="134"/>
      <c r="F66" s="134"/>
      <c r="G66" s="134"/>
      <c r="H66" s="134"/>
    </row>
    <row r="67" spans="1:14" ht="15.75" customHeight="1" x14ac:dyDescent="0.3">
      <c r="A67" s="168"/>
      <c r="B67" s="224"/>
      <c r="C67" s="224"/>
      <c r="D67" s="134" t="s">
        <v>241</v>
      </c>
      <c r="E67" s="134"/>
      <c r="F67" s="134"/>
      <c r="G67" s="134"/>
      <c r="H67" s="134"/>
    </row>
    <row r="68" spans="1:14" ht="15.75" customHeight="1" x14ac:dyDescent="0.3">
      <c r="A68" s="104" t="s">
        <v>45</v>
      </c>
      <c r="B68" s="104"/>
      <c r="C68" s="104"/>
      <c r="D68" s="187" t="s">
        <v>252</v>
      </c>
      <c r="E68" s="187"/>
      <c r="F68" s="187"/>
      <c r="G68" s="187"/>
      <c r="H68" s="187"/>
      <c r="J68" s="24"/>
      <c r="K68" s="23"/>
      <c r="N68" s="23"/>
    </row>
    <row r="69" spans="1:14" ht="15.75" customHeight="1" x14ac:dyDescent="0.3">
      <c r="A69" s="104" t="s">
        <v>87</v>
      </c>
      <c r="B69" s="104"/>
      <c r="C69" s="104"/>
      <c r="D69" s="131" t="str">
        <f>(IF(G61="NA","60 Years After Completion",IF(G61&lt;&gt;"NA",""&amp;60-ROUNDDOWN((E3-G61)/360,0)&amp;" Years"," ")))</f>
        <v>60 Years After Completion</v>
      </c>
      <c r="E69" s="131"/>
      <c r="F69" s="131"/>
      <c r="G69" s="131"/>
      <c r="H69" s="131"/>
      <c r="N69" s="23"/>
    </row>
    <row r="70" spans="1:14" ht="15.75" customHeight="1" x14ac:dyDescent="0.3">
      <c r="A70" s="104" t="s">
        <v>88</v>
      </c>
      <c r="B70" s="104"/>
      <c r="C70" s="104"/>
      <c r="D70" s="189" t="s">
        <v>24</v>
      </c>
      <c r="E70" s="189"/>
      <c r="F70" s="189"/>
      <c r="G70" s="189"/>
      <c r="H70" s="189"/>
      <c r="J70" s="25"/>
      <c r="K70" s="25"/>
    </row>
    <row r="71" spans="1:14" ht="143.25" customHeight="1" x14ac:dyDescent="0.3">
      <c r="A71" s="190" t="s">
        <v>254</v>
      </c>
      <c r="B71" s="190"/>
      <c r="C71" s="190"/>
      <c r="D71" s="188" t="s">
        <v>253</v>
      </c>
      <c r="E71" s="188"/>
      <c r="F71" s="188"/>
      <c r="G71" s="188"/>
      <c r="H71" s="188"/>
      <c r="I71" s="215" t="s">
        <v>255</v>
      </c>
      <c r="J71" s="214"/>
      <c r="K71" s="214"/>
      <c r="L71" s="214"/>
      <c r="M71" s="214"/>
    </row>
    <row r="72" spans="1:14" x14ac:dyDescent="0.3">
      <c r="A72" s="189" t="s">
        <v>147</v>
      </c>
      <c r="B72" s="189"/>
      <c r="C72" s="189"/>
      <c r="D72" s="189" t="s">
        <v>29</v>
      </c>
      <c r="E72" s="189"/>
      <c r="F72" s="189"/>
      <c r="G72" s="189"/>
      <c r="H72" s="189"/>
      <c r="I72" s="26"/>
      <c r="J72" s="26"/>
      <c r="K72" s="26"/>
      <c r="L72" s="26"/>
      <c r="M72" s="26"/>
      <c r="N72" s="26"/>
    </row>
    <row r="73" spans="1:14" ht="15.75" customHeight="1" x14ac:dyDescent="0.3">
      <c r="A73" s="222" t="s">
        <v>86</v>
      </c>
      <c r="B73" s="222"/>
      <c r="C73" s="222"/>
      <c r="D73" s="176" t="str">
        <f ca="1">(IF(G79&gt;95%,"Nothing",IF(G79&gt;0%,"Cement, Aggregate, Steel, etc",IF(G79=0%,"Work not yet Started"))))</f>
        <v>Cement, Aggregate, Steel, etc</v>
      </c>
      <c r="E73" s="176"/>
      <c r="F73" s="176"/>
      <c r="G73" s="176"/>
      <c r="H73" s="176"/>
      <c r="J73" s="25"/>
    </row>
    <row r="74" spans="1:14" ht="33.75" customHeight="1" thickBot="1" x14ac:dyDescent="0.35">
      <c r="A74" s="175" t="s">
        <v>118</v>
      </c>
      <c r="B74" s="175"/>
      <c r="C74" s="175"/>
      <c r="D74" s="176" t="str">
        <f ca="1">(IF(D73="Nothing","Yes",IF(D73="Cement, Aggregate, Steel, etc","Under Construction",IF(D73="Work not yet Started","Work not yet Started"))))</f>
        <v>Under Construction</v>
      </c>
      <c r="E74" s="176"/>
      <c r="F74" s="176" t="str">
        <f ca="1">(IF(D73="Nothing","Yes",IF(D73="Cement, Aggregate, Steel, etc","Under Construction",IF(D73="Work not yet Started","Work not yet Started"))))</f>
        <v>Under Construction</v>
      </c>
      <c r="G74" s="176"/>
      <c r="H74" s="176"/>
    </row>
    <row r="75" spans="1:14" ht="15.75" customHeight="1" x14ac:dyDescent="0.3">
      <c r="A75" s="149" t="s">
        <v>139</v>
      </c>
      <c r="B75" s="150"/>
      <c r="C75" s="210" t="str">
        <f>D66</f>
        <v>Building No. 12 (Wing A) = Gr + 1st to 22nd Floor</v>
      </c>
      <c r="D75" s="211"/>
      <c r="E75" s="211"/>
      <c r="F75" s="211"/>
      <c r="G75" s="211"/>
      <c r="H75" s="212"/>
      <c r="I75" s="47" t="str">
        <f ca="1">IF(D88=100%,"All work Completed. Possession granted to the Building.",IF(D87=100%,"All work Completed, Waiting for OC",I76&amp;""&amp;I77&amp;""&amp;J76&amp;""&amp;J75&amp;" "&amp;J77))</f>
        <v>Excavation, Plinth Completed, RCC upto 3 Slab Completed</v>
      </c>
      <c r="J75" s="48"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3 Slab</v>
      </c>
    </row>
    <row r="76" spans="1:14" x14ac:dyDescent="0.3">
      <c r="A76" s="57" t="s">
        <v>141</v>
      </c>
      <c r="B76" s="58">
        <f>IF(AND(ISNUMBER(SEARCH("1B",C75))),1,IF(AND(ISNUMBER(SEARCH("2B",C75))),2,IF(AND(ISNUMBER(SEARCH("3B",C75))),3,IF(AND(ISNUMBER(SEARCH("4B",C75))),4,IF(ISNUMBER(SEARCH("5B",C75)),5,0)))))</f>
        <v>0</v>
      </c>
      <c r="C76" s="58" t="s">
        <v>72</v>
      </c>
      <c r="D76" s="58">
        <v>1</v>
      </c>
      <c r="E76" s="58" t="s">
        <v>71</v>
      </c>
      <c r="F76" s="58">
        <v>0</v>
      </c>
      <c r="G76" s="58" t="s">
        <v>80</v>
      </c>
      <c r="H76" s="59">
        <f ca="1">--TRIM(RIGHT(SUBSTITUTE(LEFT(C75,_xlfn.AGGREGATE(16,6,FIND({0,1,2,3,4,5,6,7,8,9},C75,ROW(INDIRECT("1:"&amp;LEN(C75)))),1))," ",REPT(" ",LEN(C75))),LEN(C75)))</f>
        <v>22</v>
      </c>
      <c r="I76" s="49" t="str">
        <f ca="1">IF(D79=100%,"Excavation","")&amp;IF(D80=100%,", Plinth","")&amp;IF(D81=100%,", RCC Slab","")&amp;IF(D82=100%,", Brickwork","")&amp;IF(D83=100%,", Internal Plaster","")&amp;IF(D84=100%,", External Plaster","")&amp;IF(D85=100%,", Flooring","")&amp;IF(D86=100%,", Painting","")&amp;IF(D87=100%,", Building common Amenities","")</f>
        <v>Excavation, Plinth</v>
      </c>
      <c r="J76" s="50"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row>
    <row r="77" spans="1:14" x14ac:dyDescent="0.3">
      <c r="A77" s="145" t="s">
        <v>90</v>
      </c>
      <c r="B77" s="146"/>
      <c r="C77" s="216" t="str">
        <f ca="1">I75</f>
        <v>Excavation, Plinth Completed, RCC upto 3 Slab Completed</v>
      </c>
      <c r="D77" s="216"/>
      <c r="E77" s="216"/>
      <c r="F77" s="216"/>
      <c r="G77" s="216"/>
      <c r="H77" s="217"/>
      <c r="I77" s="49" t="str">
        <f ca="1">IF(I76&lt;&gt;""," Completed","")</f>
        <v xml:space="preserve"> Completed</v>
      </c>
      <c r="J77" s="50" t="str">
        <f ca="1">IF(J75&lt;&gt;"","Completed","")</f>
        <v>Completed</v>
      </c>
    </row>
    <row r="78" spans="1:14" ht="15.75" customHeight="1" x14ac:dyDescent="0.3">
      <c r="A78" s="101" t="s">
        <v>49</v>
      </c>
      <c r="B78" s="102"/>
      <c r="C78" s="43" t="s">
        <v>138</v>
      </c>
      <c r="D78" s="43" t="s">
        <v>83</v>
      </c>
      <c r="E78" s="102" t="s">
        <v>85</v>
      </c>
      <c r="F78" s="102"/>
      <c r="G78" s="102" t="s">
        <v>84</v>
      </c>
      <c r="H78" s="195"/>
      <c r="I78" s="14" t="s">
        <v>140</v>
      </c>
      <c r="J78" s="27">
        <f ca="1">H76*25%</f>
        <v>5.5</v>
      </c>
    </row>
    <row r="79" spans="1:14" x14ac:dyDescent="0.3">
      <c r="A79" s="101" t="s">
        <v>127</v>
      </c>
      <c r="B79" s="102"/>
      <c r="C79" s="43">
        <f ca="1">J80</f>
        <v>22</v>
      </c>
      <c r="D79" s="18">
        <f ca="1">((100/H76)*C79)/100</f>
        <v>1.0000000000000002</v>
      </c>
      <c r="E79" s="122">
        <f ca="1">(((C80/H76*10)+(40/(D76+F76+H76)*C81)+(7.5/(H76)*C82)+(7.5/(H76)*C83)+(10/H76*C84)+(10/H76*C85)+(5/H76*C86)+(5/H76*C87)+(5/H76*C88))/100)</f>
        <v>0.15217391304347827</v>
      </c>
      <c r="F79" s="123"/>
      <c r="G79" s="122">
        <f ca="1">((((C79/H76)*20)+((C80/H76)*25)+(30/(H76+F76+D76)*C81)+(5/H76*C82)+(5/H76*C83)+(5/H76*C84)+(5/H76*C85)+(0/H76*C86)+(0/H76*C87)+(5/H76*C88))/100)</f>
        <v>0.48913043478260865</v>
      </c>
      <c r="H79" s="128"/>
      <c r="I79" s="14" t="s">
        <v>100</v>
      </c>
      <c r="J79" s="28">
        <f ca="1">H76*50%</f>
        <v>11</v>
      </c>
    </row>
    <row r="80" spans="1:14" x14ac:dyDescent="0.3">
      <c r="A80" s="101" t="s">
        <v>50</v>
      </c>
      <c r="B80" s="102"/>
      <c r="C80" s="52">
        <f ca="1">J88</f>
        <v>22</v>
      </c>
      <c r="D80" s="18">
        <f ca="1">((100/H76)*C80)/100</f>
        <v>1.0000000000000002</v>
      </c>
      <c r="E80" s="124"/>
      <c r="F80" s="125"/>
      <c r="G80" s="124"/>
      <c r="H80" s="129"/>
      <c r="I80" s="14" t="s">
        <v>101</v>
      </c>
      <c r="J80" s="28">
        <f ca="1">H76</f>
        <v>22</v>
      </c>
    </row>
    <row r="81" spans="1:10" ht="15.75" customHeight="1" x14ac:dyDescent="0.3">
      <c r="A81" s="101" t="s">
        <v>128</v>
      </c>
      <c r="B81" s="102"/>
      <c r="C81" s="43">
        <v>3</v>
      </c>
      <c r="D81" s="18">
        <f ca="1">((100/(D76+F76+H76))*C81)/100</f>
        <v>0.13043478260869565</v>
      </c>
      <c r="E81" s="124"/>
      <c r="F81" s="125"/>
      <c r="G81" s="124"/>
      <c r="H81" s="129"/>
      <c r="I81" s="14" t="s">
        <v>102</v>
      </c>
      <c r="J81" s="29">
        <f ca="1">(IF(B76&gt;1,(H76/(B76+2)),H76/4))</f>
        <v>5.5</v>
      </c>
    </row>
    <row r="82" spans="1:10" ht="15.75" customHeight="1" x14ac:dyDescent="0.3">
      <c r="A82" s="101" t="s">
        <v>135</v>
      </c>
      <c r="B82" s="102" t="s">
        <v>129</v>
      </c>
      <c r="C82" s="43">
        <v>0</v>
      </c>
      <c r="D82" s="18">
        <f ca="1">((100/H76)*C82)/100</f>
        <v>0</v>
      </c>
      <c r="E82" s="124"/>
      <c r="F82" s="125"/>
      <c r="G82" s="124"/>
      <c r="H82" s="129"/>
      <c r="I82" s="14" t="s">
        <v>103</v>
      </c>
      <c r="J82" s="29">
        <f ca="1">(IF(B76&gt;1,(H76/(B76+2)+J81),H76/4+J81))</f>
        <v>11</v>
      </c>
    </row>
    <row r="83" spans="1:10" ht="15.75" customHeight="1" x14ac:dyDescent="0.3">
      <c r="A83" s="101" t="s">
        <v>136</v>
      </c>
      <c r="B83" s="102" t="s">
        <v>129</v>
      </c>
      <c r="C83" s="43">
        <v>0</v>
      </c>
      <c r="D83" s="18">
        <f ca="1">((100/H76)*C83)/100</f>
        <v>0</v>
      </c>
      <c r="E83" s="124"/>
      <c r="F83" s="125"/>
      <c r="G83" s="124"/>
      <c r="H83" s="129"/>
      <c r="I83" s="14" t="s">
        <v>145</v>
      </c>
      <c r="J83" s="29">
        <f>(IF(B76&gt;1,(H76/(B76+2)+J82),0))</f>
        <v>0</v>
      </c>
    </row>
    <row r="84" spans="1:10" ht="15" customHeight="1" x14ac:dyDescent="0.3">
      <c r="A84" s="101" t="s">
        <v>134</v>
      </c>
      <c r="B84" s="102" t="s">
        <v>131</v>
      </c>
      <c r="C84" s="43">
        <v>0</v>
      </c>
      <c r="D84" s="18">
        <f ca="1">((100/(H76))*C84)/100</f>
        <v>0</v>
      </c>
      <c r="E84" s="124"/>
      <c r="F84" s="125"/>
      <c r="G84" s="124"/>
      <c r="H84" s="129"/>
      <c r="I84" s="14" t="s">
        <v>142</v>
      </c>
      <c r="J84" s="29">
        <f>(IF(B76&gt;2,(H76/(B76+2)+J83),0))</f>
        <v>0</v>
      </c>
    </row>
    <row r="85" spans="1:10" ht="15.75" customHeight="1" x14ac:dyDescent="0.3">
      <c r="A85" s="101" t="s">
        <v>130</v>
      </c>
      <c r="B85" s="102" t="s">
        <v>130</v>
      </c>
      <c r="C85" s="43">
        <v>0</v>
      </c>
      <c r="D85" s="18">
        <f ca="1">((100/H76)*C85)/100</f>
        <v>0</v>
      </c>
      <c r="E85" s="124"/>
      <c r="F85" s="125"/>
      <c r="G85" s="124"/>
      <c r="H85" s="129"/>
      <c r="I85" s="14" t="s">
        <v>143</v>
      </c>
      <c r="J85" s="30">
        <f>(IF(B76&gt;3,(H76/(B76+2)+J84),0))</f>
        <v>0</v>
      </c>
    </row>
    <row r="86" spans="1:10" ht="15.75" customHeight="1" x14ac:dyDescent="0.3">
      <c r="A86" s="101" t="s">
        <v>137</v>
      </c>
      <c r="B86" s="102"/>
      <c r="C86" s="43">
        <v>0</v>
      </c>
      <c r="D86" s="18">
        <f ca="1">((100/H76)*C86)/100</f>
        <v>0</v>
      </c>
      <c r="E86" s="124"/>
      <c r="F86" s="125"/>
      <c r="G86" s="124"/>
      <c r="H86" s="129"/>
      <c r="I86" s="14" t="s">
        <v>144</v>
      </c>
      <c r="J86" s="29">
        <f>(IF(B76&gt;4,(H76/(B76+2)+J85),0))</f>
        <v>0</v>
      </c>
    </row>
    <row r="87" spans="1:10" ht="15.75" customHeight="1" x14ac:dyDescent="0.3">
      <c r="A87" s="101" t="s">
        <v>132</v>
      </c>
      <c r="B87" s="102" t="s">
        <v>132</v>
      </c>
      <c r="C87" s="43">
        <v>0</v>
      </c>
      <c r="D87" s="18">
        <f ca="1">((100/(H76))*C87)/100</f>
        <v>0</v>
      </c>
      <c r="E87" s="124"/>
      <c r="F87" s="125"/>
      <c r="G87" s="124"/>
      <c r="H87" s="129"/>
      <c r="I87" s="14" t="s">
        <v>146</v>
      </c>
      <c r="J87" s="29">
        <f ca="1">(IF(B76=1,(H76/(B76+3)+J82),IF(B76=0,(H76/4+J82),IF(B76&gt;1,0))))</f>
        <v>16.5</v>
      </c>
    </row>
    <row r="88" spans="1:10" ht="16.2" thickBot="1" x14ac:dyDescent="0.35">
      <c r="A88" s="112" t="s">
        <v>133</v>
      </c>
      <c r="B88" s="113"/>
      <c r="C88" s="44">
        <v>0</v>
      </c>
      <c r="D88" s="19">
        <f ca="1">((100/(H76))*C88)/100</f>
        <v>0</v>
      </c>
      <c r="E88" s="126"/>
      <c r="F88" s="127"/>
      <c r="G88" s="126"/>
      <c r="H88" s="130"/>
      <c r="I88" s="15" t="s">
        <v>104</v>
      </c>
      <c r="J88" s="31">
        <f ca="1">(IF(B76&gt;1.5,(H76/(B76+2)+J82+MAX(0,J83-J82)+MAX(0,J84-J83)+MAX(0,J85-J84)+MAX(0,J86-J85)+MAX(0,J87-J86)),IF(B76=1,(H76/(B76+3)+J87),IF(B76=0,H76/4+J87))))</f>
        <v>22</v>
      </c>
    </row>
    <row r="89" spans="1:10" ht="15.75" customHeight="1" x14ac:dyDescent="0.3">
      <c r="A89" s="154" t="s">
        <v>139</v>
      </c>
      <c r="B89" s="155"/>
      <c r="C89" s="156" t="str">
        <f>D67</f>
        <v>Building No. 12 (Wing B) = Gr + 1st to 22nd Floor</v>
      </c>
      <c r="D89" s="157"/>
      <c r="E89" s="157"/>
      <c r="F89" s="157"/>
      <c r="G89" s="157"/>
      <c r="H89" s="158"/>
      <c r="I89" s="47" t="str">
        <f ca="1">IF(D102=100%,"All work Completed. Possession granted to the Building.",IF(D101=100%,"All work Completed, Waiting for OC",I90&amp;""&amp;I91&amp;""&amp;J90&amp;""&amp;J89&amp;" "&amp;J91))</f>
        <v>Excavation, Plinth, RCC Slab, Brickwork Completed, Internal Plaster upto 15 Floor, External Plaster upto 1 Floor Completed</v>
      </c>
      <c r="J89" s="48"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Internal Plaster upto 15 Floor, External Plaster upto 1 Floor</v>
      </c>
    </row>
    <row r="90" spans="1:10" x14ac:dyDescent="0.3">
      <c r="A90" s="16" t="s">
        <v>141</v>
      </c>
      <c r="B90" s="51">
        <f>IF(AND(ISNUMBER(SEARCH("1B",C89))),1,IF(AND(ISNUMBER(SEARCH("2B",C89))),2,IF(AND(ISNUMBER(SEARCH("3B",C89))),3,IF(AND(ISNUMBER(SEARCH("4B",C89))),4,IF(ISNUMBER(SEARCH("5B",C89)),5,0)))))</f>
        <v>0</v>
      </c>
      <c r="C90" s="58" t="s">
        <v>72</v>
      </c>
      <c r="D90" s="58">
        <v>1</v>
      </c>
      <c r="E90" s="58" t="s">
        <v>71</v>
      </c>
      <c r="F90" s="58">
        <v>0</v>
      </c>
      <c r="G90" s="58" t="s">
        <v>80</v>
      </c>
      <c r="H90" s="59">
        <f ca="1">--TRIM(RIGHT(SUBSTITUTE(LEFT(C89,_xlfn.AGGREGATE(16,6,FIND({0,1,2,3,4,5,6,7,8,9},C89,ROW(INDIRECT("1:"&amp;LEN(C89)))),1))," ",REPT(" ",LEN(C89))),LEN(C89)))</f>
        <v>22</v>
      </c>
      <c r="I90" s="49" t="str">
        <f ca="1">IF(D93=100%,"Excavation","")&amp;IF(D94=100%,", Plinth","")&amp;IF(D95=100%,", RCC Slab","")&amp;IF(D96=100%,", Brickwork","")&amp;IF(D97=100%,", Internal Plaster","")&amp;IF(D98=100%,", External Plaster","")&amp;IF(D99=100%,", Flooring","")&amp;IF(D100=100%,", Painting","")&amp;IF(D101=100%,", Building common Amenities","")</f>
        <v>Excavation, Plinth, RCC Slab, Brickwork</v>
      </c>
      <c r="J90" s="50"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row>
    <row r="91" spans="1:10" ht="34.799999999999997" customHeight="1" x14ac:dyDescent="0.3">
      <c r="A91" s="145" t="s">
        <v>90</v>
      </c>
      <c r="B91" s="146"/>
      <c r="C91" s="147" t="str">
        <f ca="1">(IF($G$61="NA",I89,"All work Completed. OC Received."))</f>
        <v>Excavation, Plinth, RCC Slab, Brickwork Completed, Internal Plaster upto 15 Floor, External Plaster upto 1 Floor Completed</v>
      </c>
      <c r="D91" s="147"/>
      <c r="E91" s="147"/>
      <c r="F91" s="147"/>
      <c r="G91" s="147"/>
      <c r="H91" s="148"/>
      <c r="I91" s="49" t="str">
        <f ca="1">IF(I90&lt;&gt;""," Completed","")</f>
        <v xml:space="preserve"> Completed</v>
      </c>
      <c r="J91" s="50" t="str">
        <f ca="1">IF(J89&lt;&gt;"","Completed","")</f>
        <v>Completed</v>
      </c>
    </row>
    <row r="92" spans="1:10" ht="15.75" customHeight="1" x14ac:dyDescent="0.3">
      <c r="A92" s="101" t="s">
        <v>49</v>
      </c>
      <c r="B92" s="102"/>
      <c r="C92" s="43" t="s">
        <v>138</v>
      </c>
      <c r="D92" s="43" t="s">
        <v>83</v>
      </c>
      <c r="E92" s="102" t="s">
        <v>85</v>
      </c>
      <c r="F92" s="102"/>
      <c r="G92" s="102" t="s">
        <v>84</v>
      </c>
      <c r="H92" s="195"/>
      <c r="I92" s="14" t="s">
        <v>140</v>
      </c>
      <c r="J92" s="27">
        <f ca="1">H90*25%</f>
        <v>5.5</v>
      </c>
    </row>
    <row r="93" spans="1:10" x14ac:dyDescent="0.3">
      <c r="A93" s="101" t="s">
        <v>127</v>
      </c>
      <c r="B93" s="102"/>
      <c r="C93" s="43">
        <f ca="1">J94</f>
        <v>22</v>
      </c>
      <c r="D93" s="18">
        <f ca="1">((100/H90)*C93)/100</f>
        <v>1.0000000000000002</v>
      </c>
      <c r="E93" s="122">
        <f ca="1">(((C94/H90*10)+(40/(D90+F90+H90)*C95)+(7.5/(H90)*C96)+(7.5/(H90)*C97)+(10/H90*C98)+(10/H90*C99)+(5/H90*C100)+(5/H90*C101)+(5/H90*C102))/100)</f>
        <v>0.63068181818181812</v>
      </c>
      <c r="F93" s="123"/>
      <c r="G93" s="122">
        <f ca="1">((((C93/H90)*20)+((C94/H90)*25)+(30/(H90+F90+D90)*C95)+(5/H90*C96)+(5/H90*C97)+(5/H90*C98)+(5/H90*C99)+(0/H90*C100)+(0/H90*C101)+(5/H90*C102))/100)</f>
        <v>0.83636363636363642</v>
      </c>
      <c r="H93" s="128"/>
      <c r="I93" s="14" t="s">
        <v>100</v>
      </c>
      <c r="J93" s="28">
        <f ca="1">H90*50%</f>
        <v>11</v>
      </c>
    </row>
    <row r="94" spans="1:10" x14ac:dyDescent="0.3">
      <c r="A94" s="101" t="s">
        <v>50</v>
      </c>
      <c r="B94" s="102"/>
      <c r="C94" s="52">
        <f ca="1">J102</f>
        <v>22</v>
      </c>
      <c r="D94" s="18">
        <f ca="1">((100/H90)*C94)/100</f>
        <v>1.0000000000000002</v>
      </c>
      <c r="E94" s="124"/>
      <c r="F94" s="125"/>
      <c r="G94" s="124"/>
      <c r="H94" s="129"/>
      <c r="I94" s="14" t="s">
        <v>101</v>
      </c>
      <c r="J94" s="28">
        <f ca="1">H90</f>
        <v>22</v>
      </c>
    </row>
    <row r="95" spans="1:10" ht="15.75" customHeight="1" x14ac:dyDescent="0.3">
      <c r="A95" s="101" t="s">
        <v>128</v>
      </c>
      <c r="B95" s="102"/>
      <c r="C95" s="43">
        <v>23</v>
      </c>
      <c r="D95" s="18">
        <f ca="1">((100/(D90+F90+H90))*C95)/100</f>
        <v>1</v>
      </c>
      <c r="E95" s="124"/>
      <c r="F95" s="125"/>
      <c r="G95" s="124"/>
      <c r="H95" s="129"/>
      <c r="I95" s="14" t="s">
        <v>102</v>
      </c>
      <c r="J95" s="29">
        <f ca="1">(IF(B90&gt;1,(H90/(B90+2)),H90/4))</f>
        <v>5.5</v>
      </c>
    </row>
    <row r="96" spans="1:10" ht="15.75" customHeight="1" x14ac:dyDescent="0.3">
      <c r="A96" s="101" t="s">
        <v>135</v>
      </c>
      <c r="B96" s="102" t="s">
        <v>129</v>
      </c>
      <c r="C96" s="43">
        <v>22</v>
      </c>
      <c r="D96" s="18">
        <f ca="1">((100/H90)*C96)/100</f>
        <v>1.0000000000000002</v>
      </c>
      <c r="E96" s="124"/>
      <c r="F96" s="125"/>
      <c r="G96" s="124"/>
      <c r="H96" s="129"/>
      <c r="I96" s="14" t="s">
        <v>103</v>
      </c>
      <c r="J96" s="29">
        <f ca="1">(IF(B90&gt;1,(H90/(B90+2)+J95),H90/4+J95))</f>
        <v>11</v>
      </c>
    </row>
    <row r="97" spans="1:13" ht="15.75" customHeight="1" x14ac:dyDescent="0.3">
      <c r="A97" s="101" t="s">
        <v>136</v>
      </c>
      <c r="B97" s="102" t="s">
        <v>129</v>
      </c>
      <c r="C97" s="43">
        <v>15</v>
      </c>
      <c r="D97" s="18">
        <f ca="1">((100/H90)*C97)/100</f>
        <v>0.68181818181818188</v>
      </c>
      <c r="E97" s="124"/>
      <c r="F97" s="125"/>
      <c r="G97" s="124"/>
      <c r="H97" s="129"/>
      <c r="I97" s="14" t="s">
        <v>145</v>
      </c>
      <c r="J97" s="29">
        <f>(IF(B90&gt;1,(H90/(B90+2)+J96),0))</f>
        <v>0</v>
      </c>
    </row>
    <row r="98" spans="1:13" ht="15" customHeight="1" x14ac:dyDescent="0.3">
      <c r="A98" s="101" t="s">
        <v>134</v>
      </c>
      <c r="B98" s="102" t="s">
        <v>131</v>
      </c>
      <c r="C98" s="43">
        <v>1</v>
      </c>
      <c r="D98" s="18">
        <f ca="1">((100/(H90))*C98)/100</f>
        <v>4.5454545454545456E-2</v>
      </c>
      <c r="E98" s="124"/>
      <c r="F98" s="125"/>
      <c r="G98" s="124"/>
      <c r="H98" s="129"/>
      <c r="I98" s="14" t="s">
        <v>142</v>
      </c>
      <c r="J98" s="29">
        <f>(IF(B90&gt;2,(H90/(B90+2)+J97),0))</f>
        <v>0</v>
      </c>
    </row>
    <row r="99" spans="1:13" ht="15.75" customHeight="1" x14ac:dyDescent="0.3">
      <c r="A99" s="101" t="s">
        <v>130</v>
      </c>
      <c r="B99" s="102" t="s">
        <v>130</v>
      </c>
      <c r="C99" s="43">
        <v>0</v>
      </c>
      <c r="D99" s="18">
        <f ca="1">((100/H90)*C99)/100</f>
        <v>0</v>
      </c>
      <c r="E99" s="124"/>
      <c r="F99" s="125"/>
      <c r="G99" s="124"/>
      <c r="H99" s="129"/>
      <c r="I99" s="14" t="s">
        <v>143</v>
      </c>
      <c r="J99" s="30">
        <f>(IF(B90&gt;3,(H90/(B90+2)+J98),0))</f>
        <v>0</v>
      </c>
    </row>
    <row r="100" spans="1:13" ht="15.75" customHeight="1" x14ac:dyDescent="0.3">
      <c r="A100" s="101" t="s">
        <v>137</v>
      </c>
      <c r="B100" s="102"/>
      <c r="C100" s="43">
        <v>0</v>
      </c>
      <c r="D100" s="18">
        <f ca="1">((100/H90)*C100)/100</f>
        <v>0</v>
      </c>
      <c r="E100" s="124"/>
      <c r="F100" s="125"/>
      <c r="G100" s="124"/>
      <c r="H100" s="129"/>
      <c r="I100" s="14" t="s">
        <v>144</v>
      </c>
      <c r="J100" s="29">
        <f>(IF(B90&gt;4,(H90/(B90+2)+J99),0))</f>
        <v>0</v>
      </c>
    </row>
    <row r="101" spans="1:13" ht="15.75" customHeight="1" x14ac:dyDescent="0.3">
      <c r="A101" s="101" t="s">
        <v>132</v>
      </c>
      <c r="B101" s="102" t="s">
        <v>132</v>
      </c>
      <c r="C101" s="43">
        <v>0</v>
      </c>
      <c r="D101" s="18">
        <f ca="1">((100/(H90))*C101)/100</f>
        <v>0</v>
      </c>
      <c r="E101" s="124"/>
      <c r="F101" s="125"/>
      <c r="G101" s="124"/>
      <c r="H101" s="129"/>
      <c r="I101" s="14" t="s">
        <v>146</v>
      </c>
      <c r="J101" s="29">
        <f ca="1">(IF(B90=1,(H90/(B90+3)+J96),IF(B90=0,(H90/4+J96),IF(B90&gt;1,0))))</f>
        <v>16.5</v>
      </c>
    </row>
    <row r="102" spans="1:13" ht="16.2" thickBot="1" x14ac:dyDescent="0.35">
      <c r="A102" s="112" t="s">
        <v>133</v>
      </c>
      <c r="B102" s="113"/>
      <c r="C102" s="44">
        <v>0</v>
      </c>
      <c r="D102" s="19">
        <f ca="1">((100/(H90))*C102)/100</f>
        <v>0</v>
      </c>
      <c r="E102" s="126"/>
      <c r="F102" s="127"/>
      <c r="G102" s="126"/>
      <c r="H102" s="130"/>
      <c r="I102" s="15" t="s">
        <v>104</v>
      </c>
      <c r="J102" s="31">
        <f ca="1">(IF(B90&gt;1.5,(H90/(B90+2)+J96+MAX(0,J97-J96)+MAX(0,J98-J97)+MAX(0,J99-J98)+MAX(0,J100-J99)+MAX(0,J101-J100)),IF(B90=1,(H90/(B90+3)+J101),IF(B90=0,H90/4+J101))))</f>
        <v>22</v>
      </c>
    </row>
    <row r="103" spans="1:13" x14ac:dyDescent="0.3">
      <c r="A103" s="107" t="s">
        <v>155</v>
      </c>
      <c r="B103" s="107"/>
      <c r="C103" s="107"/>
      <c r="D103" s="107"/>
      <c r="E103" s="107"/>
      <c r="F103" s="223" t="s">
        <v>159</v>
      </c>
      <c r="G103" s="223"/>
      <c r="H103" s="223"/>
    </row>
    <row r="104" spans="1:13" x14ac:dyDescent="0.3">
      <c r="A104" s="104" t="s">
        <v>157</v>
      </c>
      <c r="B104" s="104"/>
      <c r="C104" s="104"/>
      <c r="D104" s="104"/>
      <c r="E104" s="104"/>
      <c r="F104" s="103">
        <v>6300</v>
      </c>
      <c r="G104" s="103"/>
      <c r="H104" s="103"/>
      <c r="J104" s="20" t="s">
        <v>290</v>
      </c>
      <c r="K104" s="20" t="s">
        <v>291</v>
      </c>
      <c r="L104" s="20" t="s">
        <v>292</v>
      </c>
      <c r="M104" s="20" t="s">
        <v>293</v>
      </c>
    </row>
    <row r="105" spans="1:13" x14ac:dyDescent="0.3">
      <c r="A105" s="104" t="s">
        <v>156</v>
      </c>
      <c r="B105" s="104"/>
      <c r="C105" s="104"/>
      <c r="D105" s="104"/>
      <c r="E105" s="104"/>
      <c r="F105" s="103">
        <v>10000</v>
      </c>
      <c r="G105" s="103"/>
      <c r="H105" s="103"/>
      <c r="J105" s="20">
        <f>AVERAGE(K152,K159)</f>
        <v>6479.9853610132723</v>
      </c>
      <c r="K105" s="20">
        <f>AVERAGE(K148:K149)</f>
        <v>6936.2313123094164</v>
      </c>
      <c r="L105" s="20">
        <f>AVERAGE(M148,M149,M150)</f>
        <v>6097.263394736302</v>
      </c>
      <c r="M105" s="20" t="s">
        <v>294</v>
      </c>
    </row>
    <row r="106" spans="1:13" x14ac:dyDescent="0.3">
      <c r="A106" s="104" t="s">
        <v>158</v>
      </c>
      <c r="B106" s="104"/>
      <c r="C106" s="104"/>
      <c r="D106" s="104"/>
      <c r="E106" s="104"/>
      <c r="F106" s="103">
        <v>8000</v>
      </c>
      <c r="G106" s="103"/>
      <c r="H106" s="103"/>
    </row>
    <row r="107" spans="1:13" s="32" customFormat="1" hidden="1" x14ac:dyDescent="0.25">
      <c r="A107" s="104" t="s">
        <v>174</v>
      </c>
      <c r="B107" s="104"/>
      <c r="C107" s="104"/>
      <c r="D107" s="104"/>
      <c r="E107" s="104"/>
      <c r="F107" s="103"/>
      <c r="G107" s="103"/>
      <c r="H107" s="103"/>
    </row>
    <row r="108" spans="1:13" s="32" customFormat="1" hidden="1" x14ac:dyDescent="0.25">
      <c r="A108" s="104" t="s">
        <v>94</v>
      </c>
      <c r="B108" s="104"/>
      <c r="C108" s="104"/>
      <c r="D108" s="104"/>
      <c r="E108" s="104"/>
      <c r="F108" s="103"/>
      <c r="G108" s="103"/>
      <c r="H108" s="103"/>
    </row>
    <row r="109" spans="1:13" s="32" customFormat="1" hidden="1" x14ac:dyDescent="0.25">
      <c r="A109" s="104" t="s">
        <v>95</v>
      </c>
      <c r="B109" s="104"/>
      <c r="C109" s="104"/>
      <c r="D109" s="104"/>
      <c r="E109" s="104"/>
      <c r="F109" s="103"/>
      <c r="G109" s="103"/>
      <c r="H109" s="103"/>
    </row>
    <row r="110" spans="1:13" s="32" customFormat="1" hidden="1" x14ac:dyDescent="0.25">
      <c r="A110" s="104" t="s">
        <v>160</v>
      </c>
      <c r="B110" s="104"/>
      <c r="C110" s="104"/>
      <c r="D110" s="104"/>
      <c r="E110" s="104"/>
      <c r="F110" s="103"/>
      <c r="G110" s="103"/>
      <c r="H110" s="103"/>
    </row>
    <row r="111" spans="1:13" s="32" customFormat="1" hidden="1" x14ac:dyDescent="0.25">
      <c r="A111" s="104" t="s">
        <v>96</v>
      </c>
      <c r="B111" s="104"/>
      <c r="C111" s="104"/>
      <c r="D111" s="104"/>
      <c r="E111" s="104"/>
      <c r="F111" s="103"/>
      <c r="G111" s="103"/>
      <c r="H111" s="103"/>
    </row>
    <row r="112" spans="1:13" s="32" customFormat="1" hidden="1" x14ac:dyDescent="0.25">
      <c r="A112" s="104" t="s">
        <v>97</v>
      </c>
      <c r="B112" s="104"/>
      <c r="C112" s="104"/>
      <c r="D112" s="104"/>
      <c r="E112" s="104"/>
      <c r="F112" s="103"/>
      <c r="G112" s="103"/>
      <c r="H112" s="103"/>
    </row>
    <row r="113" spans="1:8" s="32" customFormat="1" x14ac:dyDescent="0.25">
      <c r="A113" s="104" t="s">
        <v>98</v>
      </c>
      <c r="B113" s="104"/>
      <c r="C113" s="104"/>
      <c r="D113" s="104"/>
      <c r="E113" s="104"/>
      <c r="F113" s="103">
        <v>150000</v>
      </c>
      <c r="G113" s="103"/>
      <c r="H113" s="103"/>
    </row>
    <row r="114" spans="1:8" s="32" customFormat="1" hidden="1" x14ac:dyDescent="0.25">
      <c r="A114" s="104" t="s">
        <v>99</v>
      </c>
      <c r="B114" s="104"/>
      <c r="C114" s="104"/>
      <c r="D114" s="104"/>
      <c r="E114" s="104"/>
      <c r="F114" s="103"/>
      <c r="G114" s="103"/>
      <c r="H114" s="103"/>
    </row>
    <row r="115" spans="1:8" x14ac:dyDescent="0.3">
      <c r="A115" s="104" t="s">
        <v>51</v>
      </c>
      <c r="B115" s="104"/>
      <c r="C115" s="104"/>
      <c r="D115" s="104"/>
      <c r="E115" s="104"/>
      <c r="F115" s="103">
        <v>250000</v>
      </c>
      <c r="G115" s="103"/>
      <c r="H115" s="103"/>
    </row>
    <row r="116" spans="1:8" s="33" customFormat="1" x14ac:dyDescent="0.3">
      <c r="A116" s="135" t="s">
        <v>52</v>
      </c>
      <c r="B116" s="135"/>
      <c r="C116" s="135"/>
      <c r="D116" s="135"/>
      <c r="E116" s="135"/>
      <c r="F116" s="103">
        <f>F104*0.8</f>
        <v>5040</v>
      </c>
      <c r="G116" s="103"/>
      <c r="H116" s="103"/>
    </row>
    <row r="117" spans="1:8" s="34" customFormat="1" ht="15.75" customHeight="1" x14ac:dyDescent="0.3">
      <c r="A117" s="204" t="s">
        <v>75</v>
      </c>
      <c r="B117" s="204"/>
      <c r="C117" s="204"/>
      <c r="D117" s="204"/>
      <c r="E117" s="204"/>
      <c r="F117" s="204"/>
      <c r="G117" s="204"/>
      <c r="H117" s="204"/>
    </row>
    <row r="118" spans="1:8" s="34" customFormat="1" ht="15.75" customHeight="1" x14ac:dyDescent="0.3">
      <c r="A118" s="100" t="s">
        <v>53</v>
      </c>
      <c r="B118" s="100"/>
      <c r="C118" s="221" t="s">
        <v>78</v>
      </c>
      <c r="D118" s="221"/>
      <c r="E118" s="209" t="s">
        <v>54</v>
      </c>
      <c r="F118" s="209"/>
      <c r="G118" s="100" t="s">
        <v>55</v>
      </c>
      <c r="H118" s="100"/>
    </row>
    <row r="119" spans="1:8" s="34" customFormat="1" ht="21.75" customHeight="1" x14ac:dyDescent="0.3">
      <c r="A119" s="89" t="s">
        <v>271</v>
      </c>
      <c r="B119" s="46" t="s">
        <v>274</v>
      </c>
      <c r="C119" s="229">
        <f>COUNT(D135:D137)</f>
        <v>3</v>
      </c>
      <c r="D119" s="117"/>
      <c r="E119" s="225">
        <f>SUM(D135:D137)</f>
        <v>1329.6909132000001</v>
      </c>
      <c r="F119" s="226"/>
      <c r="G119" s="225">
        <f>SUM(F135:F137)</f>
        <v>2061.0209154599997</v>
      </c>
      <c r="H119" s="226"/>
    </row>
    <row r="120" spans="1:8" s="34" customFormat="1" ht="25.5" customHeight="1" x14ac:dyDescent="0.3">
      <c r="A120" s="90"/>
      <c r="B120" s="46" t="s">
        <v>275</v>
      </c>
      <c r="C120" s="229">
        <f>COUNT(D139:D141)</f>
        <v>3</v>
      </c>
      <c r="D120" s="117"/>
      <c r="E120" s="225">
        <f>SUM(D139:D141)</f>
        <v>3343.7278835999996</v>
      </c>
      <c r="F120" s="226"/>
      <c r="G120" s="225">
        <f>SUM(F139:F141)</f>
        <v>5182.77821958</v>
      </c>
      <c r="H120" s="226"/>
    </row>
    <row r="121" spans="1:8" s="34" customFormat="1" x14ac:dyDescent="0.3">
      <c r="A121" s="204" t="s">
        <v>149</v>
      </c>
      <c r="B121" s="204"/>
      <c r="C121" s="230">
        <f t="shared" ref="C121:G121" si="0">SUM(C119:D120)</f>
        <v>6</v>
      </c>
      <c r="D121" s="221"/>
      <c r="E121" s="231">
        <f t="shared" si="0"/>
        <v>4673.4187967999997</v>
      </c>
      <c r="F121" s="209"/>
      <c r="G121" s="100">
        <f t="shared" si="0"/>
        <v>7243.7991350399998</v>
      </c>
      <c r="H121" s="100"/>
    </row>
    <row r="122" spans="1:8" s="34" customFormat="1" x14ac:dyDescent="0.3">
      <c r="A122" s="204" t="s">
        <v>70</v>
      </c>
      <c r="B122" s="204"/>
      <c r="C122" s="204"/>
      <c r="D122" s="204"/>
      <c r="E122" s="204"/>
      <c r="F122" s="204"/>
      <c r="G122" s="204"/>
      <c r="H122" s="204"/>
    </row>
    <row r="123" spans="1:8" s="34" customFormat="1" ht="15.75" customHeight="1" x14ac:dyDescent="0.3">
      <c r="A123" s="100" t="s">
        <v>53</v>
      </c>
      <c r="B123" s="100"/>
      <c r="C123" s="221" t="s">
        <v>78</v>
      </c>
      <c r="D123" s="221"/>
      <c r="E123" s="209" t="s">
        <v>54</v>
      </c>
      <c r="F123" s="209"/>
      <c r="G123" s="100" t="s">
        <v>55</v>
      </c>
      <c r="H123" s="100"/>
    </row>
    <row r="124" spans="1:8" s="34" customFormat="1" ht="15.75" customHeight="1" x14ac:dyDescent="0.3">
      <c r="A124" s="89" t="s">
        <v>256</v>
      </c>
      <c r="B124" s="46" t="s">
        <v>257</v>
      </c>
      <c r="C124" s="117">
        <f>COUNT(D148:D149)+COUNT(D151:D157)+COUNT(D159:D165)*16+COUNT(D167,D169:D173)*4</f>
        <v>145</v>
      </c>
      <c r="D124" s="117"/>
      <c r="E124" s="95">
        <f>SUM(D148:D149)+SUM(D151:D157)+SUM(D159:D165)*16+SUM(D167,D169:D173)*4</f>
        <v>80050.996115999995</v>
      </c>
      <c r="F124" s="95"/>
      <c r="G124" s="95">
        <f>SUM(F148:F149)+SUM(F151:F157)+SUM(F159:F165)*16+SUM(F167,F169:F173)*4</f>
        <v>120245.758074</v>
      </c>
      <c r="H124" s="95"/>
    </row>
    <row r="125" spans="1:8" s="34" customFormat="1" ht="15.75" customHeight="1" x14ac:dyDescent="0.3">
      <c r="A125" s="90"/>
      <c r="B125" s="46" t="s">
        <v>259</v>
      </c>
      <c r="C125" s="117">
        <f>COUNT(D177:D183)+COUNT(D185:D191)+COUNT(D193:D199)*16+COUNT(D201,D203:D207)*4</f>
        <v>150</v>
      </c>
      <c r="D125" s="117"/>
      <c r="E125" s="95">
        <f>SUM(D177:D183)+SUM(D185:D191)+SUM(D193:D199)*16+SUM(D201,D203:D207)*4</f>
        <v>83039.373143999997</v>
      </c>
      <c r="F125" s="95"/>
      <c r="G125" s="95">
        <f>SUM(F177:F183)+SUM(F185:F191)+SUM(F193:F199)*16+SUM(F201,F203:F207)*4</f>
        <v>124559.05971599999</v>
      </c>
      <c r="H125" s="95"/>
    </row>
    <row r="126" spans="1:8" s="34" customFormat="1" ht="16.2" thickBot="1" x14ac:dyDescent="0.35">
      <c r="A126" s="114" t="s">
        <v>149</v>
      </c>
      <c r="B126" s="114"/>
      <c r="C126" s="227">
        <f t="shared" ref="C126:G126" si="1">SUM(C124:D125)</f>
        <v>295</v>
      </c>
      <c r="D126" s="228"/>
      <c r="E126" s="120">
        <f t="shared" si="1"/>
        <v>163090.36926000001</v>
      </c>
      <c r="F126" s="121"/>
      <c r="G126" s="144">
        <f t="shared" si="1"/>
        <v>244804.81779</v>
      </c>
      <c r="H126" s="144"/>
    </row>
    <row r="127" spans="1:8" s="34" customFormat="1" ht="16.2" thickBot="1" x14ac:dyDescent="0.35">
      <c r="A127" s="206" t="s">
        <v>165</v>
      </c>
      <c r="B127" s="207"/>
      <c r="C127" s="208">
        <f>C121+C126</f>
        <v>301</v>
      </c>
      <c r="D127" s="208"/>
      <c r="E127" s="97">
        <f>E121+E126</f>
        <v>167763.7880568</v>
      </c>
      <c r="F127" s="97"/>
      <c r="G127" s="98">
        <f>G121+G126</f>
        <v>252048.61692504</v>
      </c>
      <c r="H127" s="99"/>
    </row>
    <row r="128" spans="1:8" s="33" customFormat="1" x14ac:dyDescent="0.3">
      <c r="A128" s="223" t="s">
        <v>56</v>
      </c>
      <c r="B128" s="223"/>
      <c r="C128" s="223"/>
      <c r="D128" s="223"/>
      <c r="E128" s="223"/>
      <c r="F128" s="223"/>
      <c r="G128" s="223"/>
      <c r="H128" s="223"/>
    </row>
    <row r="129" spans="1:14" x14ac:dyDescent="0.3">
      <c r="A129" s="197" t="s">
        <v>173</v>
      </c>
      <c r="B129" s="197"/>
      <c r="C129" s="197"/>
      <c r="D129" s="197"/>
      <c r="E129" s="197"/>
      <c r="F129" s="197"/>
      <c r="G129" s="197"/>
      <c r="H129" s="197"/>
    </row>
    <row r="130" spans="1:14" ht="47.25" customHeight="1" x14ac:dyDescent="0.3">
      <c r="A130" s="105" t="s">
        <v>119</v>
      </c>
      <c r="B130" s="105" t="s">
        <v>175</v>
      </c>
      <c r="C130" s="105" t="s">
        <v>57</v>
      </c>
      <c r="D130" s="105" t="s">
        <v>58</v>
      </c>
      <c r="E130" s="118" t="s">
        <v>154</v>
      </c>
      <c r="F130" s="42" t="s">
        <v>148</v>
      </c>
      <c r="G130" s="91" t="s">
        <v>60</v>
      </c>
      <c r="H130" s="92"/>
    </row>
    <row r="131" spans="1:14" s="36" customFormat="1" x14ac:dyDescent="0.3">
      <c r="A131" s="106"/>
      <c r="B131" s="106"/>
      <c r="C131" s="106"/>
      <c r="D131" s="106"/>
      <c r="E131" s="119"/>
      <c r="F131" s="13">
        <v>0.55000000000000004</v>
      </c>
      <c r="G131" s="93"/>
      <c r="H131" s="94"/>
      <c r="I131" s="65">
        <v>10.763999999999999</v>
      </c>
    </row>
    <row r="132" spans="1:14" s="36" customFormat="1" x14ac:dyDescent="0.3">
      <c r="A132" s="83" t="s">
        <v>256</v>
      </c>
      <c r="B132" s="84"/>
      <c r="C132" s="84"/>
      <c r="D132" s="84"/>
      <c r="E132" s="84"/>
      <c r="F132" s="84"/>
      <c r="G132" s="84"/>
      <c r="H132" s="85"/>
    </row>
    <row r="133" spans="1:14" s="36" customFormat="1" x14ac:dyDescent="0.3">
      <c r="A133" s="74" t="s">
        <v>257</v>
      </c>
      <c r="B133" s="75"/>
      <c r="C133" s="75"/>
      <c r="D133" s="75"/>
      <c r="E133" s="75"/>
      <c r="F133" s="75"/>
      <c r="G133" s="75"/>
      <c r="H133" s="76"/>
      <c r="J133" s="35"/>
    </row>
    <row r="134" spans="1:14" s="36" customFormat="1" ht="15.75" customHeight="1" x14ac:dyDescent="0.3">
      <c r="A134" s="83" t="s">
        <v>261</v>
      </c>
      <c r="B134" s="84"/>
      <c r="C134" s="84"/>
      <c r="D134" s="84"/>
      <c r="E134" s="84"/>
      <c r="F134" s="84"/>
      <c r="G134" s="84"/>
      <c r="H134" s="85"/>
      <c r="I134" s="35"/>
      <c r="L134" s="60"/>
      <c r="M134" s="60"/>
      <c r="N134" s="35"/>
    </row>
    <row r="135" spans="1:14" s="36" customFormat="1" ht="15.75" customHeight="1" x14ac:dyDescent="0.3">
      <c r="A135" s="86">
        <v>1</v>
      </c>
      <c r="B135" s="87"/>
      <c r="C135" s="41" t="s">
        <v>258</v>
      </c>
      <c r="D135" s="65">
        <f>(8.07*4.45+2.69*1.1+0.95*1.61)*10.764</f>
        <v>434.86560000000003</v>
      </c>
      <c r="E135" s="65">
        <v>0</v>
      </c>
      <c r="F135" s="41">
        <f>(D135+E135)*(($F$131)+1)</f>
        <v>674.04168000000004</v>
      </c>
      <c r="G135" s="77" t="str">
        <f>A134</f>
        <v>Ground Floor For Commercial, Entrance Lobby, Meter Room &amp; Parking</v>
      </c>
      <c r="H135" s="78"/>
      <c r="I135" s="35"/>
      <c r="J135" s="36">
        <f>9.47*4.45</f>
        <v>42.141500000000008</v>
      </c>
      <c r="K135" s="36">
        <f>J135*10.764</f>
        <v>453.61110600000006</v>
      </c>
      <c r="L135" s="60"/>
      <c r="M135" s="60"/>
      <c r="N135" s="35"/>
    </row>
    <row r="136" spans="1:14" s="36" customFormat="1" ht="15.75" customHeight="1" x14ac:dyDescent="0.3">
      <c r="A136" s="86">
        <f t="shared" ref="A136:A141" si="2">A135+1</f>
        <v>2</v>
      </c>
      <c r="B136" s="87"/>
      <c r="C136" s="41" t="s">
        <v>258</v>
      </c>
      <c r="D136" s="65">
        <f>(9.17*4.39+1.65*1.5)*10.764</f>
        <v>459.95971319999995</v>
      </c>
      <c r="E136" s="65">
        <v>0</v>
      </c>
      <c r="F136" s="41">
        <f t="shared" ref="F136:F137" si="3">(D136+E136)*(($F$131)+1)</f>
        <v>712.93755546</v>
      </c>
      <c r="G136" s="79"/>
      <c r="H136" s="80"/>
      <c r="I136" s="35"/>
      <c r="L136" s="60"/>
      <c r="M136" s="60"/>
      <c r="N136" s="35"/>
    </row>
    <row r="137" spans="1:14" s="36" customFormat="1" ht="15.75" customHeight="1" x14ac:dyDescent="0.3">
      <c r="A137" s="86">
        <f t="shared" si="2"/>
        <v>3</v>
      </c>
      <c r="B137" s="87"/>
      <c r="C137" s="41" t="s">
        <v>258</v>
      </c>
      <c r="D137" s="65">
        <f>(8.07*4.45+2.69*1.1+0.95*1.61)*10.764</f>
        <v>434.86560000000003</v>
      </c>
      <c r="E137" s="65">
        <v>0</v>
      </c>
      <c r="F137" s="41">
        <f t="shared" si="3"/>
        <v>674.04168000000004</v>
      </c>
      <c r="G137" s="81"/>
      <c r="H137" s="82"/>
      <c r="I137" s="35"/>
      <c r="L137" s="60"/>
      <c r="M137" s="60"/>
      <c r="N137" s="35"/>
    </row>
    <row r="138" spans="1:14" s="36" customFormat="1" x14ac:dyDescent="0.3">
      <c r="A138" s="74" t="s">
        <v>286</v>
      </c>
      <c r="B138" s="75"/>
      <c r="C138" s="75"/>
      <c r="D138" s="75"/>
      <c r="E138" s="75"/>
      <c r="F138" s="75"/>
      <c r="G138" s="75"/>
      <c r="H138" s="76"/>
      <c r="I138" s="35"/>
      <c r="N138" s="35"/>
    </row>
    <row r="139" spans="1:14" ht="15.75" customHeight="1" x14ac:dyDescent="0.3">
      <c r="A139" s="86">
        <v>1</v>
      </c>
      <c r="B139" s="87"/>
      <c r="C139" s="41" t="s">
        <v>262</v>
      </c>
      <c r="D139" s="65">
        <f>(9.17*11.83+8.07*1.76+0.95*1.61)*10.764</f>
        <v>1337.0373431999999</v>
      </c>
      <c r="E139" s="65">
        <v>0</v>
      </c>
      <c r="F139" s="41">
        <f t="shared" ref="F139" si="4">(D139+E139)*(($F$131)+1)</f>
        <v>2072.4078819599999</v>
      </c>
      <c r="G139" s="77" t="str">
        <f>A138</f>
        <v>1st Floor Part Commercial</v>
      </c>
      <c r="H139" s="78"/>
      <c r="I139" s="35"/>
    </row>
    <row r="140" spans="1:14" s="36" customFormat="1" x14ac:dyDescent="0.3">
      <c r="A140" s="86">
        <v>2</v>
      </c>
      <c r="B140" s="87"/>
      <c r="C140" s="41" t="s">
        <v>262</v>
      </c>
      <c r="D140" s="65">
        <f>(10.56*4.9+3.5*1.63+1.22*0.88+2.25*0.88+1.22*0.88+3.76*0.39+7.37*3.11+1.98*1.22)*10.764</f>
        <v>951.31047960000001</v>
      </c>
      <c r="E140" s="65">
        <v>0</v>
      </c>
      <c r="F140" s="41">
        <f>(D140+E140)*(($F$131)+1)</f>
        <v>1474.53124338</v>
      </c>
      <c r="G140" s="79"/>
      <c r="H140" s="80"/>
      <c r="I140" s="35"/>
    </row>
    <row r="141" spans="1:14" s="36" customFormat="1" x14ac:dyDescent="0.3">
      <c r="A141" s="86">
        <f t="shared" si="2"/>
        <v>3</v>
      </c>
      <c r="B141" s="87"/>
      <c r="C141" s="41" t="s">
        <v>262</v>
      </c>
      <c r="D141" s="65">
        <f>(5.5*5.65+4.14*3.85+4.62*3.85+2.47*1.4+1.2*0.67+2.78*1.5+10.98*1.54+2.88*1.5+1.5*2.39)*10.764</f>
        <v>1055.3800607999999</v>
      </c>
      <c r="E141" s="65">
        <v>0</v>
      </c>
      <c r="F141" s="41">
        <f t="shared" ref="F141" si="5">(D141+E141)*(($F$131)+1)</f>
        <v>1635.8390942399999</v>
      </c>
      <c r="G141" s="79"/>
      <c r="H141" s="80"/>
      <c r="J141" s="35"/>
    </row>
    <row r="142" spans="1:14" s="36" customFormat="1" x14ac:dyDescent="0.3">
      <c r="A142" s="86"/>
      <c r="B142" s="96"/>
      <c r="C142" s="96"/>
      <c r="D142" s="96"/>
      <c r="E142" s="96"/>
      <c r="F142" s="96"/>
      <c r="G142" s="96"/>
      <c r="H142" s="87"/>
      <c r="I142" s="35"/>
      <c r="L142" s="88"/>
      <c r="M142" s="88"/>
      <c r="N142" s="35"/>
    </row>
    <row r="143" spans="1:14" s="36" customFormat="1" ht="46.8" x14ac:dyDescent="0.3">
      <c r="A143" s="91" t="s">
        <v>120</v>
      </c>
      <c r="B143" s="105" t="s">
        <v>176</v>
      </c>
      <c r="C143" s="105" t="s">
        <v>57</v>
      </c>
      <c r="D143" s="105" t="s">
        <v>58</v>
      </c>
      <c r="E143" s="118" t="s">
        <v>59</v>
      </c>
      <c r="F143" s="42" t="s">
        <v>148</v>
      </c>
      <c r="G143" s="91" t="s">
        <v>60</v>
      </c>
      <c r="H143" s="92"/>
      <c r="I143" s="35"/>
      <c r="L143" s="88"/>
      <c r="M143" s="88"/>
    </row>
    <row r="144" spans="1:14" s="36" customFormat="1" x14ac:dyDescent="0.3">
      <c r="A144" s="93"/>
      <c r="B144" s="106"/>
      <c r="C144" s="106"/>
      <c r="D144" s="106"/>
      <c r="E144" s="119"/>
      <c r="F144" s="13">
        <v>0.5</v>
      </c>
      <c r="G144" s="93"/>
      <c r="H144" s="94"/>
      <c r="I144" s="35"/>
      <c r="N144" s="35"/>
    </row>
    <row r="145" spans="1:16384" s="36" customFormat="1" x14ac:dyDescent="0.3">
      <c r="A145" s="83" t="s">
        <v>256</v>
      </c>
      <c r="B145" s="84"/>
      <c r="C145" s="84"/>
      <c r="D145" s="84"/>
      <c r="E145" s="84"/>
      <c r="F145" s="84"/>
      <c r="G145" s="84"/>
      <c r="H145" s="85"/>
      <c r="I145" s="35"/>
      <c r="N145" s="35"/>
    </row>
    <row r="146" spans="1:16384" s="36" customFormat="1" ht="15.75" customHeight="1" x14ac:dyDescent="0.3">
      <c r="A146" s="74" t="s">
        <v>257</v>
      </c>
      <c r="B146" s="75"/>
      <c r="C146" s="75"/>
      <c r="D146" s="75"/>
      <c r="E146" s="75"/>
      <c r="F146" s="75"/>
      <c r="G146" s="75"/>
      <c r="H146" s="76"/>
      <c r="I146" s="35"/>
      <c r="N146" s="35"/>
    </row>
    <row r="147" spans="1:16384" s="36" customFormat="1" x14ac:dyDescent="0.3">
      <c r="A147" s="83" t="s">
        <v>287</v>
      </c>
      <c r="B147" s="84"/>
      <c r="C147" s="84"/>
      <c r="D147" s="84"/>
      <c r="E147" s="84"/>
      <c r="F147" s="84"/>
      <c r="G147" s="84"/>
      <c r="H147" s="85"/>
      <c r="I147" s="35"/>
      <c r="N147" s="35"/>
    </row>
    <row r="148" spans="1:16384" s="36" customFormat="1" ht="15.75" customHeight="1" x14ac:dyDescent="0.3">
      <c r="A148" s="86">
        <v>1</v>
      </c>
      <c r="B148" s="87"/>
      <c r="C148" s="61" t="s">
        <v>266</v>
      </c>
      <c r="D148" s="65">
        <f>(39.81+(2.9*1.5+2.13*0.9+1.2*(2.82+2.75)))*10.764</f>
        <v>567.91940399999999</v>
      </c>
      <c r="E148" s="41">
        <v>0</v>
      </c>
      <c r="F148" s="41">
        <f>D148*(($F$144)+1)+(IF(E148&lt;101,E148,IF(E148&lt;201,E148/2,IF(E148&lt;=301,E148/3,E148/4))))</f>
        <v>851.87910599999998</v>
      </c>
      <c r="G148" s="77" t="str">
        <f>A147</f>
        <v>1st Floor For Part Residential</v>
      </c>
      <c r="H148" s="78"/>
      <c r="I148" s="62">
        <f>2.9*3.49+2.13*2.8+2.75*2.48+2.82*3.38+1.85*1+1.13*1+2.16*1.14+2.12*1.22</f>
        <v>40.465400000000002</v>
      </c>
      <c r="K148" s="36">
        <f>4100000/F152</f>
        <v>6946.5972542337531</v>
      </c>
      <c r="M148" s="36">
        <f>5000000/F148</f>
        <v>5869.3774325297281</v>
      </c>
      <c r="N148" s="35"/>
    </row>
    <row r="149" spans="1:16384" s="36" customFormat="1" ht="15.75" customHeight="1" x14ac:dyDescent="0.3">
      <c r="A149" s="116">
        <v>7</v>
      </c>
      <c r="B149" s="116"/>
      <c r="C149" s="61" t="s">
        <v>266</v>
      </c>
      <c r="D149" s="65">
        <f>(39.81+(2.9*1.5+2.13*0.9+1.2*(2.82+2.75)))*10.764</f>
        <v>567.91940399999999</v>
      </c>
      <c r="E149" s="41">
        <v>0</v>
      </c>
      <c r="F149" s="41">
        <f>D149*(($F$144)+1)+(IF(E149&lt;101,E149,IF(E149&lt;201,E149/2,IF(E149&lt;=301,E149/3,E149/4))))</f>
        <v>851.87910599999998</v>
      </c>
      <c r="G149" s="81"/>
      <c r="H149" s="82"/>
      <c r="I149" s="35"/>
      <c r="K149" s="36">
        <f>5900000/F151</f>
        <v>6925.8653703850796</v>
      </c>
      <c r="M149" s="36">
        <f>7600000/F156</f>
        <v>6492.3907053820722</v>
      </c>
    </row>
    <row r="150" spans="1:16384" s="36" customFormat="1" ht="15.75" customHeight="1" x14ac:dyDescent="0.3">
      <c r="A150" s="83" t="s">
        <v>265</v>
      </c>
      <c r="B150" s="84"/>
      <c r="C150" s="84"/>
      <c r="D150" s="84"/>
      <c r="E150" s="84"/>
      <c r="F150" s="84"/>
      <c r="G150" s="84"/>
      <c r="H150" s="85"/>
      <c r="I150" s="35"/>
      <c r="M150" s="36">
        <f>3500000/F152</f>
        <v>5930.0220462971065</v>
      </c>
    </row>
    <row r="151" spans="1:16384" s="36" customFormat="1" x14ac:dyDescent="0.3">
      <c r="A151" s="81">
        <v>1</v>
      </c>
      <c r="B151" s="82"/>
      <c r="C151" s="61" t="s">
        <v>266</v>
      </c>
      <c r="D151" s="65">
        <f>(39.81+(2.9*1.5+2.13*0.9+1.2*(2.82+2.75)))*10.764</f>
        <v>567.91940399999999</v>
      </c>
      <c r="E151" s="65">
        <v>0</v>
      </c>
      <c r="F151" s="61">
        <f t="shared" ref="F151:F157" si="6">D151*(($F$144)+1)+(IF(E151&lt;101,E151,IF(E151&lt;201,E151/2,IF(E151&lt;=301,E151/3,E151/4))))</f>
        <v>851.87910599999998</v>
      </c>
      <c r="G151" s="77" t="str">
        <f>A150</f>
        <v>2nd Floor</v>
      </c>
      <c r="H151" s="78"/>
      <c r="I151" s="35"/>
    </row>
    <row r="152" spans="1:16384" s="36" customFormat="1" x14ac:dyDescent="0.3">
      <c r="A152" s="86">
        <v>2</v>
      </c>
      <c r="B152" s="87"/>
      <c r="C152" s="61" t="s">
        <v>264</v>
      </c>
      <c r="D152" s="65">
        <f>(29.85+(2.82*1.5+2.75*0.9))*10.764</f>
        <v>393.47801999999996</v>
      </c>
      <c r="E152" s="65">
        <v>0</v>
      </c>
      <c r="F152" s="41">
        <f t="shared" si="6"/>
        <v>590.21702999999991</v>
      </c>
      <c r="G152" s="79"/>
      <c r="H152" s="80"/>
      <c r="I152" s="35"/>
      <c r="J152" s="36">
        <f>2.82*3.4+2.13*3.5+2.75*2.6+1.98*1.22+1.22*2.13</f>
        <v>29.2072</v>
      </c>
      <c r="K152" s="36">
        <f>3700000/F152</f>
        <v>6268.8804489426548</v>
      </c>
    </row>
    <row r="153" spans="1:16384" s="36" customFormat="1" x14ac:dyDescent="0.3">
      <c r="A153" s="86">
        <v>3</v>
      </c>
      <c r="B153" s="87"/>
      <c r="C153" s="61" t="s">
        <v>264</v>
      </c>
      <c r="D153" s="65">
        <f>(29.85+(2.82*1.5+2.75*0.9))*10.764</f>
        <v>393.47801999999996</v>
      </c>
      <c r="E153" s="65">
        <v>0</v>
      </c>
      <c r="F153" s="41">
        <f t="shared" si="6"/>
        <v>590.21702999999991</v>
      </c>
      <c r="G153" s="79"/>
      <c r="H153" s="80"/>
      <c r="I153" s="35"/>
    </row>
    <row r="154" spans="1:16384" s="36" customFormat="1" ht="15.75" customHeight="1" x14ac:dyDescent="0.3">
      <c r="A154" s="86">
        <v>4</v>
      </c>
      <c r="B154" s="87"/>
      <c r="C154" s="61" t="s">
        <v>266</v>
      </c>
      <c r="D154" s="65">
        <f>(42.2+(1.5*2.9+1.05*(2.82+2.82)))*10.764</f>
        <v>564.80860799999994</v>
      </c>
      <c r="E154" s="67">
        <f>(4.7*1+5.25*2.1)*10.764</f>
        <v>169.26390000000001</v>
      </c>
      <c r="F154" s="41">
        <f t="shared" si="6"/>
        <v>931.84486199999992</v>
      </c>
      <c r="G154" s="79"/>
      <c r="H154" s="80"/>
      <c r="I154" s="35"/>
    </row>
    <row r="155" spans="1:16384" s="36" customFormat="1" x14ac:dyDescent="0.3">
      <c r="A155" s="86">
        <v>5</v>
      </c>
      <c r="B155" s="87"/>
      <c r="C155" s="61" t="s">
        <v>266</v>
      </c>
      <c r="D155" s="65">
        <f>(42.2+(1.5*2.9+1.05*(2.82+2.82)))*10.764</f>
        <v>564.80860799999994</v>
      </c>
      <c r="E155" s="67">
        <f>(4.7*1+5.25*2.1)*10.764</f>
        <v>169.26390000000001</v>
      </c>
      <c r="F155" s="41">
        <f t="shared" si="6"/>
        <v>931.84486199999992</v>
      </c>
      <c r="G155" s="79"/>
      <c r="H155" s="80"/>
      <c r="I155" s="35"/>
    </row>
    <row r="156" spans="1:16384" s="36" customFormat="1" x14ac:dyDescent="0.3">
      <c r="A156" s="86">
        <v>6</v>
      </c>
      <c r="B156" s="87"/>
      <c r="C156" s="61" t="s">
        <v>267</v>
      </c>
      <c r="D156" s="65">
        <f>(62.85+1.5*3.05+0.9*(2.82+2.82))*10.764</f>
        <v>780.40076399999987</v>
      </c>
      <c r="E156" s="67">
        <v>0</v>
      </c>
      <c r="F156" s="41">
        <f t="shared" si="6"/>
        <v>1170.6011459999997</v>
      </c>
      <c r="G156" s="79"/>
      <c r="H156" s="80"/>
      <c r="I156" s="35"/>
    </row>
    <row r="157" spans="1:16384" s="36" customFormat="1" x14ac:dyDescent="0.3">
      <c r="A157" s="86">
        <v>7</v>
      </c>
      <c r="B157" s="87"/>
      <c r="C157" s="61" t="s">
        <v>266</v>
      </c>
      <c r="D157" s="65">
        <f>(39.81+(2.9*1.5+2.13*0.9+1.2*(2.82+2.75)))*10.764</f>
        <v>567.91940399999999</v>
      </c>
      <c r="E157" s="65">
        <v>0</v>
      </c>
      <c r="F157" s="41">
        <f t="shared" si="6"/>
        <v>851.87910599999998</v>
      </c>
      <c r="G157" s="81"/>
      <c r="H157" s="82"/>
      <c r="I157" s="35"/>
    </row>
    <row r="158" spans="1:16384" s="36" customFormat="1" ht="15.75" customHeight="1" x14ac:dyDescent="0.3">
      <c r="A158" s="83" t="s">
        <v>268</v>
      </c>
      <c r="B158" s="84"/>
      <c r="C158" s="84"/>
      <c r="D158" s="84"/>
      <c r="E158" s="84"/>
      <c r="F158" s="84"/>
      <c r="G158" s="84"/>
      <c r="H158" s="85"/>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c r="ZA158" s="73"/>
      <c r="ZB158" s="73"/>
      <c r="ZC158" s="73"/>
      <c r="ZD158" s="73"/>
      <c r="ZE158" s="73"/>
      <c r="ZF158" s="73"/>
      <c r="ZG158" s="73"/>
      <c r="ZH158" s="73"/>
      <c r="ZI158" s="73"/>
      <c r="ZJ158" s="73"/>
      <c r="ZK158" s="73"/>
      <c r="ZL158" s="73"/>
      <c r="ZM158" s="73"/>
      <c r="ZN158" s="73"/>
      <c r="ZO158" s="73"/>
      <c r="ZP158" s="73"/>
      <c r="ZQ158" s="73"/>
      <c r="ZR158" s="73"/>
      <c r="ZS158" s="73"/>
      <c r="ZT158" s="73"/>
      <c r="ZU158" s="73"/>
      <c r="ZV158" s="73"/>
      <c r="ZW158" s="73"/>
      <c r="ZX158" s="73"/>
      <c r="ZY158" s="73"/>
      <c r="ZZ158" s="73"/>
      <c r="AAA158" s="73"/>
      <c r="AAB158" s="73"/>
      <c r="AAC158" s="73"/>
      <c r="AAD158" s="73"/>
      <c r="AAE158" s="73"/>
      <c r="AAF158" s="73"/>
      <c r="AAG158" s="73"/>
      <c r="AAH158" s="73"/>
      <c r="AAI158" s="73"/>
      <c r="AAJ158" s="73"/>
      <c r="AAK158" s="73"/>
      <c r="AAL158" s="73"/>
      <c r="AAM158" s="73"/>
      <c r="AAN158" s="73"/>
      <c r="AAO158" s="73"/>
      <c r="AAP158" s="73"/>
      <c r="AAQ158" s="73"/>
      <c r="AAR158" s="73"/>
      <c r="AAS158" s="73"/>
      <c r="AAT158" s="73"/>
      <c r="AAU158" s="73"/>
      <c r="AAV158" s="73"/>
      <c r="AAW158" s="73"/>
      <c r="AAX158" s="73"/>
      <c r="AAY158" s="73"/>
      <c r="AAZ158" s="73"/>
      <c r="ABA158" s="73"/>
      <c r="ABB158" s="73"/>
      <c r="ABC158" s="73"/>
      <c r="ABD158" s="73"/>
      <c r="ABE158" s="73"/>
      <c r="ABF158" s="73"/>
      <c r="ABG158" s="73"/>
      <c r="ABH158" s="73"/>
      <c r="ABI158" s="73"/>
      <c r="ABJ158" s="73"/>
      <c r="ABK158" s="73"/>
      <c r="ABL158" s="73"/>
      <c r="ABM158" s="73"/>
      <c r="ABN158" s="73"/>
      <c r="ABO158" s="73"/>
      <c r="ABP158" s="73"/>
      <c r="ABQ158" s="73"/>
      <c r="ABR158" s="73"/>
      <c r="ABS158" s="73"/>
      <c r="ABT158" s="73"/>
      <c r="ABU158" s="73"/>
      <c r="ABV158" s="73"/>
      <c r="ABW158" s="73"/>
      <c r="ABX158" s="73"/>
      <c r="ABY158" s="73"/>
      <c r="ABZ158" s="73"/>
      <c r="ACA158" s="73"/>
      <c r="ACB158" s="73"/>
      <c r="ACC158" s="73"/>
      <c r="ACD158" s="73"/>
      <c r="ACE158" s="73"/>
      <c r="ACF158" s="73"/>
      <c r="ACG158" s="73"/>
      <c r="ACH158" s="73"/>
      <c r="ACI158" s="73"/>
      <c r="ACJ158" s="73"/>
      <c r="ACK158" s="73"/>
      <c r="ACL158" s="73"/>
      <c r="ACM158" s="73"/>
      <c r="ACN158" s="73"/>
      <c r="ACO158" s="73"/>
      <c r="ACP158" s="73"/>
      <c r="ACQ158" s="73"/>
      <c r="ACR158" s="73"/>
      <c r="ACS158" s="73"/>
      <c r="ACT158" s="73"/>
      <c r="ACU158" s="73"/>
      <c r="ACV158" s="73"/>
      <c r="ACW158" s="73"/>
      <c r="ACX158" s="73"/>
      <c r="ACY158" s="73"/>
      <c r="ACZ158" s="73"/>
      <c r="ADA158" s="73"/>
      <c r="ADB158" s="73"/>
      <c r="ADC158" s="73"/>
      <c r="ADD158" s="73"/>
      <c r="ADE158" s="73"/>
      <c r="ADF158" s="73"/>
      <c r="ADG158" s="73"/>
      <c r="ADH158" s="73"/>
      <c r="ADI158" s="73"/>
      <c r="ADJ158" s="73"/>
      <c r="ADK158" s="73"/>
      <c r="ADL158" s="73"/>
      <c r="ADM158" s="73"/>
      <c r="ADN158" s="73"/>
      <c r="ADO158" s="73"/>
      <c r="ADP158" s="73"/>
      <c r="ADQ158" s="73"/>
      <c r="ADR158" s="73"/>
      <c r="ADS158" s="73"/>
      <c r="ADT158" s="73"/>
      <c r="ADU158" s="73"/>
      <c r="ADV158" s="73"/>
      <c r="ADW158" s="73"/>
      <c r="ADX158" s="73"/>
      <c r="ADY158" s="73"/>
      <c r="ADZ158" s="73"/>
      <c r="AEA158" s="73"/>
      <c r="AEB158" s="73"/>
      <c r="AEC158" s="73"/>
      <c r="AED158" s="73"/>
      <c r="AEE158" s="73"/>
      <c r="AEF158" s="73"/>
      <c r="AEG158" s="73"/>
      <c r="AEH158" s="73"/>
      <c r="AEI158" s="73"/>
      <c r="AEJ158" s="73"/>
      <c r="AEK158" s="73"/>
      <c r="AEL158" s="73"/>
      <c r="AEM158" s="73"/>
      <c r="AEN158" s="73"/>
      <c r="AEO158" s="73"/>
      <c r="AEP158" s="73"/>
      <c r="AEQ158" s="73"/>
      <c r="AER158" s="73"/>
      <c r="AES158" s="73"/>
      <c r="AET158" s="73"/>
      <c r="AEU158" s="73"/>
      <c r="AEV158" s="73"/>
      <c r="AEW158" s="73"/>
      <c r="AEX158" s="73"/>
      <c r="AEY158" s="73"/>
      <c r="AEZ158" s="73"/>
      <c r="AFA158" s="73"/>
      <c r="AFB158" s="73"/>
      <c r="AFC158" s="73"/>
      <c r="AFD158" s="73"/>
      <c r="AFE158" s="73"/>
      <c r="AFF158" s="73"/>
      <c r="AFG158" s="73"/>
      <c r="AFH158" s="73"/>
      <c r="AFI158" s="73"/>
      <c r="AFJ158" s="73"/>
      <c r="AFK158" s="73"/>
      <c r="AFL158" s="73"/>
      <c r="AFM158" s="73"/>
      <c r="AFN158" s="73"/>
      <c r="AFO158" s="73"/>
      <c r="AFP158" s="73"/>
      <c r="AFQ158" s="73"/>
      <c r="AFR158" s="73"/>
      <c r="AFS158" s="73"/>
      <c r="AFT158" s="73"/>
      <c r="AFU158" s="73"/>
      <c r="AFV158" s="73"/>
      <c r="AFW158" s="73"/>
      <c r="AFX158" s="73"/>
      <c r="AFY158" s="73"/>
      <c r="AFZ158" s="73"/>
      <c r="AGA158" s="73"/>
      <c r="AGB158" s="73"/>
      <c r="AGC158" s="73"/>
      <c r="AGD158" s="73"/>
      <c r="AGE158" s="73"/>
      <c r="AGF158" s="73"/>
      <c r="AGG158" s="73"/>
      <c r="AGH158" s="73"/>
      <c r="AGI158" s="73"/>
      <c r="AGJ158" s="73"/>
      <c r="AGK158" s="73"/>
      <c r="AGL158" s="73"/>
      <c r="AGM158" s="73"/>
      <c r="AGN158" s="73"/>
      <c r="AGO158" s="73"/>
      <c r="AGP158" s="73"/>
      <c r="AGQ158" s="73"/>
      <c r="AGR158" s="73"/>
      <c r="AGS158" s="73"/>
      <c r="AGT158" s="73"/>
      <c r="AGU158" s="73"/>
      <c r="AGV158" s="73"/>
      <c r="AGW158" s="73"/>
      <c r="AGX158" s="73"/>
      <c r="AGY158" s="73"/>
      <c r="AGZ158" s="73"/>
      <c r="AHA158" s="73"/>
      <c r="AHB158" s="73"/>
      <c r="AHC158" s="73"/>
      <c r="AHD158" s="73"/>
      <c r="AHE158" s="73"/>
      <c r="AHF158" s="73"/>
      <c r="AHG158" s="73"/>
      <c r="AHH158" s="73"/>
      <c r="AHI158" s="73"/>
      <c r="AHJ158" s="73"/>
      <c r="AHK158" s="73"/>
      <c r="AHL158" s="73"/>
      <c r="AHM158" s="73"/>
      <c r="AHN158" s="73"/>
      <c r="AHO158" s="73"/>
      <c r="AHP158" s="73"/>
      <c r="AHQ158" s="73"/>
      <c r="AHR158" s="73"/>
      <c r="AHS158" s="73"/>
      <c r="AHT158" s="73"/>
      <c r="AHU158" s="73"/>
      <c r="AHV158" s="73"/>
      <c r="AHW158" s="73"/>
      <c r="AHX158" s="73"/>
      <c r="AHY158" s="73"/>
      <c r="AHZ158" s="73"/>
      <c r="AIA158" s="73"/>
      <c r="AIB158" s="73"/>
      <c r="AIC158" s="73"/>
      <c r="AID158" s="73"/>
      <c r="AIE158" s="73"/>
      <c r="AIF158" s="73"/>
      <c r="AIG158" s="73"/>
      <c r="AIH158" s="73"/>
      <c r="AII158" s="73"/>
      <c r="AIJ158" s="73"/>
      <c r="AIK158" s="73"/>
      <c r="AIL158" s="73"/>
      <c r="AIM158" s="73"/>
      <c r="AIN158" s="73"/>
      <c r="AIO158" s="73"/>
      <c r="AIP158" s="73"/>
      <c r="AIQ158" s="73"/>
      <c r="AIR158" s="73"/>
      <c r="AIS158" s="73"/>
      <c r="AIT158" s="73"/>
      <c r="AIU158" s="73"/>
      <c r="AIV158" s="73"/>
      <c r="AIW158" s="73"/>
      <c r="AIX158" s="73"/>
      <c r="AIY158" s="73"/>
      <c r="AIZ158" s="73"/>
      <c r="AJA158" s="73"/>
      <c r="AJB158" s="73"/>
      <c r="AJC158" s="73"/>
      <c r="AJD158" s="73"/>
      <c r="AJE158" s="73"/>
      <c r="AJF158" s="73"/>
      <c r="AJG158" s="73"/>
      <c r="AJH158" s="73"/>
      <c r="AJI158" s="73"/>
      <c r="AJJ158" s="73"/>
      <c r="AJK158" s="73"/>
      <c r="AJL158" s="73"/>
      <c r="AJM158" s="73"/>
      <c r="AJN158" s="73"/>
      <c r="AJO158" s="73"/>
      <c r="AJP158" s="73"/>
      <c r="AJQ158" s="73"/>
      <c r="AJR158" s="73"/>
      <c r="AJS158" s="73"/>
      <c r="AJT158" s="73"/>
      <c r="AJU158" s="73"/>
      <c r="AJV158" s="73"/>
      <c r="AJW158" s="73"/>
      <c r="AJX158" s="73"/>
      <c r="AJY158" s="73"/>
      <c r="AJZ158" s="73"/>
      <c r="AKA158" s="73"/>
      <c r="AKB158" s="73"/>
      <c r="AKC158" s="73"/>
      <c r="AKD158" s="73"/>
      <c r="AKE158" s="73"/>
      <c r="AKF158" s="73"/>
      <c r="AKG158" s="73"/>
      <c r="AKH158" s="73"/>
      <c r="AKI158" s="73"/>
      <c r="AKJ158" s="73"/>
      <c r="AKK158" s="73"/>
      <c r="AKL158" s="73"/>
      <c r="AKM158" s="73"/>
      <c r="AKN158" s="73"/>
      <c r="AKO158" s="73"/>
      <c r="AKP158" s="73"/>
      <c r="AKQ158" s="73"/>
      <c r="AKR158" s="73"/>
      <c r="AKS158" s="73"/>
      <c r="AKT158" s="73"/>
      <c r="AKU158" s="73"/>
      <c r="AKV158" s="73"/>
      <c r="AKW158" s="73"/>
      <c r="AKX158" s="73"/>
      <c r="AKY158" s="73"/>
      <c r="AKZ158" s="73"/>
      <c r="ALA158" s="73"/>
      <c r="ALB158" s="73"/>
      <c r="ALC158" s="73"/>
      <c r="ALD158" s="73"/>
      <c r="ALE158" s="73"/>
      <c r="ALF158" s="73"/>
      <c r="ALG158" s="73"/>
      <c r="ALH158" s="73"/>
      <c r="ALI158" s="73"/>
      <c r="ALJ158" s="73"/>
      <c r="ALK158" s="73"/>
      <c r="ALL158" s="73"/>
      <c r="ALM158" s="73"/>
      <c r="ALN158" s="73"/>
      <c r="ALO158" s="73"/>
      <c r="ALP158" s="73"/>
      <c r="ALQ158" s="73"/>
      <c r="ALR158" s="73"/>
      <c r="ALS158" s="73"/>
      <c r="ALT158" s="73"/>
      <c r="ALU158" s="73"/>
      <c r="ALV158" s="73"/>
      <c r="ALW158" s="73"/>
      <c r="ALX158" s="73"/>
      <c r="ALY158" s="73"/>
      <c r="ALZ158" s="73"/>
      <c r="AMA158" s="73"/>
      <c r="AMB158" s="73"/>
      <c r="AMC158" s="73"/>
      <c r="AMD158" s="73"/>
      <c r="AME158" s="73"/>
      <c r="AMF158" s="73"/>
      <c r="AMG158" s="73"/>
      <c r="AMH158" s="73"/>
      <c r="AMI158" s="73"/>
      <c r="AMJ158" s="73"/>
      <c r="AMK158" s="73"/>
      <c r="AML158" s="73"/>
      <c r="AMM158" s="73"/>
      <c r="AMN158" s="73"/>
      <c r="AMO158" s="73"/>
      <c r="AMP158" s="73"/>
      <c r="AMQ158" s="73"/>
      <c r="AMR158" s="73"/>
      <c r="AMS158" s="73"/>
      <c r="AMT158" s="73"/>
      <c r="AMU158" s="73"/>
      <c r="AMV158" s="73"/>
      <c r="AMW158" s="73"/>
      <c r="AMX158" s="73"/>
      <c r="AMY158" s="73"/>
      <c r="AMZ158" s="73"/>
      <c r="ANA158" s="73"/>
      <c r="ANB158" s="73"/>
      <c r="ANC158" s="73"/>
      <c r="AND158" s="73"/>
      <c r="ANE158" s="73"/>
      <c r="ANF158" s="73"/>
      <c r="ANG158" s="73"/>
      <c r="ANH158" s="73"/>
      <c r="ANI158" s="73"/>
      <c r="ANJ158" s="73"/>
      <c r="ANK158" s="73"/>
      <c r="ANL158" s="73"/>
      <c r="ANM158" s="73"/>
      <c r="ANN158" s="73"/>
      <c r="ANO158" s="73"/>
      <c r="ANP158" s="73"/>
      <c r="ANQ158" s="73"/>
      <c r="ANR158" s="73"/>
      <c r="ANS158" s="73"/>
      <c r="ANT158" s="73"/>
      <c r="ANU158" s="73"/>
      <c r="ANV158" s="73"/>
      <c r="ANW158" s="73"/>
      <c r="ANX158" s="73"/>
      <c r="ANY158" s="73"/>
      <c r="ANZ158" s="73"/>
      <c r="AOA158" s="73"/>
      <c r="AOB158" s="73"/>
      <c r="AOC158" s="73"/>
      <c r="AOD158" s="73"/>
      <c r="AOE158" s="73"/>
      <c r="AOF158" s="73"/>
      <c r="AOG158" s="73"/>
      <c r="AOH158" s="73"/>
      <c r="AOI158" s="73"/>
      <c r="AOJ158" s="73"/>
      <c r="AOK158" s="73"/>
      <c r="AOL158" s="73"/>
      <c r="AOM158" s="73"/>
      <c r="AON158" s="73"/>
      <c r="AOO158" s="73"/>
      <c r="AOP158" s="73"/>
      <c r="AOQ158" s="73"/>
      <c r="AOR158" s="73"/>
      <c r="AOS158" s="73"/>
      <c r="AOT158" s="73"/>
      <c r="AOU158" s="73"/>
      <c r="AOV158" s="73"/>
      <c r="AOW158" s="73"/>
      <c r="AOX158" s="73"/>
      <c r="AOY158" s="73"/>
      <c r="AOZ158" s="73"/>
      <c r="APA158" s="73"/>
      <c r="APB158" s="73"/>
      <c r="APC158" s="73"/>
      <c r="APD158" s="73"/>
      <c r="APE158" s="73"/>
      <c r="APF158" s="73"/>
      <c r="APG158" s="73"/>
      <c r="APH158" s="73"/>
      <c r="API158" s="73"/>
      <c r="APJ158" s="73"/>
      <c r="APK158" s="73"/>
      <c r="APL158" s="73"/>
      <c r="APM158" s="73"/>
      <c r="APN158" s="73"/>
      <c r="APO158" s="73"/>
      <c r="APP158" s="73"/>
      <c r="APQ158" s="73"/>
      <c r="APR158" s="73"/>
      <c r="APS158" s="73"/>
      <c r="APT158" s="73"/>
      <c r="APU158" s="73"/>
      <c r="APV158" s="73"/>
      <c r="APW158" s="73"/>
      <c r="APX158" s="73"/>
      <c r="APY158" s="73"/>
      <c r="APZ158" s="73"/>
      <c r="AQA158" s="73"/>
      <c r="AQB158" s="73"/>
      <c r="AQC158" s="73"/>
      <c r="AQD158" s="73"/>
      <c r="AQE158" s="73"/>
      <c r="AQF158" s="73"/>
      <c r="AQG158" s="73"/>
      <c r="AQH158" s="73"/>
      <c r="AQI158" s="73"/>
      <c r="AQJ158" s="73"/>
      <c r="AQK158" s="73"/>
      <c r="AQL158" s="73"/>
      <c r="AQM158" s="73"/>
      <c r="AQN158" s="73"/>
      <c r="AQO158" s="73"/>
      <c r="AQP158" s="73"/>
      <c r="AQQ158" s="73"/>
      <c r="AQR158" s="73"/>
      <c r="AQS158" s="73"/>
      <c r="AQT158" s="73"/>
      <c r="AQU158" s="73"/>
      <c r="AQV158" s="73"/>
      <c r="AQW158" s="73"/>
      <c r="AQX158" s="73"/>
      <c r="AQY158" s="73"/>
      <c r="AQZ158" s="73"/>
      <c r="ARA158" s="73"/>
      <c r="ARB158" s="73"/>
      <c r="ARC158" s="73"/>
      <c r="ARD158" s="73"/>
      <c r="ARE158" s="73"/>
      <c r="ARF158" s="73"/>
      <c r="ARG158" s="73"/>
      <c r="ARH158" s="73"/>
      <c r="ARI158" s="73"/>
      <c r="ARJ158" s="73"/>
      <c r="ARK158" s="73"/>
      <c r="ARL158" s="73"/>
      <c r="ARM158" s="73"/>
      <c r="ARN158" s="73"/>
      <c r="ARO158" s="73"/>
      <c r="ARP158" s="73"/>
      <c r="ARQ158" s="73"/>
      <c r="ARR158" s="73"/>
      <c r="ARS158" s="73"/>
      <c r="ART158" s="73"/>
      <c r="ARU158" s="73"/>
      <c r="ARV158" s="73"/>
      <c r="ARW158" s="73"/>
      <c r="ARX158" s="73"/>
      <c r="ARY158" s="73"/>
      <c r="ARZ158" s="73"/>
      <c r="ASA158" s="73"/>
      <c r="ASB158" s="73"/>
      <c r="ASC158" s="73"/>
      <c r="ASD158" s="73"/>
      <c r="ASE158" s="73"/>
      <c r="ASF158" s="73"/>
      <c r="ASG158" s="73"/>
      <c r="ASH158" s="73"/>
      <c r="ASI158" s="73"/>
      <c r="ASJ158" s="73"/>
      <c r="ASK158" s="73"/>
      <c r="ASL158" s="73"/>
      <c r="ASM158" s="73"/>
      <c r="ASN158" s="73"/>
      <c r="ASO158" s="73"/>
      <c r="ASP158" s="73"/>
      <c r="ASQ158" s="73"/>
      <c r="ASR158" s="73"/>
      <c r="ASS158" s="73"/>
      <c r="AST158" s="73"/>
      <c r="ASU158" s="73"/>
      <c r="ASV158" s="73"/>
      <c r="ASW158" s="73"/>
      <c r="ASX158" s="73"/>
      <c r="ASY158" s="73"/>
      <c r="ASZ158" s="73"/>
      <c r="ATA158" s="73"/>
      <c r="ATB158" s="73"/>
      <c r="ATC158" s="73"/>
      <c r="ATD158" s="73"/>
      <c r="ATE158" s="73"/>
      <c r="ATF158" s="73"/>
      <c r="ATG158" s="73"/>
      <c r="ATH158" s="73"/>
      <c r="ATI158" s="73"/>
      <c r="ATJ158" s="73"/>
      <c r="ATK158" s="73"/>
      <c r="ATL158" s="73"/>
      <c r="ATM158" s="73"/>
      <c r="ATN158" s="73"/>
      <c r="ATO158" s="73"/>
      <c r="ATP158" s="73"/>
      <c r="ATQ158" s="73"/>
      <c r="ATR158" s="73"/>
      <c r="ATS158" s="73"/>
      <c r="ATT158" s="73"/>
      <c r="ATU158" s="73"/>
      <c r="ATV158" s="73"/>
      <c r="ATW158" s="73"/>
      <c r="ATX158" s="73"/>
      <c r="ATY158" s="73"/>
      <c r="ATZ158" s="73"/>
      <c r="AUA158" s="73"/>
      <c r="AUB158" s="73"/>
      <c r="AUC158" s="73"/>
      <c r="AUD158" s="73"/>
      <c r="AUE158" s="73"/>
      <c r="AUF158" s="73"/>
      <c r="AUG158" s="73"/>
      <c r="AUH158" s="73"/>
      <c r="AUI158" s="73"/>
      <c r="AUJ158" s="73"/>
      <c r="AUK158" s="73"/>
      <c r="AUL158" s="73"/>
      <c r="AUM158" s="73"/>
      <c r="AUN158" s="73"/>
      <c r="AUO158" s="73"/>
      <c r="AUP158" s="73"/>
      <c r="AUQ158" s="73"/>
      <c r="AUR158" s="73"/>
      <c r="AUS158" s="73"/>
      <c r="AUT158" s="73"/>
      <c r="AUU158" s="73"/>
      <c r="AUV158" s="73"/>
      <c r="AUW158" s="73"/>
      <c r="AUX158" s="73"/>
      <c r="AUY158" s="73"/>
      <c r="AUZ158" s="73"/>
      <c r="AVA158" s="73"/>
      <c r="AVB158" s="73"/>
      <c r="AVC158" s="73"/>
      <c r="AVD158" s="73"/>
      <c r="AVE158" s="73"/>
      <c r="AVF158" s="73"/>
      <c r="AVG158" s="73"/>
      <c r="AVH158" s="73"/>
      <c r="AVI158" s="73"/>
      <c r="AVJ158" s="73"/>
      <c r="AVK158" s="73"/>
      <c r="AVL158" s="73"/>
      <c r="AVM158" s="73"/>
      <c r="AVN158" s="73"/>
      <c r="AVO158" s="73"/>
      <c r="AVP158" s="73"/>
      <c r="AVQ158" s="73"/>
      <c r="AVR158" s="73"/>
      <c r="AVS158" s="73"/>
      <c r="AVT158" s="73"/>
      <c r="AVU158" s="73"/>
      <c r="AVV158" s="73"/>
      <c r="AVW158" s="73"/>
      <c r="AVX158" s="73"/>
      <c r="AVY158" s="73"/>
      <c r="AVZ158" s="73"/>
      <c r="AWA158" s="73"/>
      <c r="AWB158" s="73"/>
      <c r="AWC158" s="73"/>
      <c r="AWD158" s="73"/>
      <c r="AWE158" s="73"/>
      <c r="AWF158" s="73"/>
      <c r="AWG158" s="73"/>
      <c r="AWH158" s="73"/>
      <c r="AWI158" s="73"/>
      <c r="AWJ158" s="73"/>
      <c r="AWK158" s="73"/>
      <c r="AWL158" s="73"/>
      <c r="AWM158" s="73"/>
      <c r="AWN158" s="73"/>
      <c r="AWO158" s="73"/>
      <c r="AWP158" s="73"/>
      <c r="AWQ158" s="73"/>
      <c r="AWR158" s="73"/>
      <c r="AWS158" s="73"/>
      <c r="AWT158" s="73"/>
      <c r="AWU158" s="73"/>
      <c r="AWV158" s="73"/>
      <c r="AWW158" s="73"/>
      <c r="AWX158" s="73"/>
      <c r="AWY158" s="73"/>
      <c r="AWZ158" s="73"/>
      <c r="AXA158" s="73"/>
      <c r="AXB158" s="73"/>
      <c r="AXC158" s="73"/>
      <c r="AXD158" s="73"/>
      <c r="AXE158" s="73"/>
      <c r="AXF158" s="73"/>
      <c r="AXG158" s="73"/>
      <c r="AXH158" s="73"/>
      <c r="AXI158" s="73"/>
      <c r="AXJ158" s="73"/>
      <c r="AXK158" s="73"/>
      <c r="AXL158" s="73"/>
      <c r="AXM158" s="73"/>
      <c r="AXN158" s="73"/>
      <c r="AXO158" s="73"/>
      <c r="AXP158" s="73"/>
      <c r="AXQ158" s="73"/>
      <c r="AXR158" s="73"/>
      <c r="AXS158" s="73"/>
      <c r="AXT158" s="73"/>
      <c r="AXU158" s="73"/>
      <c r="AXV158" s="73"/>
      <c r="AXW158" s="73"/>
      <c r="AXX158" s="73"/>
      <c r="AXY158" s="73"/>
      <c r="AXZ158" s="73"/>
      <c r="AYA158" s="73"/>
      <c r="AYB158" s="73"/>
      <c r="AYC158" s="73"/>
      <c r="AYD158" s="73"/>
      <c r="AYE158" s="73"/>
      <c r="AYF158" s="73"/>
      <c r="AYG158" s="73"/>
      <c r="AYH158" s="73"/>
      <c r="AYI158" s="73"/>
      <c r="AYJ158" s="73"/>
      <c r="AYK158" s="73"/>
      <c r="AYL158" s="73"/>
      <c r="AYM158" s="73"/>
      <c r="AYN158" s="73"/>
      <c r="AYO158" s="73"/>
      <c r="AYP158" s="73"/>
      <c r="AYQ158" s="73"/>
      <c r="AYR158" s="73"/>
      <c r="AYS158" s="73"/>
      <c r="AYT158" s="73"/>
      <c r="AYU158" s="73"/>
      <c r="AYV158" s="73"/>
      <c r="AYW158" s="73"/>
      <c r="AYX158" s="73"/>
      <c r="AYY158" s="73"/>
      <c r="AYZ158" s="73"/>
      <c r="AZA158" s="73"/>
      <c r="AZB158" s="73"/>
      <c r="AZC158" s="73"/>
      <c r="AZD158" s="73"/>
      <c r="AZE158" s="73"/>
      <c r="AZF158" s="73"/>
      <c r="AZG158" s="73"/>
      <c r="AZH158" s="73"/>
      <c r="AZI158" s="73"/>
      <c r="AZJ158" s="73"/>
      <c r="AZK158" s="73"/>
      <c r="AZL158" s="73"/>
      <c r="AZM158" s="73"/>
      <c r="AZN158" s="73"/>
      <c r="AZO158" s="73"/>
      <c r="AZP158" s="73"/>
      <c r="AZQ158" s="73"/>
      <c r="AZR158" s="73"/>
      <c r="AZS158" s="73"/>
      <c r="AZT158" s="73"/>
      <c r="AZU158" s="73"/>
      <c r="AZV158" s="73"/>
      <c r="AZW158" s="73"/>
      <c r="AZX158" s="73"/>
      <c r="AZY158" s="73"/>
      <c r="AZZ158" s="73"/>
      <c r="BAA158" s="73"/>
      <c r="BAB158" s="73"/>
      <c r="BAC158" s="73"/>
      <c r="BAD158" s="73"/>
      <c r="BAE158" s="73"/>
      <c r="BAF158" s="73"/>
      <c r="BAG158" s="73"/>
      <c r="BAH158" s="73"/>
      <c r="BAI158" s="73"/>
      <c r="BAJ158" s="73"/>
      <c r="BAK158" s="73"/>
      <c r="BAL158" s="73"/>
      <c r="BAM158" s="73"/>
      <c r="BAN158" s="73"/>
      <c r="BAO158" s="73"/>
      <c r="BAP158" s="73"/>
      <c r="BAQ158" s="73"/>
      <c r="BAR158" s="73"/>
      <c r="BAS158" s="73"/>
      <c r="BAT158" s="73"/>
      <c r="BAU158" s="73"/>
      <c r="BAV158" s="73"/>
      <c r="BAW158" s="73"/>
      <c r="BAX158" s="73"/>
      <c r="BAY158" s="73"/>
      <c r="BAZ158" s="73"/>
      <c r="BBA158" s="73"/>
      <c r="BBB158" s="73"/>
      <c r="BBC158" s="73"/>
      <c r="BBD158" s="73"/>
      <c r="BBE158" s="73"/>
      <c r="BBF158" s="73"/>
      <c r="BBG158" s="73"/>
      <c r="BBH158" s="73"/>
      <c r="BBI158" s="73"/>
      <c r="BBJ158" s="73"/>
      <c r="BBK158" s="73"/>
      <c r="BBL158" s="73"/>
      <c r="BBM158" s="73"/>
      <c r="BBN158" s="73"/>
      <c r="BBO158" s="73"/>
      <c r="BBP158" s="73"/>
      <c r="BBQ158" s="73"/>
      <c r="BBR158" s="73"/>
      <c r="BBS158" s="73"/>
      <c r="BBT158" s="73"/>
      <c r="BBU158" s="73"/>
      <c r="BBV158" s="73"/>
      <c r="BBW158" s="73"/>
      <c r="BBX158" s="73"/>
      <c r="BBY158" s="73"/>
      <c r="BBZ158" s="73"/>
      <c r="BCA158" s="73"/>
      <c r="BCB158" s="73"/>
      <c r="BCC158" s="73"/>
      <c r="BCD158" s="73"/>
      <c r="BCE158" s="73"/>
      <c r="BCF158" s="73"/>
      <c r="BCG158" s="73"/>
      <c r="BCH158" s="73"/>
      <c r="BCI158" s="73"/>
      <c r="BCJ158" s="73"/>
      <c r="BCK158" s="73"/>
      <c r="BCL158" s="73"/>
      <c r="BCM158" s="73"/>
      <c r="BCN158" s="73"/>
      <c r="BCO158" s="73"/>
      <c r="BCP158" s="73"/>
      <c r="BCQ158" s="73"/>
      <c r="BCR158" s="73"/>
      <c r="BCS158" s="73"/>
      <c r="BCT158" s="73"/>
      <c r="BCU158" s="73"/>
      <c r="BCV158" s="73"/>
      <c r="BCW158" s="73"/>
      <c r="BCX158" s="73"/>
      <c r="BCY158" s="73"/>
      <c r="BCZ158" s="73"/>
      <c r="BDA158" s="73"/>
      <c r="BDB158" s="73"/>
      <c r="BDC158" s="73"/>
      <c r="BDD158" s="73"/>
      <c r="BDE158" s="73"/>
      <c r="BDF158" s="73"/>
      <c r="BDG158" s="73"/>
      <c r="BDH158" s="73"/>
      <c r="BDI158" s="73"/>
      <c r="BDJ158" s="73"/>
      <c r="BDK158" s="73"/>
      <c r="BDL158" s="73"/>
      <c r="BDM158" s="73"/>
      <c r="BDN158" s="73"/>
      <c r="BDO158" s="73"/>
      <c r="BDP158" s="73"/>
      <c r="BDQ158" s="73"/>
      <c r="BDR158" s="73"/>
      <c r="BDS158" s="73"/>
      <c r="BDT158" s="73"/>
      <c r="BDU158" s="73"/>
      <c r="BDV158" s="73"/>
      <c r="BDW158" s="73"/>
      <c r="BDX158" s="73"/>
      <c r="BDY158" s="73"/>
      <c r="BDZ158" s="73"/>
      <c r="BEA158" s="73"/>
      <c r="BEB158" s="73"/>
      <c r="BEC158" s="73"/>
      <c r="BED158" s="73"/>
      <c r="BEE158" s="73"/>
      <c r="BEF158" s="73"/>
      <c r="BEG158" s="73"/>
      <c r="BEH158" s="73"/>
      <c r="BEI158" s="73"/>
      <c r="BEJ158" s="73"/>
      <c r="BEK158" s="73"/>
      <c r="BEL158" s="73"/>
      <c r="BEM158" s="73"/>
      <c r="BEN158" s="73"/>
      <c r="BEO158" s="73"/>
      <c r="BEP158" s="73"/>
      <c r="BEQ158" s="73"/>
      <c r="BER158" s="73"/>
      <c r="BES158" s="73"/>
      <c r="BET158" s="73"/>
      <c r="BEU158" s="73"/>
      <c r="BEV158" s="73"/>
      <c r="BEW158" s="73"/>
      <c r="BEX158" s="73"/>
      <c r="BEY158" s="73"/>
      <c r="BEZ158" s="73"/>
      <c r="BFA158" s="73"/>
      <c r="BFB158" s="73"/>
      <c r="BFC158" s="73"/>
      <c r="BFD158" s="73"/>
      <c r="BFE158" s="73"/>
      <c r="BFF158" s="73"/>
      <c r="BFG158" s="73"/>
      <c r="BFH158" s="73"/>
      <c r="BFI158" s="73"/>
      <c r="BFJ158" s="73"/>
      <c r="BFK158" s="73"/>
      <c r="BFL158" s="73"/>
      <c r="BFM158" s="73"/>
      <c r="BFN158" s="73"/>
      <c r="BFO158" s="73"/>
      <c r="BFP158" s="73"/>
      <c r="BFQ158" s="73"/>
      <c r="BFR158" s="73"/>
      <c r="BFS158" s="73"/>
      <c r="BFT158" s="73"/>
      <c r="BFU158" s="73"/>
      <c r="BFV158" s="73"/>
      <c r="BFW158" s="73"/>
      <c r="BFX158" s="73"/>
      <c r="BFY158" s="73"/>
      <c r="BFZ158" s="73"/>
      <c r="BGA158" s="73"/>
      <c r="BGB158" s="73"/>
      <c r="BGC158" s="73"/>
      <c r="BGD158" s="73"/>
      <c r="BGE158" s="73"/>
      <c r="BGF158" s="73"/>
      <c r="BGG158" s="73"/>
      <c r="BGH158" s="73"/>
      <c r="BGI158" s="73"/>
      <c r="BGJ158" s="73"/>
      <c r="BGK158" s="73"/>
      <c r="BGL158" s="73"/>
      <c r="BGM158" s="73"/>
      <c r="BGN158" s="73"/>
      <c r="BGO158" s="73"/>
      <c r="BGP158" s="73"/>
      <c r="BGQ158" s="73"/>
      <c r="BGR158" s="73"/>
      <c r="BGS158" s="73"/>
      <c r="BGT158" s="73"/>
      <c r="BGU158" s="73"/>
      <c r="BGV158" s="73"/>
      <c r="BGW158" s="73"/>
      <c r="BGX158" s="73"/>
      <c r="BGY158" s="73"/>
      <c r="BGZ158" s="73"/>
      <c r="BHA158" s="73"/>
      <c r="BHB158" s="73"/>
      <c r="BHC158" s="73"/>
      <c r="BHD158" s="73"/>
      <c r="BHE158" s="73"/>
      <c r="BHF158" s="73"/>
      <c r="BHG158" s="73"/>
      <c r="BHH158" s="73"/>
      <c r="BHI158" s="73"/>
      <c r="BHJ158" s="73"/>
      <c r="BHK158" s="73"/>
      <c r="BHL158" s="73"/>
      <c r="BHM158" s="73"/>
      <c r="BHN158" s="73"/>
      <c r="BHO158" s="73"/>
      <c r="BHP158" s="73"/>
      <c r="BHQ158" s="73"/>
      <c r="BHR158" s="73"/>
      <c r="BHS158" s="73"/>
      <c r="BHT158" s="73"/>
      <c r="BHU158" s="73"/>
      <c r="BHV158" s="73"/>
      <c r="BHW158" s="73"/>
      <c r="BHX158" s="73"/>
      <c r="BHY158" s="73"/>
      <c r="BHZ158" s="73"/>
      <c r="BIA158" s="73"/>
      <c r="BIB158" s="73"/>
      <c r="BIC158" s="73"/>
      <c r="BID158" s="73"/>
      <c r="BIE158" s="73"/>
      <c r="BIF158" s="73"/>
      <c r="BIG158" s="73"/>
      <c r="BIH158" s="73"/>
      <c r="BII158" s="73"/>
      <c r="BIJ158" s="73"/>
      <c r="BIK158" s="73"/>
      <c r="BIL158" s="73"/>
      <c r="BIM158" s="73"/>
      <c r="BIN158" s="73"/>
      <c r="BIO158" s="73"/>
      <c r="BIP158" s="73"/>
      <c r="BIQ158" s="73"/>
      <c r="BIR158" s="73"/>
      <c r="BIS158" s="73"/>
      <c r="BIT158" s="73"/>
      <c r="BIU158" s="73"/>
      <c r="BIV158" s="73"/>
      <c r="BIW158" s="73"/>
      <c r="BIX158" s="73"/>
      <c r="BIY158" s="73"/>
      <c r="BIZ158" s="73"/>
      <c r="BJA158" s="73"/>
      <c r="BJB158" s="73"/>
      <c r="BJC158" s="73"/>
      <c r="BJD158" s="73"/>
      <c r="BJE158" s="73"/>
      <c r="BJF158" s="73"/>
      <c r="BJG158" s="73"/>
      <c r="BJH158" s="73"/>
      <c r="BJI158" s="73"/>
      <c r="BJJ158" s="73"/>
      <c r="BJK158" s="73"/>
      <c r="BJL158" s="73"/>
      <c r="BJM158" s="73"/>
      <c r="BJN158" s="73"/>
      <c r="BJO158" s="73"/>
      <c r="BJP158" s="73"/>
      <c r="BJQ158" s="73"/>
      <c r="BJR158" s="73"/>
      <c r="BJS158" s="73"/>
      <c r="BJT158" s="73"/>
      <c r="BJU158" s="73"/>
      <c r="BJV158" s="73"/>
      <c r="BJW158" s="73"/>
      <c r="BJX158" s="73"/>
      <c r="BJY158" s="73"/>
      <c r="BJZ158" s="73"/>
      <c r="BKA158" s="73"/>
      <c r="BKB158" s="73"/>
      <c r="BKC158" s="73"/>
      <c r="BKD158" s="73"/>
      <c r="BKE158" s="73"/>
      <c r="BKF158" s="73"/>
      <c r="BKG158" s="73"/>
      <c r="BKH158" s="73"/>
      <c r="BKI158" s="73"/>
      <c r="BKJ158" s="73"/>
      <c r="BKK158" s="73"/>
      <c r="BKL158" s="73"/>
      <c r="BKM158" s="73"/>
      <c r="BKN158" s="73"/>
      <c r="BKO158" s="73"/>
      <c r="BKP158" s="73"/>
      <c r="BKQ158" s="73"/>
      <c r="BKR158" s="73"/>
      <c r="BKS158" s="73"/>
      <c r="BKT158" s="73"/>
      <c r="BKU158" s="73"/>
      <c r="BKV158" s="73"/>
      <c r="BKW158" s="73"/>
      <c r="BKX158" s="73"/>
      <c r="BKY158" s="73"/>
      <c r="BKZ158" s="73"/>
      <c r="BLA158" s="73"/>
      <c r="BLB158" s="73"/>
      <c r="BLC158" s="73"/>
      <c r="BLD158" s="73"/>
      <c r="BLE158" s="73"/>
      <c r="BLF158" s="73"/>
      <c r="BLG158" s="73"/>
      <c r="BLH158" s="73"/>
      <c r="BLI158" s="73"/>
      <c r="BLJ158" s="73"/>
      <c r="BLK158" s="73"/>
      <c r="BLL158" s="73"/>
      <c r="BLM158" s="73"/>
      <c r="BLN158" s="73"/>
      <c r="BLO158" s="73"/>
      <c r="BLP158" s="73"/>
      <c r="BLQ158" s="73"/>
      <c r="BLR158" s="73"/>
      <c r="BLS158" s="73"/>
      <c r="BLT158" s="73"/>
      <c r="BLU158" s="73"/>
      <c r="BLV158" s="73"/>
      <c r="BLW158" s="73"/>
      <c r="BLX158" s="73"/>
      <c r="BLY158" s="73"/>
      <c r="BLZ158" s="73"/>
      <c r="BMA158" s="73"/>
      <c r="BMB158" s="73"/>
      <c r="BMC158" s="73"/>
      <c r="BMD158" s="73"/>
      <c r="BME158" s="73"/>
      <c r="BMF158" s="73"/>
      <c r="BMG158" s="73"/>
      <c r="BMH158" s="73"/>
      <c r="BMI158" s="73"/>
      <c r="BMJ158" s="73"/>
      <c r="BMK158" s="73"/>
      <c r="BML158" s="73"/>
      <c r="BMM158" s="73"/>
      <c r="BMN158" s="73"/>
      <c r="BMO158" s="73"/>
      <c r="BMP158" s="73"/>
      <c r="BMQ158" s="73"/>
      <c r="BMR158" s="73"/>
      <c r="BMS158" s="73"/>
      <c r="BMT158" s="73"/>
      <c r="BMU158" s="73"/>
      <c r="BMV158" s="73"/>
      <c r="BMW158" s="73"/>
      <c r="BMX158" s="73"/>
      <c r="BMY158" s="73"/>
      <c r="BMZ158" s="73"/>
      <c r="BNA158" s="73"/>
      <c r="BNB158" s="73"/>
      <c r="BNC158" s="73"/>
      <c r="BND158" s="73"/>
      <c r="BNE158" s="73"/>
      <c r="BNF158" s="73"/>
      <c r="BNG158" s="73"/>
      <c r="BNH158" s="73"/>
      <c r="BNI158" s="73"/>
      <c r="BNJ158" s="73"/>
      <c r="BNK158" s="73"/>
      <c r="BNL158" s="73"/>
      <c r="BNM158" s="73"/>
      <c r="BNN158" s="73"/>
      <c r="BNO158" s="73"/>
      <c r="BNP158" s="73"/>
      <c r="BNQ158" s="73"/>
      <c r="BNR158" s="73"/>
      <c r="BNS158" s="73"/>
      <c r="BNT158" s="73"/>
      <c r="BNU158" s="73"/>
      <c r="BNV158" s="73"/>
      <c r="BNW158" s="73"/>
      <c r="BNX158" s="73"/>
      <c r="BNY158" s="73"/>
      <c r="BNZ158" s="73"/>
      <c r="BOA158" s="73"/>
      <c r="BOB158" s="73"/>
      <c r="BOC158" s="73"/>
      <c r="BOD158" s="73"/>
      <c r="BOE158" s="73"/>
      <c r="BOF158" s="73"/>
      <c r="BOG158" s="73"/>
      <c r="BOH158" s="73"/>
      <c r="BOI158" s="73"/>
      <c r="BOJ158" s="73"/>
      <c r="BOK158" s="73"/>
      <c r="BOL158" s="73"/>
      <c r="BOM158" s="73"/>
      <c r="BON158" s="73"/>
      <c r="BOO158" s="73"/>
      <c r="BOP158" s="73"/>
      <c r="BOQ158" s="73"/>
      <c r="BOR158" s="73"/>
      <c r="BOS158" s="73"/>
      <c r="BOT158" s="73"/>
      <c r="BOU158" s="73"/>
      <c r="BOV158" s="73"/>
      <c r="BOW158" s="73"/>
      <c r="BOX158" s="73"/>
      <c r="BOY158" s="73"/>
      <c r="BOZ158" s="73"/>
      <c r="BPA158" s="73"/>
      <c r="BPB158" s="73"/>
      <c r="BPC158" s="73"/>
      <c r="BPD158" s="73"/>
      <c r="BPE158" s="73"/>
      <c r="BPF158" s="73"/>
      <c r="BPG158" s="73"/>
      <c r="BPH158" s="73"/>
      <c r="BPI158" s="73"/>
      <c r="BPJ158" s="73"/>
      <c r="BPK158" s="73"/>
      <c r="BPL158" s="73"/>
      <c r="BPM158" s="73"/>
      <c r="BPN158" s="73"/>
      <c r="BPO158" s="73"/>
      <c r="BPP158" s="73"/>
      <c r="BPQ158" s="73"/>
      <c r="BPR158" s="73"/>
      <c r="BPS158" s="73"/>
      <c r="BPT158" s="73"/>
      <c r="BPU158" s="73"/>
      <c r="BPV158" s="73"/>
      <c r="BPW158" s="73"/>
      <c r="BPX158" s="73"/>
      <c r="BPY158" s="73"/>
      <c r="BPZ158" s="73"/>
      <c r="BQA158" s="73"/>
      <c r="BQB158" s="73"/>
      <c r="BQC158" s="73"/>
      <c r="BQD158" s="73"/>
      <c r="BQE158" s="73"/>
      <c r="BQF158" s="73"/>
      <c r="BQG158" s="73"/>
      <c r="BQH158" s="73"/>
      <c r="BQI158" s="73"/>
      <c r="BQJ158" s="73"/>
      <c r="BQK158" s="73"/>
      <c r="BQL158" s="73"/>
      <c r="BQM158" s="73"/>
      <c r="BQN158" s="73"/>
      <c r="BQO158" s="73"/>
      <c r="BQP158" s="73"/>
      <c r="BQQ158" s="73"/>
      <c r="BQR158" s="73"/>
      <c r="BQS158" s="73"/>
      <c r="BQT158" s="73"/>
      <c r="BQU158" s="73"/>
      <c r="BQV158" s="73"/>
      <c r="BQW158" s="73"/>
      <c r="BQX158" s="73"/>
      <c r="BQY158" s="73"/>
      <c r="BQZ158" s="73"/>
      <c r="BRA158" s="73"/>
      <c r="BRB158" s="73"/>
      <c r="BRC158" s="73"/>
      <c r="BRD158" s="73"/>
      <c r="BRE158" s="73"/>
      <c r="BRF158" s="73"/>
      <c r="BRG158" s="73"/>
      <c r="BRH158" s="73"/>
      <c r="BRI158" s="73"/>
      <c r="BRJ158" s="73"/>
      <c r="BRK158" s="73"/>
      <c r="BRL158" s="73"/>
      <c r="BRM158" s="73"/>
      <c r="BRN158" s="73"/>
      <c r="BRO158" s="73"/>
      <c r="BRP158" s="73"/>
      <c r="BRQ158" s="73"/>
      <c r="BRR158" s="73"/>
      <c r="BRS158" s="73"/>
      <c r="BRT158" s="73"/>
      <c r="BRU158" s="73"/>
      <c r="BRV158" s="73"/>
      <c r="BRW158" s="73"/>
      <c r="BRX158" s="73"/>
      <c r="BRY158" s="73"/>
      <c r="BRZ158" s="73"/>
      <c r="BSA158" s="73"/>
      <c r="BSB158" s="73"/>
      <c r="BSC158" s="73"/>
      <c r="BSD158" s="73"/>
      <c r="BSE158" s="73"/>
      <c r="BSF158" s="73"/>
      <c r="BSG158" s="73"/>
      <c r="BSH158" s="73"/>
      <c r="BSI158" s="73"/>
      <c r="BSJ158" s="73"/>
      <c r="BSK158" s="73"/>
      <c r="BSL158" s="73"/>
      <c r="BSM158" s="73"/>
      <c r="BSN158" s="73"/>
      <c r="BSO158" s="73"/>
      <c r="BSP158" s="73"/>
      <c r="BSQ158" s="73"/>
      <c r="BSR158" s="73"/>
      <c r="BSS158" s="73"/>
      <c r="BST158" s="73"/>
      <c r="BSU158" s="73"/>
      <c r="BSV158" s="73"/>
      <c r="BSW158" s="73"/>
      <c r="BSX158" s="73"/>
      <c r="BSY158" s="73"/>
      <c r="BSZ158" s="73"/>
      <c r="BTA158" s="73"/>
      <c r="BTB158" s="73"/>
      <c r="BTC158" s="73"/>
      <c r="BTD158" s="73"/>
      <c r="BTE158" s="73"/>
      <c r="BTF158" s="73"/>
      <c r="BTG158" s="73"/>
      <c r="BTH158" s="73"/>
      <c r="BTI158" s="73"/>
      <c r="BTJ158" s="73"/>
      <c r="BTK158" s="73"/>
      <c r="BTL158" s="73"/>
      <c r="BTM158" s="73"/>
      <c r="BTN158" s="73"/>
      <c r="BTO158" s="73"/>
      <c r="BTP158" s="73"/>
      <c r="BTQ158" s="73"/>
      <c r="BTR158" s="73"/>
      <c r="BTS158" s="73"/>
      <c r="BTT158" s="73"/>
      <c r="BTU158" s="73"/>
      <c r="BTV158" s="73"/>
      <c r="BTW158" s="73"/>
      <c r="BTX158" s="73"/>
      <c r="BTY158" s="73"/>
      <c r="BTZ158" s="73"/>
      <c r="BUA158" s="73"/>
      <c r="BUB158" s="73"/>
      <c r="BUC158" s="73"/>
      <c r="BUD158" s="73"/>
      <c r="BUE158" s="73"/>
      <c r="BUF158" s="73"/>
      <c r="BUG158" s="73"/>
      <c r="BUH158" s="73"/>
      <c r="BUI158" s="73"/>
      <c r="BUJ158" s="73"/>
      <c r="BUK158" s="73"/>
      <c r="BUL158" s="73"/>
      <c r="BUM158" s="73"/>
      <c r="BUN158" s="73"/>
      <c r="BUO158" s="73"/>
      <c r="BUP158" s="73"/>
      <c r="BUQ158" s="73"/>
      <c r="BUR158" s="73"/>
      <c r="BUS158" s="73"/>
      <c r="BUT158" s="73"/>
      <c r="BUU158" s="73"/>
      <c r="BUV158" s="73"/>
      <c r="BUW158" s="73"/>
      <c r="BUX158" s="73"/>
      <c r="BUY158" s="73"/>
      <c r="BUZ158" s="73"/>
      <c r="BVA158" s="73"/>
      <c r="BVB158" s="73"/>
      <c r="BVC158" s="73"/>
      <c r="BVD158" s="73"/>
      <c r="BVE158" s="73"/>
      <c r="BVF158" s="73"/>
      <c r="BVG158" s="73"/>
      <c r="BVH158" s="73"/>
      <c r="BVI158" s="73"/>
      <c r="BVJ158" s="73"/>
      <c r="BVK158" s="73"/>
      <c r="BVL158" s="73"/>
      <c r="BVM158" s="73"/>
      <c r="BVN158" s="73"/>
      <c r="BVO158" s="73"/>
      <c r="BVP158" s="73"/>
      <c r="BVQ158" s="73"/>
      <c r="BVR158" s="73"/>
      <c r="BVS158" s="73"/>
      <c r="BVT158" s="73"/>
      <c r="BVU158" s="73"/>
      <c r="BVV158" s="73"/>
      <c r="BVW158" s="73"/>
      <c r="BVX158" s="73"/>
      <c r="BVY158" s="73"/>
      <c r="BVZ158" s="73"/>
      <c r="BWA158" s="73"/>
      <c r="BWB158" s="73"/>
      <c r="BWC158" s="73"/>
      <c r="BWD158" s="73"/>
      <c r="BWE158" s="73"/>
      <c r="BWF158" s="73"/>
      <c r="BWG158" s="73"/>
      <c r="BWH158" s="73"/>
      <c r="BWI158" s="73"/>
      <c r="BWJ158" s="73"/>
      <c r="BWK158" s="73"/>
      <c r="BWL158" s="73"/>
      <c r="BWM158" s="73"/>
      <c r="BWN158" s="73"/>
      <c r="BWO158" s="73"/>
      <c r="BWP158" s="73"/>
      <c r="BWQ158" s="73"/>
      <c r="BWR158" s="73"/>
      <c r="BWS158" s="73"/>
      <c r="BWT158" s="73"/>
      <c r="BWU158" s="73"/>
      <c r="BWV158" s="73"/>
      <c r="BWW158" s="73"/>
      <c r="BWX158" s="73"/>
      <c r="BWY158" s="73"/>
      <c r="BWZ158" s="73"/>
      <c r="BXA158" s="73"/>
      <c r="BXB158" s="73"/>
      <c r="BXC158" s="73"/>
      <c r="BXD158" s="73"/>
      <c r="BXE158" s="73"/>
      <c r="BXF158" s="73"/>
      <c r="BXG158" s="73"/>
      <c r="BXH158" s="73"/>
      <c r="BXI158" s="73"/>
      <c r="BXJ158" s="73"/>
      <c r="BXK158" s="73"/>
      <c r="BXL158" s="73"/>
      <c r="BXM158" s="73"/>
      <c r="BXN158" s="73"/>
      <c r="BXO158" s="73"/>
      <c r="BXP158" s="73"/>
      <c r="BXQ158" s="73"/>
      <c r="BXR158" s="73"/>
      <c r="BXS158" s="73"/>
      <c r="BXT158" s="73"/>
      <c r="BXU158" s="73"/>
      <c r="BXV158" s="73"/>
      <c r="BXW158" s="73"/>
      <c r="BXX158" s="73"/>
      <c r="BXY158" s="73"/>
      <c r="BXZ158" s="73"/>
      <c r="BYA158" s="73"/>
      <c r="BYB158" s="73"/>
      <c r="BYC158" s="73"/>
      <c r="BYD158" s="73"/>
      <c r="BYE158" s="73"/>
      <c r="BYF158" s="73"/>
      <c r="BYG158" s="73"/>
      <c r="BYH158" s="73"/>
      <c r="BYI158" s="73"/>
      <c r="BYJ158" s="73"/>
      <c r="BYK158" s="73"/>
      <c r="BYL158" s="73"/>
      <c r="BYM158" s="73"/>
      <c r="BYN158" s="73"/>
      <c r="BYO158" s="73"/>
      <c r="BYP158" s="73"/>
      <c r="BYQ158" s="73"/>
      <c r="BYR158" s="73"/>
      <c r="BYS158" s="73"/>
      <c r="BYT158" s="73"/>
      <c r="BYU158" s="73"/>
      <c r="BYV158" s="73"/>
      <c r="BYW158" s="73"/>
      <c r="BYX158" s="73"/>
      <c r="BYY158" s="73"/>
      <c r="BYZ158" s="73"/>
      <c r="BZA158" s="73"/>
      <c r="BZB158" s="73"/>
      <c r="BZC158" s="73"/>
      <c r="BZD158" s="73"/>
      <c r="BZE158" s="73"/>
      <c r="BZF158" s="73"/>
      <c r="BZG158" s="73"/>
      <c r="BZH158" s="73"/>
      <c r="BZI158" s="73"/>
      <c r="BZJ158" s="73"/>
      <c r="BZK158" s="73"/>
      <c r="BZL158" s="73"/>
      <c r="BZM158" s="73"/>
      <c r="BZN158" s="73"/>
      <c r="BZO158" s="73"/>
      <c r="BZP158" s="73"/>
      <c r="BZQ158" s="73"/>
      <c r="BZR158" s="73"/>
      <c r="BZS158" s="73"/>
      <c r="BZT158" s="73"/>
      <c r="BZU158" s="73"/>
      <c r="BZV158" s="73"/>
      <c r="BZW158" s="73"/>
      <c r="BZX158" s="73"/>
      <c r="BZY158" s="73"/>
      <c r="BZZ158" s="73"/>
      <c r="CAA158" s="73"/>
      <c r="CAB158" s="73"/>
      <c r="CAC158" s="73"/>
      <c r="CAD158" s="73"/>
      <c r="CAE158" s="73"/>
      <c r="CAF158" s="73"/>
      <c r="CAG158" s="73"/>
      <c r="CAH158" s="73"/>
      <c r="CAI158" s="73"/>
      <c r="CAJ158" s="73"/>
      <c r="CAK158" s="73"/>
      <c r="CAL158" s="73"/>
      <c r="CAM158" s="73"/>
      <c r="CAN158" s="73"/>
      <c r="CAO158" s="73"/>
      <c r="CAP158" s="73"/>
      <c r="CAQ158" s="73"/>
      <c r="CAR158" s="73"/>
      <c r="CAS158" s="73"/>
      <c r="CAT158" s="73"/>
      <c r="CAU158" s="73"/>
      <c r="CAV158" s="73"/>
      <c r="CAW158" s="73"/>
      <c r="CAX158" s="73"/>
      <c r="CAY158" s="73"/>
      <c r="CAZ158" s="73"/>
      <c r="CBA158" s="73"/>
      <c r="CBB158" s="73"/>
      <c r="CBC158" s="73"/>
      <c r="CBD158" s="73"/>
      <c r="CBE158" s="73"/>
      <c r="CBF158" s="73"/>
      <c r="CBG158" s="73"/>
      <c r="CBH158" s="73"/>
      <c r="CBI158" s="73"/>
      <c r="CBJ158" s="73"/>
      <c r="CBK158" s="73"/>
      <c r="CBL158" s="73"/>
      <c r="CBM158" s="73"/>
      <c r="CBN158" s="73"/>
      <c r="CBO158" s="73"/>
      <c r="CBP158" s="73"/>
      <c r="CBQ158" s="73"/>
      <c r="CBR158" s="73"/>
      <c r="CBS158" s="73"/>
      <c r="CBT158" s="73"/>
      <c r="CBU158" s="73"/>
      <c r="CBV158" s="73"/>
      <c r="CBW158" s="73"/>
      <c r="CBX158" s="73"/>
      <c r="CBY158" s="73"/>
      <c r="CBZ158" s="73"/>
      <c r="CCA158" s="73"/>
      <c r="CCB158" s="73"/>
      <c r="CCC158" s="73"/>
      <c r="CCD158" s="73"/>
      <c r="CCE158" s="73"/>
      <c r="CCF158" s="73"/>
      <c r="CCG158" s="73"/>
      <c r="CCH158" s="73"/>
      <c r="CCI158" s="73"/>
      <c r="CCJ158" s="73"/>
      <c r="CCK158" s="73"/>
      <c r="CCL158" s="73"/>
      <c r="CCM158" s="73"/>
      <c r="CCN158" s="73"/>
      <c r="CCO158" s="73"/>
      <c r="CCP158" s="73"/>
      <c r="CCQ158" s="73"/>
      <c r="CCR158" s="73"/>
      <c r="CCS158" s="73"/>
      <c r="CCT158" s="73"/>
      <c r="CCU158" s="73"/>
      <c r="CCV158" s="73"/>
      <c r="CCW158" s="73"/>
      <c r="CCX158" s="73"/>
      <c r="CCY158" s="73"/>
      <c r="CCZ158" s="73"/>
      <c r="CDA158" s="73"/>
      <c r="CDB158" s="73"/>
      <c r="CDC158" s="73"/>
      <c r="CDD158" s="73"/>
      <c r="CDE158" s="73"/>
      <c r="CDF158" s="73"/>
      <c r="CDG158" s="73"/>
      <c r="CDH158" s="73"/>
      <c r="CDI158" s="73"/>
      <c r="CDJ158" s="73"/>
      <c r="CDK158" s="73"/>
      <c r="CDL158" s="73"/>
      <c r="CDM158" s="73"/>
      <c r="CDN158" s="73"/>
      <c r="CDO158" s="73"/>
      <c r="CDP158" s="73"/>
      <c r="CDQ158" s="73"/>
      <c r="CDR158" s="73"/>
      <c r="CDS158" s="73"/>
      <c r="CDT158" s="73"/>
      <c r="CDU158" s="73"/>
      <c r="CDV158" s="73"/>
      <c r="CDW158" s="73"/>
      <c r="CDX158" s="73"/>
      <c r="CDY158" s="73"/>
      <c r="CDZ158" s="73"/>
      <c r="CEA158" s="73"/>
      <c r="CEB158" s="73"/>
      <c r="CEC158" s="73"/>
      <c r="CED158" s="73"/>
      <c r="CEE158" s="73"/>
      <c r="CEF158" s="73"/>
      <c r="CEG158" s="73"/>
      <c r="CEH158" s="73"/>
      <c r="CEI158" s="73"/>
      <c r="CEJ158" s="73"/>
      <c r="CEK158" s="73"/>
      <c r="CEL158" s="73"/>
      <c r="CEM158" s="73"/>
      <c r="CEN158" s="73"/>
      <c r="CEO158" s="73"/>
      <c r="CEP158" s="73"/>
      <c r="CEQ158" s="73"/>
      <c r="CER158" s="73"/>
      <c r="CES158" s="73"/>
      <c r="CET158" s="73"/>
      <c r="CEU158" s="73"/>
      <c r="CEV158" s="73"/>
      <c r="CEW158" s="73"/>
      <c r="CEX158" s="73"/>
      <c r="CEY158" s="73"/>
      <c r="CEZ158" s="73"/>
      <c r="CFA158" s="73"/>
      <c r="CFB158" s="73"/>
      <c r="CFC158" s="73"/>
      <c r="CFD158" s="73"/>
      <c r="CFE158" s="73"/>
      <c r="CFF158" s="73"/>
      <c r="CFG158" s="73"/>
      <c r="CFH158" s="73"/>
      <c r="CFI158" s="73"/>
      <c r="CFJ158" s="73"/>
      <c r="CFK158" s="73"/>
      <c r="CFL158" s="73"/>
      <c r="CFM158" s="73"/>
      <c r="CFN158" s="73"/>
      <c r="CFO158" s="73"/>
      <c r="CFP158" s="73"/>
      <c r="CFQ158" s="73"/>
      <c r="CFR158" s="73"/>
      <c r="CFS158" s="73"/>
      <c r="CFT158" s="73"/>
      <c r="CFU158" s="73"/>
      <c r="CFV158" s="73"/>
      <c r="CFW158" s="73"/>
      <c r="CFX158" s="73"/>
      <c r="CFY158" s="73"/>
      <c r="CFZ158" s="73"/>
      <c r="CGA158" s="73"/>
      <c r="CGB158" s="73"/>
      <c r="CGC158" s="73"/>
      <c r="CGD158" s="73"/>
      <c r="CGE158" s="73"/>
      <c r="CGF158" s="73"/>
      <c r="CGG158" s="73"/>
      <c r="CGH158" s="73"/>
      <c r="CGI158" s="73"/>
      <c r="CGJ158" s="73"/>
      <c r="CGK158" s="73"/>
      <c r="CGL158" s="73"/>
      <c r="CGM158" s="73"/>
      <c r="CGN158" s="73"/>
      <c r="CGO158" s="73"/>
      <c r="CGP158" s="73"/>
      <c r="CGQ158" s="73"/>
      <c r="CGR158" s="73"/>
      <c r="CGS158" s="73"/>
      <c r="CGT158" s="73"/>
      <c r="CGU158" s="73"/>
      <c r="CGV158" s="73"/>
      <c r="CGW158" s="73"/>
      <c r="CGX158" s="73"/>
      <c r="CGY158" s="73"/>
      <c r="CGZ158" s="73"/>
      <c r="CHA158" s="73"/>
      <c r="CHB158" s="73"/>
      <c r="CHC158" s="73"/>
      <c r="CHD158" s="73"/>
      <c r="CHE158" s="73"/>
      <c r="CHF158" s="73"/>
      <c r="CHG158" s="73"/>
      <c r="CHH158" s="73"/>
      <c r="CHI158" s="73"/>
      <c r="CHJ158" s="73"/>
      <c r="CHK158" s="73"/>
      <c r="CHL158" s="73"/>
      <c r="CHM158" s="73"/>
      <c r="CHN158" s="73"/>
      <c r="CHO158" s="73"/>
      <c r="CHP158" s="73"/>
      <c r="CHQ158" s="73"/>
      <c r="CHR158" s="73"/>
      <c r="CHS158" s="73"/>
      <c r="CHT158" s="73"/>
      <c r="CHU158" s="73"/>
      <c r="CHV158" s="73"/>
      <c r="CHW158" s="73"/>
      <c r="CHX158" s="73"/>
      <c r="CHY158" s="73"/>
      <c r="CHZ158" s="73"/>
      <c r="CIA158" s="73"/>
      <c r="CIB158" s="73"/>
      <c r="CIC158" s="73"/>
      <c r="CID158" s="73"/>
      <c r="CIE158" s="73"/>
      <c r="CIF158" s="73"/>
      <c r="CIG158" s="73"/>
      <c r="CIH158" s="73"/>
      <c r="CII158" s="73"/>
      <c r="CIJ158" s="73"/>
      <c r="CIK158" s="73"/>
      <c r="CIL158" s="73"/>
      <c r="CIM158" s="73"/>
      <c r="CIN158" s="73"/>
      <c r="CIO158" s="73"/>
      <c r="CIP158" s="73"/>
      <c r="CIQ158" s="73"/>
      <c r="CIR158" s="73"/>
      <c r="CIS158" s="73"/>
      <c r="CIT158" s="73"/>
      <c r="CIU158" s="73"/>
      <c r="CIV158" s="73"/>
      <c r="CIW158" s="73"/>
      <c r="CIX158" s="73"/>
      <c r="CIY158" s="73"/>
      <c r="CIZ158" s="73"/>
      <c r="CJA158" s="73"/>
      <c r="CJB158" s="73"/>
      <c r="CJC158" s="73"/>
      <c r="CJD158" s="73"/>
      <c r="CJE158" s="73"/>
      <c r="CJF158" s="73"/>
      <c r="CJG158" s="73"/>
      <c r="CJH158" s="73"/>
      <c r="CJI158" s="73"/>
      <c r="CJJ158" s="73"/>
      <c r="CJK158" s="73"/>
      <c r="CJL158" s="73"/>
      <c r="CJM158" s="73"/>
      <c r="CJN158" s="73"/>
      <c r="CJO158" s="73"/>
      <c r="CJP158" s="73"/>
      <c r="CJQ158" s="73"/>
      <c r="CJR158" s="73"/>
      <c r="CJS158" s="73"/>
      <c r="CJT158" s="73"/>
      <c r="CJU158" s="73"/>
      <c r="CJV158" s="73"/>
      <c r="CJW158" s="73"/>
      <c r="CJX158" s="73"/>
      <c r="CJY158" s="73"/>
      <c r="CJZ158" s="73"/>
      <c r="CKA158" s="73"/>
      <c r="CKB158" s="73"/>
      <c r="CKC158" s="73"/>
      <c r="CKD158" s="73"/>
      <c r="CKE158" s="73"/>
      <c r="CKF158" s="73"/>
      <c r="CKG158" s="73"/>
      <c r="CKH158" s="73"/>
      <c r="CKI158" s="73"/>
      <c r="CKJ158" s="73"/>
      <c r="CKK158" s="73"/>
      <c r="CKL158" s="73"/>
      <c r="CKM158" s="73"/>
      <c r="CKN158" s="73"/>
      <c r="CKO158" s="73"/>
      <c r="CKP158" s="73"/>
      <c r="CKQ158" s="73"/>
      <c r="CKR158" s="73"/>
      <c r="CKS158" s="73"/>
      <c r="CKT158" s="73"/>
      <c r="CKU158" s="73"/>
      <c r="CKV158" s="73"/>
      <c r="CKW158" s="73"/>
      <c r="CKX158" s="73"/>
      <c r="CKY158" s="73"/>
      <c r="CKZ158" s="73"/>
      <c r="CLA158" s="73"/>
      <c r="CLB158" s="73"/>
      <c r="CLC158" s="73"/>
      <c r="CLD158" s="73"/>
      <c r="CLE158" s="73"/>
      <c r="CLF158" s="73"/>
      <c r="CLG158" s="73"/>
      <c r="CLH158" s="73"/>
      <c r="CLI158" s="73"/>
      <c r="CLJ158" s="73"/>
      <c r="CLK158" s="73"/>
      <c r="CLL158" s="73"/>
      <c r="CLM158" s="73"/>
      <c r="CLN158" s="73"/>
      <c r="CLO158" s="73"/>
      <c r="CLP158" s="73"/>
      <c r="CLQ158" s="73"/>
      <c r="CLR158" s="73"/>
      <c r="CLS158" s="73"/>
      <c r="CLT158" s="73"/>
      <c r="CLU158" s="73"/>
      <c r="CLV158" s="73"/>
      <c r="CLW158" s="73"/>
      <c r="CLX158" s="73"/>
      <c r="CLY158" s="73"/>
      <c r="CLZ158" s="73"/>
      <c r="CMA158" s="73"/>
      <c r="CMB158" s="73"/>
      <c r="CMC158" s="73"/>
      <c r="CMD158" s="73"/>
      <c r="CME158" s="73"/>
      <c r="CMF158" s="73"/>
      <c r="CMG158" s="73"/>
      <c r="CMH158" s="73"/>
      <c r="CMI158" s="73"/>
      <c r="CMJ158" s="73"/>
      <c r="CMK158" s="73"/>
      <c r="CML158" s="73"/>
      <c r="CMM158" s="73"/>
      <c r="CMN158" s="73"/>
      <c r="CMO158" s="73"/>
      <c r="CMP158" s="73"/>
      <c r="CMQ158" s="73"/>
      <c r="CMR158" s="73"/>
      <c r="CMS158" s="73"/>
      <c r="CMT158" s="73"/>
      <c r="CMU158" s="73"/>
      <c r="CMV158" s="73"/>
      <c r="CMW158" s="73"/>
      <c r="CMX158" s="73"/>
      <c r="CMY158" s="73"/>
      <c r="CMZ158" s="73"/>
      <c r="CNA158" s="73"/>
      <c r="CNB158" s="73"/>
      <c r="CNC158" s="73"/>
      <c r="CND158" s="73"/>
      <c r="CNE158" s="73"/>
      <c r="CNF158" s="73"/>
      <c r="CNG158" s="73"/>
      <c r="CNH158" s="73"/>
      <c r="CNI158" s="73"/>
      <c r="CNJ158" s="73"/>
      <c r="CNK158" s="73"/>
      <c r="CNL158" s="73"/>
      <c r="CNM158" s="73"/>
      <c r="CNN158" s="73"/>
      <c r="CNO158" s="73"/>
      <c r="CNP158" s="73"/>
      <c r="CNQ158" s="73"/>
      <c r="CNR158" s="73"/>
      <c r="CNS158" s="73"/>
      <c r="CNT158" s="73"/>
      <c r="CNU158" s="73"/>
      <c r="CNV158" s="73"/>
      <c r="CNW158" s="73"/>
      <c r="CNX158" s="73"/>
      <c r="CNY158" s="73"/>
      <c r="CNZ158" s="73"/>
      <c r="COA158" s="73"/>
      <c r="COB158" s="73"/>
      <c r="COC158" s="73"/>
      <c r="COD158" s="73"/>
      <c r="COE158" s="73"/>
      <c r="COF158" s="73"/>
      <c r="COG158" s="73"/>
      <c r="COH158" s="73"/>
      <c r="COI158" s="73"/>
      <c r="COJ158" s="73"/>
      <c r="COK158" s="73"/>
      <c r="COL158" s="73"/>
      <c r="COM158" s="73"/>
      <c r="CON158" s="73"/>
      <c r="COO158" s="73"/>
      <c r="COP158" s="73"/>
      <c r="COQ158" s="73"/>
      <c r="COR158" s="73"/>
      <c r="COS158" s="73"/>
      <c r="COT158" s="73"/>
      <c r="COU158" s="73"/>
      <c r="COV158" s="73"/>
      <c r="COW158" s="73"/>
      <c r="COX158" s="73"/>
      <c r="COY158" s="73"/>
      <c r="COZ158" s="73"/>
      <c r="CPA158" s="73"/>
      <c r="CPB158" s="73"/>
      <c r="CPC158" s="73"/>
      <c r="CPD158" s="73"/>
      <c r="CPE158" s="73"/>
      <c r="CPF158" s="73"/>
      <c r="CPG158" s="73"/>
      <c r="CPH158" s="73"/>
      <c r="CPI158" s="73"/>
      <c r="CPJ158" s="73"/>
      <c r="CPK158" s="73"/>
      <c r="CPL158" s="73"/>
      <c r="CPM158" s="73"/>
      <c r="CPN158" s="73"/>
      <c r="CPO158" s="73"/>
      <c r="CPP158" s="73"/>
      <c r="CPQ158" s="73"/>
      <c r="CPR158" s="73"/>
      <c r="CPS158" s="73"/>
      <c r="CPT158" s="73"/>
      <c r="CPU158" s="73"/>
      <c r="CPV158" s="73"/>
      <c r="CPW158" s="73"/>
      <c r="CPX158" s="73"/>
      <c r="CPY158" s="73"/>
      <c r="CPZ158" s="73"/>
      <c r="CQA158" s="73"/>
      <c r="CQB158" s="73"/>
      <c r="CQC158" s="73"/>
      <c r="CQD158" s="73"/>
      <c r="CQE158" s="73"/>
      <c r="CQF158" s="73"/>
      <c r="CQG158" s="73"/>
      <c r="CQH158" s="73"/>
      <c r="CQI158" s="73"/>
      <c r="CQJ158" s="73"/>
      <c r="CQK158" s="73"/>
      <c r="CQL158" s="73"/>
      <c r="CQM158" s="73"/>
      <c r="CQN158" s="73"/>
      <c r="CQO158" s="73"/>
      <c r="CQP158" s="73"/>
      <c r="CQQ158" s="73"/>
      <c r="CQR158" s="73"/>
      <c r="CQS158" s="73"/>
      <c r="CQT158" s="73"/>
      <c r="CQU158" s="73"/>
      <c r="CQV158" s="73"/>
      <c r="CQW158" s="73"/>
      <c r="CQX158" s="73"/>
      <c r="CQY158" s="73"/>
      <c r="CQZ158" s="73"/>
      <c r="CRA158" s="73"/>
      <c r="CRB158" s="73"/>
      <c r="CRC158" s="73"/>
      <c r="CRD158" s="73"/>
      <c r="CRE158" s="73"/>
      <c r="CRF158" s="73"/>
      <c r="CRG158" s="73"/>
      <c r="CRH158" s="73"/>
      <c r="CRI158" s="73"/>
      <c r="CRJ158" s="73"/>
      <c r="CRK158" s="73"/>
      <c r="CRL158" s="73"/>
      <c r="CRM158" s="73"/>
      <c r="CRN158" s="73"/>
      <c r="CRO158" s="73"/>
      <c r="CRP158" s="73"/>
      <c r="CRQ158" s="73"/>
      <c r="CRR158" s="73"/>
      <c r="CRS158" s="73"/>
      <c r="CRT158" s="73"/>
      <c r="CRU158" s="73"/>
      <c r="CRV158" s="73"/>
      <c r="CRW158" s="73"/>
      <c r="CRX158" s="73"/>
      <c r="CRY158" s="73"/>
      <c r="CRZ158" s="73"/>
      <c r="CSA158" s="73"/>
      <c r="CSB158" s="73"/>
      <c r="CSC158" s="73"/>
      <c r="CSD158" s="73"/>
      <c r="CSE158" s="73"/>
      <c r="CSF158" s="73"/>
      <c r="CSG158" s="73"/>
      <c r="CSH158" s="73"/>
      <c r="CSI158" s="73"/>
      <c r="CSJ158" s="73"/>
      <c r="CSK158" s="73"/>
      <c r="CSL158" s="73"/>
      <c r="CSM158" s="73"/>
      <c r="CSN158" s="73"/>
      <c r="CSO158" s="73"/>
      <c r="CSP158" s="73"/>
      <c r="CSQ158" s="73"/>
      <c r="CSR158" s="73"/>
      <c r="CSS158" s="73"/>
      <c r="CST158" s="73"/>
      <c r="CSU158" s="73"/>
      <c r="CSV158" s="73"/>
      <c r="CSW158" s="73"/>
      <c r="CSX158" s="73"/>
      <c r="CSY158" s="73"/>
      <c r="CSZ158" s="73"/>
      <c r="CTA158" s="73"/>
      <c r="CTB158" s="73"/>
      <c r="CTC158" s="73"/>
      <c r="CTD158" s="73"/>
      <c r="CTE158" s="73"/>
      <c r="CTF158" s="73"/>
      <c r="CTG158" s="73"/>
      <c r="CTH158" s="73"/>
      <c r="CTI158" s="73"/>
      <c r="CTJ158" s="73"/>
      <c r="CTK158" s="73"/>
      <c r="CTL158" s="73"/>
      <c r="CTM158" s="73"/>
      <c r="CTN158" s="73"/>
      <c r="CTO158" s="73"/>
      <c r="CTP158" s="73"/>
      <c r="CTQ158" s="73"/>
      <c r="CTR158" s="73"/>
      <c r="CTS158" s="73"/>
      <c r="CTT158" s="73"/>
      <c r="CTU158" s="73"/>
      <c r="CTV158" s="73"/>
      <c r="CTW158" s="73"/>
      <c r="CTX158" s="73"/>
      <c r="CTY158" s="73"/>
      <c r="CTZ158" s="73"/>
      <c r="CUA158" s="73"/>
      <c r="CUB158" s="73"/>
      <c r="CUC158" s="73"/>
      <c r="CUD158" s="73"/>
      <c r="CUE158" s="73"/>
      <c r="CUF158" s="73"/>
      <c r="CUG158" s="73"/>
      <c r="CUH158" s="73"/>
      <c r="CUI158" s="73"/>
      <c r="CUJ158" s="73"/>
      <c r="CUK158" s="73"/>
      <c r="CUL158" s="73"/>
      <c r="CUM158" s="73"/>
      <c r="CUN158" s="73"/>
      <c r="CUO158" s="73"/>
      <c r="CUP158" s="73"/>
      <c r="CUQ158" s="73"/>
      <c r="CUR158" s="73"/>
      <c r="CUS158" s="73"/>
      <c r="CUT158" s="73"/>
      <c r="CUU158" s="73"/>
      <c r="CUV158" s="73"/>
      <c r="CUW158" s="73"/>
      <c r="CUX158" s="73"/>
      <c r="CUY158" s="73"/>
      <c r="CUZ158" s="73"/>
      <c r="CVA158" s="73"/>
      <c r="CVB158" s="73"/>
      <c r="CVC158" s="73"/>
      <c r="CVD158" s="73"/>
      <c r="CVE158" s="73"/>
      <c r="CVF158" s="73"/>
      <c r="CVG158" s="73"/>
      <c r="CVH158" s="73"/>
      <c r="CVI158" s="73"/>
      <c r="CVJ158" s="73"/>
      <c r="CVK158" s="73"/>
      <c r="CVL158" s="73"/>
      <c r="CVM158" s="73"/>
      <c r="CVN158" s="73"/>
      <c r="CVO158" s="73"/>
      <c r="CVP158" s="73"/>
      <c r="CVQ158" s="73"/>
      <c r="CVR158" s="73"/>
      <c r="CVS158" s="73"/>
      <c r="CVT158" s="73"/>
      <c r="CVU158" s="73"/>
      <c r="CVV158" s="73"/>
      <c r="CVW158" s="73"/>
      <c r="CVX158" s="73"/>
      <c r="CVY158" s="73"/>
      <c r="CVZ158" s="73"/>
      <c r="CWA158" s="73"/>
      <c r="CWB158" s="73"/>
      <c r="CWC158" s="73"/>
      <c r="CWD158" s="73"/>
      <c r="CWE158" s="73"/>
      <c r="CWF158" s="73"/>
      <c r="CWG158" s="73"/>
      <c r="CWH158" s="73"/>
      <c r="CWI158" s="73"/>
      <c r="CWJ158" s="73"/>
      <c r="CWK158" s="73"/>
      <c r="CWL158" s="73"/>
      <c r="CWM158" s="73"/>
      <c r="CWN158" s="73"/>
      <c r="CWO158" s="73"/>
      <c r="CWP158" s="73"/>
      <c r="CWQ158" s="73"/>
      <c r="CWR158" s="73"/>
      <c r="CWS158" s="73"/>
      <c r="CWT158" s="73"/>
      <c r="CWU158" s="73"/>
      <c r="CWV158" s="73"/>
      <c r="CWW158" s="73"/>
      <c r="CWX158" s="73"/>
      <c r="CWY158" s="73"/>
      <c r="CWZ158" s="73"/>
      <c r="CXA158" s="73"/>
      <c r="CXB158" s="73"/>
      <c r="CXC158" s="73"/>
      <c r="CXD158" s="73"/>
      <c r="CXE158" s="73"/>
      <c r="CXF158" s="73"/>
      <c r="CXG158" s="73"/>
      <c r="CXH158" s="73"/>
      <c r="CXI158" s="73"/>
      <c r="CXJ158" s="73"/>
      <c r="CXK158" s="73"/>
      <c r="CXL158" s="73"/>
      <c r="CXM158" s="73"/>
      <c r="CXN158" s="73"/>
      <c r="CXO158" s="73"/>
      <c r="CXP158" s="73"/>
      <c r="CXQ158" s="73"/>
      <c r="CXR158" s="73"/>
      <c r="CXS158" s="73"/>
      <c r="CXT158" s="73"/>
      <c r="CXU158" s="73"/>
      <c r="CXV158" s="73"/>
      <c r="CXW158" s="73"/>
      <c r="CXX158" s="73"/>
      <c r="CXY158" s="73"/>
      <c r="CXZ158" s="73"/>
      <c r="CYA158" s="73"/>
      <c r="CYB158" s="73"/>
      <c r="CYC158" s="73"/>
      <c r="CYD158" s="73"/>
      <c r="CYE158" s="73"/>
      <c r="CYF158" s="73"/>
      <c r="CYG158" s="73"/>
      <c r="CYH158" s="73"/>
      <c r="CYI158" s="73"/>
      <c r="CYJ158" s="73"/>
      <c r="CYK158" s="73"/>
      <c r="CYL158" s="73"/>
      <c r="CYM158" s="73"/>
      <c r="CYN158" s="73"/>
      <c r="CYO158" s="73"/>
      <c r="CYP158" s="73"/>
      <c r="CYQ158" s="73"/>
      <c r="CYR158" s="73"/>
      <c r="CYS158" s="73"/>
      <c r="CYT158" s="73"/>
      <c r="CYU158" s="73"/>
      <c r="CYV158" s="73"/>
      <c r="CYW158" s="73"/>
      <c r="CYX158" s="73"/>
      <c r="CYY158" s="73"/>
      <c r="CYZ158" s="73"/>
      <c r="CZA158" s="73"/>
      <c r="CZB158" s="73"/>
      <c r="CZC158" s="73"/>
      <c r="CZD158" s="73"/>
      <c r="CZE158" s="73"/>
      <c r="CZF158" s="73"/>
      <c r="CZG158" s="73"/>
      <c r="CZH158" s="73"/>
      <c r="CZI158" s="73"/>
      <c r="CZJ158" s="73"/>
      <c r="CZK158" s="73"/>
      <c r="CZL158" s="73"/>
      <c r="CZM158" s="73"/>
      <c r="CZN158" s="73"/>
      <c r="CZO158" s="73"/>
      <c r="CZP158" s="73"/>
      <c r="CZQ158" s="73"/>
      <c r="CZR158" s="73"/>
      <c r="CZS158" s="73"/>
      <c r="CZT158" s="73"/>
      <c r="CZU158" s="73"/>
      <c r="CZV158" s="73"/>
      <c r="CZW158" s="73"/>
      <c r="CZX158" s="73"/>
      <c r="CZY158" s="73"/>
      <c r="CZZ158" s="73"/>
      <c r="DAA158" s="73"/>
      <c r="DAB158" s="73"/>
      <c r="DAC158" s="73"/>
      <c r="DAD158" s="73"/>
      <c r="DAE158" s="73"/>
      <c r="DAF158" s="73"/>
      <c r="DAG158" s="73"/>
      <c r="DAH158" s="73"/>
      <c r="DAI158" s="73"/>
      <c r="DAJ158" s="73"/>
      <c r="DAK158" s="73"/>
      <c r="DAL158" s="73"/>
      <c r="DAM158" s="73"/>
      <c r="DAN158" s="73"/>
      <c r="DAO158" s="73"/>
      <c r="DAP158" s="73"/>
      <c r="DAQ158" s="73"/>
      <c r="DAR158" s="73"/>
      <c r="DAS158" s="73"/>
      <c r="DAT158" s="73"/>
      <c r="DAU158" s="73"/>
      <c r="DAV158" s="73"/>
      <c r="DAW158" s="73"/>
      <c r="DAX158" s="73"/>
      <c r="DAY158" s="73"/>
      <c r="DAZ158" s="73"/>
      <c r="DBA158" s="73"/>
      <c r="DBB158" s="73"/>
      <c r="DBC158" s="73"/>
      <c r="DBD158" s="73"/>
      <c r="DBE158" s="73"/>
      <c r="DBF158" s="73"/>
      <c r="DBG158" s="73"/>
      <c r="DBH158" s="73"/>
      <c r="DBI158" s="73"/>
      <c r="DBJ158" s="73"/>
      <c r="DBK158" s="73"/>
      <c r="DBL158" s="73"/>
      <c r="DBM158" s="73"/>
      <c r="DBN158" s="73"/>
      <c r="DBO158" s="73"/>
      <c r="DBP158" s="73"/>
      <c r="DBQ158" s="73"/>
      <c r="DBR158" s="73"/>
      <c r="DBS158" s="73"/>
      <c r="DBT158" s="73"/>
      <c r="DBU158" s="73"/>
      <c r="DBV158" s="73"/>
      <c r="DBW158" s="73"/>
      <c r="DBX158" s="73"/>
      <c r="DBY158" s="73"/>
      <c r="DBZ158" s="73"/>
      <c r="DCA158" s="73"/>
      <c r="DCB158" s="73"/>
      <c r="DCC158" s="73"/>
      <c r="DCD158" s="73"/>
      <c r="DCE158" s="73"/>
      <c r="DCF158" s="73"/>
      <c r="DCG158" s="73"/>
      <c r="DCH158" s="73"/>
      <c r="DCI158" s="73"/>
      <c r="DCJ158" s="73"/>
      <c r="DCK158" s="73"/>
      <c r="DCL158" s="73"/>
      <c r="DCM158" s="73"/>
      <c r="DCN158" s="73"/>
      <c r="DCO158" s="73"/>
      <c r="DCP158" s="73"/>
      <c r="DCQ158" s="73"/>
      <c r="DCR158" s="73"/>
      <c r="DCS158" s="73"/>
      <c r="DCT158" s="73"/>
      <c r="DCU158" s="73"/>
      <c r="DCV158" s="73"/>
      <c r="DCW158" s="73"/>
      <c r="DCX158" s="73"/>
      <c r="DCY158" s="73"/>
      <c r="DCZ158" s="73"/>
      <c r="DDA158" s="73"/>
      <c r="DDB158" s="73"/>
      <c r="DDC158" s="73"/>
      <c r="DDD158" s="73"/>
      <c r="DDE158" s="73"/>
      <c r="DDF158" s="73"/>
      <c r="DDG158" s="73"/>
      <c r="DDH158" s="73"/>
      <c r="DDI158" s="73"/>
      <c r="DDJ158" s="73"/>
      <c r="DDK158" s="73"/>
      <c r="DDL158" s="73"/>
      <c r="DDM158" s="73"/>
      <c r="DDN158" s="73"/>
      <c r="DDO158" s="73"/>
      <c r="DDP158" s="73"/>
      <c r="DDQ158" s="73"/>
      <c r="DDR158" s="73"/>
      <c r="DDS158" s="73"/>
      <c r="DDT158" s="73"/>
      <c r="DDU158" s="73"/>
      <c r="DDV158" s="73"/>
      <c r="DDW158" s="73"/>
      <c r="DDX158" s="73"/>
      <c r="DDY158" s="73"/>
      <c r="DDZ158" s="73"/>
      <c r="DEA158" s="73"/>
      <c r="DEB158" s="73"/>
      <c r="DEC158" s="73"/>
      <c r="DED158" s="73"/>
      <c r="DEE158" s="73"/>
      <c r="DEF158" s="73"/>
      <c r="DEG158" s="73"/>
      <c r="DEH158" s="73"/>
      <c r="DEI158" s="73"/>
      <c r="DEJ158" s="73"/>
      <c r="DEK158" s="73"/>
      <c r="DEL158" s="73"/>
      <c r="DEM158" s="73"/>
      <c r="DEN158" s="73"/>
      <c r="DEO158" s="73"/>
      <c r="DEP158" s="73"/>
      <c r="DEQ158" s="73"/>
      <c r="DER158" s="73"/>
      <c r="DES158" s="73"/>
      <c r="DET158" s="73"/>
      <c r="DEU158" s="73"/>
      <c r="DEV158" s="73"/>
      <c r="DEW158" s="73"/>
      <c r="DEX158" s="73"/>
      <c r="DEY158" s="73"/>
      <c r="DEZ158" s="73"/>
      <c r="DFA158" s="73"/>
      <c r="DFB158" s="73"/>
      <c r="DFC158" s="73"/>
      <c r="DFD158" s="73"/>
      <c r="DFE158" s="73"/>
      <c r="DFF158" s="73"/>
      <c r="DFG158" s="73"/>
      <c r="DFH158" s="73"/>
      <c r="DFI158" s="73"/>
      <c r="DFJ158" s="73"/>
      <c r="DFK158" s="73"/>
      <c r="DFL158" s="73"/>
      <c r="DFM158" s="73"/>
      <c r="DFN158" s="73"/>
      <c r="DFO158" s="73"/>
      <c r="DFP158" s="73"/>
      <c r="DFQ158" s="73"/>
      <c r="DFR158" s="73"/>
      <c r="DFS158" s="73"/>
      <c r="DFT158" s="73"/>
      <c r="DFU158" s="73"/>
      <c r="DFV158" s="73"/>
      <c r="DFW158" s="73"/>
      <c r="DFX158" s="73"/>
      <c r="DFY158" s="73"/>
      <c r="DFZ158" s="73"/>
      <c r="DGA158" s="73"/>
      <c r="DGB158" s="73"/>
      <c r="DGC158" s="73"/>
      <c r="DGD158" s="73"/>
      <c r="DGE158" s="73"/>
      <c r="DGF158" s="73"/>
      <c r="DGG158" s="73"/>
      <c r="DGH158" s="73"/>
      <c r="DGI158" s="73"/>
      <c r="DGJ158" s="73"/>
      <c r="DGK158" s="73"/>
      <c r="DGL158" s="73"/>
      <c r="DGM158" s="73"/>
      <c r="DGN158" s="73"/>
      <c r="DGO158" s="73"/>
      <c r="DGP158" s="73"/>
      <c r="DGQ158" s="73"/>
      <c r="DGR158" s="73"/>
      <c r="DGS158" s="73"/>
      <c r="DGT158" s="73"/>
      <c r="DGU158" s="73"/>
      <c r="DGV158" s="73"/>
      <c r="DGW158" s="73"/>
      <c r="DGX158" s="73"/>
      <c r="DGY158" s="73"/>
      <c r="DGZ158" s="73"/>
      <c r="DHA158" s="73"/>
      <c r="DHB158" s="73"/>
      <c r="DHC158" s="73"/>
      <c r="DHD158" s="73"/>
      <c r="DHE158" s="73"/>
      <c r="DHF158" s="73"/>
      <c r="DHG158" s="73"/>
      <c r="DHH158" s="73"/>
      <c r="DHI158" s="73"/>
      <c r="DHJ158" s="73"/>
      <c r="DHK158" s="73"/>
      <c r="DHL158" s="73"/>
      <c r="DHM158" s="73"/>
      <c r="DHN158" s="73"/>
      <c r="DHO158" s="73"/>
      <c r="DHP158" s="73"/>
      <c r="DHQ158" s="73"/>
      <c r="DHR158" s="73"/>
      <c r="DHS158" s="73"/>
      <c r="DHT158" s="73"/>
      <c r="DHU158" s="73"/>
      <c r="DHV158" s="73"/>
      <c r="DHW158" s="73"/>
      <c r="DHX158" s="73"/>
      <c r="DHY158" s="73"/>
      <c r="DHZ158" s="73"/>
      <c r="DIA158" s="73"/>
      <c r="DIB158" s="73"/>
      <c r="DIC158" s="73"/>
      <c r="DID158" s="73"/>
      <c r="DIE158" s="73"/>
      <c r="DIF158" s="73"/>
      <c r="DIG158" s="73"/>
      <c r="DIH158" s="73"/>
      <c r="DII158" s="73"/>
      <c r="DIJ158" s="73"/>
      <c r="DIK158" s="73"/>
      <c r="DIL158" s="73"/>
      <c r="DIM158" s="73"/>
      <c r="DIN158" s="73"/>
      <c r="DIO158" s="73"/>
      <c r="DIP158" s="73"/>
      <c r="DIQ158" s="73"/>
      <c r="DIR158" s="73"/>
      <c r="DIS158" s="73"/>
      <c r="DIT158" s="73"/>
      <c r="DIU158" s="73"/>
      <c r="DIV158" s="73"/>
      <c r="DIW158" s="73"/>
      <c r="DIX158" s="73"/>
      <c r="DIY158" s="73"/>
      <c r="DIZ158" s="73"/>
      <c r="DJA158" s="73"/>
      <c r="DJB158" s="73"/>
      <c r="DJC158" s="73"/>
      <c r="DJD158" s="73"/>
      <c r="DJE158" s="73"/>
      <c r="DJF158" s="73"/>
      <c r="DJG158" s="73"/>
      <c r="DJH158" s="73"/>
      <c r="DJI158" s="73"/>
      <c r="DJJ158" s="73"/>
      <c r="DJK158" s="73"/>
      <c r="DJL158" s="73"/>
      <c r="DJM158" s="73"/>
      <c r="DJN158" s="73"/>
      <c r="DJO158" s="73"/>
      <c r="DJP158" s="73"/>
      <c r="DJQ158" s="73"/>
      <c r="DJR158" s="73"/>
      <c r="DJS158" s="73"/>
      <c r="DJT158" s="73"/>
      <c r="DJU158" s="73"/>
      <c r="DJV158" s="73"/>
      <c r="DJW158" s="73"/>
      <c r="DJX158" s="73"/>
      <c r="DJY158" s="73"/>
      <c r="DJZ158" s="73"/>
      <c r="DKA158" s="73"/>
      <c r="DKB158" s="73"/>
      <c r="DKC158" s="73"/>
      <c r="DKD158" s="73"/>
      <c r="DKE158" s="73"/>
      <c r="DKF158" s="73"/>
      <c r="DKG158" s="73"/>
      <c r="DKH158" s="73"/>
      <c r="DKI158" s="73"/>
      <c r="DKJ158" s="73"/>
      <c r="DKK158" s="73"/>
      <c r="DKL158" s="73"/>
      <c r="DKM158" s="73"/>
      <c r="DKN158" s="73"/>
      <c r="DKO158" s="73"/>
      <c r="DKP158" s="73"/>
      <c r="DKQ158" s="73"/>
      <c r="DKR158" s="73"/>
      <c r="DKS158" s="73"/>
      <c r="DKT158" s="73"/>
      <c r="DKU158" s="73"/>
      <c r="DKV158" s="73"/>
      <c r="DKW158" s="73"/>
      <c r="DKX158" s="73"/>
      <c r="DKY158" s="73"/>
      <c r="DKZ158" s="73"/>
      <c r="DLA158" s="73"/>
      <c r="DLB158" s="73"/>
      <c r="DLC158" s="73"/>
      <c r="DLD158" s="73"/>
      <c r="DLE158" s="73"/>
      <c r="DLF158" s="73"/>
      <c r="DLG158" s="73"/>
      <c r="DLH158" s="73"/>
      <c r="DLI158" s="73"/>
      <c r="DLJ158" s="73"/>
      <c r="DLK158" s="73"/>
      <c r="DLL158" s="73"/>
      <c r="DLM158" s="73"/>
      <c r="DLN158" s="73"/>
      <c r="DLO158" s="73"/>
      <c r="DLP158" s="73"/>
      <c r="DLQ158" s="73"/>
      <c r="DLR158" s="73"/>
      <c r="DLS158" s="73"/>
      <c r="DLT158" s="73"/>
      <c r="DLU158" s="73"/>
      <c r="DLV158" s="73"/>
      <c r="DLW158" s="73"/>
      <c r="DLX158" s="73"/>
      <c r="DLY158" s="73"/>
      <c r="DLZ158" s="73"/>
      <c r="DMA158" s="73"/>
      <c r="DMB158" s="73"/>
      <c r="DMC158" s="73"/>
      <c r="DMD158" s="73"/>
      <c r="DME158" s="73"/>
      <c r="DMF158" s="73"/>
      <c r="DMG158" s="73"/>
      <c r="DMH158" s="73"/>
      <c r="DMI158" s="73"/>
      <c r="DMJ158" s="73"/>
      <c r="DMK158" s="73"/>
      <c r="DML158" s="73"/>
      <c r="DMM158" s="73"/>
      <c r="DMN158" s="73"/>
      <c r="DMO158" s="73"/>
      <c r="DMP158" s="73"/>
      <c r="DMQ158" s="73"/>
      <c r="DMR158" s="73"/>
      <c r="DMS158" s="73"/>
      <c r="DMT158" s="73"/>
      <c r="DMU158" s="73"/>
      <c r="DMV158" s="73"/>
      <c r="DMW158" s="73"/>
      <c r="DMX158" s="73"/>
      <c r="DMY158" s="73"/>
      <c r="DMZ158" s="73"/>
      <c r="DNA158" s="73"/>
      <c r="DNB158" s="73"/>
      <c r="DNC158" s="73"/>
      <c r="DND158" s="73"/>
      <c r="DNE158" s="73"/>
      <c r="DNF158" s="73"/>
      <c r="DNG158" s="73"/>
      <c r="DNH158" s="73"/>
      <c r="DNI158" s="73"/>
      <c r="DNJ158" s="73"/>
      <c r="DNK158" s="73"/>
      <c r="DNL158" s="73"/>
      <c r="DNM158" s="73"/>
      <c r="DNN158" s="73"/>
      <c r="DNO158" s="73"/>
      <c r="DNP158" s="73"/>
      <c r="DNQ158" s="73"/>
      <c r="DNR158" s="73"/>
      <c r="DNS158" s="73"/>
      <c r="DNT158" s="73"/>
      <c r="DNU158" s="73"/>
      <c r="DNV158" s="73"/>
      <c r="DNW158" s="73"/>
      <c r="DNX158" s="73"/>
      <c r="DNY158" s="73"/>
      <c r="DNZ158" s="73"/>
      <c r="DOA158" s="73"/>
      <c r="DOB158" s="73"/>
      <c r="DOC158" s="73"/>
      <c r="DOD158" s="73"/>
      <c r="DOE158" s="73"/>
      <c r="DOF158" s="73"/>
      <c r="DOG158" s="73"/>
      <c r="DOH158" s="73"/>
      <c r="DOI158" s="73"/>
      <c r="DOJ158" s="73"/>
      <c r="DOK158" s="73"/>
      <c r="DOL158" s="73"/>
      <c r="DOM158" s="73"/>
      <c r="DON158" s="73"/>
      <c r="DOO158" s="73"/>
      <c r="DOP158" s="73"/>
      <c r="DOQ158" s="73"/>
      <c r="DOR158" s="73"/>
      <c r="DOS158" s="73"/>
      <c r="DOT158" s="73"/>
      <c r="DOU158" s="73"/>
      <c r="DOV158" s="73"/>
      <c r="DOW158" s="73"/>
      <c r="DOX158" s="73"/>
      <c r="DOY158" s="73"/>
      <c r="DOZ158" s="73"/>
      <c r="DPA158" s="73"/>
      <c r="DPB158" s="73"/>
      <c r="DPC158" s="73"/>
      <c r="DPD158" s="73"/>
      <c r="DPE158" s="73"/>
      <c r="DPF158" s="73"/>
      <c r="DPG158" s="73"/>
      <c r="DPH158" s="73"/>
      <c r="DPI158" s="73"/>
      <c r="DPJ158" s="73"/>
      <c r="DPK158" s="73"/>
      <c r="DPL158" s="73"/>
      <c r="DPM158" s="73"/>
      <c r="DPN158" s="73"/>
      <c r="DPO158" s="73"/>
      <c r="DPP158" s="73"/>
      <c r="DPQ158" s="73"/>
      <c r="DPR158" s="73"/>
      <c r="DPS158" s="73"/>
      <c r="DPT158" s="73"/>
      <c r="DPU158" s="73"/>
      <c r="DPV158" s="73"/>
      <c r="DPW158" s="73"/>
      <c r="DPX158" s="73"/>
      <c r="DPY158" s="73"/>
      <c r="DPZ158" s="73"/>
      <c r="DQA158" s="73"/>
      <c r="DQB158" s="73"/>
      <c r="DQC158" s="73"/>
      <c r="DQD158" s="73"/>
      <c r="DQE158" s="73"/>
      <c r="DQF158" s="73"/>
      <c r="DQG158" s="73"/>
      <c r="DQH158" s="73"/>
      <c r="DQI158" s="73"/>
      <c r="DQJ158" s="73"/>
      <c r="DQK158" s="73"/>
      <c r="DQL158" s="73"/>
      <c r="DQM158" s="73"/>
      <c r="DQN158" s="73"/>
      <c r="DQO158" s="73"/>
      <c r="DQP158" s="73"/>
      <c r="DQQ158" s="73"/>
      <c r="DQR158" s="73"/>
      <c r="DQS158" s="73"/>
      <c r="DQT158" s="73"/>
      <c r="DQU158" s="73"/>
      <c r="DQV158" s="73"/>
      <c r="DQW158" s="73"/>
      <c r="DQX158" s="73"/>
      <c r="DQY158" s="73"/>
      <c r="DQZ158" s="73"/>
      <c r="DRA158" s="73"/>
      <c r="DRB158" s="73"/>
      <c r="DRC158" s="73"/>
      <c r="DRD158" s="73"/>
      <c r="DRE158" s="73"/>
      <c r="DRF158" s="73"/>
      <c r="DRG158" s="73"/>
      <c r="DRH158" s="73"/>
      <c r="DRI158" s="73"/>
      <c r="DRJ158" s="73"/>
      <c r="DRK158" s="73"/>
      <c r="DRL158" s="73"/>
      <c r="DRM158" s="73"/>
      <c r="DRN158" s="73"/>
      <c r="DRO158" s="73"/>
      <c r="DRP158" s="73"/>
      <c r="DRQ158" s="73"/>
      <c r="DRR158" s="73"/>
      <c r="DRS158" s="73"/>
      <c r="DRT158" s="73"/>
      <c r="DRU158" s="73"/>
      <c r="DRV158" s="73"/>
      <c r="DRW158" s="73"/>
      <c r="DRX158" s="73"/>
      <c r="DRY158" s="73"/>
      <c r="DRZ158" s="73"/>
      <c r="DSA158" s="73"/>
      <c r="DSB158" s="73"/>
      <c r="DSC158" s="73"/>
      <c r="DSD158" s="73"/>
      <c r="DSE158" s="73"/>
      <c r="DSF158" s="73"/>
      <c r="DSG158" s="73"/>
      <c r="DSH158" s="73"/>
      <c r="DSI158" s="73"/>
      <c r="DSJ158" s="73"/>
      <c r="DSK158" s="73"/>
      <c r="DSL158" s="73"/>
      <c r="DSM158" s="73"/>
      <c r="DSN158" s="73"/>
      <c r="DSO158" s="73"/>
      <c r="DSP158" s="73"/>
      <c r="DSQ158" s="73"/>
      <c r="DSR158" s="73"/>
      <c r="DSS158" s="73"/>
      <c r="DST158" s="73"/>
      <c r="DSU158" s="73"/>
      <c r="DSV158" s="73"/>
      <c r="DSW158" s="73"/>
      <c r="DSX158" s="73"/>
      <c r="DSY158" s="73"/>
      <c r="DSZ158" s="73"/>
      <c r="DTA158" s="73"/>
      <c r="DTB158" s="73"/>
      <c r="DTC158" s="73"/>
      <c r="DTD158" s="73"/>
      <c r="DTE158" s="73"/>
      <c r="DTF158" s="73"/>
      <c r="DTG158" s="73"/>
      <c r="DTH158" s="73"/>
      <c r="DTI158" s="73"/>
      <c r="DTJ158" s="73"/>
      <c r="DTK158" s="73"/>
      <c r="DTL158" s="73"/>
      <c r="DTM158" s="73"/>
      <c r="DTN158" s="73"/>
      <c r="DTO158" s="73"/>
      <c r="DTP158" s="73"/>
      <c r="DTQ158" s="73"/>
      <c r="DTR158" s="73"/>
      <c r="DTS158" s="73"/>
      <c r="DTT158" s="73"/>
      <c r="DTU158" s="73"/>
      <c r="DTV158" s="73"/>
      <c r="DTW158" s="73"/>
      <c r="DTX158" s="73"/>
      <c r="DTY158" s="73"/>
      <c r="DTZ158" s="73"/>
      <c r="DUA158" s="73"/>
      <c r="DUB158" s="73"/>
      <c r="DUC158" s="73"/>
      <c r="DUD158" s="73"/>
      <c r="DUE158" s="73"/>
      <c r="DUF158" s="73"/>
      <c r="DUG158" s="73"/>
      <c r="DUH158" s="73"/>
      <c r="DUI158" s="73"/>
      <c r="DUJ158" s="73"/>
      <c r="DUK158" s="73"/>
      <c r="DUL158" s="73"/>
      <c r="DUM158" s="73"/>
      <c r="DUN158" s="73"/>
      <c r="DUO158" s="73"/>
      <c r="DUP158" s="73"/>
      <c r="DUQ158" s="73"/>
      <c r="DUR158" s="73"/>
      <c r="DUS158" s="73"/>
      <c r="DUT158" s="73"/>
      <c r="DUU158" s="73"/>
      <c r="DUV158" s="73"/>
      <c r="DUW158" s="73"/>
      <c r="DUX158" s="73"/>
      <c r="DUY158" s="73"/>
      <c r="DUZ158" s="73"/>
      <c r="DVA158" s="73"/>
      <c r="DVB158" s="73"/>
      <c r="DVC158" s="73"/>
      <c r="DVD158" s="73"/>
      <c r="DVE158" s="73"/>
      <c r="DVF158" s="73"/>
      <c r="DVG158" s="73"/>
      <c r="DVH158" s="73"/>
      <c r="DVI158" s="73"/>
      <c r="DVJ158" s="73"/>
      <c r="DVK158" s="73"/>
      <c r="DVL158" s="73"/>
      <c r="DVM158" s="73"/>
      <c r="DVN158" s="73"/>
      <c r="DVO158" s="73"/>
      <c r="DVP158" s="73"/>
      <c r="DVQ158" s="73"/>
      <c r="DVR158" s="73"/>
      <c r="DVS158" s="73"/>
      <c r="DVT158" s="73"/>
      <c r="DVU158" s="73"/>
      <c r="DVV158" s="73"/>
      <c r="DVW158" s="73"/>
      <c r="DVX158" s="73"/>
      <c r="DVY158" s="73"/>
      <c r="DVZ158" s="73"/>
      <c r="DWA158" s="73"/>
      <c r="DWB158" s="73"/>
      <c r="DWC158" s="73"/>
      <c r="DWD158" s="73"/>
      <c r="DWE158" s="73"/>
      <c r="DWF158" s="73"/>
      <c r="DWG158" s="73"/>
      <c r="DWH158" s="73"/>
      <c r="DWI158" s="73"/>
      <c r="DWJ158" s="73"/>
      <c r="DWK158" s="73"/>
      <c r="DWL158" s="73"/>
      <c r="DWM158" s="73"/>
      <c r="DWN158" s="73"/>
      <c r="DWO158" s="73"/>
      <c r="DWP158" s="73"/>
      <c r="DWQ158" s="73"/>
      <c r="DWR158" s="73"/>
      <c r="DWS158" s="73"/>
      <c r="DWT158" s="73"/>
      <c r="DWU158" s="73"/>
      <c r="DWV158" s="73"/>
      <c r="DWW158" s="73"/>
      <c r="DWX158" s="73"/>
      <c r="DWY158" s="73"/>
      <c r="DWZ158" s="73"/>
      <c r="DXA158" s="73"/>
      <c r="DXB158" s="73"/>
      <c r="DXC158" s="73"/>
      <c r="DXD158" s="73"/>
      <c r="DXE158" s="73"/>
      <c r="DXF158" s="73"/>
      <c r="DXG158" s="73"/>
      <c r="DXH158" s="73"/>
      <c r="DXI158" s="73"/>
      <c r="DXJ158" s="73"/>
      <c r="DXK158" s="73"/>
      <c r="DXL158" s="73"/>
      <c r="DXM158" s="73"/>
      <c r="DXN158" s="73"/>
      <c r="DXO158" s="73"/>
      <c r="DXP158" s="73"/>
      <c r="DXQ158" s="73"/>
      <c r="DXR158" s="73"/>
      <c r="DXS158" s="73"/>
      <c r="DXT158" s="73"/>
      <c r="DXU158" s="73"/>
      <c r="DXV158" s="73"/>
      <c r="DXW158" s="73"/>
      <c r="DXX158" s="73"/>
      <c r="DXY158" s="73"/>
      <c r="DXZ158" s="73"/>
      <c r="DYA158" s="73"/>
      <c r="DYB158" s="73"/>
      <c r="DYC158" s="73"/>
      <c r="DYD158" s="73"/>
      <c r="DYE158" s="73"/>
      <c r="DYF158" s="73"/>
      <c r="DYG158" s="73"/>
      <c r="DYH158" s="73"/>
      <c r="DYI158" s="73"/>
      <c r="DYJ158" s="73"/>
      <c r="DYK158" s="73"/>
      <c r="DYL158" s="73"/>
      <c r="DYM158" s="73"/>
      <c r="DYN158" s="73"/>
      <c r="DYO158" s="73"/>
      <c r="DYP158" s="73"/>
      <c r="DYQ158" s="73"/>
      <c r="DYR158" s="73"/>
      <c r="DYS158" s="73"/>
      <c r="DYT158" s="73"/>
      <c r="DYU158" s="73"/>
      <c r="DYV158" s="73"/>
      <c r="DYW158" s="73"/>
      <c r="DYX158" s="73"/>
      <c r="DYY158" s="73"/>
      <c r="DYZ158" s="73"/>
      <c r="DZA158" s="73"/>
      <c r="DZB158" s="73"/>
      <c r="DZC158" s="73"/>
      <c r="DZD158" s="73"/>
      <c r="DZE158" s="73"/>
      <c r="DZF158" s="73"/>
      <c r="DZG158" s="73"/>
      <c r="DZH158" s="73"/>
      <c r="DZI158" s="73"/>
      <c r="DZJ158" s="73"/>
      <c r="DZK158" s="73"/>
      <c r="DZL158" s="73"/>
      <c r="DZM158" s="73"/>
      <c r="DZN158" s="73"/>
      <c r="DZO158" s="73"/>
      <c r="DZP158" s="73"/>
      <c r="DZQ158" s="73"/>
      <c r="DZR158" s="73"/>
      <c r="DZS158" s="73"/>
      <c r="DZT158" s="73"/>
      <c r="DZU158" s="73"/>
      <c r="DZV158" s="73"/>
      <c r="DZW158" s="73"/>
      <c r="DZX158" s="73"/>
      <c r="DZY158" s="73"/>
      <c r="DZZ158" s="73"/>
      <c r="EAA158" s="73"/>
      <c r="EAB158" s="73"/>
      <c r="EAC158" s="73"/>
      <c r="EAD158" s="73"/>
      <c r="EAE158" s="73"/>
      <c r="EAF158" s="73"/>
      <c r="EAG158" s="73"/>
      <c r="EAH158" s="73"/>
      <c r="EAI158" s="73"/>
      <c r="EAJ158" s="73"/>
      <c r="EAK158" s="73"/>
      <c r="EAL158" s="73"/>
      <c r="EAM158" s="73"/>
      <c r="EAN158" s="73"/>
      <c r="EAO158" s="73"/>
      <c r="EAP158" s="73"/>
      <c r="EAQ158" s="73"/>
      <c r="EAR158" s="73"/>
      <c r="EAS158" s="73"/>
      <c r="EAT158" s="73"/>
      <c r="EAU158" s="73"/>
      <c r="EAV158" s="73"/>
      <c r="EAW158" s="73"/>
      <c r="EAX158" s="73"/>
      <c r="EAY158" s="73"/>
      <c r="EAZ158" s="73"/>
      <c r="EBA158" s="73"/>
      <c r="EBB158" s="73"/>
      <c r="EBC158" s="73"/>
      <c r="EBD158" s="73"/>
      <c r="EBE158" s="73"/>
      <c r="EBF158" s="73"/>
      <c r="EBG158" s="73"/>
      <c r="EBH158" s="73"/>
      <c r="EBI158" s="73"/>
      <c r="EBJ158" s="73"/>
      <c r="EBK158" s="73"/>
      <c r="EBL158" s="73"/>
      <c r="EBM158" s="73"/>
      <c r="EBN158" s="73"/>
      <c r="EBO158" s="73"/>
      <c r="EBP158" s="73"/>
      <c r="EBQ158" s="73"/>
      <c r="EBR158" s="73"/>
      <c r="EBS158" s="73"/>
      <c r="EBT158" s="73"/>
      <c r="EBU158" s="73"/>
      <c r="EBV158" s="73"/>
      <c r="EBW158" s="73"/>
      <c r="EBX158" s="73"/>
      <c r="EBY158" s="73"/>
      <c r="EBZ158" s="73"/>
      <c r="ECA158" s="73"/>
      <c r="ECB158" s="73"/>
      <c r="ECC158" s="73"/>
      <c r="ECD158" s="73"/>
      <c r="ECE158" s="73"/>
      <c r="ECF158" s="73"/>
      <c r="ECG158" s="73"/>
      <c r="ECH158" s="73"/>
      <c r="ECI158" s="73"/>
      <c r="ECJ158" s="73"/>
      <c r="ECK158" s="73"/>
      <c r="ECL158" s="73"/>
      <c r="ECM158" s="73"/>
      <c r="ECN158" s="73"/>
      <c r="ECO158" s="73"/>
      <c r="ECP158" s="73"/>
      <c r="ECQ158" s="73"/>
      <c r="ECR158" s="73"/>
      <c r="ECS158" s="73"/>
      <c r="ECT158" s="73"/>
      <c r="ECU158" s="73"/>
      <c r="ECV158" s="73"/>
      <c r="ECW158" s="73"/>
      <c r="ECX158" s="73"/>
      <c r="ECY158" s="73"/>
      <c r="ECZ158" s="73"/>
      <c r="EDA158" s="73"/>
      <c r="EDB158" s="73"/>
      <c r="EDC158" s="73"/>
      <c r="EDD158" s="73"/>
      <c r="EDE158" s="73"/>
      <c r="EDF158" s="73"/>
      <c r="EDG158" s="73"/>
      <c r="EDH158" s="73"/>
      <c r="EDI158" s="73"/>
      <c r="EDJ158" s="73"/>
      <c r="EDK158" s="73"/>
      <c r="EDL158" s="73"/>
      <c r="EDM158" s="73"/>
      <c r="EDN158" s="73"/>
      <c r="EDO158" s="73"/>
      <c r="EDP158" s="73"/>
      <c r="EDQ158" s="73"/>
      <c r="EDR158" s="73"/>
      <c r="EDS158" s="73"/>
      <c r="EDT158" s="73"/>
      <c r="EDU158" s="73"/>
      <c r="EDV158" s="73"/>
      <c r="EDW158" s="73"/>
      <c r="EDX158" s="73"/>
      <c r="EDY158" s="73"/>
      <c r="EDZ158" s="73"/>
      <c r="EEA158" s="73"/>
      <c r="EEB158" s="73"/>
      <c r="EEC158" s="73"/>
      <c r="EED158" s="73"/>
      <c r="EEE158" s="73"/>
      <c r="EEF158" s="73"/>
      <c r="EEG158" s="73"/>
      <c r="EEH158" s="73"/>
      <c r="EEI158" s="73"/>
      <c r="EEJ158" s="73"/>
      <c r="EEK158" s="73"/>
      <c r="EEL158" s="73"/>
      <c r="EEM158" s="73"/>
      <c r="EEN158" s="73"/>
      <c r="EEO158" s="73"/>
      <c r="EEP158" s="73"/>
      <c r="EEQ158" s="73"/>
      <c r="EER158" s="73"/>
      <c r="EES158" s="73"/>
      <c r="EET158" s="73"/>
      <c r="EEU158" s="73"/>
      <c r="EEV158" s="73"/>
      <c r="EEW158" s="73"/>
      <c r="EEX158" s="73"/>
      <c r="EEY158" s="73"/>
      <c r="EEZ158" s="73"/>
      <c r="EFA158" s="73"/>
      <c r="EFB158" s="73"/>
      <c r="EFC158" s="73"/>
      <c r="EFD158" s="73"/>
      <c r="EFE158" s="73"/>
      <c r="EFF158" s="73"/>
      <c r="EFG158" s="73"/>
      <c r="EFH158" s="73"/>
      <c r="EFI158" s="73"/>
      <c r="EFJ158" s="73"/>
      <c r="EFK158" s="73"/>
      <c r="EFL158" s="73"/>
      <c r="EFM158" s="73"/>
      <c r="EFN158" s="73"/>
      <c r="EFO158" s="73"/>
      <c r="EFP158" s="73"/>
      <c r="EFQ158" s="73"/>
      <c r="EFR158" s="73"/>
      <c r="EFS158" s="73"/>
      <c r="EFT158" s="73"/>
      <c r="EFU158" s="73"/>
      <c r="EFV158" s="73"/>
      <c r="EFW158" s="73"/>
      <c r="EFX158" s="73"/>
      <c r="EFY158" s="73"/>
      <c r="EFZ158" s="73"/>
      <c r="EGA158" s="73"/>
      <c r="EGB158" s="73"/>
      <c r="EGC158" s="73"/>
      <c r="EGD158" s="73"/>
      <c r="EGE158" s="73"/>
      <c r="EGF158" s="73"/>
      <c r="EGG158" s="73"/>
      <c r="EGH158" s="73"/>
      <c r="EGI158" s="73"/>
      <c r="EGJ158" s="73"/>
      <c r="EGK158" s="73"/>
      <c r="EGL158" s="73"/>
      <c r="EGM158" s="73"/>
      <c r="EGN158" s="73"/>
      <c r="EGO158" s="73"/>
      <c r="EGP158" s="73"/>
      <c r="EGQ158" s="73"/>
      <c r="EGR158" s="73"/>
      <c r="EGS158" s="73"/>
      <c r="EGT158" s="73"/>
      <c r="EGU158" s="73"/>
      <c r="EGV158" s="73"/>
      <c r="EGW158" s="73"/>
      <c r="EGX158" s="73"/>
      <c r="EGY158" s="73"/>
      <c r="EGZ158" s="73"/>
      <c r="EHA158" s="73"/>
      <c r="EHB158" s="73"/>
      <c r="EHC158" s="73"/>
      <c r="EHD158" s="73"/>
      <c r="EHE158" s="73"/>
      <c r="EHF158" s="73"/>
      <c r="EHG158" s="73"/>
      <c r="EHH158" s="73"/>
      <c r="EHI158" s="73"/>
      <c r="EHJ158" s="73"/>
      <c r="EHK158" s="73"/>
      <c r="EHL158" s="73"/>
      <c r="EHM158" s="73"/>
      <c r="EHN158" s="73"/>
      <c r="EHO158" s="73"/>
      <c r="EHP158" s="73"/>
      <c r="EHQ158" s="73"/>
      <c r="EHR158" s="73"/>
      <c r="EHS158" s="73"/>
      <c r="EHT158" s="73"/>
      <c r="EHU158" s="73"/>
      <c r="EHV158" s="73"/>
      <c r="EHW158" s="73"/>
      <c r="EHX158" s="73"/>
      <c r="EHY158" s="73"/>
      <c r="EHZ158" s="73"/>
      <c r="EIA158" s="73"/>
      <c r="EIB158" s="73"/>
      <c r="EIC158" s="73"/>
      <c r="EID158" s="73"/>
      <c r="EIE158" s="73"/>
      <c r="EIF158" s="73"/>
      <c r="EIG158" s="73"/>
      <c r="EIH158" s="73"/>
      <c r="EII158" s="73"/>
      <c r="EIJ158" s="73"/>
      <c r="EIK158" s="73"/>
      <c r="EIL158" s="73"/>
      <c r="EIM158" s="73"/>
      <c r="EIN158" s="73"/>
      <c r="EIO158" s="73"/>
      <c r="EIP158" s="73"/>
      <c r="EIQ158" s="73"/>
      <c r="EIR158" s="73"/>
      <c r="EIS158" s="73"/>
      <c r="EIT158" s="73"/>
      <c r="EIU158" s="73"/>
      <c r="EIV158" s="73"/>
      <c r="EIW158" s="73"/>
      <c r="EIX158" s="73"/>
      <c r="EIY158" s="73"/>
      <c r="EIZ158" s="73"/>
      <c r="EJA158" s="73"/>
      <c r="EJB158" s="73"/>
      <c r="EJC158" s="73"/>
      <c r="EJD158" s="73"/>
      <c r="EJE158" s="73"/>
      <c r="EJF158" s="73"/>
      <c r="EJG158" s="73"/>
      <c r="EJH158" s="73"/>
      <c r="EJI158" s="73"/>
      <c r="EJJ158" s="73"/>
      <c r="EJK158" s="73"/>
      <c r="EJL158" s="73"/>
      <c r="EJM158" s="73"/>
      <c r="EJN158" s="73"/>
      <c r="EJO158" s="73"/>
      <c r="EJP158" s="73"/>
      <c r="EJQ158" s="73"/>
      <c r="EJR158" s="73"/>
      <c r="EJS158" s="73"/>
      <c r="EJT158" s="73"/>
      <c r="EJU158" s="73"/>
      <c r="EJV158" s="73"/>
      <c r="EJW158" s="73"/>
      <c r="EJX158" s="73"/>
      <c r="EJY158" s="73"/>
      <c r="EJZ158" s="73"/>
      <c r="EKA158" s="73"/>
      <c r="EKB158" s="73"/>
      <c r="EKC158" s="73"/>
      <c r="EKD158" s="73"/>
      <c r="EKE158" s="73"/>
      <c r="EKF158" s="73"/>
      <c r="EKG158" s="73"/>
      <c r="EKH158" s="73"/>
      <c r="EKI158" s="73"/>
      <c r="EKJ158" s="73"/>
      <c r="EKK158" s="73"/>
      <c r="EKL158" s="73"/>
      <c r="EKM158" s="73"/>
      <c r="EKN158" s="73"/>
      <c r="EKO158" s="73"/>
      <c r="EKP158" s="73"/>
      <c r="EKQ158" s="73"/>
      <c r="EKR158" s="73"/>
      <c r="EKS158" s="73"/>
      <c r="EKT158" s="73"/>
      <c r="EKU158" s="73"/>
      <c r="EKV158" s="73"/>
      <c r="EKW158" s="73"/>
      <c r="EKX158" s="73"/>
      <c r="EKY158" s="73"/>
      <c r="EKZ158" s="73"/>
      <c r="ELA158" s="73"/>
      <c r="ELB158" s="73"/>
      <c r="ELC158" s="73"/>
      <c r="ELD158" s="73"/>
      <c r="ELE158" s="73"/>
      <c r="ELF158" s="73"/>
      <c r="ELG158" s="73"/>
      <c r="ELH158" s="73"/>
      <c r="ELI158" s="73"/>
      <c r="ELJ158" s="73"/>
      <c r="ELK158" s="73"/>
      <c r="ELL158" s="73"/>
      <c r="ELM158" s="73"/>
      <c r="ELN158" s="73"/>
      <c r="ELO158" s="73"/>
      <c r="ELP158" s="73"/>
      <c r="ELQ158" s="73"/>
      <c r="ELR158" s="73"/>
      <c r="ELS158" s="73"/>
      <c r="ELT158" s="73"/>
      <c r="ELU158" s="73"/>
      <c r="ELV158" s="73"/>
      <c r="ELW158" s="73"/>
      <c r="ELX158" s="73"/>
      <c r="ELY158" s="73"/>
      <c r="ELZ158" s="73"/>
      <c r="EMA158" s="73"/>
      <c r="EMB158" s="73"/>
      <c r="EMC158" s="73"/>
      <c r="EMD158" s="73"/>
      <c r="EME158" s="73"/>
      <c r="EMF158" s="73"/>
      <c r="EMG158" s="73"/>
      <c r="EMH158" s="73"/>
      <c r="EMI158" s="73"/>
      <c r="EMJ158" s="73"/>
      <c r="EMK158" s="73"/>
      <c r="EML158" s="73"/>
      <c r="EMM158" s="73"/>
      <c r="EMN158" s="73"/>
      <c r="EMO158" s="73"/>
      <c r="EMP158" s="73"/>
      <c r="EMQ158" s="73"/>
      <c r="EMR158" s="73"/>
      <c r="EMS158" s="73"/>
      <c r="EMT158" s="73"/>
      <c r="EMU158" s="73"/>
      <c r="EMV158" s="73"/>
      <c r="EMW158" s="73"/>
      <c r="EMX158" s="73"/>
      <c r="EMY158" s="73"/>
      <c r="EMZ158" s="73"/>
      <c r="ENA158" s="73"/>
      <c r="ENB158" s="73"/>
      <c r="ENC158" s="73"/>
      <c r="END158" s="73"/>
      <c r="ENE158" s="73"/>
      <c r="ENF158" s="73"/>
      <c r="ENG158" s="73"/>
      <c r="ENH158" s="73"/>
      <c r="ENI158" s="73"/>
      <c r="ENJ158" s="73"/>
      <c r="ENK158" s="73"/>
      <c r="ENL158" s="73"/>
      <c r="ENM158" s="73"/>
      <c r="ENN158" s="73"/>
      <c r="ENO158" s="73"/>
      <c r="ENP158" s="73"/>
      <c r="ENQ158" s="73"/>
      <c r="ENR158" s="73"/>
      <c r="ENS158" s="73"/>
      <c r="ENT158" s="73"/>
      <c r="ENU158" s="73"/>
      <c r="ENV158" s="73"/>
      <c r="ENW158" s="73"/>
      <c r="ENX158" s="73"/>
      <c r="ENY158" s="73"/>
      <c r="ENZ158" s="73"/>
      <c r="EOA158" s="73"/>
      <c r="EOB158" s="73"/>
      <c r="EOC158" s="73"/>
      <c r="EOD158" s="73"/>
      <c r="EOE158" s="73"/>
      <c r="EOF158" s="73"/>
      <c r="EOG158" s="73"/>
      <c r="EOH158" s="73"/>
      <c r="EOI158" s="73"/>
      <c r="EOJ158" s="73"/>
      <c r="EOK158" s="73"/>
      <c r="EOL158" s="73"/>
      <c r="EOM158" s="73"/>
      <c r="EON158" s="73"/>
      <c r="EOO158" s="73"/>
      <c r="EOP158" s="73"/>
      <c r="EOQ158" s="73"/>
      <c r="EOR158" s="73"/>
      <c r="EOS158" s="73"/>
      <c r="EOT158" s="73"/>
      <c r="EOU158" s="73"/>
      <c r="EOV158" s="73"/>
      <c r="EOW158" s="73"/>
      <c r="EOX158" s="73"/>
      <c r="EOY158" s="73"/>
      <c r="EOZ158" s="73"/>
      <c r="EPA158" s="73"/>
      <c r="EPB158" s="73"/>
      <c r="EPC158" s="73"/>
      <c r="EPD158" s="73"/>
      <c r="EPE158" s="73"/>
      <c r="EPF158" s="73"/>
      <c r="EPG158" s="73"/>
      <c r="EPH158" s="73"/>
      <c r="EPI158" s="73"/>
      <c r="EPJ158" s="73"/>
      <c r="EPK158" s="73"/>
      <c r="EPL158" s="73"/>
      <c r="EPM158" s="73"/>
      <c r="EPN158" s="73"/>
      <c r="EPO158" s="73"/>
      <c r="EPP158" s="73"/>
      <c r="EPQ158" s="73"/>
      <c r="EPR158" s="73"/>
      <c r="EPS158" s="73"/>
      <c r="EPT158" s="73"/>
      <c r="EPU158" s="73"/>
      <c r="EPV158" s="73"/>
      <c r="EPW158" s="73"/>
      <c r="EPX158" s="73"/>
      <c r="EPY158" s="73"/>
      <c r="EPZ158" s="73"/>
      <c r="EQA158" s="73"/>
      <c r="EQB158" s="73"/>
      <c r="EQC158" s="73"/>
      <c r="EQD158" s="73"/>
      <c r="EQE158" s="73"/>
      <c r="EQF158" s="73"/>
      <c r="EQG158" s="73"/>
      <c r="EQH158" s="73"/>
      <c r="EQI158" s="73"/>
      <c r="EQJ158" s="73"/>
      <c r="EQK158" s="73"/>
      <c r="EQL158" s="73"/>
      <c r="EQM158" s="73"/>
      <c r="EQN158" s="73"/>
      <c r="EQO158" s="73"/>
      <c r="EQP158" s="73"/>
      <c r="EQQ158" s="73"/>
      <c r="EQR158" s="73"/>
      <c r="EQS158" s="73"/>
      <c r="EQT158" s="73"/>
      <c r="EQU158" s="73"/>
      <c r="EQV158" s="73"/>
      <c r="EQW158" s="73"/>
      <c r="EQX158" s="73"/>
      <c r="EQY158" s="73"/>
      <c r="EQZ158" s="73"/>
      <c r="ERA158" s="73"/>
      <c r="ERB158" s="73"/>
      <c r="ERC158" s="73"/>
      <c r="ERD158" s="73"/>
      <c r="ERE158" s="73"/>
      <c r="ERF158" s="73"/>
      <c r="ERG158" s="73"/>
      <c r="ERH158" s="73"/>
      <c r="ERI158" s="73"/>
      <c r="ERJ158" s="73"/>
      <c r="ERK158" s="73"/>
      <c r="ERL158" s="73"/>
      <c r="ERM158" s="73"/>
      <c r="ERN158" s="73"/>
      <c r="ERO158" s="73"/>
      <c r="ERP158" s="73"/>
      <c r="ERQ158" s="73"/>
      <c r="ERR158" s="73"/>
      <c r="ERS158" s="73"/>
      <c r="ERT158" s="73"/>
      <c r="ERU158" s="73"/>
      <c r="ERV158" s="73"/>
      <c r="ERW158" s="73"/>
      <c r="ERX158" s="73"/>
      <c r="ERY158" s="73"/>
      <c r="ERZ158" s="73"/>
      <c r="ESA158" s="73"/>
      <c r="ESB158" s="73"/>
      <c r="ESC158" s="73"/>
      <c r="ESD158" s="73"/>
      <c r="ESE158" s="73"/>
      <c r="ESF158" s="73"/>
      <c r="ESG158" s="73"/>
      <c r="ESH158" s="73"/>
      <c r="ESI158" s="73"/>
      <c r="ESJ158" s="73"/>
      <c r="ESK158" s="73"/>
      <c r="ESL158" s="73"/>
      <c r="ESM158" s="73"/>
      <c r="ESN158" s="73"/>
      <c r="ESO158" s="73"/>
      <c r="ESP158" s="73"/>
      <c r="ESQ158" s="73"/>
      <c r="ESR158" s="73"/>
      <c r="ESS158" s="73"/>
      <c r="EST158" s="73"/>
      <c r="ESU158" s="73"/>
      <c r="ESV158" s="73"/>
      <c r="ESW158" s="73"/>
      <c r="ESX158" s="73"/>
      <c r="ESY158" s="73"/>
      <c r="ESZ158" s="73"/>
      <c r="ETA158" s="73"/>
      <c r="ETB158" s="73"/>
      <c r="ETC158" s="73"/>
      <c r="ETD158" s="73"/>
      <c r="ETE158" s="73"/>
      <c r="ETF158" s="73"/>
      <c r="ETG158" s="73"/>
      <c r="ETH158" s="73"/>
      <c r="ETI158" s="73"/>
      <c r="ETJ158" s="73"/>
      <c r="ETK158" s="73"/>
      <c r="ETL158" s="73"/>
      <c r="ETM158" s="73"/>
      <c r="ETN158" s="73"/>
      <c r="ETO158" s="73"/>
      <c r="ETP158" s="73"/>
      <c r="ETQ158" s="73"/>
      <c r="ETR158" s="73"/>
      <c r="ETS158" s="73"/>
      <c r="ETT158" s="73"/>
      <c r="ETU158" s="73"/>
      <c r="ETV158" s="73"/>
      <c r="ETW158" s="73"/>
      <c r="ETX158" s="73"/>
      <c r="ETY158" s="73"/>
      <c r="ETZ158" s="73"/>
      <c r="EUA158" s="73"/>
      <c r="EUB158" s="73"/>
      <c r="EUC158" s="73"/>
      <c r="EUD158" s="73"/>
      <c r="EUE158" s="73"/>
      <c r="EUF158" s="73"/>
      <c r="EUG158" s="73"/>
      <c r="EUH158" s="73"/>
      <c r="EUI158" s="73"/>
      <c r="EUJ158" s="73"/>
      <c r="EUK158" s="73"/>
      <c r="EUL158" s="73"/>
      <c r="EUM158" s="73"/>
      <c r="EUN158" s="73"/>
      <c r="EUO158" s="73"/>
      <c r="EUP158" s="73"/>
      <c r="EUQ158" s="73"/>
      <c r="EUR158" s="73"/>
      <c r="EUS158" s="73"/>
      <c r="EUT158" s="73"/>
      <c r="EUU158" s="73"/>
      <c r="EUV158" s="73"/>
      <c r="EUW158" s="73"/>
      <c r="EUX158" s="73"/>
      <c r="EUY158" s="73"/>
      <c r="EUZ158" s="73"/>
      <c r="EVA158" s="73"/>
      <c r="EVB158" s="73"/>
      <c r="EVC158" s="73"/>
      <c r="EVD158" s="73"/>
      <c r="EVE158" s="73"/>
      <c r="EVF158" s="73"/>
      <c r="EVG158" s="73"/>
      <c r="EVH158" s="73"/>
      <c r="EVI158" s="73"/>
      <c r="EVJ158" s="73"/>
      <c r="EVK158" s="73"/>
      <c r="EVL158" s="73"/>
      <c r="EVM158" s="73"/>
      <c r="EVN158" s="73"/>
      <c r="EVO158" s="73"/>
      <c r="EVP158" s="73"/>
      <c r="EVQ158" s="73"/>
      <c r="EVR158" s="73"/>
      <c r="EVS158" s="73"/>
      <c r="EVT158" s="73"/>
      <c r="EVU158" s="73"/>
      <c r="EVV158" s="73"/>
      <c r="EVW158" s="73"/>
      <c r="EVX158" s="73"/>
      <c r="EVY158" s="73"/>
      <c r="EVZ158" s="73"/>
      <c r="EWA158" s="73"/>
      <c r="EWB158" s="73"/>
      <c r="EWC158" s="73"/>
      <c r="EWD158" s="73"/>
      <c r="EWE158" s="73"/>
      <c r="EWF158" s="73"/>
      <c r="EWG158" s="73"/>
      <c r="EWH158" s="73"/>
      <c r="EWI158" s="73"/>
      <c r="EWJ158" s="73"/>
      <c r="EWK158" s="73"/>
      <c r="EWL158" s="73"/>
      <c r="EWM158" s="73"/>
      <c r="EWN158" s="73"/>
      <c r="EWO158" s="73"/>
      <c r="EWP158" s="73"/>
      <c r="EWQ158" s="73"/>
      <c r="EWR158" s="73"/>
      <c r="EWS158" s="73"/>
      <c r="EWT158" s="73"/>
      <c r="EWU158" s="73"/>
      <c r="EWV158" s="73"/>
      <c r="EWW158" s="73"/>
      <c r="EWX158" s="73"/>
      <c r="EWY158" s="73"/>
      <c r="EWZ158" s="73"/>
      <c r="EXA158" s="73"/>
      <c r="EXB158" s="73"/>
      <c r="EXC158" s="73"/>
      <c r="EXD158" s="73"/>
      <c r="EXE158" s="73"/>
      <c r="EXF158" s="73"/>
      <c r="EXG158" s="73"/>
      <c r="EXH158" s="73"/>
      <c r="EXI158" s="73"/>
      <c r="EXJ158" s="73"/>
      <c r="EXK158" s="73"/>
      <c r="EXL158" s="73"/>
      <c r="EXM158" s="73"/>
      <c r="EXN158" s="73"/>
      <c r="EXO158" s="73"/>
      <c r="EXP158" s="73"/>
      <c r="EXQ158" s="73"/>
      <c r="EXR158" s="73"/>
      <c r="EXS158" s="73"/>
      <c r="EXT158" s="73"/>
      <c r="EXU158" s="73"/>
      <c r="EXV158" s="73"/>
      <c r="EXW158" s="73"/>
      <c r="EXX158" s="73"/>
      <c r="EXY158" s="73"/>
      <c r="EXZ158" s="73"/>
      <c r="EYA158" s="73"/>
      <c r="EYB158" s="73"/>
      <c r="EYC158" s="73"/>
      <c r="EYD158" s="73"/>
      <c r="EYE158" s="73"/>
      <c r="EYF158" s="73"/>
      <c r="EYG158" s="73"/>
      <c r="EYH158" s="73"/>
      <c r="EYI158" s="73"/>
      <c r="EYJ158" s="73"/>
      <c r="EYK158" s="73"/>
      <c r="EYL158" s="73"/>
      <c r="EYM158" s="73"/>
      <c r="EYN158" s="73"/>
      <c r="EYO158" s="73"/>
      <c r="EYP158" s="73"/>
      <c r="EYQ158" s="73"/>
      <c r="EYR158" s="73"/>
      <c r="EYS158" s="73"/>
      <c r="EYT158" s="73"/>
      <c r="EYU158" s="73"/>
      <c r="EYV158" s="73"/>
      <c r="EYW158" s="73"/>
      <c r="EYX158" s="73"/>
      <c r="EYY158" s="73"/>
      <c r="EYZ158" s="73"/>
      <c r="EZA158" s="73"/>
      <c r="EZB158" s="73"/>
      <c r="EZC158" s="73"/>
      <c r="EZD158" s="73"/>
      <c r="EZE158" s="73"/>
      <c r="EZF158" s="73"/>
      <c r="EZG158" s="73"/>
      <c r="EZH158" s="73"/>
      <c r="EZI158" s="73"/>
      <c r="EZJ158" s="73"/>
      <c r="EZK158" s="73"/>
      <c r="EZL158" s="73"/>
      <c r="EZM158" s="73"/>
      <c r="EZN158" s="73"/>
      <c r="EZO158" s="73"/>
      <c r="EZP158" s="73"/>
      <c r="EZQ158" s="73"/>
      <c r="EZR158" s="73"/>
      <c r="EZS158" s="73"/>
      <c r="EZT158" s="73"/>
      <c r="EZU158" s="73"/>
      <c r="EZV158" s="73"/>
      <c r="EZW158" s="73"/>
      <c r="EZX158" s="73"/>
      <c r="EZY158" s="73"/>
      <c r="EZZ158" s="73"/>
      <c r="FAA158" s="73"/>
      <c r="FAB158" s="73"/>
      <c r="FAC158" s="73"/>
      <c r="FAD158" s="73"/>
      <c r="FAE158" s="73"/>
      <c r="FAF158" s="73"/>
      <c r="FAG158" s="73"/>
      <c r="FAH158" s="73"/>
      <c r="FAI158" s="73"/>
      <c r="FAJ158" s="73"/>
      <c r="FAK158" s="73"/>
      <c r="FAL158" s="73"/>
      <c r="FAM158" s="73"/>
      <c r="FAN158" s="73"/>
      <c r="FAO158" s="73"/>
      <c r="FAP158" s="73"/>
      <c r="FAQ158" s="73"/>
      <c r="FAR158" s="73"/>
      <c r="FAS158" s="73"/>
      <c r="FAT158" s="73"/>
      <c r="FAU158" s="73"/>
      <c r="FAV158" s="73"/>
      <c r="FAW158" s="73"/>
      <c r="FAX158" s="73"/>
      <c r="FAY158" s="73"/>
      <c r="FAZ158" s="73"/>
      <c r="FBA158" s="73"/>
      <c r="FBB158" s="73"/>
      <c r="FBC158" s="73"/>
      <c r="FBD158" s="73"/>
      <c r="FBE158" s="73"/>
      <c r="FBF158" s="73"/>
      <c r="FBG158" s="73"/>
      <c r="FBH158" s="73"/>
      <c r="FBI158" s="73"/>
      <c r="FBJ158" s="73"/>
      <c r="FBK158" s="73"/>
      <c r="FBL158" s="73"/>
      <c r="FBM158" s="73"/>
      <c r="FBN158" s="73"/>
      <c r="FBO158" s="73"/>
      <c r="FBP158" s="73"/>
      <c r="FBQ158" s="73"/>
      <c r="FBR158" s="73"/>
      <c r="FBS158" s="73"/>
      <c r="FBT158" s="73"/>
      <c r="FBU158" s="73"/>
      <c r="FBV158" s="73"/>
      <c r="FBW158" s="73"/>
      <c r="FBX158" s="73"/>
      <c r="FBY158" s="73"/>
      <c r="FBZ158" s="73"/>
      <c r="FCA158" s="73"/>
      <c r="FCB158" s="73"/>
      <c r="FCC158" s="73"/>
      <c r="FCD158" s="73"/>
      <c r="FCE158" s="73"/>
      <c r="FCF158" s="73"/>
      <c r="FCG158" s="73"/>
      <c r="FCH158" s="73"/>
      <c r="FCI158" s="73"/>
      <c r="FCJ158" s="73"/>
      <c r="FCK158" s="73"/>
      <c r="FCL158" s="73"/>
      <c r="FCM158" s="73"/>
      <c r="FCN158" s="73"/>
      <c r="FCO158" s="73"/>
      <c r="FCP158" s="73"/>
      <c r="FCQ158" s="73"/>
      <c r="FCR158" s="73"/>
      <c r="FCS158" s="73"/>
      <c r="FCT158" s="73"/>
      <c r="FCU158" s="73"/>
      <c r="FCV158" s="73"/>
      <c r="FCW158" s="73"/>
      <c r="FCX158" s="73"/>
      <c r="FCY158" s="73"/>
      <c r="FCZ158" s="73"/>
      <c r="FDA158" s="73"/>
      <c r="FDB158" s="73"/>
      <c r="FDC158" s="73"/>
      <c r="FDD158" s="73"/>
      <c r="FDE158" s="73"/>
      <c r="FDF158" s="73"/>
      <c r="FDG158" s="73"/>
      <c r="FDH158" s="73"/>
      <c r="FDI158" s="73"/>
      <c r="FDJ158" s="73"/>
      <c r="FDK158" s="73"/>
      <c r="FDL158" s="73"/>
      <c r="FDM158" s="73"/>
      <c r="FDN158" s="73"/>
      <c r="FDO158" s="73"/>
      <c r="FDP158" s="73"/>
      <c r="FDQ158" s="73"/>
      <c r="FDR158" s="73"/>
      <c r="FDS158" s="73"/>
      <c r="FDT158" s="73"/>
      <c r="FDU158" s="73"/>
      <c r="FDV158" s="73"/>
      <c r="FDW158" s="73"/>
      <c r="FDX158" s="73"/>
      <c r="FDY158" s="73"/>
      <c r="FDZ158" s="73"/>
      <c r="FEA158" s="73"/>
      <c r="FEB158" s="73"/>
      <c r="FEC158" s="73"/>
      <c r="FED158" s="73"/>
      <c r="FEE158" s="73"/>
      <c r="FEF158" s="73"/>
      <c r="FEG158" s="73"/>
      <c r="FEH158" s="73"/>
      <c r="FEI158" s="73"/>
      <c r="FEJ158" s="73"/>
      <c r="FEK158" s="73"/>
      <c r="FEL158" s="73"/>
      <c r="FEM158" s="73"/>
      <c r="FEN158" s="73"/>
      <c r="FEO158" s="73"/>
      <c r="FEP158" s="73"/>
      <c r="FEQ158" s="73"/>
      <c r="FER158" s="73"/>
      <c r="FES158" s="73"/>
      <c r="FET158" s="73"/>
      <c r="FEU158" s="73"/>
      <c r="FEV158" s="73"/>
      <c r="FEW158" s="73"/>
      <c r="FEX158" s="73"/>
      <c r="FEY158" s="73"/>
      <c r="FEZ158" s="73"/>
      <c r="FFA158" s="73"/>
      <c r="FFB158" s="73"/>
      <c r="FFC158" s="73"/>
      <c r="FFD158" s="73"/>
      <c r="FFE158" s="73"/>
      <c r="FFF158" s="73"/>
      <c r="FFG158" s="73"/>
      <c r="FFH158" s="73"/>
      <c r="FFI158" s="73"/>
      <c r="FFJ158" s="73"/>
      <c r="FFK158" s="73"/>
      <c r="FFL158" s="73"/>
      <c r="FFM158" s="73"/>
      <c r="FFN158" s="73"/>
      <c r="FFO158" s="73"/>
      <c r="FFP158" s="73"/>
      <c r="FFQ158" s="73"/>
      <c r="FFR158" s="73"/>
      <c r="FFS158" s="73"/>
      <c r="FFT158" s="73"/>
      <c r="FFU158" s="73"/>
      <c r="FFV158" s="73"/>
      <c r="FFW158" s="73"/>
      <c r="FFX158" s="73"/>
      <c r="FFY158" s="73"/>
      <c r="FFZ158" s="73"/>
      <c r="FGA158" s="73"/>
      <c r="FGB158" s="73"/>
      <c r="FGC158" s="73"/>
      <c r="FGD158" s="73"/>
      <c r="FGE158" s="73"/>
      <c r="FGF158" s="73"/>
      <c r="FGG158" s="73"/>
      <c r="FGH158" s="73"/>
      <c r="FGI158" s="73"/>
      <c r="FGJ158" s="73"/>
      <c r="FGK158" s="73"/>
      <c r="FGL158" s="73"/>
      <c r="FGM158" s="73"/>
      <c r="FGN158" s="73"/>
      <c r="FGO158" s="73"/>
      <c r="FGP158" s="73"/>
      <c r="FGQ158" s="73"/>
      <c r="FGR158" s="73"/>
      <c r="FGS158" s="73"/>
      <c r="FGT158" s="73"/>
      <c r="FGU158" s="73"/>
      <c r="FGV158" s="73"/>
      <c r="FGW158" s="73"/>
      <c r="FGX158" s="73"/>
      <c r="FGY158" s="73"/>
      <c r="FGZ158" s="73"/>
      <c r="FHA158" s="73"/>
      <c r="FHB158" s="73"/>
      <c r="FHC158" s="73"/>
      <c r="FHD158" s="73"/>
      <c r="FHE158" s="73"/>
      <c r="FHF158" s="73"/>
      <c r="FHG158" s="73"/>
      <c r="FHH158" s="73"/>
      <c r="FHI158" s="73"/>
      <c r="FHJ158" s="73"/>
      <c r="FHK158" s="73"/>
      <c r="FHL158" s="73"/>
      <c r="FHM158" s="73"/>
      <c r="FHN158" s="73"/>
      <c r="FHO158" s="73"/>
      <c r="FHP158" s="73"/>
      <c r="FHQ158" s="73"/>
      <c r="FHR158" s="73"/>
      <c r="FHS158" s="73"/>
      <c r="FHT158" s="73"/>
      <c r="FHU158" s="73"/>
      <c r="FHV158" s="73"/>
      <c r="FHW158" s="73"/>
      <c r="FHX158" s="73"/>
      <c r="FHY158" s="73"/>
      <c r="FHZ158" s="73"/>
      <c r="FIA158" s="73"/>
      <c r="FIB158" s="73"/>
      <c r="FIC158" s="73"/>
      <c r="FID158" s="73"/>
      <c r="FIE158" s="73"/>
      <c r="FIF158" s="73"/>
      <c r="FIG158" s="73"/>
      <c r="FIH158" s="73"/>
      <c r="FII158" s="73"/>
      <c r="FIJ158" s="73"/>
      <c r="FIK158" s="73"/>
      <c r="FIL158" s="73"/>
      <c r="FIM158" s="73"/>
      <c r="FIN158" s="73"/>
      <c r="FIO158" s="73"/>
      <c r="FIP158" s="73"/>
      <c r="FIQ158" s="73"/>
      <c r="FIR158" s="73"/>
      <c r="FIS158" s="73"/>
      <c r="FIT158" s="73"/>
      <c r="FIU158" s="73"/>
      <c r="FIV158" s="73"/>
      <c r="FIW158" s="73"/>
      <c r="FIX158" s="73"/>
      <c r="FIY158" s="73"/>
      <c r="FIZ158" s="73"/>
      <c r="FJA158" s="73"/>
      <c r="FJB158" s="73"/>
      <c r="FJC158" s="73"/>
      <c r="FJD158" s="73"/>
      <c r="FJE158" s="73"/>
      <c r="FJF158" s="73"/>
      <c r="FJG158" s="73"/>
      <c r="FJH158" s="73"/>
      <c r="FJI158" s="73"/>
      <c r="FJJ158" s="73"/>
      <c r="FJK158" s="73"/>
      <c r="FJL158" s="73"/>
      <c r="FJM158" s="73"/>
      <c r="FJN158" s="73"/>
      <c r="FJO158" s="73"/>
      <c r="FJP158" s="73"/>
      <c r="FJQ158" s="73"/>
      <c r="FJR158" s="73"/>
      <c r="FJS158" s="73"/>
      <c r="FJT158" s="73"/>
      <c r="FJU158" s="73"/>
      <c r="FJV158" s="73"/>
      <c r="FJW158" s="73"/>
      <c r="FJX158" s="73"/>
      <c r="FJY158" s="73"/>
      <c r="FJZ158" s="73"/>
      <c r="FKA158" s="73"/>
      <c r="FKB158" s="73"/>
      <c r="FKC158" s="73"/>
      <c r="FKD158" s="73"/>
      <c r="FKE158" s="73"/>
      <c r="FKF158" s="73"/>
      <c r="FKG158" s="73"/>
      <c r="FKH158" s="73"/>
      <c r="FKI158" s="73"/>
      <c r="FKJ158" s="73"/>
      <c r="FKK158" s="73"/>
      <c r="FKL158" s="73"/>
      <c r="FKM158" s="73"/>
      <c r="FKN158" s="73"/>
      <c r="FKO158" s="73"/>
      <c r="FKP158" s="73"/>
      <c r="FKQ158" s="73"/>
      <c r="FKR158" s="73"/>
      <c r="FKS158" s="73"/>
      <c r="FKT158" s="73"/>
      <c r="FKU158" s="73"/>
      <c r="FKV158" s="73"/>
      <c r="FKW158" s="73"/>
      <c r="FKX158" s="73"/>
      <c r="FKY158" s="73"/>
      <c r="FKZ158" s="73"/>
      <c r="FLA158" s="73"/>
      <c r="FLB158" s="73"/>
      <c r="FLC158" s="73"/>
      <c r="FLD158" s="73"/>
      <c r="FLE158" s="73"/>
      <c r="FLF158" s="73"/>
      <c r="FLG158" s="73"/>
      <c r="FLH158" s="73"/>
      <c r="FLI158" s="73"/>
      <c r="FLJ158" s="73"/>
      <c r="FLK158" s="73"/>
      <c r="FLL158" s="73"/>
      <c r="FLM158" s="73"/>
      <c r="FLN158" s="73"/>
      <c r="FLO158" s="73"/>
      <c r="FLP158" s="73"/>
      <c r="FLQ158" s="73"/>
      <c r="FLR158" s="73"/>
      <c r="FLS158" s="73"/>
      <c r="FLT158" s="73"/>
      <c r="FLU158" s="73"/>
      <c r="FLV158" s="73"/>
      <c r="FLW158" s="73"/>
      <c r="FLX158" s="73"/>
      <c r="FLY158" s="73"/>
      <c r="FLZ158" s="73"/>
      <c r="FMA158" s="73"/>
      <c r="FMB158" s="73"/>
      <c r="FMC158" s="73"/>
      <c r="FMD158" s="73"/>
      <c r="FME158" s="73"/>
      <c r="FMF158" s="73"/>
      <c r="FMG158" s="73"/>
      <c r="FMH158" s="73"/>
      <c r="FMI158" s="73"/>
      <c r="FMJ158" s="73"/>
      <c r="FMK158" s="73"/>
      <c r="FML158" s="73"/>
      <c r="FMM158" s="73"/>
      <c r="FMN158" s="73"/>
      <c r="FMO158" s="73"/>
      <c r="FMP158" s="73"/>
      <c r="FMQ158" s="73"/>
      <c r="FMR158" s="73"/>
      <c r="FMS158" s="73"/>
      <c r="FMT158" s="73"/>
      <c r="FMU158" s="73"/>
      <c r="FMV158" s="73"/>
      <c r="FMW158" s="73"/>
      <c r="FMX158" s="73"/>
      <c r="FMY158" s="73"/>
      <c r="FMZ158" s="73"/>
      <c r="FNA158" s="73"/>
      <c r="FNB158" s="73"/>
      <c r="FNC158" s="73"/>
      <c r="FND158" s="73"/>
      <c r="FNE158" s="73"/>
      <c r="FNF158" s="73"/>
      <c r="FNG158" s="73"/>
      <c r="FNH158" s="73"/>
      <c r="FNI158" s="73"/>
      <c r="FNJ158" s="73"/>
      <c r="FNK158" s="73"/>
      <c r="FNL158" s="73"/>
      <c r="FNM158" s="73"/>
      <c r="FNN158" s="73"/>
      <c r="FNO158" s="73"/>
      <c r="FNP158" s="73"/>
      <c r="FNQ158" s="73"/>
      <c r="FNR158" s="73"/>
      <c r="FNS158" s="73"/>
      <c r="FNT158" s="73"/>
      <c r="FNU158" s="73"/>
      <c r="FNV158" s="73"/>
      <c r="FNW158" s="73"/>
      <c r="FNX158" s="73"/>
      <c r="FNY158" s="73"/>
      <c r="FNZ158" s="73"/>
      <c r="FOA158" s="73"/>
      <c r="FOB158" s="73"/>
      <c r="FOC158" s="73"/>
      <c r="FOD158" s="73"/>
      <c r="FOE158" s="73"/>
      <c r="FOF158" s="73"/>
      <c r="FOG158" s="73"/>
      <c r="FOH158" s="73"/>
      <c r="FOI158" s="73"/>
      <c r="FOJ158" s="73"/>
      <c r="FOK158" s="73"/>
      <c r="FOL158" s="73"/>
      <c r="FOM158" s="73"/>
      <c r="FON158" s="73"/>
      <c r="FOO158" s="73"/>
      <c r="FOP158" s="73"/>
      <c r="FOQ158" s="73"/>
      <c r="FOR158" s="73"/>
      <c r="FOS158" s="73"/>
      <c r="FOT158" s="73"/>
      <c r="FOU158" s="73"/>
      <c r="FOV158" s="73"/>
      <c r="FOW158" s="73"/>
      <c r="FOX158" s="73"/>
      <c r="FOY158" s="73"/>
      <c r="FOZ158" s="73"/>
      <c r="FPA158" s="73"/>
      <c r="FPB158" s="73"/>
      <c r="FPC158" s="73"/>
      <c r="FPD158" s="73"/>
      <c r="FPE158" s="73"/>
      <c r="FPF158" s="73"/>
      <c r="FPG158" s="73"/>
      <c r="FPH158" s="73"/>
      <c r="FPI158" s="73"/>
      <c r="FPJ158" s="73"/>
      <c r="FPK158" s="73"/>
      <c r="FPL158" s="73"/>
      <c r="FPM158" s="73"/>
      <c r="FPN158" s="73"/>
      <c r="FPO158" s="73"/>
      <c r="FPP158" s="73"/>
      <c r="FPQ158" s="73"/>
      <c r="FPR158" s="73"/>
      <c r="FPS158" s="73"/>
      <c r="FPT158" s="73"/>
      <c r="FPU158" s="73"/>
      <c r="FPV158" s="73"/>
      <c r="FPW158" s="73"/>
      <c r="FPX158" s="73"/>
      <c r="FPY158" s="73"/>
      <c r="FPZ158" s="73"/>
      <c r="FQA158" s="73"/>
      <c r="FQB158" s="73"/>
      <c r="FQC158" s="73"/>
      <c r="FQD158" s="73"/>
      <c r="FQE158" s="73"/>
      <c r="FQF158" s="73"/>
      <c r="FQG158" s="73"/>
      <c r="FQH158" s="73"/>
      <c r="FQI158" s="73"/>
      <c r="FQJ158" s="73"/>
      <c r="FQK158" s="73"/>
      <c r="FQL158" s="73"/>
      <c r="FQM158" s="73"/>
      <c r="FQN158" s="73"/>
      <c r="FQO158" s="73"/>
      <c r="FQP158" s="73"/>
      <c r="FQQ158" s="73"/>
      <c r="FQR158" s="73"/>
      <c r="FQS158" s="73"/>
      <c r="FQT158" s="73"/>
      <c r="FQU158" s="73"/>
      <c r="FQV158" s="73"/>
      <c r="FQW158" s="73"/>
      <c r="FQX158" s="73"/>
      <c r="FQY158" s="73"/>
      <c r="FQZ158" s="73"/>
      <c r="FRA158" s="73"/>
      <c r="FRB158" s="73"/>
      <c r="FRC158" s="73"/>
      <c r="FRD158" s="73"/>
      <c r="FRE158" s="73"/>
      <c r="FRF158" s="73"/>
      <c r="FRG158" s="73"/>
      <c r="FRH158" s="73"/>
      <c r="FRI158" s="73"/>
      <c r="FRJ158" s="73"/>
      <c r="FRK158" s="73"/>
      <c r="FRL158" s="73"/>
      <c r="FRM158" s="73"/>
      <c r="FRN158" s="73"/>
      <c r="FRO158" s="73"/>
      <c r="FRP158" s="73"/>
      <c r="FRQ158" s="73"/>
      <c r="FRR158" s="73"/>
      <c r="FRS158" s="73"/>
      <c r="FRT158" s="73"/>
      <c r="FRU158" s="73"/>
      <c r="FRV158" s="73"/>
      <c r="FRW158" s="73"/>
      <c r="FRX158" s="73"/>
      <c r="FRY158" s="73"/>
      <c r="FRZ158" s="73"/>
      <c r="FSA158" s="73"/>
      <c r="FSB158" s="73"/>
      <c r="FSC158" s="73"/>
      <c r="FSD158" s="73"/>
      <c r="FSE158" s="73"/>
      <c r="FSF158" s="73"/>
      <c r="FSG158" s="73"/>
      <c r="FSH158" s="73"/>
      <c r="FSI158" s="73"/>
      <c r="FSJ158" s="73"/>
      <c r="FSK158" s="73"/>
      <c r="FSL158" s="73"/>
      <c r="FSM158" s="73"/>
      <c r="FSN158" s="73"/>
      <c r="FSO158" s="73"/>
      <c r="FSP158" s="73"/>
      <c r="FSQ158" s="73"/>
      <c r="FSR158" s="73"/>
      <c r="FSS158" s="73"/>
      <c r="FST158" s="73"/>
      <c r="FSU158" s="73"/>
      <c r="FSV158" s="73"/>
      <c r="FSW158" s="73"/>
      <c r="FSX158" s="73"/>
      <c r="FSY158" s="73"/>
      <c r="FSZ158" s="73"/>
      <c r="FTA158" s="73"/>
      <c r="FTB158" s="73"/>
      <c r="FTC158" s="73"/>
      <c r="FTD158" s="73"/>
      <c r="FTE158" s="73"/>
      <c r="FTF158" s="73"/>
      <c r="FTG158" s="73"/>
      <c r="FTH158" s="73"/>
      <c r="FTI158" s="73"/>
      <c r="FTJ158" s="73"/>
      <c r="FTK158" s="73"/>
      <c r="FTL158" s="73"/>
      <c r="FTM158" s="73"/>
      <c r="FTN158" s="73"/>
      <c r="FTO158" s="73"/>
      <c r="FTP158" s="73"/>
      <c r="FTQ158" s="73"/>
      <c r="FTR158" s="73"/>
      <c r="FTS158" s="73"/>
      <c r="FTT158" s="73"/>
      <c r="FTU158" s="73"/>
      <c r="FTV158" s="73"/>
      <c r="FTW158" s="73"/>
      <c r="FTX158" s="73"/>
      <c r="FTY158" s="73"/>
      <c r="FTZ158" s="73"/>
      <c r="FUA158" s="73"/>
      <c r="FUB158" s="73"/>
      <c r="FUC158" s="73"/>
      <c r="FUD158" s="73"/>
      <c r="FUE158" s="73"/>
      <c r="FUF158" s="73"/>
      <c r="FUG158" s="73"/>
      <c r="FUH158" s="73"/>
      <c r="FUI158" s="73"/>
      <c r="FUJ158" s="73"/>
      <c r="FUK158" s="73"/>
      <c r="FUL158" s="73"/>
      <c r="FUM158" s="73"/>
      <c r="FUN158" s="73"/>
      <c r="FUO158" s="73"/>
      <c r="FUP158" s="73"/>
      <c r="FUQ158" s="73"/>
      <c r="FUR158" s="73"/>
      <c r="FUS158" s="73"/>
      <c r="FUT158" s="73"/>
      <c r="FUU158" s="73"/>
      <c r="FUV158" s="73"/>
      <c r="FUW158" s="73"/>
      <c r="FUX158" s="73"/>
      <c r="FUY158" s="73"/>
      <c r="FUZ158" s="73"/>
      <c r="FVA158" s="73"/>
      <c r="FVB158" s="73"/>
      <c r="FVC158" s="73"/>
      <c r="FVD158" s="73"/>
      <c r="FVE158" s="73"/>
      <c r="FVF158" s="73"/>
      <c r="FVG158" s="73"/>
      <c r="FVH158" s="73"/>
      <c r="FVI158" s="73"/>
      <c r="FVJ158" s="73"/>
      <c r="FVK158" s="73"/>
      <c r="FVL158" s="73"/>
      <c r="FVM158" s="73"/>
      <c r="FVN158" s="73"/>
      <c r="FVO158" s="73"/>
      <c r="FVP158" s="73"/>
      <c r="FVQ158" s="73"/>
      <c r="FVR158" s="73"/>
      <c r="FVS158" s="73"/>
      <c r="FVT158" s="73"/>
      <c r="FVU158" s="73"/>
      <c r="FVV158" s="73"/>
      <c r="FVW158" s="73"/>
      <c r="FVX158" s="73"/>
      <c r="FVY158" s="73"/>
      <c r="FVZ158" s="73"/>
      <c r="FWA158" s="73"/>
      <c r="FWB158" s="73"/>
      <c r="FWC158" s="73"/>
      <c r="FWD158" s="73"/>
      <c r="FWE158" s="73"/>
      <c r="FWF158" s="73"/>
      <c r="FWG158" s="73"/>
      <c r="FWH158" s="73"/>
      <c r="FWI158" s="73"/>
      <c r="FWJ158" s="73"/>
      <c r="FWK158" s="73"/>
      <c r="FWL158" s="73"/>
      <c r="FWM158" s="73"/>
      <c r="FWN158" s="73"/>
      <c r="FWO158" s="73"/>
      <c r="FWP158" s="73"/>
      <c r="FWQ158" s="73"/>
      <c r="FWR158" s="73"/>
      <c r="FWS158" s="73"/>
      <c r="FWT158" s="73"/>
      <c r="FWU158" s="73"/>
      <c r="FWV158" s="73"/>
      <c r="FWW158" s="73"/>
      <c r="FWX158" s="73"/>
      <c r="FWY158" s="73"/>
      <c r="FWZ158" s="73"/>
      <c r="FXA158" s="73"/>
      <c r="FXB158" s="73"/>
      <c r="FXC158" s="73"/>
      <c r="FXD158" s="73"/>
      <c r="FXE158" s="73"/>
      <c r="FXF158" s="73"/>
      <c r="FXG158" s="73"/>
      <c r="FXH158" s="73"/>
      <c r="FXI158" s="73"/>
      <c r="FXJ158" s="73"/>
      <c r="FXK158" s="73"/>
      <c r="FXL158" s="73"/>
      <c r="FXM158" s="73"/>
      <c r="FXN158" s="73"/>
      <c r="FXO158" s="73"/>
      <c r="FXP158" s="73"/>
      <c r="FXQ158" s="73"/>
      <c r="FXR158" s="73"/>
      <c r="FXS158" s="73"/>
      <c r="FXT158" s="73"/>
      <c r="FXU158" s="73"/>
      <c r="FXV158" s="73"/>
      <c r="FXW158" s="73"/>
      <c r="FXX158" s="73"/>
      <c r="FXY158" s="73"/>
      <c r="FXZ158" s="73"/>
      <c r="FYA158" s="73"/>
      <c r="FYB158" s="73"/>
      <c r="FYC158" s="73"/>
      <c r="FYD158" s="73"/>
      <c r="FYE158" s="73"/>
      <c r="FYF158" s="73"/>
      <c r="FYG158" s="73"/>
      <c r="FYH158" s="73"/>
      <c r="FYI158" s="73"/>
      <c r="FYJ158" s="73"/>
      <c r="FYK158" s="73"/>
      <c r="FYL158" s="73"/>
      <c r="FYM158" s="73"/>
      <c r="FYN158" s="73"/>
      <c r="FYO158" s="73"/>
      <c r="FYP158" s="73"/>
      <c r="FYQ158" s="73"/>
      <c r="FYR158" s="73"/>
      <c r="FYS158" s="73"/>
      <c r="FYT158" s="73"/>
      <c r="FYU158" s="73"/>
      <c r="FYV158" s="73"/>
      <c r="FYW158" s="73"/>
      <c r="FYX158" s="73"/>
      <c r="FYY158" s="73"/>
      <c r="FYZ158" s="73"/>
      <c r="FZA158" s="73"/>
      <c r="FZB158" s="73"/>
      <c r="FZC158" s="73"/>
      <c r="FZD158" s="73"/>
      <c r="FZE158" s="73"/>
      <c r="FZF158" s="73"/>
      <c r="FZG158" s="73"/>
      <c r="FZH158" s="73"/>
      <c r="FZI158" s="73"/>
      <c r="FZJ158" s="73"/>
      <c r="FZK158" s="73"/>
      <c r="FZL158" s="73"/>
      <c r="FZM158" s="73"/>
      <c r="FZN158" s="73"/>
      <c r="FZO158" s="73"/>
      <c r="FZP158" s="73"/>
      <c r="FZQ158" s="73"/>
      <c r="FZR158" s="73"/>
      <c r="FZS158" s="73"/>
      <c r="FZT158" s="73"/>
      <c r="FZU158" s="73"/>
      <c r="FZV158" s="73"/>
      <c r="FZW158" s="73"/>
      <c r="FZX158" s="73"/>
      <c r="FZY158" s="73"/>
      <c r="FZZ158" s="73"/>
      <c r="GAA158" s="73"/>
      <c r="GAB158" s="73"/>
      <c r="GAC158" s="73"/>
      <c r="GAD158" s="73"/>
      <c r="GAE158" s="73"/>
      <c r="GAF158" s="73"/>
      <c r="GAG158" s="73"/>
      <c r="GAH158" s="73"/>
      <c r="GAI158" s="73"/>
      <c r="GAJ158" s="73"/>
      <c r="GAK158" s="73"/>
      <c r="GAL158" s="73"/>
      <c r="GAM158" s="73"/>
      <c r="GAN158" s="73"/>
      <c r="GAO158" s="73"/>
      <c r="GAP158" s="73"/>
      <c r="GAQ158" s="73"/>
      <c r="GAR158" s="73"/>
      <c r="GAS158" s="73"/>
      <c r="GAT158" s="73"/>
      <c r="GAU158" s="73"/>
      <c r="GAV158" s="73"/>
      <c r="GAW158" s="73"/>
      <c r="GAX158" s="73"/>
      <c r="GAY158" s="73"/>
      <c r="GAZ158" s="73"/>
      <c r="GBA158" s="73"/>
      <c r="GBB158" s="73"/>
      <c r="GBC158" s="73"/>
      <c r="GBD158" s="73"/>
      <c r="GBE158" s="73"/>
      <c r="GBF158" s="73"/>
      <c r="GBG158" s="73"/>
      <c r="GBH158" s="73"/>
      <c r="GBI158" s="73"/>
      <c r="GBJ158" s="73"/>
      <c r="GBK158" s="73"/>
      <c r="GBL158" s="73"/>
      <c r="GBM158" s="73"/>
      <c r="GBN158" s="73"/>
      <c r="GBO158" s="73"/>
      <c r="GBP158" s="73"/>
      <c r="GBQ158" s="73"/>
      <c r="GBR158" s="73"/>
      <c r="GBS158" s="73"/>
      <c r="GBT158" s="73"/>
      <c r="GBU158" s="73"/>
      <c r="GBV158" s="73"/>
      <c r="GBW158" s="73"/>
      <c r="GBX158" s="73"/>
      <c r="GBY158" s="73"/>
      <c r="GBZ158" s="73"/>
      <c r="GCA158" s="73"/>
      <c r="GCB158" s="73"/>
      <c r="GCC158" s="73"/>
      <c r="GCD158" s="73"/>
      <c r="GCE158" s="73"/>
      <c r="GCF158" s="73"/>
      <c r="GCG158" s="73"/>
      <c r="GCH158" s="73"/>
      <c r="GCI158" s="73"/>
      <c r="GCJ158" s="73"/>
      <c r="GCK158" s="73"/>
      <c r="GCL158" s="73"/>
      <c r="GCM158" s="73"/>
      <c r="GCN158" s="73"/>
      <c r="GCO158" s="73"/>
      <c r="GCP158" s="73"/>
      <c r="GCQ158" s="73"/>
      <c r="GCR158" s="73"/>
      <c r="GCS158" s="73"/>
      <c r="GCT158" s="73"/>
      <c r="GCU158" s="73"/>
      <c r="GCV158" s="73"/>
      <c r="GCW158" s="73"/>
      <c r="GCX158" s="73"/>
      <c r="GCY158" s="73"/>
      <c r="GCZ158" s="73"/>
      <c r="GDA158" s="73"/>
      <c r="GDB158" s="73"/>
      <c r="GDC158" s="73"/>
      <c r="GDD158" s="73"/>
      <c r="GDE158" s="73"/>
      <c r="GDF158" s="73"/>
      <c r="GDG158" s="73"/>
      <c r="GDH158" s="73"/>
      <c r="GDI158" s="73"/>
      <c r="GDJ158" s="73"/>
      <c r="GDK158" s="73"/>
      <c r="GDL158" s="73"/>
      <c r="GDM158" s="73"/>
      <c r="GDN158" s="73"/>
      <c r="GDO158" s="73"/>
      <c r="GDP158" s="73"/>
      <c r="GDQ158" s="73"/>
      <c r="GDR158" s="73"/>
      <c r="GDS158" s="73"/>
      <c r="GDT158" s="73"/>
      <c r="GDU158" s="73"/>
      <c r="GDV158" s="73"/>
      <c r="GDW158" s="73"/>
      <c r="GDX158" s="73"/>
      <c r="GDY158" s="73"/>
      <c r="GDZ158" s="73"/>
      <c r="GEA158" s="73"/>
      <c r="GEB158" s="73"/>
      <c r="GEC158" s="73"/>
      <c r="GED158" s="73"/>
      <c r="GEE158" s="73"/>
      <c r="GEF158" s="73"/>
      <c r="GEG158" s="73"/>
      <c r="GEH158" s="73"/>
      <c r="GEI158" s="73"/>
      <c r="GEJ158" s="73"/>
      <c r="GEK158" s="73"/>
      <c r="GEL158" s="73"/>
      <c r="GEM158" s="73"/>
      <c r="GEN158" s="73"/>
      <c r="GEO158" s="73"/>
      <c r="GEP158" s="73"/>
      <c r="GEQ158" s="73"/>
      <c r="GER158" s="73"/>
      <c r="GES158" s="73"/>
      <c r="GET158" s="73"/>
      <c r="GEU158" s="73"/>
      <c r="GEV158" s="73"/>
      <c r="GEW158" s="73"/>
      <c r="GEX158" s="73"/>
      <c r="GEY158" s="73"/>
      <c r="GEZ158" s="73"/>
      <c r="GFA158" s="73"/>
      <c r="GFB158" s="73"/>
      <c r="GFC158" s="73"/>
      <c r="GFD158" s="73"/>
      <c r="GFE158" s="73"/>
      <c r="GFF158" s="73"/>
      <c r="GFG158" s="73"/>
      <c r="GFH158" s="73"/>
      <c r="GFI158" s="73"/>
      <c r="GFJ158" s="73"/>
      <c r="GFK158" s="73"/>
      <c r="GFL158" s="73"/>
      <c r="GFM158" s="73"/>
      <c r="GFN158" s="73"/>
      <c r="GFO158" s="73"/>
      <c r="GFP158" s="73"/>
      <c r="GFQ158" s="73"/>
      <c r="GFR158" s="73"/>
      <c r="GFS158" s="73"/>
      <c r="GFT158" s="73"/>
      <c r="GFU158" s="73"/>
      <c r="GFV158" s="73"/>
      <c r="GFW158" s="73"/>
      <c r="GFX158" s="73"/>
      <c r="GFY158" s="73"/>
      <c r="GFZ158" s="73"/>
      <c r="GGA158" s="73"/>
      <c r="GGB158" s="73"/>
      <c r="GGC158" s="73"/>
      <c r="GGD158" s="73"/>
      <c r="GGE158" s="73"/>
      <c r="GGF158" s="73"/>
      <c r="GGG158" s="73"/>
      <c r="GGH158" s="73"/>
      <c r="GGI158" s="73"/>
      <c r="GGJ158" s="73"/>
      <c r="GGK158" s="73"/>
      <c r="GGL158" s="73"/>
      <c r="GGM158" s="73"/>
      <c r="GGN158" s="73"/>
      <c r="GGO158" s="73"/>
      <c r="GGP158" s="73"/>
      <c r="GGQ158" s="73"/>
      <c r="GGR158" s="73"/>
      <c r="GGS158" s="73"/>
      <c r="GGT158" s="73"/>
      <c r="GGU158" s="73"/>
      <c r="GGV158" s="73"/>
      <c r="GGW158" s="73"/>
      <c r="GGX158" s="73"/>
      <c r="GGY158" s="73"/>
      <c r="GGZ158" s="73"/>
      <c r="GHA158" s="73"/>
      <c r="GHB158" s="73"/>
      <c r="GHC158" s="73"/>
      <c r="GHD158" s="73"/>
      <c r="GHE158" s="73"/>
      <c r="GHF158" s="73"/>
      <c r="GHG158" s="73"/>
      <c r="GHH158" s="73"/>
      <c r="GHI158" s="73"/>
      <c r="GHJ158" s="73"/>
      <c r="GHK158" s="73"/>
      <c r="GHL158" s="73"/>
      <c r="GHM158" s="73"/>
      <c r="GHN158" s="73"/>
      <c r="GHO158" s="73"/>
      <c r="GHP158" s="73"/>
      <c r="GHQ158" s="73"/>
      <c r="GHR158" s="73"/>
      <c r="GHS158" s="73"/>
      <c r="GHT158" s="73"/>
      <c r="GHU158" s="73"/>
      <c r="GHV158" s="73"/>
      <c r="GHW158" s="73"/>
      <c r="GHX158" s="73"/>
      <c r="GHY158" s="73"/>
      <c r="GHZ158" s="73"/>
      <c r="GIA158" s="73"/>
      <c r="GIB158" s="73"/>
      <c r="GIC158" s="73"/>
      <c r="GID158" s="73"/>
      <c r="GIE158" s="73"/>
      <c r="GIF158" s="73"/>
      <c r="GIG158" s="73"/>
      <c r="GIH158" s="73"/>
      <c r="GII158" s="73"/>
      <c r="GIJ158" s="73"/>
      <c r="GIK158" s="73"/>
      <c r="GIL158" s="73"/>
      <c r="GIM158" s="73"/>
      <c r="GIN158" s="73"/>
      <c r="GIO158" s="73"/>
      <c r="GIP158" s="73"/>
      <c r="GIQ158" s="73"/>
      <c r="GIR158" s="73"/>
      <c r="GIS158" s="73"/>
      <c r="GIT158" s="73"/>
      <c r="GIU158" s="73"/>
      <c r="GIV158" s="73"/>
      <c r="GIW158" s="73"/>
      <c r="GIX158" s="73"/>
      <c r="GIY158" s="73"/>
      <c r="GIZ158" s="73"/>
      <c r="GJA158" s="73"/>
      <c r="GJB158" s="73"/>
      <c r="GJC158" s="73"/>
      <c r="GJD158" s="73"/>
      <c r="GJE158" s="73"/>
      <c r="GJF158" s="73"/>
      <c r="GJG158" s="73"/>
      <c r="GJH158" s="73"/>
      <c r="GJI158" s="73"/>
      <c r="GJJ158" s="73"/>
      <c r="GJK158" s="73"/>
      <c r="GJL158" s="73"/>
      <c r="GJM158" s="73"/>
      <c r="GJN158" s="73"/>
      <c r="GJO158" s="73"/>
      <c r="GJP158" s="73"/>
      <c r="GJQ158" s="73"/>
      <c r="GJR158" s="73"/>
      <c r="GJS158" s="73"/>
      <c r="GJT158" s="73"/>
      <c r="GJU158" s="73"/>
      <c r="GJV158" s="73"/>
      <c r="GJW158" s="73"/>
      <c r="GJX158" s="73"/>
      <c r="GJY158" s="73"/>
      <c r="GJZ158" s="73"/>
      <c r="GKA158" s="73"/>
      <c r="GKB158" s="73"/>
      <c r="GKC158" s="73"/>
      <c r="GKD158" s="73"/>
      <c r="GKE158" s="73"/>
      <c r="GKF158" s="73"/>
      <c r="GKG158" s="73"/>
      <c r="GKH158" s="73"/>
      <c r="GKI158" s="73"/>
      <c r="GKJ158" s="73"/>
      <c r="GKK158" s="73"/>
      <c r="GKL158" s="73"/>
      <c r="GKM158" s="73"/>
      <c r="GKN158" s="73"/>
      <c r="GKO158" s="73"/>
      <c r="GKP158" s="73"/>
      <c r="GKQ158" s="73"/>
      <c r="GKR158" s="73"/>
      <c r="GKS158" s="73"/>
      <c r="GKT158" s="73"/>
      <c r="GKU158" s="73"/>
      <c r="GKV158" s="73"/>
      <c r="GKW158" s="73"/>
      <c r="GKX158" s="73"/>
      <c r="GKY158" s="73"/>
      <c r="GKZ158" s="73"/>
      <c r="GLA158" s="73"/>
      <c r="GLB158" s="73"/>
      <c r="GLC158" s="73"/>
      <c r="GLD158" s="73"/>
      <c r="GLE158" s="73"/>
      <c r="GLF158" s="73"/>
      <c r="GLG158" s="73"/>
      <c r="GLH158" s="73"/>
      <c r="GLI158" s="73"/>
      <c r="GLJ158" s="73"/>
      <c r="GLK158" s="73"/>
      <c r="GLL158" s="73"/>
      <c r="GLM158" s="73"/>
      <c r="GLN158" s="73"/>
      <c r="GLO158" s="73"/>
      <c r="GLP158" s="73"/>
      <c r="GLQ158" s="73"/>
      <c r="GLR158" s="73"/>
      <c r="GLS158" s="73"/>
      <c r="GLT158" s="73"/>
      <c r="GLU158" s="73"/>
      <c r="GLV158" s="73"/>
      <c r="GLW158" s="73"/>
      <c r="GLX158" s="73"/>
      <c r="GLY158" s="73"/>
      <c r="GLZ158" s="73"/>
      <c r="GMA158" s="73"/>
      <c r="GMB158" s="73"/>
      <c r="GMC158" s="73"/>
      <c r="GMD158" s="73"/>
      <c r="GME158" s="73"/>
      <c r="GMF158" s="73"/>
      <c r="GMG158" s="73"/>
      <c r="GMH158" s="73"/>
      <c r="GMI158" s="73"/>
      <c r="GMJ158" s="73"/>
      <c r="GMK158" s="73"/>
      <c r="GML158" s="73"/>
      <c r="GMM158" s="73"/>
      <c r="GMN158" s="73"/>
      <c r="GMO158" s="73"/>
      <c r="GMP158" s="73"/>
      <c r="GMQ158" s="73"/>
      <c r="GMR158" s="73"/>
      <c r="GMS158" s="73"/>
      <c r="GMT158" s="73"/>
      <c r="GMU158" s="73"/>
      <c r="GMV158" s="73"/>
      <c r="GMW158" s="73"/>
      <c r="GMX158" s="73"/>
      <c r="GMY158" s="73"/>
      <c r="GMZ158" s="73"/>
      <c r="GNA158" s="73"/>
      <c r="GNB158" s="73"/>
      <c r="GNC158" s="73"/>
      <c r="GND158" s="73"/>
      <c r="GNE158" s="73"/>
      <c r="GNF158" s="73"/>
      <c r="GNG158" s="73"/>
      <c r="GNH158" s="73"/>
      <c r="GNI158" s="73"/>
      <c r="GNJ158" s="73"/>
      <c r="GNK158" s="73"/>
      <c r="GNL158" s="73"/>
      <c r="GNM158" s="73"/>
      <c r="GNN158" s="73"/>
      <c r="GNO158" s="73"/>
      <c r="GNP158" s="73"/>
      <c r="GNQ158" s="73"/>
      <c r="GNR158" s="73"/>
      <c r="GNS158" s="73"/>
      <c r="GNT158" s="73"/>
      <c r="GNU158" s="73"/>
      <c r="GNV158" s="73"/>
      <c r="GNW158" s="73"/>
      <c r="GNX158" s="73"/>
      <c r="GNY158" s="73"/>
      <c r="GNZ158" s="73"/>
      <c r="GOA158" s="73"/>
      <c r="GOB158" s="73"/>
      <c r="GOC158" s="73"/>
      <c r="GOD158" s="73"/>
      <c r="GOE158" s="73"/>
      <c r="GOF158" s="73"/>
      <c r="GOG158" s="73"/>
      <c r="GOH158" s="73"/>
      <c r="GOI158" s="73"/>
      <c r="GOJ158" s="73"/>
      <c r="GOK158" s="73"/>
      <c r="GOL158" s="73"/>
      <c r="GOM158" s="73"/>
      <c r="GON158" s="73"/>
      <c r="GOO158" s="73"/>
      <c r="GOP158" s="73"/>
      <c r="GOQ158" s="73"/>
      <c r="GOR158" s="73"/>
      <c r="GOS158" s="73"/>
      <c r="GOT158" s="73"/>
      <c r="GOU158" s="73"/>
      <c r="GOV158" s="73"/>
      <c r="GOW158" s="73"/>
      <c r="GOX158" s="73"/>
      <c r="GOY158" s="73"/>
      <c r="GOZ158" s="73"/>
      <c r="GPA158" s="73"/>
      <c r="GPB158" s="73"/>
      <c r="GPC158" s="73"/>
      <c r="GPD158" s="73"/>
      <c r="GPE158" s="73"/>
      <c r="GPF158" s="73"/>
      <c r="GPG158" s="73"/>
      <c r="GPH158" s="73"/>
      <c r="GPI158" s="73"/>
      <c r="GPJ158" s="73"/>
      <c r="GPK158" s="73"/>
      <c r="GPL158" s="73"/>
      <c r="GPM158" s="73"/>
      <c r="GPN158" s="73"/>
      <c r="GPO158" s="73"/>
      <c r="GPP158" s="73"/>
      <c r="GPQ158" s="73"/>
      <c r="GPR158" s="73"/>
      <c r="GPS158" s="73"/>
      <c r="GPT158" s="73"/>
      <c r="GPU158" s="73"/>
      <c r="GPV158" s="73"/>
      <c r="GPW158" s="73"/>
      <c r="GPX158" s="73"/>
      <c r="GPY158" s="73"/>
      <c r="GPZ158" s="73"/>
      <c r="GQA158" s="73"/>
      <c r="GQB158" s="73"/>
      <c r="GQC158" s="73"/>
      <c r="GQD158" s="73"/>
      <c r="GQE158" s="73"/>
      <c r="GQF158" s="73"/>
      <c r="GQG158" s="73"/>
      <c r="GQH158" s="73"/>
      <c r="GQI158" s="73"/>
      <c r="GQJ158" s="73"/>
      <c r="GQK158" s="73"/>
      <c r="GQL158" s="73"/>
      <c r="GQM158" s="73"/>
      <c r="GQN158" s="73"/>
      <c r="GQO158" s="73"/>
      <c r="GQP158" s="73"/>
      <c r="GQQ158" s="73"/>
      <c r="GQR158" s="73"/>
      <c r="GQS158" s="73"/>
      <c r="GQT158" s="73"/>
      <c r="GQU158" s="73"/>
      <c r="GQV158" s="73"/>
      <c r="GQW158" s="73"/>
      <c r="GQX158" s="73"/>
      <c r="GQY158" s="73"/>
      <c r="GQZ158" s="73"/>
      <c r="GRA158" s="73"/>
      <c r="GRB158" s="73"/>
      <c r="GRC158" s="73"/>
      <c r="GRD158" s="73"/>
      <c r="GRE158" s="73"/>
      <c r="GRF158" s="73"/>
      <c r="GRG158" s="73"/>
      <c r="GRH158" s="73"/>
      <c r="GRI158" s="73"/>
      <c r="GRJ158" s="73"/>
      <c r="GRK158" s="73"/>
      <c r="GRL158" s="73"/>
      <c r="GRM158" s="73"/>
      <c r="GRN158" s="73"/>
      <c r="GRO158" s="73"/>
      <c r="GRP158" s="73"/>
      <c r="GRQ158" s="73"/>
      <c r="GRR158" s="73"/>
      <c r="GRS158" s="73"/>
      <c r="GRT158" s="73"/>
      <c r="GRU158" s="73"/>
      <c r="GRV158" s="73"/>
      <c r="GRW158" s="73"/>
      <c r="GRX158" s="73"/>
      <c r="GRY158" s="73"/>
      <c r="GRZ158" s="73"/>
      <c r="GSA158" s="73"/>
      <c r="GSB158" s="73"/>
      <c r="GSC158" s="73"/>
      <c r="GSD158" s="73"/>
      <c r="GSE158" s="73"/>
      <c r="GSF158" s="73"/>
      <c r="GSG158" s="73"/>
      <c r="GSH158" s="73"/>
      <c r="GSI158" s="73"/>
      <c r="GSJ158" s="73"/>
      <c r="GSK158" s="73"/>
      <c r="GSL158" s="73"/>
      <c r="GSM158" s="73"/>
      <c r="GSN158" s="73"/>
      <c r="GSO158" s="73"/>
      <c r="GSP158" s="73"/>
      <c r="GSQ158" s="73"/>
      <c r="GSR158" s="73"/>
      <c r="GSS158" s="73"/>
      <c r="GST158" s="73"/>
      <c r="GSU158" s="73"/>
      <c r="GSV158" s="73"/>
      <c r="GSW158" s="73"/>
      <c r="GSX158" s="73"/>
      <c r="GSY158" s="73"/>
      <c r="GSZ158" s="73"/>
      <c r="GTA158" s="73"/>
      <c r="GTB158" s="73"/>
      <c r="GTC158" s="73"/>
      <c r="GTD158" s="73"/>
      <c r="GTE158" s="73"/>
      <c r="GTF158" s="73"/>
      <c r="GTG158" s="73"/>
      <c r="GTH158" s="73"/>
      <c r="GTI158" s="73"/>
      <c r="GTJ158" s="73"/>
      <c r="GTK158" s="73"/>
      <c r="GTL158" s="73"/>
      <c r="GTM158" s="73"/>
      <c r="GTN158" s="73"/>
      <c r="GTO158" s="73"/>
      <c r="GTP158" s="73"/>
      <c r="GTQ158" s="73"/>
      <c r="GTR158" s="73"/>
      <c r="GTS158" s="73"/>
      <c r="GTT158" s="73"/>
      <c r="GTU158" s="73"/>
      <c r="GTV158" s="73"/>
      <c r="GTW158" s="73"/>
      <c r="GTX158" s="73"/>
      <c r="GTY158" s="73"/>
      <c r="GTZ158" s="73"/>
      <c r="GUA158" s="73"/>
      <c r="GUB158" s="73"/>
      <c r="GUC158" s="73"/>
      <c r="GUD158" s="73"/>
      <c r="GUE158" s="73"/>
      <c r="GUF158" s="73"/>
      <c r="GUG158" s="73"/>
      <c r="GUH158" s="73"/>
      <c r="GUI158" s="73"/>
      <c r="GUJ158" s="73"/>
      <c r="GUK158" s="73"/>
      <c r="GUL158" s="73"/>
      <c r="GUM158" s="73"/>
      <c r="GUN158" s="73"/>
      <c r="GUO158" s="73"/>
      <c r="GUP158" s="73"/>
      <c r="GUQ158" s="73"/>
      <c r="GUR158" s="73"/>
      <c r="GUS158" s="73"/>
      <c r="GUT158" s="73"/>
      <c r="GUU158" s="73"/>
      <c r="GUV158" s="73"/>
      <c r="GUW158" s="73"/>
      <c r="GUX158" s="73"/>
      <c r="GUY158" s="73"/>
      <c r="GUZ158" s="73"/>
      <c r="GVA158" s="73"/>
      <c r="GVB158" s="73"/>
      <c r="GVC158" s="73"/>
      <c r="GVD158" s="73"/>
      <c r="GVE158" s="73"/>
      <c r="GVF158" s="73"/>
      <c r="GVG158" s="73"/>
      <c r="GVH158" s="73"/>
      <c r="GVI158" s="73"/>
      <c r="GVJ158" s="73"/>
      <c r="GVK158" s="73"/>
      <c r="GVL158" s="73"/>
      <c r="GVM158" s="73"/>
      <c r="GVN158" s="73"/>
      <c r="GVO158" s="73"/>
      <c r="GVP158" s="73"/>
      <c r="GVQ158" s="73"/>
      <c r="GVR158" s="73"/>
      <c r="GVS158" s="73"/>
      <c r="GVT158" s="73"/>
      <c r="GVU158" s="73"/>
      <c r="GVV158" s="73"/>
      <c r="GVW158" s="73"/>
      <c r="GVX158" s="73"/>
      <c r="GVY158" s="73"/>
      <c r="GVZ158" s="73"/>
      <c r="GWA158" s="73"/>
      <c r="GWB158" s="73"/>
      <c r="GWC158" s="73"/>
      <c r="GWD158" s="73"/>
      <c r="GWE158" s="73"/>
      <c r="GWF158" s="73"/>
      <c r="GWG158" s="73"/>
      <c r="GWH158" s="73"/>
      <c r="GWI158" s="73"/>
      <c r="GWJ158" s="73"/>
      <c r="GWK158" s="73"/>
      <c r="GWL158" s="73"/>
      <c r="GWM158" s="73"/>
      <c r="GWN158" s="73"/>
      <c r="GWO158" s="73"/>
      <c r="GWP158" s="73"/>
      <c r="GWQ158" s="73"/>
      <c r="GWR158" s="73"/>
      <c r="GWS158" s="73"/>
      <c r="GWT158" s="73"/>
      <c r="GWU158" s="73"/>
      <c r="GWV158" s="73"/>
      <c r="GWW158" s="73"/>
      <c r="GWX158" s="73"/>
      <c r="GWY158" s="73"/>
      <c r="GWZ158" s="73"/>
      <c r="GXA158" s="73"/>
      <c r="GXB158" s="73"/>
      <c r="GXC158" s="73"/>
      <c r="GXD158" s="73"/>
      <c r="GXE158" s="73"/>
      <c r="GXF158" s="73"/>
      <c r="GXG158" s="73"/>
      <c r="GXH158" s="73"/>
      <c r="GXI158" s="73"/>
      <c r="GXJ158" s="73"/>
      <c r="GXK158" s="73"/>
      <c r="GXL158" s="73"/>
      <c r="GXM158" s="73"/>
      <c r="GXN158" s="73"/>
      <c r="GXO158" s="73"/>
      <c r="GXP158" s="73"/>
      <c r="GXQ158" s="73"/>
      <c r="GXR158" s="73"/>
      <c r="GXS158" s="73"/>
      <c r="GXT158" s="73"/>
      <c r="GXU158" s="73"/>
      <c r="GXV158" s="73"/>
      <c r="GXW158" s="73"/>
      <c r="GXX158" s="73"/>
      <c r="GXY158" s="73"/>
      <c r="GXZ158" s="73"/>
      <c r="GYA158" s="73"/>
      <c r="GYB158" s="73"/>
      <c r="GYC158" s="73"/>
      <c r="GYD158" s="73"/>
      <c r="GYE158" s="73"/>
      <c r="GYF158" s="73"/>
      <c r="GYG158" s="73"/>
      <c r="GYH158" s="73"/>
      <c r="GYI158" s="73"/>
      <c r="GYJ158" s="73"/>
      <c r="GYK158" s="73"/>
      <c r="GYL158" s="73"/>
      <c r="GYM158" s="73"/>
      <c r="GYN158" s="73"/>
      <c r="GYO158" s="73"/>
      <c r="GYP158" s="73"/>
      <c r="GYQ158" s="73"/>
      <c r="GYR158" s="73"/>
      <c r="GYS158" s="73"/>
      <c r="GYT158" s="73"/>
      <c r="GYU158" s="73"/>
      <c r="GYV158" s="73"/>
      <c r="GYW158" s="73"/>
      <c r="GYX158" s="73"/>
      <c r="GYY158" s="73"/>
      <c r="GYZ158" s="73"/>
      <c r="GZA158" s="73"/>
      <c r="GZB158" s="73"/>
      <c r="GZC158" s="73"/>
      <c r="GZD158" s="73"/>
      <c r="GZE158" s="73"/>
      <c r="GZF158" s="73"/>
      <c r="GZG158" s="73"/>
      <c r="GZH158" s="73"/>
      <c r="GZI158" s="73"/>
      <c r="GZJ158" s="73"/>
      <c r="GZK158" s="73"/>
      <c r="GZL158" s="73"/>
      <c r="GZM158" s="73"/>
      <c r="GZN158" s="73"/>
      <c r="GZO158" s="73"/>
      <c r="GZP158" s="73"/>
      <c r="GZQ158" s="73"/>
      <c r="GZR158" s="73"/>
      <c r="GZS158" s="73"/>
      <c r="GZT158" s="73"/>
      <c r="GZU158" s="73"/>
      <c r="GZV158" s="73"/>
      <c r="GZW158" s="73"/>
      <c r="GZX158" s="73"/>
      <c r="GZY158" s="73"/>
      <c r="GZZ158" s="73"/>
      <c r="HAA158" s="73"/>
      <c r="HAB158" s="73"/>
      <c r="HAC158" s="73"/>
      <c r="HAD158" s="73"/>
      <c r="HAE158" s="73"/>
      <c r="HAF158" s="73"/>
      <c r="HAG158" s="73"/>
      <c r="HAH158" s="73"/>
      <c r="HAI158" s="73"/>
      <c r="HAJ158" s="73"/>
      <c r="HAK158" s="73"/>
      <c r="HAL158" s="73"/>
      <c r="HAM158" s="73"/>
      <c r="HAN158" s="73"/>
      <c r="HAO158" s="73"/>
      <c r="HAP158" s="73"/>
      <c r="HAQ158" s="73"/>
      <c r="HAR158" s="73"/>
      <c r="HAS158" s="73"/>
      <c r="HAT158" s="73"/>
      <c r="HAU158" s="73"/>
      <c r="HAV158" s="73"/>
      <c r="HAW158" s="73"/>
      <c r="HAX158" s="73"/>
      <c r="HAY158" s="73"/>
      <c r="HAZ158" s="73"/>
      <c r="HBA158" s="73"/>
      <c r="HBB158" s="73"/>
      <c r="HBC158" s="73"/>
      <c r="HBD158" s="73"/>
      <c r="HBE158" s="73"/>
      <c r="HBF158" s="73"/>
      <c r="HBG158" s="73"/>
      <c r="HBH158" s="73"/>
      <c r="HBI158" s="73"/>
      <c r="HBJ158" s="73"/>
      <c r="HBK158" s="73"/>
      <c r="HBL158" s="73"/>
      <c r="HBM158" s="73"/>
      <c r="HBN158" s="73"/>
      <c r="HBO158" s="73"/>
      <c r="HBP158" s="73"/>
      <c r="HBQ158" s="73"/>
      <c r="HBR158" s="73"/>
      <c r="HBS158" s="73"/>
      <c r="HBT158" s="73"/>
      <c r="HBU158" s="73"/>
      <c r="HBV158" s="73"/>
      <c r="HBW158" s="73"/>
      <c r="HBX158" s="73"/>
      <c r="HBY158" s="73"/>
      <c r="HBZ158" s="73"/>
      <c r="HCA158" s="73"/>
      <c r="HCB158" s="73"/>
      <c r="HCC158" s="73"/>
      <c r="HCD158" s="73"/>
      <c r="HCE158" s="73"/>
      <c r="HCF158" s="73"/>
      <c r="HCG158" s="73"/>
      <c r="HCH158" s="73"/>
      <c r="HCI158" s="73"/>
      <c r="HCJ158" s="73"/>
      <c r="HCK158" s="73"/>
      <c r="HCL158" s="73"/>
      <c r="HCM158" s="73"/>
      <c r="HCN158" s="73"/>
      <c r="HCO158" s="73"/>
      <c r="HCP158" s="73"/>
      <c r="HCQ158" s="73"/>
      <c r="HCR158" s="73"/>
      <c r="HCS158" s="73"/>
      <c r="HCT158" s="73"/>
      <c r="HCU158" s="73"/>
      <c r="HCV158" s="73"/>
      <c r="HCW158" s="73"/>
      <c r="HCX158" s="73"/>
      <c r="HCY158" s="73"/>
      <c r="HCZ158" s="73"/>
      <c r="HDA158" s="73"/>
      <c r="HDB158" s="73"/>
      <c r="HDC158" s="73"/>
      <c r="HDD158" s="73"/>
      <c r="HDE158" s="73"/>
      <c r="HDF158" s="73"/>
      <c r="HDG158" s="73"/>
      <c r="HDH158" s="73"/>
      <c r="HDI158" s="73"/>
      <c r="HDJ158" s="73"/>
      <c r="HDK158" s="73"/>
      <c r="HDL158" s="73"/>
      <c r="HDM158" s="73"/>
      <c r="HDN158" s="73"/>
      <c r="HDO158" s="73"/>
      <c r="HDP158" s="73"/>
      <c r="HDQ158" s="73"/>
      <c r="HDR158" s="73"/>
      <c r="HDS158" s="73"/>
      <c r="HDT158" s="73"/>
      <c r="HDU158" s="73"/>
      <c r="HDV158" s="73"/>
      <c r="HDW158" s="73"/>
      <c r="HDX158" s="73"/>
      <c r="HDY158" s="73"/>
      <c r="HDZ158" s="73"/>
      <c r="HEA158" s="73"/>
      <c r="HEB158" s="73"/>
      <c r="HEC158" s="73"/>
      <c r="HED158" s="73"/>
      <c r="HEE158" s="73"/>
      <c r="HEF158" s="73"/>
      <c r="HEG158" s="73"/>
      <c r="HEH158" s="73"/>
      <c r="HEI158" s="73"/>
      <c r="HEJ158" s="73"/>
      <c r="HEK158" s="73"/>
      <c r="HEL158" s="73"/>
      <c r="HEM158" s="73"/>
      <c r="HEN158" s="73"/>
      <c r="HEO158" s="73"/>
      <c r="HEP158" s="73"/>
      <c r="HEQ158" s="73"/>
      <c r="HER158" s="73"/>
      <c r="HES158" s="73"/>
      <c r="HET158" s="73"/>
      <c r="HEU158" s="73"/>
      <c r="HEV158" s="73"/>
      <c r="HEW158" s="73"/>
      <c r="HEX158" s="73"/>
      <c r="HEY158" s="73"/>
      <c r="HEZ158" s="73"/>
      <c r="HFA158" s="73"/>
      <c r="HFB158" s="73"/>
      <c r="HFC158" s="73"/>
      <c r="HFD158" s="73"/>
      <c r="HFE158" s="73"/>
      <c r="HFF158" s="73"/>
      <c r="HFG158" s="73"/>
      <c r="HFH158" s="73"/>
      <c r="HFI158" s="73"/>
      <c r="HFJ158" s="73"/>
      <c r="HFK158" s="73"/>
      <c r="HFL158" s="73"/>
      <c r="HFM158" s="73"/>
      <c r="HFN158" s="73"/>
      <c r="HFO158" s="73"/>
      <c r="HFP158" s="73"/>
      <c r="HFQ158" s="73"/>
      <c r="HFR158" s="73"/>
      <c r="HFS158" s="73"/>
      <c r="HFT158" s="73"/>
      <c r="HFU158" s="73"/>
      <c r="HFV158" s="73"/>
      <c r="HFW158" s="73"/>
      <c r="HFX158" s="73"/>
      <c r="HFY158" s="73"/>
      <c r="HFZ158" s="73"/>
      <c r="HGA158" s="73"/>
      <c r="HGB158" s="73"/>
      <c r="HGC158" s="73"/>
      <c r="HGD158" s="73"/>
      <c r="HGE158" s="73"/>
      <c r="HGF158" s="73"/>
      <c r="HGG158" s="73"/>
      <c r="HGH158" s="73"/>
      <c r="HGI158" s="73"/>
      <c r="HGJ158" s="73"/>
      <c r="HGK158" s="73"/>
      <c r="HGL158" s="73"/>
      <c r="HGM158" s="73"/>
      <c r="HGN158" s="73"/>
      <c r="HGO158" s="73"/>
      <c r="HGP158" s="73"/>
      <c r="HGQ158" s="73"/>
      <c r="HGR158" s="73"/>
      <c r="HGS158" s="73"/>
      <c r="HGT158" s="73"/>
      <c r="HGU158" s="73"/>
      <c r="HGV158" s="73"/>
      <c r="HGW158" s="73"/>
      <c r="HGX158" s="73"/>
      <c r="HGY158" s="73"/>
      <c r="HGZ158" s="73"/>
      <c r="HHA158" s="73"/>
      <c r="HHB158" s="73"/>
      <c r="HHC158" s="73"/>
      <c r="HHD158" s="73"/>
      <c r="HHE158" s="73"/>
      <c r="HHF158" s="73"/>
      <c r="HHG158" s="73"/>
      <c r="HHH158" s="73"/>
      <c r="HHI158" s="73"/>
      <c r="HHJ158" s="73"/>
      <c r="HHK158" s="73"/>
      <c r="HHL158" s="73"/>
      <c r="HHM158" s="73"/>
      <c r="HHN158" s="73"/>
      <c r="HHO158" s="73"/>
      <c r="HHP158" s="73"/>
      <c r="HHQ158" s="73"/>
      <c r="HHR158" s="73"/>
      <c r="HHS158" s="73"/>
      <c r="HHT158" s="73"/>
      <c r="HHU158" s="73"/>
      <c r="HHV158" s="73"/>
      <c r="HHW158" s="73"/>
      <c r="HHX158" s="73"/>
      <c r="HHY158" s="73"/>
      <c r="HHZ158" s="73"/>
      <c r="HIA158" s="73"/>
      <c r="HIB158" s="73"/>
      <c r="HIC158" s="73"/>
      <c r="HID158" s="73"/>
      <c r="HIE158" s="73"/>
      <c r="HIF158" s="73"/>
      <c r="HIG158" s="73"/>
      <c r="HIH158" s="73"/>
      <c r="HII158" s="73"/>
      <c r="HIJ158" s="73"/>
      <c r="HIK158" s="73"/>
      <c r="HIL158" s="73"/>
      <c r="HIM158" s="73"/>
      <c r="HIN158" s="73"/>
      <c r="HIO158" s="73"/>
      <c r="HIP158" s="73"/>
      <c r="HIQ158" s="73"/>
      <c r="HIR158" s="73"/>
      <c r="HIS158" s="73"/>
      <c r="HIT158" s="73"/>
      <c r="HIU158" s="73"/>
      <c r="HIV158" s="73"/>
      <c r="HIW158" s="73"/>
      <c r="HIX158" s="73"/>
      <c r="HIY158" s="73"/>
      <c r="HIZ158" s="73"/>
      <c r="HJA158" s="73"/>
      <c r="HJB158" s="73"/>
      <c r="HJC158" s="73"/>
      <c r="HJD158" s="73"/>
      <c r="HJE158" s="73"/>
      <c r="HJF158" s="73"/>
      <c r="HJG158" s="73"/>
      <c r="HJH158" s="73"/>
      <c r="HJI158" s="73"/>
      <c r="HJJ158" s="73"/>
      <c r="HJK158" s="73"/>
      <c r="HJL158" s="73"/>
      <c r="HJM158" s="73"/>
      <c r="HJN158" s="73"/>
      <c r="HJO158" s="73"/>
      <c r="HJP158" s="73"/>
      <c r="HJQ158" s="73"/>
      <c r="HJR158" s="73"/>
      <c r="HJS158" s="73"/>
      <c r="HJT158" s="73"/>
      <c r="HJU158" s="73"/>
      <c r="HJV158" s="73"/>
      <c r="HJW158" s="73"/>
      <c r="HJX158" s="73"/>
      <c r="HJY158" s="73"/>
      <c r="HJZ158" s="73"/>
      <c r="HKA158" s="73"/>
      <c r="HKB158" s="73"/>
      <c r="HKC158" s="73"/>
      <c r="HKD158" s="73"/>
      <c r="HKE158" s="73"/>
      <c r="HKF158" s="73"/>
      <c r="HKG158" s="73"/>
      <c r="HKH158" s="73"/>
      <c r="HKI158" s="73"/>
      <c r="HKJ158" s="73"/>
      <c r="HKK158" s="73"/>
      <c r="HKL158" s="73"/>
      <c r="HKM158" s="73"/>
      <c r="HKN158" s="73"/>
      <c r="HKO158" s="73"/>
      <c r="HKP158" s="73"/>
      <c r="HKQ158" s="73"/>
      <c r="HKR158" s="73"/>
      <c r="HKS158" s="73"/>
      <c r="HKT158" s="73"/>
      <c r="HKU158" s="73"/>
      <c r="HKV158" s="73"/>
      <c r="HKW158" s="73"/>
      <c r="HKX158" s="73"/>
      <c r="HKY158" s="73"/>
      <c r="HKZ158" s="73"/>
      <c r="HLA158" s="73"/>
      <c r="HLB158" s="73"/>
      <c r="HLC158" s="73"/>
      <c r="HLD158" s="73"/>
      <c r="HLE158" s="73"/>
      <c r="HLF158" s="73"/>
      <c r="HLG158" s="73"/>
      <c r="HLH158" s="73"/>
      <c r="HLI158" s="73"/>
      <c r="HLJ158" s="73"/>
      <c r="HLK158" s="73"/>
      <c r="HLL158" s="73"/>
      <c r="HLM158" s="73"/>
      <c r="HLN158" s="73"/>
      <c r="HLO158" s="73"/>
      <c r="HLP158" s="73"/>
      <c r="HLQ158" s="73"/>
      <c r="HLR158" s="73"/>
      <c r="HLS158" s="73"/>
      <c r="HLT158" s="73"/>
      <c r="HLU158" s="73"/>
      <c r="HLV158" s="73"/>
      <c r="HLW158" s="73"/>
      <c r="HLX158" s="73"/>
      <c r="HLY158" s="73"/>
      <c r="HLZ158" s="73"/>
      <c r="HMA158" s="73"/>
      <c r="HMB158" s="73"/>
      <c r="HMC158" s="73"/>
      <c r="HMD158" s="73"/>
      <c r="HME158" s="73"/>
      <c r="HMF158" s="73"/>
      <c r="HMG158" s="73"/>
      <c r="HMH158" s="73"/>
      <c r="HMI158" s="73"/>
      <c r="HMJ158" s="73"/>
      <c r="HMK158" s="73"/>
      <c r="HML158" s="73"/>
      <c r="HMM158" s="73"/>
      <c r="HMN158" s="73"/>
      <c r="HMO158" s="73"/>
      <c r="HMP158" s="73"/>
      <c r="HMQ158" s="73"/>
      <c r="HMR158" s="73"/>
      <c r="HMS158" s="73"/>
      <c r="HMT158" s="73"/>
      <c r="HMU158" s="73"/>
      <c r="HMV158" s="73"/>
      <c r="HMW158" s="73"/>
      <c r="HMX158" s="73"/>
      <c r="HMY158" s="73"/>
      <c r="HMZ158" s="73"/>
      <c r="HNA158" s="73"/>
      <c r="HNB158" s="73"/>
      <c r="HNC158" s="73"/>
      <c r="HND158" s="73"/>
      <c r="HNE158" s="73"/>
      <c r="HNF158" s="73"/>
      <c r="HNG158" s="73"/>
      <c r="HNH158" s="73"/>
      <c r="HNI158" s="73"/>
      <c r="HNJ158" s="73"/>
      <c r="HNK158" s="73"/>
      <c r="HNL158" s="73"/>
      <c r="HNM158" s="73"/>
      <c r="HNN158" s="73"/>
      <c r="HNO158" s="73"/>
      <c r="HNP158" s="73"/>
      <c r="HNQ158" s="73"/>
      <c r="HNR158" s="73"/>
      <c r="HNS158" s="73"/>
      <c r="HNT158" s="73"/>
      <c r="HNU158" s="73"/>
      <c r="HNV158" s="73"/>
      <c r="HNW158" s="73"/>
      <c r="HNX158" s="73"/>
      <c r="HNY158" s="73"/>
      <c r="HNZ158" s="73"/>
      <c r="HOA158" s="73"/>
      <c r="HOB158" s="73"/>
      <c r="HOC158" s="73"/>
      <c r="HOD158" s="73"/>
      <c r="HOE158" s="73"/>
      <c r="HOF158" s="73"/>
      <c r="HOG158" s="73"/>
      <c r="HOH158" s="73"/>
      <c r="HOI158" s="73"/>
      <c r="HOJ158" s="73"/>
      <c r="HOK158" s="73"/>
      <c r="HOL158" s="73"/>
      <c r="HOM158" s="73"/>
      <c r="HON158" s="73"/>
      <c r="HOO158" s="73"/>
      <c r="HOP158" s="73"/>
      <c r="HOQ158" s="73"/>
      <c r="HOR158" s="73"/>
      <c r="HOS158" s="73"/>
      <c r="HOT158" s="73"/>
      <c r="HOU158" s="73"/>
      <c r="HOV158" s="73"/>
      <c r="HOW158" s="73"/>
      <c r="HOX158" s="73"/>
      <c r="HOY158" s="73"/>
      <c r="HOZ158" s="73"/>
      <c r="HPA158" s="73"/>
      <c r="HPB158" s="73"/>
      <c r="HPC158" s="73"/>
      <c r="HPD158" s="73"/>
      <c r="HPE158" s="73"/>
      <c r="HPF158" s="73"/>
      <c r="HPG158" s="73"/>
      <c r="HPH158" s="73"/>
      <c r="HPI158" s="73"/>
      <c r="HPJ158" s="73"/>
      <c r="HPK158" s="73"/>
      <c r="HPL158" s="73"/>
      <c r="HPM158" s="73"/>
      <c r="HPN158" s="73"/>
      <c r="HPO158" s="73"/>
      <c r="HPP158" s="73"/>
      <c r="HPQ158" s="73"/>
      <c r="HPR158" s="73"/>
      <c r="HPS158" s="73"/>
      <c r="HPT158" s="73"/>
      <c r="HPU158" s="73"/>
      <c r="HPV158" s="73"/>
      <c r="HPW158" s="73"/>
      <c r="HPX158" s="73"/>
      <c r="HPY158" s="73"/>
      <c r="HPZ158" s="73"/>
      <c r="HQA158" s="73"/>
      <c r="HQB158" s="73"/>
      <c r="HQC158" s="73"/>
      <c r="HQD158" s="73"/>
      <c r="HQE158" s="73"/>
      <c r="HQF158" s="73"/>
      <c r="HQG158" s="73"/>
      <c r="HQH158" s="73"/>
      <c r="HQI158" s="73"/>
      <c r="HQJ158" s="73"/>
      <c r="HQK158" s="73"/>
      <c r="HQL158" s="73"/>
      <c r="HQM158" s="73"/>
      <c r="HQN158" s="73"/>
      <c r="HQO158" s="73"/>
      <c r="HQP158" s="73"/>
      <c r="HQQ158" s="73"/>
      <c r="HQR158" s="73"/>
      <c r="HQS158" s="73"/>
      <c r="HQT158" s="73"/>
      <c r="HQU158" s="73"/>
      <c r="HQV158" s="73"/>
      <c r="HQW158" s="73"/>
      <c r="HQX158" s="73"/>
      <c r="HQY158" s="73"/>
      <c r="HQZ158" s="73"/>
      <c r="HRA158" s="73"/>
      <c r="HRB158" s="73"/>
      <c r="HRC158" s="73"/>
      <c r="HRD158" s="73"/>
      <c r="HRE158" s="73"/>
      <c r="HRF158" s="73"/>
      <c r="HRG158" s="73"/>
      <c r="HRH158" s="73"/>
      <c r="HRI158" s="73"/>
      <c r="HRJ158" s="73"/>
      <c r="HRK158" s="73"/>
      <c r="HRL158" s="73"/>
      <c r="HRM158" s="73"/>
      <c r="HRN158" s="73"/>
      <c r="HRO158" s="73"/>
      <c r="HRP158" s="73"/>
      <c r="HRQ158" s="73"/>
      <c r="HRR158" s="73"/>
      <c r="HRS158" s="73"/>
      <c r="HRT158" s="73"/>
      <c r="HRU158" s="73"/>
      <c r="HRV158" s="73"/>
      <c r="HRW158" s="73"/>
      <c r="HRX158" s="73"/>
      <c r="HRY158" s="73"/>
      <c r="HRZ158" s="73"/>
      <c r="HSA158" s="73"/>
      <c r="HSB158" s="73"/>
      <c r="HSC158" s="73"/>
      <c r="HSD158" s="73"/>
      <c r="HSE158" s="73"/>
      <c r="HSF158" s="73"/>
      <c r="HSG158" s="73"/>
      <c r="HSH158" s="73"/>
      <c r="HSI158" s="73"/>
      <c r="HSJ158" s="73"/>
      <c r="HSK158" s="73"/>
      <c r="HSL158" s="73"/>
      <c r="HSM158" s="73"/>
      <c r="HSN158" s="73"/>
      <c r="HSO158" s="73"/>
      <c r="HSP158" s="73"/>
      <c r="HSQ158" s="73"/>
      <c r="HSR158" s="73"/>
      <c r="HSS158" s="73"/>
      <c r="HST158" s="73"/>
      <c r="HSU158" s="73"/>
      <c r="HSV158" s="73"/>
      <c r="HSW158" s="73"/>
      <c r="HSX158" s="73"/>
      <c r="HSY158" s="73"/>
      <c r="HSZ158" s="73"/>
      <c r="HTA158" s="73"/>
      <c r="HTB158" s="73"/>
      <c r="HTC158" s="73"/>
      <c r="HTD158" s="73"/>
      <c r="HTE158" s="73"/>
      <c r="HTF158" s="73"/>
      <c r="HTG158" s="73"/>
      <c r="HTH158" s="73"/>
      <c r="HTI158" s="73"/>
      <c r="HTJ158" s="73"/>
      <c r="HTK158" s="73"/>
      <c r="HTL158" s="73"/>
      <c r="HTM158" s="73"/>
      <c r="HTN158" s="73"/>
      <c r="HTO158" s="73"/>
      <c r="HTP158" s="73"/>
      <c r="HTQ158" s="73"/>
      <c r="HTR158" s="73"/>
      <c r="HTS158" s="73"/>
      <c r="HTT158" s="73"/>
      <c r="HTU158" s="73"/>
      <c r="HTV158" s="73"/>
      <c r="HTW158" s="73"/>
      <c r="HTX158" s="73"/>
      <c r="HTY158" s="73"/>
      <c r="HTZ158" s="73"/>
      <c r="HUA158" s="73"/>
      <c r="HUB158" s="73"/>
      <c r="HUC158" s="73"/>
      <c r="HUD158" s="73"/>
      <c r="HUE158" s="73"/>
      <c r="HUF158" s="73"/>
      <c r="HUG158" s="73"/>
      <c r="HUH158" s="73"/>
      <c r="HUI158" s="73"/>
      <c r="HUJ158" s="73"/>
      <c r="HUK158" s="73"/>
      <c r="HUL158" s="73"/>
      <c r="HUM158" s="73"/>
      <c r="HUN158" s="73"/>
      <c r="HUO158" s="73"/>
      <c r="HUP158" s="73"/>
      <c r="HUQ158" s="73"/>
      <c r="HUR158" s="73"/>
      <c r="HUS158" s="73"/>
      <c r="HUT158" s="73"/>
      <c r="HUU158" s="73"/>
      <c r="HUV158" s="73"/>
      <c r="HUW158" s="73"/>
      <c r="HUX158" s="73"/>
      <c r="HUY158" s="73"/>
      <c r="HUZ158" s="73"/>
      <c r="HVA158" s="73"/>
      <c r="HVB158" s="73"/>
      <c r="HVC158" s="73"/>
      <c r="HVD158" s="73"/>
      <c r="HVE158" s="73"/>
      <c r="HVF158" s="73"/>
      <c r="HVG158" s="73"/>
      <c r="HVH158" s="73"/>
      <c r="HVI158" s="73"/>
      <c r="HVJ158" s="73"/>
      <c r="HVK158" s="73"/>
      <c r="HVL158" s="73"/>
      <c r="HVM158" s="73"/>
      <c r="HVN158" s="73"/>
      <c r="HVO158" s="73"/>
      <c r="HVP158" s="73"/>
      <c r="HVQ158" s="73"/>
      <c r="HVR158" s="73"/>
      <c r="HVS158" s="73"/>
      <c r="HVT158" s="73"/>
      <c r="HVU158" s="73"/>
      <c r="HVV158" s="73"/>
      <c r="HVW158" s="73"/>
      <c r="HVX158" s="73"/>
      <c r="HVY158" s="73"/>
      <c r="HVZ158" s="73"/>
      <c r="HWA158" s="73"/>
      <c r="HWB158" s="73"/>
      <c r="HWC158" s="73"/>
      <c r="HWD158" s="73"/>
      <c r="HWE158" s="73"/>
      <c r="HWF158" s="73"/>
      <c r="HWG158" s="73"/>
      <c r="HWH158" s="73"/>
      <c r="HWI158" s="73"/>
      <c r="HWJ158" s="73"/>
      <c r="HWK158" s="73"/>
      <c r="HWL158" s="73"/>
      <c r="HWM158" s="73"/>
      <c r="HWN158" s="73"/>
      <c r="HWO158" s="73"/>
      <c r="HWP158" s="73"/>
      <c r="HWQ158" s="73"/>
      <c r="HWR158" s="73"/>
      <c r="HWS158" s="73"/>
      <c r="HWT158" s="73"/>
      <c r="HWU158" s="73"/>
      <c r="HWV158" s="73"/>
      <c r="HWW158" s="73"/>
      <c r="HWX158" s="73"/>
      <c r="HWY158" s="73"/>
      <c r="HWZ158" s="73"/>
      <c r="HXA158" s="73"/>
      <c r="HXB158" s="73"/>
      <c r="HXC158" s="73"/>
      <c r="HXD158" s="73"/>
      <c r="HXE158" s="73"/>
      <c r="HXF158" s="73"/>
      <c r="HXG158" s="73"/>
      <c r="HXH158" s="73"/>
      <c r="HXI158" s="73"/>
      <c r="HXJ158" s="73"/>
      <c r="HXK158" s="73"/>
      <c r="HXL158" s="73"/>
      <c r="HXM158" s="73"/>
      <c r="HXN158" s="73"/>
      <c r="HXO158" s="73"/>
      <c r="HXP158" s="73"/>
      <c r="HXQ158" s="73"/>
      <c r="HXR158" s="73"/>
      <c r="HXS158" s="73"/>
      <c r="HXT158" s="73"/>
      <c r="HXU158" s="73"/>
      <c r="HXV158" s="73"/>
      <c r="HXW158" s="73"/>
      <c r="HXX158" s="73"/>
      <c r="HXY158" s="73"/>
      <c r="HXZ158" s="73"/>
      <c r="HYA158" s="73"/>
      <c r="HYB158" s="73"/>
      <c r="HYC158" s="73"/>
      <c r="HYD158" s="73"/>
      <c r="HYE158" s="73"/>
      <c r="HYF158" s="73"/>
      <c r="HYG158" s="73"/>
      <c r="HYH158" s="73"/>
      <c r="HYI158" s="73"/>
      <c r="HYJ158" s="73"/>
      <c r="HYK158" s="73"/>
      <c r="HYL158" s="73"/>
      <c r="HYM158" s="73"/>
      <c r="HYN158" s="73"/>
      <c r="HYO158" s="73"/>
      <c r="HYP158" s="73"/>
      <c r="HYQ158" s="73"/>
      <c r="HYR158" s="73"/>
      <c r="HYS158" s="73"/>
      <c r="HYT158" s="73"/>
      <c r="HYU158" s="73"/>
      <c r="HYV158" s="73"/>
      <c r="HYW158" s="73"/>
      <c r="HYX158" s="73"/>
      <c r="HYY158" s="73"/>
      <c r="HYZ158" s="73"/>
      <c r="HZA158" s="73"/>
      <c r="HZB158" s="73"/>
      <c r="HZC158" s="73"/>
      <c r="HZD158" s="73"/>
      <c r="HZE158" s="73"/>
      <c r="HZF158" s="73"/>
      <c r="HZG158" s="73"/>
      <c r="HZH158" s="73"/>
      <c r="HZI158" s="73"/>
      <c r="HZJ158" s="73"/>
      <c r="HZK158" s="73"/>
      <c r="HZL158" s="73"/>
      <c r="HZM158" s="73"/>
      <c r="HZN158" s="73"/>
      <c r="HZO158" s="73"/>
      <c r="HZP158" s="73"/>
      <c r="HZQ158" s="73"/>
      <c r="HZR158" s="73"/>
      <c r="HZS158" s="73"/>
      <c r="HZT158" s="73"/>
      <c r="HZU158" s="73"/>
      <c r="HZV158" s="73"/>
      <c r="HZW158" s="73"/>
      <c r="HZX158" s="73"/>
      <c r="HZY158" s="73"/>
      <c r="HZZ158" s="73"/>
      <c r="IAA158" s="73"/>
      <c r="IAB158" s="73"/>
      <c r="IAC158" s="73"/>
      <c r="IAD158" s="73"/>
      <c r="IAE158" s="73"/>
      <c r="IAF158" s="73"/>
      <c r="IAG158" s="73"/>
      <c r="IAH158" s="73"/>
      <c r="IAI158" s="73"/>
      <c r="IAJ158" s="73"/>
      <c r="IAK158" s="73"/>
      <c r="IAL158" s="73"/>
      <c r="IAM158" s="73"/>
      <c r="IAN158" s="73"/>
      <c r="IAO158" s="73"/>
      <c r="IAP158" s="73"/>
      <c r="IAQ158" s="73"/>
      <c r="IAR158" s="73"/>
      <c r="IAS158" s="73"/>
      <c r="IAT158" s="73"/>
      <c r="IAU158" s="73"/>
      <c r="IAV158" s="73"/>
      <c r="IAW158" s="73"/>
      <c r="IAX158" s="73"/>
      <c r="IAY158" s="73"/>
      <c r="IAZ158" s="73"/>
      <c r="IBA158" s="73"/>
      <c r="IBB158" s="73"/>
      <c r="IBC158" s="73"/>
      <c r="IBD158" s="73"/>
      <c r="IBE158" s="73"/>
      <c r="IBF158" s="73"/>
      <c r="IBG158" s="73"/>
      <c r="IBH158" s="73"/>
      <c r="IBI158" s="73"/>
      <c r="IBJ158" s="73"/>
      <c r="IBK158" s="73"/>
      <c r="IBL158" s="73"/>
      <c r="IBM158" s="73"/>
      <c r="IBN158" s="73"/>
      <c r="IBO158" s="73"/>
      <c r="IBP158" s="73"/>
      <c r="IBQ158" s="73"/>
      <c r="IBR158" s="73"/>
      <c r="IBS158" s="73"/>
      <c r="IBT158" s="73"/>
      <c r="IBU158" s="73"/>
      <c r="IBV158" s="73"/>
      <c r="IBW158" s="73"/>
      <c r="IBX158" s="73"/>
      <c r="IBY158" s="73"/>
      <c r="IBZ158" s="73"/>
      <c r="ICA158" s="73"/>
      <c r="ICB158" s="73"/>
      <c r="ICC158" s="73"/>
      <c r="ICD158" s="73"/>
      <c r="ICE158" s="73"/>
      <c r="ICF158" s="73"/>
      <c r="ICG158" s="73"/>
      <c r="ICH158" s="73"/>
      <c r="ICI158" s="73"/>
      <c r="ICJ158" s="73"/>
      <c r="ICK158" s="73"/>
      <c r="ICL158" s="73"/>
      <c r="ICM158" s="73"/>
      <c r="ICN158" s="73"/>
      <c r="ICO158" s="73"/>
      <c r="ICP158" s="73"/>
      <c r="ICQ158" s="73"/>
      <c r="ICR158" s="73"/>
      <c r="ICS158" s="73"/>
      <c r="ICT158" s="73"/>
      <c r="ICU158" s="73"/>
      <c r="ICV158" s="73"/>
      <c r="ICW158" s="73"/>
      <c r="ICX158" s="73"/>
      <c r="ICY158" s="73"/>
      <c r="ICZ158" s="73"/>
      <c r="IDA158" s="73"/>
      <c r="IDB158" s="73"/>
      <c r="IDC158" s="73"/>
      <c r="IDD158" s="73"/>
      <c r="IDE158" s="73"/>
      <c r="IDF158" s="73"/>
      <c r="IDG158" s="73"/>
      <c r="IDH158" s="73"/>
      <c r="IDI158" s="73"/>
      <c r="IDJ158" s="73"/>
      <c r="IDK158" s="73"/>
      <c r="IDL158" s="73"/>
      <c r="IDM158" s="73"/>
      <c r="IDN158" s="73"/>
      <c r="IDO158" s="73"/>
      <c r="IDP158" s="73"/>
      <c r="IDQ158" s="73"/>
      <c r="IDR158" s="73"/>
      <c r="IDS158" s="73"/>
      <c r="IDT158" s="73"/>
      <c r="IDU158" s="73"/>
      <c r="IDV158" s="73"/>
      <c r="IDW158" s="73"/>
      <c r="IDX158" s="73"/>
      <c r="IDY158" s="73"/>
      <c r="IDZ158" s="73"/>
      <c r="IEA158" s="73"/>
      <c r="IEB158" s="73"/>
      <c r="IEC158" s="73"/>
      <c r="IED158" s="73"/>
      <c r="IEE158" s="73"/>
      <c r="IEF158" s="73"/>
      <c r="IEG158" s="73"/>
      <c r="IEH158" s="73"/>
      <c r="IEI158" s="73"/>
      <c r="IEJ158" s="73"/>
      <c r="IEK158" s="73"/>
      <c r="IEL158" s="73"/>
      <c r="IEM158" s="73"/>
      <c r="IEN158" s="73"/>
      <c r="IEO158" s="73"/>
      <c r="IEP158" s="73"/>
      <c r="IEQ158" s="73"/>
      <c r="IER158" s="73"/>
      <c r="IES158" s="73"/>
      <c r="IET158" s="73"/>
      <c r="IEU158" s="73"/>
      <c r="IEV158" s="73"/>
      <c r="IEW158" s="73"/>
      <c r="IEX158" s="73"/>
      <c r="IEY158" s="73"/>
      <c r="IEZ158" s="73"/>
      <c r="IFA158" s="73"/>
      <c r="IFB158" s="73"/>
      <c r="IFC158" s="73"/>
      <c r="IFD158" s="73"/>
      <c r="IFE158" s="73"/>
      <c r="IFF158" s="73"/>
      <c r="IFG158" s="73"/>
      <c r="IFH158" s="73"/>
      <c r="IFI158" s="73"/>
      <c r="IFJ158" s="73"/>
      <c r="IFK158" s="73"/>
      <c r="IFL158" s="73"/>
      <c r="IFM158" s="73"/>
      <c r="IFN158" s="73"/>
      <c r="IFO158" s="73"/>
      <c r="IFP158" s="73"/>
      <c r="IFQ158" s="73"/>
      <c r="IFR158" s="73"/>
      <c r="IFS158" s="73"/>
      <c r="IFT158" s="73"/>
      <c r="IFU158" s="73"/>
      <c r="IFV158" s="73"/>
      <c r="IFW158" s="73"/>
      <c r="IFX158" s="73"/>
      <c r="IFY158" s="73"/>
      <c r="IFZ158" s="73"/>
      <c r="IGA158" s="73"/>
      <c r="IGB158" s="73"/>
      <c r="IGC158" s="73"/>
      <c r="IGD158" s="73"/>
      <c r="IGE158" s="73"/>
      <c r="IGF158" s="73"/>
      <c r="IGG158" s="73"/>
      <c r="IGH158" s="73"/>
      <c r="IGI158" s="73"/>
      <c r="IGJ158" s="73"/>
      <c r="IGK158" s="73"/>
      <c r="IGL158" s="73"/>
      <c r="IGM158" s="73"/>
      <c r="IGN158" s="73"/>
      <c r="IGO158" s="73"/>
      <c r="IGP158" s="73"/>
      <c r="IGQ158" s="73"/>
      <c r="IGR158" s="73"/>
      <c r="IGS158" s="73"/>
      <c r="IGT158" s="73"/>
      <c r="IGU158" s="73"/>
      <c r="IGV158" s="73"/>
      <c r="IGW158" s="73"/>
      <c r="IGX158" s="73"/>
      <c r="IGY158" s="73"/>
      <c r="IGZ158" s="73"/>
      <c r="IHA158" s="73"/>
      <c r="IHB158" s="73"/>
      <c r="IHC158" s="73"/>
      <c r="IHD158" s="73"/>
      <c r="IHE158" s="73"/>
      <c r="IHF158" s="73"/>
      <c r="IHG158" s="73"/>
      <c r="IHH158" s="73"/>
      <c r="IHI158" s="73"/>
      <c r="IHJ158" s="73"/>
      <c r="IHK158" s="73"/>
      <c r="IHL158" s="73"/>
      <c r="IHM158" s="73"/>
      <c r="IHN158" s="73"/>
      <c r="IHO158" s="73"/>
      <c r="IHP158" s="73"/>
      <c r="IHQ158" s="73"/>
      <c r="IHR158" s="73"/>
      <c r="IHS158" s="73"/>
      <c r="IHT158" s="73"/>
      <c r="IHU158" s="73"/>
      <c r="IHV158" s="73"/>
      <c r="IHW158" s="73"/>
      <c r="IHX158" s="73"/>
      <c r="IHY158" s="73"/>
      <c r="IHZ158" s="73"/>
      <c r="IIA158" s="73"/>
      <c r="IIB158" s="73"/>
      <c r="IIC158" s="73"/>
      <c r="IID158" s="73"/>
      <c r="IIE158" s="73"/>
      <c r="IIF158" s="73"/>
      <c r="IIG158" s="73"/>
      <c r="IIH158" s="73"/>
      <c r="III158" s="73"/>
      <c r="IIJ158" s="73"/>
      <c r="IIK158" s="73"/>
      <c r="IIL158" s="73"/>
      <c r="IIM158" s="73"/>
      <c r="IIN158" s="73"/>
      <c r="IIO158" s="73"/>
      <c r="IIP158" s="73"/>
      <c r="IIQ158" s="73"/>
      <c r="IIR158" s="73"/>
      <c r="IIS158" s="73"/>
      <c r="IIT158" s="73"/>
      <c r="IIU158" s="73"/>
      <c r="IIV158" s="73"/>
      <c r="IIW158" s="73"/>
      <c r="IIX158" s="73"/>
      <c r="IIY158" s="73"/>
      <c r="IIZ158" s="73"/>
      <c r="IJA158" s="73"/>
      <c r="IJB158" s="73"/>
      <c r="IJC158" s="73"/>
      <c r="IJD158" s="73"/>
      <c r="IJE158" s="73"/>
      <c r="IJF158" s="73"/>
      <c r="IJG158" s="73"/>
      <c r="IJH158" s="73"/>
      <c r="IJI158" s="73"/>
      <c r="IJJ158" s="73"/>
      <c r="IJK158" s="73"/>
      <c r="IJL158" s="73"/>
      <c r="IJM158" s="73"/>
      <c r="IJN158" s="73"/>
      <c r="IJO158" s="73"/>
      <c r="IJP158" s="73"/>
      <c r="IJQ158" s="73"/>
      <c r="IJR158" s="73"/>
      <c r="IJS158" s="73"/>
      <c r="IJT158" s="73"/>
      <c r="IJU158" s="73"/>
      <c r="IJV158" s="73"/>
      <c r="IJW158" s="73"/>
      <c r="IJX158" s="73"/>
      <c r="IJY158" s="73"/>
      <c r="IJZ158" s="73"/>
      <c r="IKA158" s="73"/>
      <c r="IKB158" s="73"/>
      <c r="IKC158" s="73"/>
      <c r="IKD158" s="73"/>
      <c r="IKE158" s="73"/>
      <c r="IKF158" s="73"/>
      <c r="IKG158" s="73"/>
      <c r="IKH158" s="73"/>
      <c r="IKI158" s="73"/>
      <c r="IKJ158" s="73"/>
      <c r="IKK158" s="73"/>
      <c r="IKL158" s="73"/>
      <c r="IKM158" s="73"/>
      <c r="IKN158" s="73"/>
      <c r="IKO158" s="73"/>
      <c r="IKP158" s="73"/>
      <c r="IKQ158" s="73"/>
      <c r="IKR158" s="73"/>
      <c r="IKS158" s="73"/>
      <c r="IKT158" s="73"/>
      <c r="IKU158" s="73"/>
      <c r="IKV158" s="73"/>
      <c r="IKW158" s="73"/>
      <c r="IKX158" s="73"/>
      <c r="IKY158" s="73"/>
      <c r="IKZ158" s="73"/>
      <c r="ILA158" s="73"/>
      <c r="ILB158" s="73"/>
      <c r="ILC158" s="73"/>
      <c r="ILD158" s="73"/>
      <c r="ILE158" s="73"/>
      <c r="ILF158" s="73"/>
      <c r="ILG158" s="73"/>
      <c r="ILH158" s="73"/>
      <c r="ILI158" s="73"/>
      <c r="ILJ158" s="73"/>
      <c r="ILK158" s="73"/>
      <c r="ILL158" s="73"/>
      <c r="ILM158" s="73"/>
      <c r="ILN158" s="73"/>
      <c r="ILO158" s="73"/>
      <c r="ILP158" s="73"/>
      <c r="ILQ158" s="73"/>
      <c r="ILR158" s="73"/>
      <c r="ILS158" s="73"/>
      <c r="ILT158" s="73"/>
      <c r="ILU158" s="73"/>
      <c r="ILV158" s="73"/>
      <c r="ILW158" s="73"/>
      <c r="ILX158" s="73"/>
      <c r="ILY158" s="73"/>
      <c r="ILZ158" s="73"/>
      <c r="IMA158" s="73"/>
      <c r="IMB158" s="73"/>
      <c r="IMC158" s="73"/>
      <c r="IMD158" s="73"/>
      <c r="IME158" s="73"/>
      <c r="IMF158" s="73"/>
      <c r="IMG158" s="73"/>
      <c r="IMH158" s="73"/>
      <c r="IMI158" s="73"/>
      <c r="IMJ158" s="73"/>
      <c r="IMK158" s="73"/>
      <c r="IML158" s="73"/>
      <c r="IMM158" s="73"/>
      <c r="IMN158" s="73"/>
      <c r="IMO158" s="73"/>
      <c r="IMP158" s="73"/>
      <c r="IMQ158" s="73"/>
      <c r="IMR158" s="73"/>
      <c r="IMS158" s="73"/>
      <c r="IMT158" s="73"/>
      <c r="IMU158" s="73"/>
      <c r="IMV158" s="73"/>
      <c r="IMW158" s="73"/>
      <c r="IMX158" s="73"/>
      <c r="IMY158" s="73"/>
      <c r="IMZ158" s="73"/>
      <c r="INA158" s="73"/>
      <c r="INB158" s="73"/>
      <c r="INC158" s="73"/>
      <c r="IND158" s="73"/>
      <c r="INE158" s="73"/>
      <c r="INF158" s="73"/>
      <c r="ING158" s="73"/>
      <c r="INH158" s="73"/>
      <c r="INI158" s="73"/>
      <c r="INJ158" s="73"/>
      <c r="INK158" s="73"/>
      <c r="INL158" s="73"/>
      <c r="INM158" s="73"/>
      <c r="INN158" s="73"/>
      <c r="INO158" s="73"/>
      <c r="INP158" s="73"/>
      <c r="INQ158" s="73"/>
      <c r="INR158" s="73"/>
      <c r="INS158" s="73"/>
      <c r="INT158" s="73"/>
      <c r="INU158" s="73"/>
      <c r="INV158" s="73"/>
      <c r="INW158" s="73"/>
      <c r="INX158" s="73"/>
      <c r="INY158" s="73"/>
      <c r="INZ158" s="73"/>
      <c r="IOA158" s="73"/>
      <c r="IOB158" s="73"/>
      <c r="IOC158" s="73"/>
      <c r="IOD158" s="73"/>
      <c r="IOE158" s="73"/>
      <c r="IOF158" s="73"/>
      <c r="IOG158" s="73"/>
      <c r="IOH158" s="73"/>
      <c r="IOI158" s="73"/>
      <c r="IOJ158" s="73"/>
      <c r="IOK158" s="73"/>
      <c r="IOL158" s="73"/>
      <c r="IOM158" s="73"/>
      <c r="ION158" s="73"/>
      <c r="IOO158" s="73"/>
      <c r="IOP158" s="73"/>
      <c r="IOQ158" s="73"/>
      <c r="IOR158" s="73"/>
      <c r="IOS158" s="73"/>
      <c r="IOT158" s="73"/>
      <c r="IOU158" s="73"/>
      <c r="IOV158" s="73"/>
      <c r="IOW158" s="73"/>
      <c r="IOX158" s="73"/>
      <c r="IOY158" s="73"/>
      <c r="IOZ158" s="73"/>
      <c r="IPA158" s="73"/>
      <c r="IPB158" s="73"/>
      <c r="IPC158" s="73"/>
      <c r="IPD158" s="73"/>
      <c r="IPE158" s="73"/>
      <c r="IPF158" s="73"/>
      <c r="IPG158" s="73"/>
      <c r="IPH158" s="73"/>
      <c r="IPI158" s="73"/>
      <c r="IPJ158" s="73"/>
      <c r="IPK158" s="73"/>
      <c r="IPL158" s="73"/>
      <c r="IPM158" s="73"/>
      <c r="IPN158" s="73"/>
      <c r="IPO158" s="73"/>
      <c r="IPP158" s="73"/>
      <c r="IPQ158" s="73"/>
      <c r="IPR158" s="73"/>
      <c r="IPS158" s="73"/>
      <c r="IPT158" s="73"/>
      <c r="IPU158" s="73"/>
      <c r="IPV158" s="73"/>
      <c r="IPW158" s="73"/>
      <c r="IPX158" s="73"/>
      <c r="IPY158" s="73"/>
      <c r="IPZ158" s="73"/>
      <c r="IQA158" s="73"/>
      <c r="IQB158" s="73"/>
      <c r="IQC158" s="73"/>
      <c r="IQD158" s="73"/>
      <c r="IQE158" s="73"/>
      <c r="IQF158" s="73"/>
      <c r="IQG158" s="73"/>
      <c r="IQH158" s="73"/>
      <c r="IQI158" s="73"/>
      <c r="IQJ158" s="73"/>
      <c r="IQK158" s="73"/>
      <c r="IQL158" s="73"/>
      <c r="IQM158" s="73"/>
      <c r="IQN158" s="73"/>
      <c r="IQO158" s="73"/>
      <c r="IQP158" s="73"/>
      <c r="IQQ158" s="73"/>
      <c r="IQR158" s="73"/>
      <c r="IQS158" s="73"/>
      <c r="IQT158" s="73"/>
      <c r="IQU158" s="73"/>
      <c r="IQV158" s="73"/>
      <c r="IQW158" s="73"/>
      <c r="IQX158" s="73"/>
      <c r="IQY158" s="73"/>
      <c r="IQZ158" s="73"/>
      <c r="IRA158" s="73"/>
      <c r="IRB158" s="73"/>
      <c r="IRC158" s="73"/>
      <c r="IRD158" s="73"/>
      <c r="IRE158" s="73"/>
      <c r="IRF158" s="73"/>
      <c r="IRG158" s="73"/>
      <c r="IRH158" s="73"/>
      <c r="IRI158" s="73"/>
      <c r="IRJ158" s="73"/>
      <c r="IRK158" s="73"/>
      <c r="IRL158" s="73"/>
      <c r="IRM158" s="73"/>
      <c r="IRN158" s="73"/>
      <c r="IRO158" s="73"/>
      <c r="IRP158" s="73"/>
      <c r="IRQ158" s="73"/>
      <c r="IRR158" s="73"/>
      <c r="IRS158" s="73"/>
      <c r="IRT158" s="73"/>
      <c r="IRU158" s="73"/>
      <c r="IRV158" s="73"/>
      <c r="IRW158" s="73"/>
      <c r="IRX158" s="73"/>
      <c r="IRY158" s="73"/>
      <c r="IRZ158" s="73"/>
      <c r="ISA158" s="73"/>
      <c r="ISB158" s="73"/>
      <c r="ISC158" s="73"/>
      <c r="ISD158" s="73"/>
      <c r="ISE158" s="73"/>
      <c r="ISF158" s="73"/>
      <c r="ISG158" s="73"/>
      <c r="ISH158" s="73"/>
      <c r="ISI158" s="73"/>
      <c r="ISJ158" s="73"/>
      <c r="ISK158" s="73"/>
      <c r="ISL158" s="73"/>
      <c r="ISM158" s="73"/>
      <c r="ISN158" s="73"/>
      <c r="ISO158" s="73"/>
      <c r="ISP158" s="73"/>
      <c r="ISQ158" s="73"/>
      <c r="ISR158" s="73"/>
      <c r="ISS158" s="73"/>
      <c r="IST158" s="73"/>
      <c r="ISU158" s="73"/>
      <c r="ISV158" s="73"/>
      <c r="ISW158" s="73"/>
      <c r="ISX158" s="73"/>
      <c r="ISY158" s="73"/>
      <c r="ISZ158" s="73"/>
      <c r="ITA158" s="73"/>
      <c r="ITB158" s="73"/>
      <c r="ITC158" s="73"/>
      <c r="ITD158" s="73"/>
      <c r="ITE158" s="73"/>
      <c r="ITF158" s="73"/>
      <c r="ITG158" s="73"/>
      <c r="ITH158" s="73"/>
      <c r="ITI158" s="73"/>
      <c r="ITJ158" s="73"/>
      <c r="ITK158" s="73"/>
      <c r="ITL158" s="73"/>
      <c r="ITM158" s="73"/>
      <c r="ITN158" s="73"/>
      <c r="ITO158" s="73"/>
      <c r="ITP158" s="73"/>
      <c r="ITQ158" s="73"/>
      <c r="ITR158" s="73"/>
      <c r="ITS158" s="73"/>
      <c r="ITT158" s="73"/>
      <c r="ITU158" s="73"/>
      <c r="ITV158" s="73"/>
      <c r="ITW158" s="73"/>
      <c r="ITX158" s="73"/>
      <c r="ITY158" s="73"/>
      <c r="ITZ158" s="73"/>
      <c r="IUA158" s="73"/>
      <c r="IUB158" s="73"/>
      <c r="IUC158" s="73"/>
      <c r="IUD158" s="73"/>
      <c r="IUE158" s="73"/>
      <c r="IUF158" s="73"/>
      <c r="IUG158" s="73"/>
      <c r="IUH158" s="73"/>
      <c r="IUI158" s="73"/>
      <c r="IUJ158" s="73"/>
      <c r="IUK158" s="73"/>
      <c r="IUL158" s="73"/>
      <c r="IUM158" s="73"/>
      <c r="IUN158" s="73"/>
      <c r="IUO158" s="73"/>
      <c r="IUP158" s="73"/>
      <c r="IUQ158" s="73"/>
      <c r="IUR158" s="73"/>
      <c r="IUS158" s="73"/>
      <c r="IUT158" s="73"/>
      <c r="IUU158" s="73"/>
      <c r="IUV158" s="73"/>
      <c r="IUW158" s="73"/>
      <c r="IUX158" s="73"/>
      <c r="IUY158" s="73"/>
      <c r="IUZ158" s="73"/>
      <c r="IVA158" s="73"/>
      <c r="IVB158" s="73"/>
      <c r="IVC158" s="73"/>
      <c r="IVD158" s="73"/>
      <c r="IVE158" s="73"/>
      <c r="IVF158" s="73"/>
      <c r="IVG158" s="73"/>
      <c r="IVH158" s="73"/>
      <c r="IVI158" s="73"/>
      <c r="IVJ158" s="73"/>
      <c r="IVK158" s="73"/>
      <c r="IVL158" s="73"/>
      <c r="IVM158" s="73"/>
      <c r="IVN158" s="73"/>
      <c r="IVO158" s="73"/>
      <c r="IVP158" s="73"/>
      <c r="IVQ158" s="73"/>
      <c r="IVR158" s="73"/>
      <c r="IVS158" s="73"/>
      <c r="IVT158" s="73"/>
      <c r="IVU158" s="73"/>
      <c r="IVV158" s="73"/>
      <c r="IVW158" s="73"/>
      <c r="IVX158" s="73"/>
      <c r="IVY158" s="73"/>
      <c r="IVZ158" s="73"/>
      <c r="IWA158" s="73"/>
      <c r="IWB158" s="73"/>
      <c r="IWC158" s="73"/>
      <c r="IWD158" s="73"/>
      <c r="IWE158" s="73"/>
      <c r="IWF158" s="73"/>
      <c r="IWG158" s="73"/>
      <c r="IWH158" s="73"/>
      <c r="IWI158" s="73"/>
      <c r="IWJ158" s="73"/>
      <c r="IWK158" s="73"/>
      <c r="IWL158" s="73"/>
      <c r="IWM158" s="73"/>
      <c r="IWN158" s="73"/>
      <c r="IWO158" s="73"/>
      <c r="IWP158" s="73"/>
      <c r="IWQ158" s="73"/>
      <c r="IWR158" s="73"/>
      <c r="IWS158" s="73"/>
      <c r="IWT158" s="73"/>
      <c r="IWU158" s="73"/>
      <c r="IWV158" s="73"/>
      <c r="IWW158" s="73"/>
      <c r="IWX158" s="73"/>
      <c r="IWY158" s="73"/>
      <c r="IWZ158" s="73"/>
      <c r="IXA158" s="73"/>
      <c r="IXB158" s="73"/>
      <c r="IXC158" s="73"/>
      <c r="IXD158" s="73"/>
      <c r="IXE158" s="73"/>
      <c r="IXF158" s="73"/>
      <c r="IXG158" s="73"/>
      <c r="IXH158" s="73"/>
      <c r="IXI158" s="73"/>
      <c r="IXJ158" s="73"/>
      <c r="IXK158" s="73"/>
      <c r="IXL158" s="73"/>
      <c r="IXM158" s="73"/>
      <c r="IXN158" s="73"/>
      <c r="IXO158" s="73"/>
      <c r="IXP158" s="73"/>
      <c r="IXQ158" s="73"/>
      <c r="IXR158" s="73"/>
      <c r="IXS158" s="73"/>
      <c r="IXT158" s="73"/>
      <c r="IXU158" s="73"/>
      <c r="IXV158" s="73"/>
      <c r="IXW158" s="73"/>
      <c r="IXX158" s="73"/>
      <c r="IXY158" s="73"/>
      <c r="IXZ158" s="73"/>
      <c r="IYA158" s="73"/>
      <c r="IYB158" s="73"/>
      <c r="IYC158" s="73"/>
      <c r="IYD158" s="73"/>
      <c r="IYE158" s="73"/>
      <c r="IYF158" s="73"/>
      <c r="IYG158" s="73"/>
      <c r="IYH158" s="73"/>
      <c r="IYI158" s="73"/>
      <c r="IYJ158" s="73"/>
      <c r="IYK158" s="73"/>
      <c r="IYL158" s="73"/>
      <c r="IYM158" s="73"/>
      <c r="IYN158" s="73"/>
      <c r="IYO158" s="73"/>
      <c r="IYP158" s="73"/>
      <c r="IYQ158" s="73"/>
      <c r="IYR158" s="73"/>
      <c r="IYS158" s="73"/>
      <c r="IYT158" s="73"/>
      <c r="IYU158" s="73"/>
      <c r="IYV158" s="73"/>
      <c r="IYW158" s="73"/>
      <c r="IYX158" s="73"/>
      <c r="IYY158" s="73"/>
      <c r="IYZ158" s="73"/>
      <c r="IZA158" s="73"/>
      <c r="IZB158" s="73"/>
      <c r="IZC158" s="73"/>
      <c r="IZD158" s="73"/>
      <c r="IZE158" s="73"/>
      <c r="IZF158" s="73"/>
      <c r="IZG158" s="73"/>
      <c r="IZH158" s="73"/>
      <c r="IZI158" s="73"/>
      <c r="IZJ158" s="73"/>
      <c r="IZK158" s="73"/>
      <c r="IZL158" s="73"/>
      <c r="IZM158" s="73"/>
      <c r="IZN158" s="73"/>
      <c r="IZO158" s="73"/>
      <c r="IZP158" s="73"/>
      <c r="IZQ158" s="73"/>
      <c r="IZR158" s="73"/>
      <c r="IZS158" s="73"/>
      <c r="IZT158" s="73"/>
      <c r="IZU158" s="73"/>
      <c r="IZV158" s="73"/>
      <c r="IZW158" s="73"/>
      <c r="IZX158" s="73"/>
      <c r="IZY158" s="73"/>
      <c r="IZZ158" s="73"/>
      <c r="JAA158" s="73"/>
      <c r="JAB158" s="73"/>
      <c r="JAC158" s="73"/>
      <c r="JAD158" s="73"/>
      <c r="JAE158" s="73"/>
      <c r="JAF158" s="73"/>
      <c r="JAG158" s="73"/>
      <c r="JAH158" s="73"/>
      <c r="JAI158" s="73"/>
      <c r="JAJ158" s="73"/>
      <c r="JAK158" s="73"/>
      <c r="JAL158" s="73"/>
      <c r="JAM158" s="73"/>
      <c r="JAN158" s="73"/>
      <c r="JAO158" s="73"/>
      <c r="JAP158" s="73"/>
      <c r="JAQ158" s="73"/>
      <c r="JAR158" s="73"/>
      <c r="JAS158" s="73"/>
      <c r="JAT158" s="73"/>
      <c r="JAU158" s="73"/>
      <c r="JAV158" s="73"/>
      <c r="JAW158" s="73"/>
      <c r="JAX158" s="73"/>
      <c r="JAY158" s="73"/>
      <c r="JAZ158" s="73"/>
      <c r="JBA158" s="73"/>
      <c r="JBB158" s="73"/>
      <c r="JBC158" s="73"/>
      <c r="JBD158" s="73"/>
      <c r="JBE158" s="73"/>
      <c r="JBF158" s="73"/>
      <c r="JBG158" s="73"/>
      <c r="JBH158" s="73"/>
      <c r="JBI158" s="73"/>
      <c r="JBJ158" s="73"/>
      <c r="JBK158" s="73"/>
      <c r="JBL158" s="73"/>
      <c r="JBM158" s="73"/>
      <c r="JBN158" s="73"/>
      <c r="JBO158" s="73"/>
      <c r="JBP158" s="73"/>
      <c r="JBQ158" s="73"/>
      <c r="JBR158" s="73"/>
      <c r="JBS158" s="73"/>
      <c r="JBT158" s="73"/>
      <c r="JBU158" s="73"/>
      <c r="JBV158" s="73"/>
      <c r="JBW158" s="73"/>
      <c r="JBX158" s="73"/>
      <c r="JBY158" s="73"/>
      <c r="JBZ158" s="73"/>
      <c r="JCA158" s="73"/>
      <c r="JCB158" s="73"/>
      <c r="JCC158" s="73"/>
      <c r="JCD158" s="73"/>
      <c r="JCE158" s="73"/>
      <c r="JCF158" s="73"/>
      <c r="JCG158" s="73"/>
      <c r="JCH158" s="73"/>
      <c r="JCI158" s="73"/>
      <c r="JCJ158" s="73"/>
      <c r="JCK158" s="73"/>
      <c r="JCL158" s="73"/>
      <c r="JCM158" s="73"/>
      <c r="JCN158" s="73"/>
      <c r="JCO158" s="73"/>
      <c r="JCP158" s="73"/>
      <c r="JCQ158" s="73"/>
      <c r="JCR158" s="73"/>
      <c r="JCS158" s="73"/>
      <c r="JCT158" s="73"/>
      <c r="JCU158" s="73"/>
      <c r="JCV158" s="73"/>
      <c r="JCW158" s="73"/>
      <c r="JCX158" s="73"/>
      <c r="JCY158" s="73"/>
      <c r="JCZ158" s="73"/>
      <c r="JDA158" s="73"/>
      <c r="JDB158" s="73"/>
      <c r="JDC158" s="73"/>
      <c r="JDD158" s="73"/>
      <c r="JDE158" s="73"/>
      <c r="JDF158" s="73"/>
      <c r="JDG158" s="73"/>
      <c r="JDH158" s="73"/>
      <c r="JDI158" s="73"/>
      <c r="JDJ158" s="73"/>
      <c r="JDK158" s="73"/>
      <c r="JDL158" s="73"/>
      <c r="JDM158" s="73"/>
      <c r="JDN158" s="73"/>
      <c r="JDO158" s="73"/>
      <c r="JDP158" s="73"/>
      <c r="JDQ158" s="73"/>
      <c r="JDR158" s="73"/>
      <c r="JDS158" s="73"/>
      <c r="JDT158" s="73"/>
      <c r="JDU158" s="73"/>
      <c r="JDV158" s="73"/>
      <c r="JDW158" s="73"/>
      <c r="JDX158" s="73"/>
      <c r="JDY158" s="73"/>
      <c r="JDZ158" s="73"/>
      <c r="JEA158" s="73"/>
      <c r="JEB158" s="73"/>
      <c r="JEC158" s="73"/>
      <c r="JED158" s="73"/>
      <c r="JEE158" s="73"/>
      <c r="JEF158" s="73"/>
      <c r="JEG158" s="73"/>
      <c r="JEH158" s="73"/>
      <c r="JEI158" s="73"/>
      <c r="JEJ158" s="73"/>
      <c r="JEK158" s="73"/>
      <c r="JEL158" s="73"/>
      <c r="JEM158" s="73"/>
      <c r="JEN158" s="73"/>
      <c r="JEO158" s="73"/>
      <c r="JEP158" s="73"/>
      <c r="JEQ158" s="73"/>
      <c r="JER158" s="73"/>
      <c r="JES158" s="73"/>
      <c r="JET158" s="73"/>
      <c r="JEU158" s="73"/>
      <c r="JEV158" s="73"/>
      <c r="JEW158" s="73"/>
      <c r="JEX158" s="73"/>
      <c r="JEY158" s="73"/>
      <c r="JEZ158" s="73"/>
      <c r="JFA158" s="73"/>
      <c r="JFB158" s="73"/>
      <c r="JFC158" s="73"/>
      <c r="JFD158" s="73"/>
      <c r="JFE158" s="73"/>
      <c r="JFF158" s="73"/>
      <c r="JFG158" s="73"/>
      <c r="JFH158" s="73"/>
      <c r="JFI158" s="73"/>
      <c r="JFJ158" s="73"/>
      <c r="JFK158" s="73"/>
      <c r="JFL158" s="73"/>
      <c r="JFM158" s="73"/>
      <c r="JFN158" s="73"/>
      <c r="JFO158" s="73"/>
      <c r="JFP158" s="73"/>
      <c r="JFQ158" s="73"/>
      <c r="JFR158" s="73"/>
      <c r="JFS158" s="73"/>
      <c r="JFT158" s="73"/>
      <c r="JFU158" s="73"/>
      <c r="JFV158" s="73"/>
      <c r="JFW158" s="73"/>
      <c r="JFX158" s="73"/>
      <c r="JFY158" s="73"/>
      <c r="JFZ158" s="73"/>
      <c r="JGA158" s="73"/>
      <c r="JGB158" s="73"/>
      <c r="JGC158" s="73"/>
      <c r="JGD158" s="73"/>
      <c r="JGE158" s="73"/>
      <c r="JGF158" s="73"/>
      <c r="JGG158" s="73"/>
      <c r="JGH158" s="73"/>
      <c r="JGI158" s="73"/>
      <c r="JGJ158" s="73"/>
      <c r="JGK158" s="73"/>
      <c r="JGL158" s="73"/>
      <c r="JGM158" s="73"/>
      <c r="JGN158" s="73"/>
      <c r="JGO158" s="73"/>
      <c r="JGP158" s="73"/>
      <c r="JGQ158" s="73"/>
      <c r="JGR158" s="73"/>
      <c r="JGS158" s="73"/>
      <c r="JGT158" s="73"/>
      <c r="JGU158" s="73"/>
      <c r="JGV158" s="73"/>
      <c r="JGW158" s="73"/>
      <c r="JGX158" s="73"/>
      <c r="JGY158" s="73"/>
      <c r="JGZ158" s="73"/>
      <c r="JHA158" s="73"/>
      <c r="JHB158" s="73"/>
      <c r="JHC158" s="73"/>
      <c r="JHD158" s="73"/>
      <c r="JHE158" s="73"/>
      <c r="JHF158" s="73"/>
      <c r="JHG158" s="73"/>
      <c r="JHH158" s="73"/>
      <c r="JHI158" s="73"/>
      <c r="JHJ158" s="73"/>
      <c r="JHK158" s="73"/>
      <c r="JHL158" s="73"/>
      <c r="JHM158" s="73"/>
      <c r="JHN158" s="73"/>
      <c r="JHO158" s="73"/>
      <c r="JHP158" s="73"/>
      <c r="JHQ158" s="73"/>
      <c r="JHR158" s="73"/>
      <c r="JHS158" s="73"/>
      <c r="JHT158" s="73"/>
      <c r="JHU158" s="73"/>
      <c r="JHV158" s="73"/>
      <c r="JHW158" s="73"/>
      <c r="JHX158" s="73"/>
      <c r="JHY158" s="73"/>
      <c r="JHZ158" s="73"/>
      <c r="JIA158" s="73"/>
      <c r="JIB158" s="73"/>
      <c r="JIC158" s="73"/>
      <c r="JID158" s="73"/>
      <c r="JIE158" s="73"/>
      <c r="JIF158" s="73"/>
      <c r="JIG158" s="73"/>
      <c r="JIH158" s="73"/>
      <c r="JII158" s="73"/>
      <c r="JIJ158" s="73"/>
      <c r="JIK158" s="73"/>
      <c r="JIL158" s="73"/>
      <c r="JIM158" s="73"/>
      <c r="JIN158" s="73"/>
      <c r="JIO158" s="73"/>
      <c r="JIP158" s="73"/>
      <c r="JIQ158" s="73"/>
      <c r="JIR158" s="73"/>
      <c r="JIS158" s="73"/>
      <c r="JIT158" s="73"/>
      <c r="JIU158" s="73"/>
      <c r="JIV158" s="73"/>
      <c r="JIW158" s="73"/>
      <c r="JIX158" s="73"/>
      <c r="JIY158" s="73"/>
      <c r="JIZ158" s="73"/>
      <c r="JJA158" s="73"/>
      <c r="JJB158" s="73"/>
      <c r="JJC158" s="73"/>
      <c r="JJD158" s="73"/>
      <c r="JJE158" s="73"/>
      <c r="JJF158" s="73"/>
      <c r="JJG158" s="73"/>
      <c r="JJH158" s="73"/>
      <c r="JJI158" s="73"/>
      <c r="JJJ158" s="73"/>
      <c r="JJK158" s="73"/>
      <c r="JJL158" s="73"/>
      <c r="JJM158" s="73"/>
      <c r="JJN158" s="73"/>
      <c r="JJO158" s="73"/>
      <c r="JJP158" s="73"/>
      <c r="JJQ158" s="73"/>
      <c r="JJR158" s="73"/>
      <c r="JJS158" s="73"/>
      <c r="JJT158" s="73"/>
      <c r="JJU158" s="73"/>
      <c r="JJV158" s="73"/>
      <c r="JJW158" s="73"/>
      <c r="JJX158" s="73"/>
      <c r="JJY158" s="73"/>
      <c r="JJZ158" s="73"/>
      <c r="JKA158" s="73"/>
      <c r="JKB158" s="73"/>
      <c r="JKC158" s="73"/>
      <c r="JKD158" s="73"/>
      <c r="JKE158" s="73"/>
      <c r="JKF158" s="73"/>
      <c r="JKG158" s="73"/>
      <c r="JKH158" s="73"/>
      <c r="JKI158" s="73"/>
      <c r="JKJ158" s="73"/>
      <c r="JKK158" s="73"/>
      <c r="JKL158" s="73"/>
      <c r="JKM158" s="73"/>
      <c r="JKN158" s="73"/>
      <c r="JKO158" s="73"/>
      <c r="JKP158" s="73"/>
      <c r="JKQ158" s="73"/>
      <c r="JKR158" s="73"/>
      <c r="JKS158" s="73"/>
      <c r="JKT158" s="73"/>
      <c r="JKU158" s="73"/>
      <c r="JKV158" s="73"/>
      <c r="JKW158" s="73"/>
      <c r="JKX158" s="73"/>
      <c r="JKY158" s="73"/>
      <c r="JKZ158" s="73"/>
      <c r="JLA158" s="73"/>
      <c r="JLB158" s="73"/>
      <c r="JLC158" s="73"/>
      <c r="JLD158" s="73"/>
      <c r="JLE158" s="73"/>
      <c r="JLF158" s="73"/>
      <c r="JLG158" s="73"/>
      <c r="JLH158" s="73"/>
      <c r="JLI158" s="73"/>
      <c r="JLJ158" s="73"/>
      <c r="JLK158" s="73"/>
      <c r="JLL158" s="73"/>
      <c r="JLM158" s="73"/>
      <c r="JLN158" s="73"/>
      <c r="JLO158" s="73"/>
      <c r="JLP158" s="73"/>
      <c r="JLQ158" s="73"/>
      <c r="JLR158" s="73"/>
      <c r="JLS158" s="73"/>
      <c r="JLT158" s="73"/>
      <c r="JLU158" s="73"/>
      <c r="JLV158" s="73"/>
      <c r="JLW158" s="73"/>
      <c r="JLX158" s="73"/>
      <c r="JLY158" s="73"/>
      <c r="JLZ158" s="73"/>
      <c r="JMA158" s="73"/>
      <c r="JMB158" s="73"/>
      <c r="JMC158" s="73"/>
      <c r="JMD158" s="73"/>
      <c r="JME158" s="73"/>
      <c r="JMF158" s="73"/>
      <c r="JMG158" s="73"/>
      <c r="JMH158" s="73"/>
      <c r="JMI158" s="73"/>
      <c r="JMJ158" s="73"/>
      <c r="JMK158" s="73"/>
      <c r="JML158" s="73"/>
      <c r="JMM158" s="73"/>
      <c r="JMN158" s="73"/>
      <c r="JMO158" s="73"/>
      <c r="JMP158" s="73"/>
      <c r="JMQ158" s="73"/>
      <c r="JMR158" s="73"/>
      <c r="JMS158" s="73"/>
      <c r="JMT158" s="73"/>
      <c r="JMU158" s="73"/>
      <c r="JMV158" s="73"/>
      <c r="JMW158" s="73"/>
      <c r="JMX158" s="73"/>
      <c r="JMY158" s="73"/>
      <c r="JMZ158" s="73"/>
      <c r="JNA158" s="73"/>
      <c r="JNB158" s="73"/>
      <c r="JNC158" s="73"/>
      <c r="JND158" s="73"/>
      <c r="JNE158" s="73"/>
      <c r="JNF158" s="73"/>
      <c r="JNG158" s="73"/>
      <c r="JNH158" s="73"/>
      <c r="JNI158" s="73"/>
      <c r="JNJ158" s="73"/>
      <c r="JNK158" s="73"/>
      <c r="JNL158" s="73"/>
      <c r="JNM158" s="73"/>
      <c r="JNN158" s="73"/>
      <c r="JNO158" s="73"/>
      <c r="JNP158" s="73"/>
      <c r="JNQ158" s="73"/>
      <c r="JNR158" s="73"/>
      <c r="JNS158" s="73"/>
      <c r="JNT158" s="73"/>
      <c r="JNU158" s="73"/>
      <c r="JNV158" s="73"/>
      <c r="JNW158" s="73"/>
      <c r="JNX158" s="73"/>
      <c r="JNY158" s="73"/>
      <c r="JNZ158" s="73"/>
      <c r="JOA158" s="73"/>
      <c r="JOB158" s="73"/>
      <c r="JOC158" s="73"/>
      <c r="JOD158" s="73"/>
      <c r="JOE158" s="73"/>
      <c r="JOF158" s="73"/>
      <c r="JOG158" s="73"/>
      <c r="JOH158" s="73"/>
      <c r="JOI158" s="73"/>
      <c r="JOJ158" s="73"/>
      <c r="JOK158" s="73"/>
      <c r="JOL158" s="73"/>
      <c r="JOM158" s="73"/>
      <c r="JON158" s="73"/>
      <c r="JOO158" s="73"/>
      <c r="JOP158" s="73"/>
      <c r="JOQ158" s="73"/>
      <c r="JOR158" s="73"/>
      <c r="JOS158" s="73"/>
      <c r="JOT158" s="73"/>
      <c r="JOU158" s="73"/>
      <c r="JOV158" s="73"/>
      <c r="JOW158" s="73"/>
      <c r="JOX158" s="73"/>
      <c r="JOY158" s="73"/>
      <c r="JOZ158" s="73"/>
      <c r="JPA158" s="73"/>
      <c r="JPB158" s="73"/>
      <c r="JPC158" s="73"/>
      <c r="JPD158" s="73"/>
      <c r="JPE158" s="73"/>
      <c r="JPF158" s="73"/>
      <c r="JPG158" s="73"/>
      <c r="JPH158" s="73"/>
      <c r="JPI158" s="73"/>
      <c r="JPJ158" s="73"/>
      <c r="JPK158" s="73"/>
      <c r="JPL158" s="73"/>
      <c r="JPM158" s="73"/>
      <c r="JPN158" s="73"/>
      <c r="JPO158" s="73"/>
      <c r="JPP158" s="73"/>
      <c r="JPQ158" s="73"/>
      <c r="JPR158" s="73"/>
      <c r="JPS158" s="73"/>
      <c r="JPT158" s="73"/>
      <c r="JPU158" s="73"/>
      <c r="JPV158" s="73"/>
      <c r="JPW158" s="73"/>
      <c r="JPX158" s="73"/>
      <c r="JPY158" s="73"/>
      <c r="JPZ158" s="73"/>
      <c r="JQA158" s="73"/>
      <c r="JQB158" s="73"/>
      <c r="JQC158" s="73"/>
      <c r="JQD158" s="73"/>
      <c r="JQE158" s="73"/>
      <c r="JQF158" s="73"/>
      <c r="JQG158" s="73"/>
      <c r="JQH158" s="73"/>
      <c r="JQI158" s="73"/>
      <c r="JQJ158" s="73"/>
      <c r="JQK158" s="73"/>
      <c r="JQL158" s="73"/>
      <c r="JQM158" s="73"/>
      <c r="JQN158" s="73"/>
      <c r="JQO158" s="73"/>
      <c r="JQP158" s="73"/>
      <c r="JQQ158" s="73"/>
      <c r="JQR158" s="73"/>
      <c r="JQS158" s="73"/>
      <c r="JQT158" s="73"/>
      <c r="JQU158" s="73"/>
      <c r="JQV158" s="73"/>
      <c r="JQW158" s="73"/>
      <c r="JQX158" s="73"/>
      <c r="JQY158" s="73"/>
      <c r="JQZ158" s="73"/>
      <c r="JRA158" s="73"/>
      <c r="JRB158" s="73"/>
      <c r="JRC158" s="73"/>
      <c r="JRD158" s="73"/>
      <c r="JRE158" s="73"/>
      <c r="JRF158" s="73"/>
      <c r="JRG158" s="73"/>
      <c r="JRH158" s="73"/>
      <c r="JRI158" s="73"/>
      <c r="JRJ158" s="73"/>
      <c r="JRK158" s="73"/>
      <c r="JRL158" s="73"/>
      <c r="JRM158" s="73"/>
      <c r="JRN158" s="73"/>
      <c r="JRO158" s="73"/>
      <c r="JRP158" s="73"/>
      <c r="JRQ158" s="73"/>
      <c r="JRR158" s="73"/>
      <c r="JRS158" s="73"/>
      <c r="JRT158" s="73"/>
      <c r="JRU158" s="73"/>
      <c r="JRV158" s="73"/>
      <c r="JRW158" s="73"/>
      <c r="JRX158" s="73"/>
      <c r="JRY158" s="73"/>
      <c r="JRZ158" s="73"/>
      <c r="JSA158" s="73"/>
      <c r="JSB158" s="73"/>
      <c r="JSC158" s="73"/>
      <c r="JSD158" s="73"/>
      <c r="JSE158" s="73"/>
      <c r="JSF158" s="73"/>
      <c r="JSG158" s="73"/>
      <c r="JSH158" s="73"/>
      <c r="JSI158" s="73"/>
      <c r="JSJ158" s="73"/>
      <c r="JSK158" s="73"/>
      <c r="JSL158" s="73"/>
      <c r="JSM158" s="73"/>
      <c r="JSN158" s="73"/>
      <c r="JSO158" s="73"/>
      <c r="JSP158" s="73"/>
      <c r="JSQ158" s="73"/>
      <c r="JSR158" s="73"/>
      <c r="JSS158" s="73"/>
      <c r="JST158" s="73"/>
      <c r="JSU158" s="73"/>
      <c r="JSV158" s="73"/>
      <c r="JSW158" s="73"/>
      <c r="JSX158" s="73"/>
      <c r="JSY158" s="73"/>
      <c r="JSZ158" s="73"/>
      <c r="JTA158" s="73"/>
      <c r="JTB158" s="73"/>
      <c r="JTC158" s="73"/>
      <c r="JTD158" s="73"/>
      <c r="JTE158" s="73"/>
      <c r="JTF158" s="73"/>
      <c r="JTG158" s="73"/>
      <c r="JTH158" s="73"/>
      <c r="JTI158" s="73"/>
      <c r="JTJ158" s="73"/>
      <c r="JTK158" s="73"/>
      <c r="JTL158" s="73"/>
      <c r="JTM158" s="73"/>
      <c r="JTN158" s="73"/>
      <c r="JTO158" s="73"/>
      <c r="JTP158" s="73"/>
      <c r="JTQ158" s="73"/>
      <c r="JTR158" s="73"/>
      <c r="JTS158" s="73"/>
      <c r="JTT158" s="73"/>
      <c r="JTU158" s="73"/>
      <c r="JTV158" s="73"/>
      <c r="JTW158" s="73"/>
      <c r="JTX158" s="73"/>
      <c r="JTY158" s="73"/>
      <c r="JTZ158" s="73"/>
      <c r="JUA158" s="73"/>
      <c r="JUB158" s="73"/>
      <c r="JUC158" s="73"/>
      <c r="JUD158" s="73"/>
      <c r="JUE158" s="73"/>
      <c r="JUF158" s="73"/>
      <c r="JUG158" s="73"/>
      <c r="JUH158" s="73"/>
      <c r="JUI158" s="73"/>
      <c r="JUJ158" s="73"/>
      <c r="JUK158" s="73"/>
      <c r="JUL158" s="73"/>
      <c r="JUM158" s="73"/>
      <c r="JUN158" s="73"/>
      <c r="JUO158" s="73"/>
      <c r="JUP158" s="73"/>
      <c r="JUQ158" s="73"/>
      <c r="JUR158" s="73"/>
      <c r="JUS158" s="73"/>
      <c r="JUT158" s="73"/>
      <c r="JUU158" s="73"/>
      <c r="JUV158" s="73"/>
      <c r="JUW158" s="73"/>
      <c r="JUX158" s="73"/>
      <c r="JUY158" s="73"/>
      <c r="JUZ158" s="73"/>
      <c r="JVA158" s="73"/>
      <c r="JVB158" s="73"/>
      <c r="JVC158" s="73"/>
      <c r="JVD158" s="73"/>
      <c r="JVE158" s="73"/>
      <c r="JVF158" s="73"/>
      <c r="JVG158" s="73"/>
      <c r="JVH158" s="73"/>
      <c r="JVI158" s="73"/>
      <c r="JVJ158" s="73"/>
      <c r="JVK158" s="73"/>
      <c r="JVL158" s="73"/>
      <c r="JVM158" s="73"/>
      <c r="JVN158" s="73"/>
      <c r="JVO158" s="73"/>
      <c r="JVP158" s="73"/>
      <c r="JVQ158" s="73"/>
      <c r="JVR158" s="73"/>
      <c r="JVS158" s="73"/>
      <c r="JVT158" s="73"/>
      <c r="JVU158" s="73"/>
      <c r="JVV158" s="73"/>
      <c r="JVW158" s="73"/>
      <c r="JVX158" s="73"/>
      <c r="JVY158" s="73"/>
      <c r="JVZ158" s="73"/>
      <c r="JWA158" s="73"/>
      <c r="JWB158" s="73"/>
      <c r="JWC158" s="73"/>
      <c r="JWD158" s="73"/>
      <c r="JWE158" s="73"/>
      <c r="JWF158" s="73"/>
      <c r="JWG158" s="73"/>
      <c r="JWH158" s="73"/>
      <c r="JWI158" s="73"/>
      <c r="JWJ158" s="73"/>
      <c r="JWK158" s="73"/>
      <c r="JWL158" s="73"/>
      <c r="JWM158" s="73"/>
      <c r="JWN158" s="73"/>
      <c r="JWO158" s="73"/>
      <c r="JWP158" s="73"/>
      <c r="JWQ158" s="73"/>
      <c r="JWR158" s="73"/>
      <c r="JWS158" s="73"/>
      <c r="JWT158" s="73"/>
      <c r="JWU158" s="73"/>
      <c r="JWV158" s="73"/>
      <c r="JWW158" s="73"/>
      <c r="JWX158" s="73"/>
      <c r="JWY158" s="73"/>
      <c r="JWZ158" s="73"/>
      <c r="JXA158" s="73"/>
      <c r="JXB158" s="73"/>
      <c r="JXC158" s="73"/>
      <c r="JXD158" s="73"/>
      <c r="JXE158" s="73"/>
      <c r="JXF158" s="73"/>
      <c r="JXG158" s="73"/>
      <c r="JXH158" s="73"/>
      <c r="JXI158" s="73"/>
      <c r="JXJ158" s="73"/>
      <c r="JXK158" s="73"/>
      <c r="JXL158" s="73"/>
      <c r="JXM158" s="73"/>
      <c r="JXN158" s="73"/>
      <c r="JXO158" s="73"/>
      <c r="JXP158" s="73"/>
      <c r="JXQ158" s="73"/>
      <c r="JXR158" s="73"/>
      <c r="JXS158" s="73"/>
      <c r="JXT158" s="73"/>
      <c r="JXU158" s="73"/>
      <c r="JXV158" s="73"/>
      <c r="JXW158" s="73"/>
      <c r="JXX158" s="73"/>
      <c r="JXY158" s="73"/>
      <c r="JXZ158" s="73"/>
      <c r="JYA158" s="73"/>
      <c r="JYB158" s="73"/>
      <c r="JYC158" s="73"/>
      <c r="JYD158" s="73"/>
      <c r="JYE158" s="73"/>
      <c r="JYF158" s="73"/>
      <c r="JYG158" s="73"/>
      <c r="JYH158" s="73"/>
      <c r="JYI158" s="73"/>
      <c r="JYJ158" s="73"/>
      <c r="JYK158" s="73"/>
      <c r="JYL158" s="73"/>
      <c r="JYM158" s="73"/>
      <c r="JYN158" s="73"/>
      <c r="JYO158" s="73"/>
      <c r="JYP158" s="73"/>
      <c r="JYQ158" s="73"/>
      <c r="JYR158" s="73"/>
      <c r="JYS158" s="73"/>
      <c r="JYT158" s="73"/>
      <c r="JYU158" s="73"/>
      <c r="JYV158" s="73"/>
      <c r="JYW158" s="73"/>
      <c r="JYX158" s="73"/>
      <c r="JYY158" s="73"/>
      <c r="JYZ158" s="73"/>
      <c r="JZA158" s="73"/>
      <c r="JZB158" s="73"/>
      <c r="JZC158" s="73"/>
      <c r="JZD158" s="73"/>
      <c r="JZE158" s="73"/>
      <c r="JZF158" s="73"/>
      <c r="JZG158" s="73"/>
      <c r="JZH158" s="73"/>
      <c r="JZI158" s="73"/>
      <c r="JZJ158" s="73"/>
      <c r="JZK158" s="73"/>
      <c r="JZL158" s="73"/>
      <c r="JZM158" s="73"/>
      <c r="JZN158" s="73"/>
      <c r="JZO158" s="73"/>
      <c r="JZP158" s="73"/>
      <c r="JZQ158" s="73"/>
      <c r="JZR158" s="73"/>
      <c r="JZS158" s="73"/>
      <c r="JZT158" s="73"/>
      <c r="JZU158" s="73"/>
      <c r="JZV158" s="73"/>
      <c r="JZW158" s="73"/>
      <c r="JZX158" s="73"/>
      <c r="JZY158" s="73"/>
      <c r="JZZ158" s="73"/>
      <c r="KAA158" s="73"/>
      <c r="KAB158" s="73"/>
      <c r="KAC158" s="73"/>
      <c r="KAD158" s="73"/>
      <c r="KAE158" s="73"/>
      <c r="KAF158" s="73"/>
      <c r="KAG158" s="73"/>
      <c r="KAH158" s="73"/>
      <c r="KAI158" s="73"/>
      <c r="KAJ158" s="73"/>
      <c r="KAK158" s="73"/>
      <c r="KAL158" s="73"/>
      <c r="KAM158" s="73"/>
      <c r="KAN158" s="73"/>
      <c r="KAO158" s="73"/>
      <c r="KAP158" s="73"/>
      <c r="KAQ158" s="73"/>
      <c r="KAR158" s="73"/>
      <c r="KAS158" s="73"/>
      <c r="KAT158" s="73"/>
      <c r="KAU158" s="73"/>
      <c r="KAV158" s="73"/>
      <c r="KAW158" s="73"/>
      <c r="KAX158" s="73"/>
      <c r="KAY158" s="73"/>
      <c r="KAZ158" s="73"/>
      <c r="KBA158" s="73"/>
      <c r="KBB158" s="73"/>
      <c r="KBC158" s="73"/>
      <c r="KBD158" s="73"/>
      <c r="KBE158" s="73"/>
      <c r="KBF158" s="73"/>
      <c r="KBG158" s="73"/>
      <c r="KBH158" s="73"/>
      <c r="KBI158" s="73"/>
      <c r="KBJ158" s="73"/>
      <c r="KBK158" s="73"/>
      <c r="KBL158" s="73"/>
      <c r="KBM158" s="73"/>
      <c r="KBN158" s="73"/>
      <c r="KBO158" s="73"/>
      <c r="KBP158" s="73"/>
      <c r="KBQ158" s="73"/>
      <c r="KBR158" s="73"/>
      <c r="KBS158" s="73"/>
      <c r="KBT158" s="73"/>
      <c r="KBU158" s="73"/>
      <c r="KBV158" s="73"/>
      <c r="KBW158" s="73"/>
      <c r="KBX158" s="73"/>
      <c r="KBY158" s="73"/>
      <c r="KBZ158" s="73"/>
      <c r="KCA158" s="73"/>
      <c r="KCB158" s="73"/>
      <c r="KCC158" s="73"/>
      <c r="KCD158" s="73"/>
      <c r="KCE158" s="73"/>
      <c r="KCF158" s="73"/>
      <c r="KCG158" s="73"/>
      <c r="KCH158" s="73"/>
      <c r="KCI158" s="73"/>
      <c r="KCJ158" s="73"/>
      <c r="KCK158" s="73"/>
      <c r="KCL158" s="73"/>
      <c r="KCM158" s="73"/>
      <c r="KCN158" s="73"/>
      <c r="KCO158" s="73"/>
      <c r="KCP158" s="73"/>
      <c r="KCQ158" s="73"/>
      <c r="KCR158" s="73"/>
      <c r="KCS158" s="73"/>
      <c r="KCT158" s="73"/>
      <c r="KCU158" s="73"/>
      <c r="KCV158" s="73"/>
      <c r="KCW158" s="73"/>
      <c r="KCX158" s="73"/>
      <c r="KCY158" s="73"/>
      <c r="KCZ158" s="73"/>
      <c r="KDA158" s="73"/>
      <c r="KDB158" s="73"/>
      <c r="KDC158" s="73"/>
      <c r="KDD158" s="73"/>
      <c r="KDE158" s="73"/>
      <c r="KDF158" s="73"/>
      <c r="KDG158" s="73"/>
      <c r="KDH158" s="73"/>
      <c r="KDI158" s="73"/>
      <c r="KDJ158" s="73"/>
      <c r="KDK158" s="73"/>
      <c r="KDL158" s="73"/>
      <c r="KDM158" s="73"/>
      <c r="KDN158" s="73"/>
      <c r="KDO158" s="73"/>
      <c r="KDP158" s="73"/>
      <c r="KDQ158" s="73"/>
      <c r="KDR158" s="73"/>
      <c r="KDS158" s="73"/>
      <c r="KDT158" s="73"/>
      <c r="KDU158" s="73"/>
      <c r="KDV158" s="73"/>
      <c r="KDW158" s="73"/>
      <c r="KDX158" s="73"/>
      <c r="KDY158" s="73"/>
      <c r="KDZ158" s="73"/>
      <c r="KEA158" s="73"/>
      <c r="KEB158" s="73"/>
      <c r="KEC158" s="73"/>
      <c r="KED158" s="73"/>
      <c r="KEE158" s="73"/>
      <c r="KEF158" s="73"/>
      <c r="KEG158" s="73"/>
      <c r="KEH158" s="73"/>
      <c r="KEI158" s="73"/>
      <c r="KEJ158" s="73"/>
      <c r="KEK158" s="73"/>
      <c r="KEL158" s="73"/>
      <c r="KEM158" s="73"/>
      <c r="KEN158" s="73"/>
      <c r="KEO158" s="73"/>
      <c r="KEP158" s="73"/>
      <c r="KEQ158" s="73"/>
      <c r="KER158" s="73"/>
      <c r="KES158" s="73"/>
      <c r="KET158" s="73"/>
      <c r="KEU158" s="73"/>
      <c r="KEV158" s="73"/>
      <c r="KEW158" s="73"/>
      <c r="KEX158" s="73"/>
      <c r="KEY158" s="73"/>
      <c r="KEZ158" s="73"/>
      <c r="KFA158" s="73"/>
      <c r="KFB158" s="73"/>
      <c r="KFC158" s="73"/>
      <c r="KFD158" s="73"/>
      <c r="KFE158" s="73"/>
      <c r="KFF158" s="73"/>
      <c r="KFG158" s="73"/>
      <c r="KFH158" s="73"/>
      <c r="KFI158" s="73"/>
      <c r="KFJ158" s="73"/>
      <c r="KFK158" s="73"/>
      <c r="KFL158" s="73"/>
      <c r="KFM158" s="73"/>
      <c r="KFN158" s="73"/>
      <c r="KFO158" s="73"/>
      <c r="KFP158" s="73"/>
      <c r="KFQ158" s="73"/>
      <c r="KFR158" s="73"/>
      <c r="KFS158" s="73"/>
      <c r="KFT158" s="73"/>
      <c r="KFU158" s="73"/>
      <c r="KFV158" s="73"/>
      <c r="KFW158" s="73"/>
      <c r="KFX158" s="73"/>
      <c r="KFY158" s="73"/>
      <c r="KFZ158" s="73"/>
      <c r="KGA158" s="73"/>
      <c r="KGB158" s="73"/>
      <c r="KGC158" s="73"/>
      <c r="KGD158" s="73"/>
      <c r="KGE158" s="73"/>
      <c r="KGF158" s="73"/>
      <c r="KGG158" s="73"/>
      <c r="KGH158" s="73"/>
      <c r="KGI158" s="73"/>
      <c r="KGJ158" s="73"/>
      <c r="KGK158" s="73"/>
      <c r="KGL158" s="73"/>
      <c r="KGM158" s="73"/>
      <c r="KGN158" s="73"/>
      <c r="KGO158" s="73"/>
      <c r="KGP158" s="73"/>
      <c r="KGQ158" s="73"/>
      <c r="KGR158" s="73"/>
      <c r="KGS158" s="73"/>
      <c r="KGT158" s="73"/>
      <c r="KGU158" s="73"/>
      <c r="KGV158" s="73"/>
      <c r="KGW158" s="73"/>
      <c r="KGX158" s="73"/>
      <c r="KGY158" s="73"/>
      <c r="KGZ158" s="73"/>
      <c r="KHA158" s="73"/>
      <c r="KHB158" s="73"/>
      <c r="KHC158" s="73"/>
      <c r="KHD158" s="73"/>
      <c r="KHE158" s="73"/>
      <c r="KHF158" s="73"/>
      <c r="KHG158" s="73"/>
      <c r="KHH158" s="73"/>
      <c r="KHI158" s="73"/>
      <c r="KHJ158" s="73"/>
      <c r="KHK158" s="73"/>
      <c r="KHL158" s="73"/>
      <c r="KHM158" s="73"/>
      <c r="KHN158" s="73"/>
      <c r="KHO158" s="73"/>
      <c r="KHP158" s="73"/>
      <c r="KHQ158" s="73"/>
      <c r="KHR158" s="73"/>
      <c r="KHS158" s="73"/>
      <c r="KHT158" s="73"/>
      <c r="KHU158" s="73"/>
      <c r="KHV158" s="73"/>
      <c r="KHW158" s="73"/>
      <c r="KHX158" s="73"/>
      <c r="KHY158" s="73"/>
      <c r="KHZ158" s="73"/>
      <c r="KIA158" s="73"/>
      <c r="KIB158" s="73"/>
      <c r="KIC158" s="73"/>
      <c r="KID158" s="73"/>
      <c r="KIE158" s="73"/>
      <c r="KIF158" s="73"/>
      <c r="KIG158" s="73"/>
      <c r="KIH158" s="73"/>
      <c r="KII158" s="73"/>
      <c r="KIJ158" s="73"/>
      <c r="KIK158" s="73"/>
      <c r="KIL158" s="73"/>
      <c r="KIM158" s="73"/>
      <c r="KIN158" s="73"/>
      <c r="KIO158" s="73"/>
      <c r="KIP158" s="73"/>
      <c r="KIQ158" s="73"/>
      <c r="KIR158" s="73"/>
      <c r="KIS158" s="73"/>
      <c r="KIT158" s="73"/>
      <c r="KIU158" s="73"/>
      <c r="KIV158" s="73"/>
      <c r="KIW158" s="73"/>
      <c r="KIX158" s="73"/>
      <c r="KIY158" s="73"/>
      <c r="KIZ158" s="73"/>
      <c r="KJA158" s="73"/>
      <c r="KJB158" s="73"/>
      <c r="KJC158" s="73"/>
      <c r="KJD158" s="73"/>
      <c r="KJE158" s="73"/>
      <c r="KJF158" s="73"/>
      <c r="KJG158" s="73"/>
      <c r="KJH158" s="73"/>
      <c r="KJI158" s="73"/>
      <c r="KJJ158" s="73"/>
      <c r="KJK158" s="73"/>
      <c r="KJL158" s="73"/>
      <c r="KJM158" s="73"/>
      <c r="KJN158" s="73"/>
      <c r="KJO158" s="73"/>
      <c r="KJP158" s="73"/>
      <c r="KJQ158" s="73"/>
      <c r="KJR158" s="73"/>
      <c r="KJS158" s="73"/>
      <c r="KJT158" s="73"/>
      <c r="KJU158" s="73"/>
      <c r="KJV158" s="73"/>
      <c r="KJW158" s="73"/>
      <c r="KJX158" s="73"/>
      <c r="KJY158" s="73"/>
      <c r="KJZ158" s="73"/>
      <c r="KKA158" s="73"/>
      <c r="KKB158" s="73"/>
      <c r="KKC158" s="73"/>
      <c r="KKD158" s="73"/>
      <c r="KKE158" s="73"/>
      <c r="KKF158" s="73"/>
      <c r="KKG158" s="73"/>
      <c r="KKH158" s="73"/>
      <c r="KKI158" s="73"/>
      <c r="KKJ158" s="73"/>
      <c r="KKK158" s="73"/>
      <c r="KKL158" s="73"/>
      <c r="KKM158" s="73"/>
      <c r="KKN158" s="73"/>
      <c r="KKO158" s="73"/>
      <c r="KKP158" s="73"/>
      <c r="KKQ158" s="73"/>
      <c r="KKR158" s="73"/>
      <c r="KKS158" s="73"/>
      <c r="KKT158" s="73"/>
      <c r="KKU158" s="73"/>
      <c r="KKV158" s="73"/>
      <c r="KKW158" s="73"/>
      <c r="KKX158" s="73"/>
      <c r="KKY158" s="73"/>
      <c r="KKZ158" s="73"/>
      <c r="KLA158" s="73"/>
      <c r="KLB158" s="73"/>
      <c r="KLC158" s="73"/>
      <c r="KLD158" s="73"/>
      <c r="KLE158" s="73"/>
      <c r="KLF158" s="73"/>
      <c r="KLG158" s="73"/>
      <c r="KLH158" s="73"/>
      <c r="KLI158" s="73"/>
      <c r="KLJ158" s="73"/>
      <c r="KLK158" s="73"/>
      <c r="KLL158" s="73"/>
      <c r="KLM158" s="73"/>
      <c r="KLN158" s="73"/>
      <c r="KLO158" s="73"/>
      <c r="KLP158" s="73"/>
      <c r="KLQ158" s="73"/>
      <c r="KLR158" s="73"/>
      <c r="KLS158" s="73"/>
      <c r="KLT158" s="73"/>
      <c r="KLU158" s="73"/>
      <c r="KLV158" s="73"/>
      <c r="KLW158" s="73"/>
      <c r="KLX158" s="73"/>
      <c r="KLY158" s="73"/>
      <c r="KLZ158" s="73"/>
      <c r="KMA158" s="73"/>
      <c r="KMB158" s="73"/>
      <c r="KMC158" s="73"/>
      <c r="KMD158" s="73"/>
      <c r="KME158" s="73"/>
      <c r="KMF158" s="73"/>
      <c r="KMG158" s="73"/>
      <c r="KMH158" s="73"/>
      <c r="KMI158" s="73"/>
      <c r="KMJ158" s="73"/>
      <c r="KMK158" s="73"/>
      <c r="KML158" s="73"/>
      <c r="KMM158" s="73"/>
      <c r="KMN158" s="73"/>
      <c r="KMO158" s="73"/>
      <c r="KMP158" s="73"/>
      <c r="KMQ158" s="73"/>
      <c r="KMR158" s="73"/>
      <c r="KMS158" s="73"/>
      <c r="KMT158" s="73"/>
      <c r="KMU158" s="73"/>
      <c r="KMV158" s="73"/>
      <c r="KMW158" s="73"/>
      <c r="KMX158" s="73"/>
      <c r="KMY158" s="73"/>
      <c r="KMZ158" s="73"/>
      <c r="KNA158" s="73"/>
      <c r="KNB158" s="73"/>
      <c r="KNC158" s="73"/>
      <c r="KND158" s="73"/>
      <c r="KNE158" s="73"/>
      <c r="KNF158" s="73"/>
      <c r="KNG158" s="73"/>
      <c r="KNH158" s="73"/>
      <c r="KNI158" s="73"/>
      <c r="KNJ158" s="73"/>
      <c r="KNK158" s="73"/>
      <c r="KNL158" s="73"/>
      <c r="KNM158" s="73"/>
      <c r="KNN158" s="73"/>
      <c r="KNO158" s="73"/>
      <c r="KNP158" s="73"/>
      <c r="KNQ158" s="73"/>
      <c r="KNR158" s="73"/>
      <c r="KNS158" s="73"/>
      <c r="KNT158" s="73"/>
      <c r="KNU158" s="73"/>
      <c r="KNV158" s="73"/>
      <c r="KNW158" s="73"/>
      <c r="KNX158" s="73"/>
      <c r="KNY158" s="73"/>
      <c r="KNZ158" s="73"/>
      <c r="KOA158" s="73"/>
      <c r="KOB158" s="73"/>
      <c r="KOC158" s="73"/>
      <c r="KOD158" s="73"/>
      <c r="KOE158" s="73"/>
      <c r="KOF158" s="73"/>
      <c r="KOG158" s="73"/>
      <c r="KOH158" s="73"/>
      <c r="KOI158" s="73"/>
      <c r="KOJ158" s="73"/>
      <c r="KOK158" s="73"/>
      <c r="KOL158" s="73"/>
      <c r="KOM158" s="73"/>
      <c r="KON158" s="73"/>
      <c r="KOO158" s="73"/>
      <c r="KOP158" s="73"/>
      <c r="KOQ158" s="73"/>
      <c r="KOR158" s="73"/>
      <c r="KOS158" s="73"/>
      <c r="KOT158" s="73"/>
      <c r="KOU158" s="73"/>
      <c r="KOV158" s="73"/>
      <c r="KOW158" s="73"/>
      <c r="KOX158" s="73"/>
      <c r="KOY158" s="73"/>
      <c r="KOZ158" s="73"/>
      <c r="KPA158" s="73"/>
      <c r="KPB158" s="73"/>
      <c r="KPC158" s="73"/>
      <c r="KPD158" s="73"/>
      <c r="KPE158" s="73"/>
      <c r="KPF158" s="73"/>
      <c r="KPG158" s="73"/>
      <c r="KPH158" s="73"/>
      <c r="KPI158" s="73"/>
      <c r="KPJ158" s="73"/>
      <c r="KPK158" s="73"/>
      <c r="KPL158" s="73"/>
      <c r="KPM158" s="73"/>
      <c r="KPN158" s="73"/>
      <c r="KPO158" s="73"/>
      <c r="KPP158" s="73"/>
      <c r="KPQ158" s="73"/>
      <c r="KPR158" s="73"/>
      <c r="KPS158" s="73"/>
      <c r="KPT158" s="73"/>
      <c r="KPU158" s="73"/>
      <c r="KPV158" s="73"/>
      <c r="KPW158" s="73"/>
      <c r="KPX158" s="73"/>
      <c r="KPY158" s="73"/>
      <c r="KPZ158" s="73"/>
      <c r="KQA158" s="73"/>
      <c r="KQB158" s="73"/>
      <c r="KQC158" s="73"/>
      <c r="KQD158" s="73"/>
      <c r="KQE158" s="73"/>
      <c r="KQF158" s="73"/>
      <c r="KQG158" s="73"/>
      <c r="KQH158" s="73"/>
      <c r="KQI158" s="73"/>
      <c r="KQJ158" s="73"/>
      <c r="KQK158" s="73"/>
      <c r="KQL158" s="73"/>
      <c r="KQM158" s="73"/>
      <c r="KQN158" s="73"/>
      <c r="KQO158" s="73"/>
      <c r="KQP158" s="73"/>
      <c r="KQQ158" s="73"/>
      <c r="KQR158" s="73"/>
      <c r="KQS158" s="73"/>
      <c r="KQT158" s="73"/>
      <c r="KQU158" s="73"/>
      <c r="KQV158" s="73"/>
      <c r="KQW158" s="73"/>
      <c r="KQX158" s="73"/>
      <c r="KQY158" s="73"/>
      <c r="KQZ158" s="73"/>
      <c r="KRA158" s="73"/>
      <c r="KRB158" s="73"/>
      <c r="KRC158" s="73"/>
      <c r="KRD158" s="73"/>
      <c r="KRE158" s="73"/>
      <c r="KRF158" s="73"/>
      <c r="KRG158" s="73"/>
      <c r="KRH158" s="73"/>
      <c r="KRI158" s="73"/>
      <c r="KRJ158" s="73"/>
      <c r="KRK158" s="73"/>
      <c r="KRL158" s="73"/>
      <c r="KRM158" s="73"/>
      <c r="KRN158" s="73"/>
      <c r="KRO158" s="73"/>
      <c r="KRP158" s="73"/>
      <c r="KRQ158" s="73"/>
      <c r="KRR158" s="73"/>
      <c r="KRS158" s="73"/>
      <c r="KRT158" s="73"/>
      <c r="KRU158" s="73"/>
      <c r="KRV158" s="73"/>
      <c r="KRW158" s="73"/>
      <c r="KRX158" s="73"/>
      <c r="KRY158" s="73"/>
      <c r="KRZ158" s="73"/>
      <c r="KSA158" s="73"/>
      <c r="KSB158" s="73"/>
      <c r="KSC158" s="73"/>
      <c r="KSD158" s="73"/>
      <c r="KSE158" s="73"/>
      <c r="KSF158" s="73"/>
      <c r="KSG158" s="73"/>
      <c r="KSH158" s="73"/>
      <c r="KSI158" s="73"/>
      <c r="KSJ158" s="73"/>
      <c r="KSK158" s="73"/>
      <c r="KSL158" s="73"/>
      <c r="KSM158" s="73"/>
      <c r="KSN158" s="73"/>
      <c r="KSO158" s="73"/>
      <c r="KSP158" s="73"/>
      <c r="KSQ158" s="73"/>
      <c r="KSR158" s="73"/>
      <c r="KSS158" s="73"/>
      <c r="KST158" s="73"/>
      <c r="KSU158" s="73"/>
      <c r="KSV158" s="73"/>
      <c r="KSW158" s="73"/>
      <c r="KSX158" s="73"/>
      <c r="KSY158" s="73"/>
      <c r="KSZ158" s="73"/>
      <c r="KTA158" s="73"/>
      <c r="KTB158" s="73"/>
      <c r="KTC158" s="73"/>
      <c r="KTD158" s="73"/>
      <c r="KTE158" s="73"/>
      <c r="KTF158" s="73"/>
      <c r="KTG158" s="73"/>
      <c r="KTH158" s="73"/>
      <c r="KTI158" s="73"/>
      <c r="KTJ158" s="73"/>
      <c r="KTK158" s="73"/>
      <c r="KTL158" s="73"/>
      <c r="KTM158" s="73"/>
      <c r="KTN158" s="73"/>
      <c r="KTO158" s="73"/>
      <c r="KTP158" s="73"/>
      <c r="KTQ158" s="73"/>
      <c r="KTR158" s="73"/>
      <c r="KTS158" s="73"/>
      <c r="KTT158" s="73"/>
      <c r="KTU158" s="73"/>
      <c r="KTV158" s="73"/>
      <c r="KTW158" s="73"/>
      <c r="KTX158" s="73"/>
      <c r="KTY158" s="73"/>
      <c r="KTZ158" s="73"/>
      <c r="KUA158" s="73"/>
      <c r="KUB158" s="73"/>
      <c r="KUC158" s="73"/>
      <c r="KUD158" s="73"/>
      <c r="KUE158" s="73"/>
      <c r="KUF158" s="73"/>
      <c r="KUG158" s="73"/>
      <c r="KUH158" s="73"/>
      <c r="KUI158" s="73"/>
      <c r="KUJ158" s="73"/>
      <c r="KUK158" s="73"/>
      <c r="KUL158" s="73"/>
      <c r="KUM158" s="73"/>
      <c r="KUN158" s="73"/>
      <c r="KUO158" s="73"/>
      <c r="KUP158" s="73"/>
      <c r="KUQ158" s="73"/>
      <c r="KUR158" s="73"/>
      <c r="KUS158" s="73"/>
      <c r="KUT158" s="73"/>
      <c r="KUU158" s="73"/>
      <c r="KUV158" s="73"/>
      <c r="KUW158" s="73"/>
      <c r="KUX158" s="73"/>
      <c r="KUY158" s="73"/>
      <c r="KUZ158" s="73"/>
      <c r="KVA158" s="73"/>
      <c r="KVB158" s="73"/>
      <c r="KVC158" s="73"/>
      <c r="KVD158" s="73"/>
      <c r="KVE158" s="73"/>
      <c r="KVF158" s="73"/>
      <c r="KVG158" s="73"/>
      <c r="KVH158" s="73"/>
      <c r="KVI158" s="73"/>
      <c r="KVJ158" s="73"/>
      <c r="KVK158" s="73"/>
      <c r="KVL158" s="73"/>
      <c r="KVM158" s="73"/>
      <c r="KVN158" s="73"/>
      <c r="KVO158" s="73"/>
      <c r="KVP158" s="73"/>
      <c r="KVQ158" s="73"/>
      <c r="KVR158" s="73"/>
      <c r="KVS158" s="73"/>
      <c r="KVT158" s="73"/>
      <c r="KVU158" s="73"/>
      <c r="KVV158" s="73"/>
      <c r="KVW158" s="73"/>
      <c r="KVX158" s="73"/>
      <c r="KVY158" s="73"/>
      <c r="KVZ158" s="73"/>
      <c r="KWA158" s="73"/>
      <c r="KWB158" s="73"/>
      <c r="KWC158" s="73"/>
      <c r="KWD158" s="73"/>
      <c r="KWE158" s="73"/>
      <c r="KWF158" s="73"/>
      <c r="KWG158" s="73"/>
      <c r="KWH158" s="73"/>
      <c r="KWI158" s="73"/>
      <c r="KWJ158" s="73"/>
      <c r="KWK158" s="73"/>
      <c r="KWL158" s="73"/>
      <c r="KWM158" s="73"/>
      <c r="KWN158" s="73"/>
      <c r="KWO158" s="73"/>
      <c r="KWP158" s="73"/>
      <c r="KWQ158" s="73"/>
      <c r="KWR158" s="73"/>
      <c r="KWS158" s="73"/>
      <c r="KWT158" s="73"/>
      <c r="KWU158" s="73"/>
      <c r="KWV158" s="73"/>
      <c r="KWW158" s="73"/>
      <c r="KWX158" s="73"/>
      <c r="KWY158" s="73"/>
      <c r="KWZ158" s="73"/>
      <c r="KXA158" s="73"/>
      <c r="KXB158" s="73"/>
      <c r="KXC158" s="73"/>
      <c r="KXD158" s="73"/>
      <c r="KXE158" s="73"/>
      <c r="KXF158" s="73"/>
      <c r="KXG158" s="73"/>
      <c r="KXH158" s="73"/>
      <c r="KXI158" s="73"/>
      <c r="KXJ158" s="73"/>
      <c r="KXK158" s="73"/>
      <c r="KXL158" s="73"/>
      <c r="KXM158" s="73"/>
      <c r="KXN158" s="73"/>
      <c r="KXO158" s="73"/>
      <c r="KXP158" s="73"/>
      <c r="KXQ158" s="73"/>
      <c r="KXR158" s="73"/>
      <c r="KXS158" s="73"/>
      <c r="KXT158" s="73"/>
      <c r="KXU158" s="73"/>
      <c r="KXV158" s="73"/>
      <c r="KXW158" s="73"/>
      <c r="KXX158" s="73"/>
      <c r="KXY158" s="73"/>
      <c r="KXZ158" s="73"/>
      <c r="KYA158" s="73"/>
      <c r="KYB158" s="73"/>
      <c r="KYC158" s="73"/>
      <c r="KYD158" s="73"/>
      <c r="KYE158" s="73"/>
      <c r="KYF158" s="73"/>
      <c r="KYG158" s="73"/>
      <c r="KYH158" s="73"/>
      <c r="KYI158" s="73"/>
      <c r="KYJ158" s="73"/>
      <c r="KYK158" s="73"/>
      <c r="KYL158" s="73"/>
      <c r="KYM158" s="73"/>
      <c r="KYN158" s="73"/>
      <c r="KYO158" s="73"/>
      <c r="KYP158" s="73"/>
      <c r="KYQ158" s="73"/>
      <c r="KYR158" s="73"/>
      <c r="KYS158" s="73"/>
      <c r="KYT158" s="73"/>
      <c r="KYU158" s="73"/>
      <c r="KYV158" s="73"/>
      <c r="KYW158" s="73"/>
      <c r="KYX158" s="73"/>
      <c r="KYY158" s="73"/>
      <c r="KYZ158" s="73"/>
      <c r="KZA158" s="73"/>
      <c r="KZB158" s="73"/>
      <c r="KZC158" s="73"/>
      <c r="KZD158" s="73"/>
      <c r="KZE158" s="73"/>
      <c r="KZF158" s="73"/>
      <c r="KZG158" s="73"/>
      <c r="KZH158" s="73"/>
      <c r="KZI158" s="73"/>
      <c r="KZJ158" s="73"/>
      <c r="KZK158" s="73"/>
      <c r="KZL158" s="73"/>
      <c r="KZM158" s="73"/>
      <c r="KZN158" s="73"/>
      <c r="KZO158" s="73"/>
      <c r="KZP158" s="73"/>
      <c r="KZQ158" s="73"/>
      <c r="KZR158" s="73"/>
      <c r="KZS158" s="73"/>
      <c r="KZT158" s="73"/>
      <c r="KZU158" s="73"/>
      <c r="KZV158" s="73"/>
      <c r="KZW158" s="73"/>
      <c r="KZX158" s="73"/>
      <c r="KZY158" s="73"/>
      <c r="KZZ158" s="73"/>
      <c r="LAA158" s="73"/>
      <c r="LAB158" s="73"/>
      <c r="LAC158" s="73"/>
      <c r="LAD158" s="73"/>
      <c r="LAE158" s="73"/>
      <c r="LAF158" s="73"/>
      <c r="LAG158" s="73"/>
      <c r="LAH158" s="73"/>
      <c r="LAI158" s="73"/>
      <c r="LAJ158" s="73"/>
      <c r="LAK158" s="73"/>
      <c r="LAL158" s="73"/>
      <c r="LAM158" s="73"/>
      <c r="LAN158" s="73"/>
      <c r="LAO158" s="73"/>
      <c r="LAP158" s="73"/>
      <c r="LAQ158" s="73"/>
      <c r="LAR158" s="73"/>
      <c r="LAS158" s="73"/>
      <c r="LAT158" s="73"/>
      <c r="LAU158" s="73"/>
      <c r="LAV158" s="73"/>
      <c r="LAW158" s="73"/>
      <c r="LAX158" s="73"/>
      <c r="LAY158" s="73"/>
      <c r="LAZ158" s="73"/>
      <c r="LBA158" s="73"/>
      <c r="LBB158" s="73"/>
      <c r="LBC158" s="73"/>
      <c r="LBD158" s="73"/>
      <c r="LBE158" s="73"/>
      <c r="LBF158" s="73"/>
      <c r="LBG158" s="73"/>
      <c r="LBH158" s="73"/>
      <c r="LBI158" s="73"/>
      <c r="LBJ158" s="73"/>
      <c r="LBK158" s="73"/>
      <c r="LBL158" s="73"/>
      <c r="LBM158" s="73"/>
      <c r="LBN158" s="73"/>
      <c r="LBO158" s="73"/>
      <c r="LBP158" s="73"/>
      <c r="LBQ158" s="73"/>
      <c r="LBR158" s="73"/>
      <c r="LBS158" s="73"/>
      <c r="LBT158" s="73"/>
      <c r="LBU158" s="73"/>
      <c r="LBV158" s="73"/>
      <c r="LBW158" s="73"/>
      <c r="LBX158" s="73"/>
      <c r="LBY158" s="73"/>
      <c r="LBZ158" s="73"/>
      <c r="LCA158" s="73"/>
      <c r="LCB158" s="73"/>
      <c r="LCC158" s="73"/>
      <c r="LCD158" s="73"/>
      <c r="LCE158" s="73"/>
      <c r="LCF158" s="73"/>
      <c r="LCG158" s="73"/>
      <c r="LCH158" s="73"/>
      <c r="LCI158" s="73"/>
      <c r="LCJ158" s="73"/>
      <c r="LCK158" s="73"/>
      <c r="LCL158" s="73"/>
      <c r="LCM158" s="73"/>
      <c r="LCN158" s="73"/>
      <c r="LCO158" s="73"/>
      <c r="LCP158" s="73"/>
      <c r="LCQ158" s="73"/>
      <c r="LCR158" s="73"/>
      <c r="LCS158" s="73"/>
      <c r="LCT158" s="73"/>
      <c r="LCU158" s="73"/>
      <c r="LCV158" s="73"/>
      <c r="LCW158" s="73"/>
      <c r="LCX158" s="73"/>
      <c r="LCY158" s="73"/>
      <c r="LCZ158" s="73"/>
      <c r="LDA158" s="73"/>
      <c r="LDB158" s="73"/>
      <c r="LDC158" s="73"/>
      <c r="LDD158" s="73"/>
      <c r="LDE158" s="73"/>
      <c r="LDF158" s="73"/>
      <c r="LDG158" s="73"/>
      <c r="LDH158" s="73"/>
      <c r="LDI158" s="73"/>
      <c r="LDJ158" s="73"/>
      <c r="LDK158" s="73"/>
      <c r="LDL158" s="73"/>
      <c r="LDM158" s="73"/>
      <c r="LDN158" s="73"/>
      <c r="LDO158" s="73"/>
      <c r="LDP158" s="73"/>
      <c r="LDQ158" s="73"/>
      <c r="LDR158" s="73"/>
      <c r="LDS158" s="73"/>
      <c r="LDT158" s="73"/>
      <c r="LDU158" s="73"/>
      <c r="LDV158" s="73"/>
      <c r="LDW158" s="73"/>
      <c r="LDX158" s="73"/>
      <c r="LDY158" s="73"/>
      <c r="LDZ158" s="73"/>
      <c r="LEA158" s="73"/>
      <c r="LEB158" s="73"/>
      <c r="LEC158" s="73"/>
      <c r="LED158" s="73"/>
      <c r="LEE158" s="73"/>
      <c r="LEF158" s="73"/>
      <c r="LEG158" s="73"/>
      <c r="LEH158" s="73"/>
      <c r="LEI158" s="73"/>
      <c r="LEJ158" s="73"/>
      <c r="LEK158" s="73"/>
      <c r="LEL158" s="73"/>
      <c r="LEM158" s="73"/>
      <c r="LEN158" s="73"/>
      <c r="LEO158" s="73"/>
      <c r="LEP158" s="73"/>
      <c r="LEQ158" s="73"/>
      <c r="LER158" s="73"/>
      <c r="LES158" s="73"/>
      <c r="LET158" s="73"/>
      <c r="LEU158" s="73"/>
      <c r="LEV158" s="73"/>
      <c r="LEW158" s="73"/>
      <c r="LEX158" s="73"/>
      <c r="LEY158" s="73"/>
      <c r="LEZ158" s="73"/>
      <c r="LFA158" s="73"/>
      <c r="LFB158" s="73"/>
      <c r="LFC158" s="73"/>
      <c r="LFD158" s="73"/>
      <c r="LFE158" s="73"/>
      <c r="LFF158" s="73"/>
      <c r="LFG158" s="73"/>
      <c r="LFH158" s="73"/>
      <c r="LFI158" s="73"/>
      <c r="LFJ158" s="73"/>
      <c r="LFK158" s="73"/>
      <c r="LFL158" s="73"/>
      <c r="LFM158" s="73"/>
      <c r="LFN158" s="73"/>
      <c r="LFO158" s="73"/>
      <c r="LFP158" s="73"/>
      <c r="LFQ158" s="73"/>
      <c r="LFR158" s="73"/>
      <c r="LFS158" s="73"/>
      <c r="LFT158" s="73"/>
      <c r="LFU158" s="73"/>
      <c r="LFV158" s="73"/>
      <c r="LFW158" s="73"/>
      <c r="LFX158" s="73"/>
      <c r="LFY158" s="73"/>
      <c r="LFZ158" s="73"/>
      <c r="LGA158" s="73"/>
      <c r="LGB158" s="73"/>
      <c r="LGC158" s="73"/>
      <c r="LGD158" s="73"/>
      <c r="LGE158" s="73"/>
      <c r="LGF158" s="73"/>
      <c r="LGG158" s="73"/>
      <c r="LGH158" s="73"/>
      <c r="LGI158" s="73"/>
      <c r="LGJ158" s="73"/>
      <c r="LGK158" s="73"/>
      <c r="LGL158" s="73"/>
      <c r="LGM158" s="73"/>
      <c r="LGN158" s="73"/>
      <c r="LGO158" s="73"/>
      <c r="LGP158" s="73"/>
      <c r="LGQ158" s="73"/>
      <c r="LGR158" s="73"/>
      <c r="LGS158" s="73"/>
      <c r="LGT158" s="73"/>
      <c r="LGU158" s="73"/>
      <c r="LGV158" s="73"/>
      <c r="LGW158" s="73"/>
      <c r="LGX158" s="73"/>
      <c r="LGY158" s="73"/>
      <c r="LGZ158" s="73"/>
      <c r="LHA158" s="73"/>
      <c r="LHB158" s="73"/>
      <c r="LHC158" s="73"/>
      <c r="LHD158" s="73"/>
      <c r="LHE158" s="73"/>
      <c r="LHF158" s="73"/>
      <c r="LHG158" s="73"/>
      <c r="LHH158" s="73"/>
      <c r="LHI158" s="73"/>
      <c r="LHJ158" s="73"/>
      <c r="LHK158" s="73"/>
      <c r="LHL158" s="73"/>
      <c r="LHM158" s="73"/>
      <c r="LHN158" s="73"/>
      <c r="LHO158" s="73"/>
      <c r="LHP158" s="73"/>
      <c r="LHQ158" s="73"/>
      <c r="LHR158" s="73"/>
      <c r="LHS158" s="73"/>
      <c r="LHT158" s="73"/>
      <c r="LHU158" s="73"/>
      <c r="LHV158" s="73"/>
      <c r="LHW158" s="73"/>
      <c r="LHX158" s="73"/>
      <c r="LHY158" s="73"/>
      <c r="LHZ158" s="73"/>
      <c r="LIA158" s="73"/>
      <c r="LIB158" s="73"/>
      <c r="LIC158" s="73"/>
      <c r="LID158" s="73"/>
      <c r="LIE158" s="73"/>
      <c r="LIF158" s="73"/>
      <c r="LIG158" s="73"/>
      <c r="LIH158" s="73"/>
      <c r="LII158" s="73"/>
      <c r="LIJ158" s="73"/>
      <c r="LIK158" s="73"/>
      <c r="LIL158" s="73"/>
      <c r="LIM158" s="73"/>
      <c r="LIN158" s="73"/>
      <c r="LIO158" s="73"/>
      <c r="LIP158" s="73"/>
      <c r="LIQ158" s="73"/>
      <c r="LIR158" s="73"/>
      <c r="LIS158" s="73"/>
      <c r="LIT158" s="73"/>
      <c r="LIU158" s="73"/>
      <c r="LIV158" s="73"/>
      <c r="LIW158" s="73"/>
      <c r="LIX158" s="73"/>
      <c r="LIY158" s="73"/>
      <c r="LIZ158" s="73"/>
      <c r="LJA158" s="73"/>
      <c r="LJB158" s="73"/>
      <c r="LJC158" s="73"/>
      <c r="LJD158" s="73"/>
      <c r="LJE158" s="73"/>
      <c r="LJF158" s="73"/>
      <c r="LJG158" s="73"/>
      <c r="LJH158" s="73"/>
      <c r="LJI158" s="73"/>
      <c r="LJJ158" s="73"/>
      <c r="LJK158" s="73"/>
      <c r="LJL158" s="73"/>
      <c r="LJM158" s="73"/>
      <c r="LJN158" s="73"/>
      <c r="LJO158" s="73"/>
      <c r="LJP158" s="73"/>
      <c r="LJQ158" s="73"/>
      <c r="LJR158" s="73"/>
      <c r="LJS158" s="73"/>
      <c r="LJT158" s="73"/>
      <c r="LJU158" s="73"/>
      <c r="LJV158" s="73"/>
      <c r="LJW158" s="73"/>
      <c r="LJX158" s="73"/>
      <c r="LJY158" s="73"/>
      <c r="LJZ158" s="73"/>
      <c r="LKA158" s="73"/>
      <c r="LKB158" s="73"/>
      <c r="LKC158" s="73"/>
      <c r="LKD158" s="73"/>
      <c r="LKE158" s="73"/>
      <c r="LKF158" s="73"/>
      <c r="LKG158" s="73"/>
      <c r="LKH158" s="73"/>
      <c r="LKI158" s="73"/>
      <c r="LKJ158" s="73"/>
      <c r="LKK158" s="73"/>
      <c r="LKL158" s="73"/>
      <c r="LKM158" s="73"/>
      <c r="LKN158" s="73"/>
      <c r="LKO158" s="73"/>
      <c r="LKP158" s="73"/>
      <c r="LKQ158" s="73"/>
      <c r="LKR158" s="73"/>
      <c r="LKS158" s="73"/>
      <c r="LKT158" s="73"/>
      <c r="LKU158" s="73"/>
      <c r="LKV158" s="73"/>
      <c r="LKW158" s="73"/>
      <c r="LKX158" s="73"/>
      <c r="LKY158" s="73"/>
      <c r="LKZ158" s="73"/>
      <c r="LLA158" s="73"/>
      <c r="LLB158" s="73"/>
      <c r="LLC158" s="73"/>
      <c r="LLD158" s="73"/>
      <c r="LLE158" s="73"/>
      <c r="LLF158" s="73"/>
      <c r="LLG158" s="73"/>
      <c r="LLH158" s="73"/>
      <c r="LLI158" s="73"/>
      <c r="LLJ158" s="73"/>
      <c r="LLK158" s="73"/>
      <c r="LLL158" s="73"/>
      <c r="LLM158" s="73"/>
      <c r="LLN158" s="73"/>
      <c r="LLO158" s="73"/>
      <c r="LLP158" s="73"/>
      <c r="LLQ158" s="73"/>
      <c r="LLR158" s="73"/>
      <c r="LLS158" s="73"/>
      <c r="LLT158" s="73"/>
      <c r="LLU158" s="73"/>
      <c r="LLV158" s="73"/>
      <c r="LLW158" s="73"/>
      <c r="LLX158" s="73"/>
      <c r="LLY158" s="73"/>
      <c r="LLZ158" s="73"/>
      <c r="LMA158" s="73"/>
      <c r="LMB158" s="73"/>
      <c r="LMC158" s="73"/>
      <c r="LMD158" s="73"/>
      <c r="LME158" s="73"/>
      <c r="LMF158" s="73"/>
      <c r="LMG158" s="73"/>
      <c r="LMH158" s="73"/>
      <c r="LMI158" s="73"/>
      <c r="LMJ158" s="73"/>
      <c r="LMK158" s="73"/>
      <c r="LML158" s="73"/>
      <c r="LMM158" s="73"/>
      <c r="LMN158" s="73"/>
      <c r="LMO158" s="73"/>
      <c r="LMP158" s="73"/>
      <c r="LMQ158" s="73"/>
      <c r="LMR158" s="73"/>
      <c r="LMS158" s="73"/>
      <c r="LMT158" s="73"/>
      <c r="LMU158" s="73"/>
      <c r="LMV158" s="73"/>
      <c r="LMW158" s="73"/>
      <c r="LMX158" s="73"/>
      <c r="LMY158" s="73"/>
      <c r="LMZ158" s="73"/>
      <c r="LNA158" s="73"/>
      <c r="LNB158" s="73"/>
      <c r="LNC158" s="73"/>
      <c r="LND158" s="73"/>
      <c r="LNE158" s="73"/>
      <c r="LNF158" s="73"/>
      <c r="LNG158" s="73"/>
      <c r="LNH158" s="73"/>
      <c r="LNI158" s="73"/>
      <c r="LNJ158" s="73"/>
      <c r="LNK158" s="73"/>
      <c r="LNL158" s="73"/>
      <c r="LNM158" s="73"/>
      <c r="LNN158" s="73"/>
      <c r="LNO158" s="73"/>
      <c r="LNP158" s="73"/>
      <c r="LNQ158" s="73"/>
      <c r="LNR158" s="73"/>
      <c r="LNS158" s="73"/>
      <c r="LNT158" s="73"/>
      <c r="LNU158" s="73"/>
      <c r="LNV158" s="73"/>
      <c r="LNW158" s="73"/>
      <c r="LNX158" s="73"/>
      <c r="LNY158" s="73"/>
      <c r="LNZ158" s="73"/>
      <c r="LOA158" s="73"/>
      <c r="LOB158" s="73"/>
      <c r="LOC158" s="73"/>
      <c r="LOD158" s="73"/>
      <c r="LOE158" s="73"/>
      <c r="LOF158" s="73"/>
      <c r="LOG158" s="73"/>
      <c r="LOH158" s="73"/>
      <c r="LOI158" s="73"/>
      <c r="LOJ158" s="73"/>
      <c r="LOK158" s="73"/>
      <c r="LOL158" s="73"/>
      <c r="LOM158" s="73"/>
      <c r="LON158" s="73"/>
      <c r="LOO158" s="73"/>
      <c r="LOP158" s="73"/>
      <c r="LOQ158" s="73"/>
      <c r="LOR158" s="73"/>
      <c r="LOS158" s="73"/>
      <c r="LOT158" s="73"/>
      <c r="LOU158" s="73"/>
      <c r="LOV158" s="73"/>
      <c r="LOW158" s="73"/>
      <c r="LOX158" s="73"/>
      <c r="LOY158" s="73"/>
      <c r="LOZ158" s="73"/>
      <c r="LPA158" s="73"/>
      <c r="LPB158" s="73"/>
      <c r="LPC158" s="73"/>
      <c r="LPD158" s="73"/>
      <c r="LPE158" s="73"/>
      <c r="LPF158" s="73"/>
      <c r="LPG158" s="73"/>
      <c r="LPH158" s="73"/>
      <c r="LPI158" s="73"/>
      <c r="LPJ158" s="73"/>
      <c r="LPK158" s="73"/>
      <c r="LPL158" s="73"/>
      <c r="LPM158" s="73"/>
      <c r="LPN158" s="73"/>
      <c r="LPO158" s="73"/>
      <c r="LPP158" s="73"/>
      <c r="LPQ158" s="73"/>
      <c r="LPR158" s="73"/>
      <c r="LPS158" s="73"/>
      <c r="LPT158" s="73"/>
      <c r="LPU158" s="73"/>
      <c r="LPV158" s="73"/>
      <c r="LPW158" s="73"/>
      <c r="LPX158" s="73"/>
      <c r="LPY158" s="73"/>
      <c r="LPZ158" s="73"/>
      <c r="LQA158" s="73"/>
      <c r="LQB158" s="73"/>
      <c r="LQC158" s="73"/>
      <c r="LQD158" s="73"/>
      <c r="LQE158" s="73"/>
      <c r="LQF158" s="73"/>
      <c r="LQG158" s="73"/>
      <c r="LQH158" s="73"/>
      <c r="LQI158" s="73"/>
      <c r="LQJ158" s="73"/>
      <c r="LQK158" s="73"/>
      <c r="LQL158" s="73"/>
      <c r="LQM158" s="73"/>
      <c r="LQN158" s="73"/>
      <c r="LQO158" s="73"/>
      <c r="LQP158" s="73"/>
      <c r="LQQ158" s="73"/>
      <c r="LQR158" s="73"/>
      <c r="LQS158" s="73"/>
      <c r="LQT158" s="73"/>
      <c r="LQU158" s="73"/>
      <c r="LQV158" s="73"/>
      <c r="LQW158" s="73"/>
      <c r="LQX158" s="73"/>
      <c r="LQY158" s="73"/>
      <c r="LQZ158" s="73"/>
      <c r="LRA158" s="73"/>
      <c r="LRB158" s="73"/>
      <c r="LRC158" s="73"/>
      <c r="LRD158" s="73"/>
      <c r="LRE158" s="73"/>
      <c r="LRF158" s="73"/>
      <c r="LRG158" s="73"/>
      <c r="LRH158" s="73"/>
      <c r="LRI158" s="73"/>
      <c r="LRJ158" s="73"/>
      <c r="LRK158" s="73"/>
      <c r="LRL158" s="73"/>
      <c r="LRM158" s="73"/>
      <c r="LRN158" s="73"/>
      <c r="LRO158" s="73"/>
      <c r="LRP158" s="73"/>
      <c r="LRQ158" s="73"/>
      <c r="LRR158" s="73"/>
      <c r="LRS158" s="73"/>
      <c r="LRT158" s="73"/>
      <c r="LRU158" s="73"/>
      <c r="LRV158" s="73"/>
      <c r="LRW158" s="73"/>
      <c r="LRX158" s="73"/>
      <c r="LRY158" s="73"/>
      <c r="LRZ158" s="73"/>
      <c r="LSA158" s="73"/>
      <c r="LSB158" s="73"/>
      <c r="LSC158" s="73"/>
      <c r="LSD158" s="73"/>
      <c r="LSE158" s="73"/>
      <c r="LSF158" s="73"/>
      <c r="LSG158" s="73"/>
      <c r="LSH158" s="73"/>
      <c r="LSI158" s="73"/>
      <c r="LSJ158" s="73"/>
      <c r="LSK158" s="73"/>
      <c r="LSL158" s="73"/>
      <c r="LSM158" s="73"/>
      <c r="LSN158" s="73"/>
      <c r="LSO158" s="73"/>
      <c r="LSP158" s="73"/>
      <c r="LSQ158" s="73"/>
      <c r="LSR158" s="73"/>
      <c r="LSS158" s="73"/>
      <c r="LST158" s="73"/>
      <c r="LSU158" s="73"/>
      <c r="LSV158" s="73"/>
      <c r="LSW158" s="73"/>
      <c r="LSX158" s="73"/>
      <c r="LSY158" s="73"/>
      <c r="LSZ158" s="73"/>
      <c r="LTA158" s="73"/>
      <c r="LTB158" s="73"/>
      <c r="LTC158" s="73"/>
      <c r="LTD158" s="73"/>
      <c r="LTE158" s="73"/>
      <c r="LTF158" s="73"/>
      <c r="LTG158" s="73"/>
      <c r="LTH158" s="73"/>
      <c r="LTI158" s="73"/>
      <c r="LTJ158" s="73"/>
      <c r="LTK158" s="73"/>
      <c r="LTL158" s="73"/>
      <c r="LTM158" s="73"/>
      <c r="LTN158" s="73"/>
      <c r="LTO158" s="73"/>
      <c r="LTP158" s="73"/>
      <c r="LTQ158" s="73"/>
      <c r="LTR158" s="73"/>
      <c r="LTS158" s="73"/>
      <c r="LTT158" s="73"/>
      <c r="LTU158" s="73"/>
      <c r="LTV158" s="73"/>
      <c r="LTW158" s="73"/>
      <c r="LTX158" s="73"/>
      <c r="LTY158" s="73"/>
      <c r="LTZ158" s="73"/>
      <c r="LUA158" s="73"/>
      <c r="LUB158" s="73"/>
      <c r="LUC158" s="73"/>
      <c r="LUD158" s="73"/>
      <c r="LUE158" s="73"/>
      <c r="LUF158" s="73"/>
      <c r="LUG158" s="73"/>
      <c r="LUH158" s="73"/>
      <c r="LUI158" s="73"/>
      <c r="LUJ158" s="73"/>
      <c r="LUK158" s="73"/>
      <c r="LUL158" s="73"/>
      <c r="LUM158" s="73"/>
      <c r="LUN158" s="73"/>
      <c r="LUO158" s="73"/>
      <c r="LUP158" s="73"/>
      <c r="LUQ158" s="73"/>
      <c r="LUR158" s="73"/>
      <c r="LUS158" s="73"/>
      <c r="LUT158" s="73"/>
      <c r="LUU158" s="73"/>
      <c r="LUV158" s="73"/>
      <c r="LUW158" s="73"/>
      <c r="LUX158" s="73"/>
      <c r="LUY158" s="73"/>
      <c r="LUZ158" s="73"/>
      <c r="LVA158" s="73"/>
      <c r="LVB158" s="73"/>
      <c r="LVC158" s="73"/>
      <c r="LVD158" s="73"/>
      <c r="LVE158" s="73"/>
      <c r="LVF158" s="73"/>
      <c r="LVG158" s="73"/>
      <c r="LVH158" s="73"/>
      <c r="LVI158" s="73"/>
      <c r="LVJ158" s="73"/>
      <c r="LVK158" s="73"/>
      <c r="LVL158" s="73"/>
      <c r="LVM158" s="73"/>
      <c r="LVN158" s="73"/>
      <c r="LVO158" s="73"/>
      <c r="LVP158" s="73"/>
      <c r="LVQ158" s="73"/>
      <c r="LVR158" s="73"/>
      <c r="LVS158" s="73"/>
      <c r="LVT158" s="73"/>
      <c r="LVU158" s="73"/>
      <c r="LVV158" s="73"/>
      <c r="LVW158" s="73"/>
      <c r="LVX158" s="73"/>
      <c r="LVY158" s="73"/>
      <c r="LVZ158" s="73"/>
      <c r="LWA158" s="73"/>
      <c r="LWB158" s="73"/>
      <c r="LWC158" s="73"/>
      <c r="LWD158" s="73"/>
      <c r="LWE158" s="73"/>
      <c r="LWF158" s="73"/>
      <c r="LWG158" s="73"/>
      <c r="LWH158" s="73"/>
      <c r="LWI158" s="73"/>
      <c r="LWJ158" s="73"/>
      <c r="LWK158" s="73"/>
      <c r="LWL158" s="73"/>
      <c r="LWM158" s="73"/>
      <c r="LWN158" s="73"/>
      <c r="LWO158" s="73"/>
      <c r="LWP158" s="73"/>
      <c r="LWQ158" s="73"/>
      <c r="LWR158" s="73"/>
      <c r="LWS158" s="73"/>
      <c r="LWT158" s="73"/>
      <c r="LWU158" s="73"/>
      <c r="LWV158" s="73"/>
      <c r="LWW158" s="73"/>
      <c r="LWX158" s="73"/>
      <c r="LWY158" s="73"/>
      <c r="LWZ158" s="73"/>
      <c r="LXA158" s="73"/>
      <c r="LXB158" s="73"/>
      <c r="LXC158" s="73"/>
      <c r="LXD158" s="73"/>
      <c r="LXE158" s="73"/>
      <c r="LXF158" s="73"/>
      <c r="LXG158" s="73"/>
      <c r="LXH158" s="73"/>
      <c r="LXI158" s="73"/>
      <c r="LXJ158" s="73"/>
      <c r="LXK158" s="73"/>
      <c r="LXL158" s="73"/>
      <c r="LXM158" s="73"/>
      <c r="LXN158" s="73"/>
      <c r="LXO158" s="73"/>
      <c r="LXP158" s="73"/>
      <c r="LXQ158" s="73"/>
      <c r="LXR158" s="73"/>
      <c r="LXS158" s="73"/>
      <c r="LXT158" s="73"/>
      <c r="LXU158" s="73"/>
      <c r="LXV158" s="73"/>
      <c r="LXW158" s="73"/>
      <c r="LXX158" s="73"/>
      <c r="LXY158" s="73"/>
      <c r="LXZ158" s="73"/>
      <c r="LYA158" s="73"/>
      <c r="LYB158" s="73"/>
      <c r="LYC158" s="73"/>
      <c r="LYD158" s="73"/>
      <c r="LYE158" s="73"/>
      <c r="LYF158" s="73"/>
      <c r="LYG158" s="73"/>
      <c r="LYH158" s="73"/>
      <c r="LYI158" s="73"/>
      <c r="LYJ158" s="73"/>
      <c r="LYK158" s="73"/>
      <c r="LYL158" s="73"/>
      <c r="LYM158" s="73"/>
      <c r="LYN158" s="73"/>
      <c r="LYO158" s="73"/>
      <c r="LYP158" s="73"/>
      <c r="LYQ158" s="73"/>
      <c r="LYR158" s="73"/>
      <c r="LYS158" s="73"/>
      <c r="LYT158" s="73"/>
      <c r="LYU158" s="73"/>
      <c r="LYV158" s="73"/>
      <c r="LYW158" s="73"/>
      <c r="LYX158" s="73"/>
      <c r="LYY158" s="73"/>
      <c r="LYZ158" s="73"/>
      <c r="LZA158" s="73"/>
      <c r="LZB158" s="73"/>
      <c r="LZC158" s="73"/>
      <c r="LZD158" s="73"/>
      <c r="LZE158" s="73"/>
      <c r="LZF158" s="73"/>
      <c r="LZG158" s="73"/>
      <c r="LZH158" s="73"/>
      <c r="LZI158" s="73"/>
      <c r="LZJ158" s="73"/>
      <c r="LZK158" s="73"/>
      <c r="LZL158" s="73"/>
      <c r="LZM158" s="73"/>
      <c r="LZN158" s="73"/>
      <c r="LZO158" s="73"/>
      <c r="LZP158" s="73"/>
      <c r="LZQ158" s="73"/>
      <c r="LZR158" s="73"/>
      <c r="LZS158" s="73"/>
      <c r="LZT158" s="73"/>
      <c r="LZU158" s="73"/>
      <c r="LZV158" s="73"/>
      <c r="LZW158" s="73"/>
      <c r="LZX158" s="73"/>
      <c r="LZY158" s="73"/>
      <c r="LZZ158" s="73"/>
      <c r="MAA158" s="73"/>
      <c r="MAB158" s="73"/>
      <c r="MAC158" s="73"/>
      <c r="MAD158" s="73"/>
      <c r="MAE158" s="73"/>
      <c r="MAF158" s="73"/>
      <c r="MAG158" s="73"/>
      <c r="MAH158" s="73"/>
      <c r="MAI158" s="73"/>
      <c r="MAJ158" s="73"/>
      <c r="MAK158" s="73"/>
      <c r="MAL158" s="73"/>
      <c r="MAM158" s="73"/>
      <c r="MAN158" s="73"/>
      <c r="MAO158" s="73"/>
      <c r="MAP158" s="73"/>
      <c r="MAQ158" s="73"/>
      <c r="MAR158" s="73"/>
      <c r="MAS158" s="73"/>
      <c r="MAT158" s="73"/>
      <c r="MAU158" s="73"/>
      <c r="MAV158" s="73"/>
      <c r="MAW158" s="73"/>
      <c r="MAX158" s="73"/>
      <c r="MAY158" s="73"/>
      <c r="MAZ158" s="73"/>
      <c r="MBA158" s="73"/>
      <c r="MBB158" s="73"/>
      <c r="MBC158" s="73"/>
      <c r="MBD158" s="73"/>
      <c r="MBE158" s="73"/>
      <c r="MBF158" s="73"/>
      <c r="MBG158" s="73"/>
      <c r="MBH158" s="73"/>
      <c r="MBI158" s="73"/>
      <c r="MBJ158" s="73"/>
      <c r="MBK158" s="73"/>
      <c r="MBL158" s="73"/>
      <c r="MBM158" s="73"/>
      <c r="MBN158" s="73"/>
      <c r="MBO158" s="73"/>
      <c r="MBP158" s="73"/>
      <c r="MBQ158" s="73"/>
      <c r="MBR158" s="73"/>
      <c r="MBS158" s="73"/>
      <c r="MBT158" s="73"/>
      <c r="MBU158" s="73"/>
      <c r="MBV158" s="73"/>
      <c r="MBW158" s="73"/>
      <c r="MBX158" s="73"/>
      <c r="MBY158" s="73"/>
      <c r="MBZ158" s="73"/>
      <c r="MCA158" s="73"/>
      <c r="MCB158" s="73"/>
      <c r="MCC158" s="73"/>
      <c r="MCD158" s="73"/>
      <c r="MCE158" s="73"/>
      <c r="MCF158" s="73"/>
      <c r="MCG158" s="73"/>
      <c r="MCH158" s="73"/>
      <c r="MCI158" s="73"/>
      <c r="MCJ158" s="73"/>
      <c r="MCK158" s="73"/>
      <c r="MCL158" s="73"/>
      <c r="MCM158" s="73"/>
      <c r="MCN158" s="73"/>
      <c r="MCO158" s="73"/>
      <c r="MCP158" s="73"/>
      <c r="MCQ158" s="73"/>
      <c r="MCR158" s="73"/>
      <c r="MCS158" s="73"/>
      <c r="MCT158" s="73"/>
      <c r="MCU158" s="73"/>
      <c r="MCV158" s="73"/>
      <c r="MCW158" s="73"/>
      <c r="MCX158" s="73"/>
      <c r="MCY158" s="73"/>
      <c r="MCZ158" s="73"/>
      <c r="MDA158" s="73"/>
      <c r="MDB158" s="73"/>
      <c r="MDC158" s="73"/>
      <c r="MDD158" s="73"/>
      <c r="MDE158" s="73"/>
      <c r="MDF158" s="73"/>
      <c r="MDG158" s="73"/>
      <c r="MDH158" s="73"/>
      <c r="MDI158" s="73"/>
      <c r="MDJ158" s="73"/>
      <c r="MDK158" s="73"/>
      <c r="MDL158" s="73"/>
      <c r="MDM158" s="73"/>
      <c r="MDN158" s="73"/>
      <c r="MDO158" s="73"/>
      <c r="MDP158" s="73"/>
      <c r="MDQ158" s="73"/>
      <c r="MDR158" s="73"/>
      <c r="MDS158" s="73"/>
      <c r="MDT158" s="73"/>
      <c r="MDU158" s="73"/>
      <c r="MDV158" s="73"/>
      <c r="MDW158" s="73"/>
      <c r="MDX158" s="73"/>
      <c r="MDY158" s="73"/>
      <c r="MDZ158" s="73"/>
      <c r="MEA158" s="73"/>
      <c r="MEB158" s="73"/>
      <c r="MEC158" s="73"/>
      <c r="MED158" s="73"/>
      <c r="MEE158" s="73"/>
      <c r="MEF158" s="73"/>
      <c r="MEG158" s="73"/>
      <c r="MEH158" s="73"/>
      <c r="MEI158" s="73"/>
      <c r="MEJ158" s="73"/>
      <c r="MEK158" s="73"/>
      <c r="MEL158" s="73"/>
      <c r="MEM158" s="73"/>
      <c r="MEN158" s="73"/>
      <c r="MEO158" s="73"/>
      <c r="MEP158" s="73"/>
      <c r="MEQ158" s="73"/>
      <c r="MER158" s="73"/>
      <c r="MES158" s="73"/>
      <c r="MET158" s="73"/>
      <c r="MEU158" s="73"/>
      <c r="MEV158" s="73"/>
      <c r="MEW158" s="73"/>
      <c r="MEX158" s="73"/>
      <c r="MEY158" s="73"/>
      <c r="MEZ158" s="73"/>
      <c r="MFA158" s="73"/>
      <c r="MFB158" s="73"/>
      <c r="MFC158" s="73"/>
      <c r="MFD158" s="73"/>
      <c r="MFE158" s="73"/>
      <c r="MFF158" s="73"/>
      <c r="MFG158" s="73"/>
      <c r="MFH158" s="73"/>
      <c r="MFI158" s="73"/>
      <c r="MFJ158" s="73"/>
      <c r="MFK158" s="73"/>
      <c r="MFL158" s="73"/>
      <c r="MFM158" s="73"/>
      <c r="MFN158" s="73"/>
      <c r="MFO158" s="73"/>
      <c r="MFP158" s="73"/>
      <c r="MFQ158" s="73"/>
      <c r="MFR158" s="73"/>
      <c r="MFS158" s="73"/>
      <c r="MFT158" s="73"/>
      <c r="MFU158" s="73"/>
      <c r="MFV158" s="73"/>
      <c r="MFW158" s="73"/>
      <c r="MFX158" s="73"/>
      <c r="MFY158" s="73"/>
      <c r="MFZ158" s="73"/>
      <c r="MGA158" s="73"/>
      <c r="MGB158" s="73"/>
      <c r="MGC158" s="73"/>
      <c r="MGD158" s="73"/>
      <c r="MGE158" s="73"/>
      <c r="MGF158" s="73"/>
      <c r="MGG158" s="73"/>
      <c r="MGH158" s="73"/>
      <c r="MGI158" s="73"/>
      <c r="MGJ158" s="73"/>
      <c r="MGK158" s="73"/>
      <c r="MGL158" s="73"/>
      <c r="MGM158" s="73"/>
      <c r="MGN158" s="73"/>
      <c r="MGO158" s="73"/>
      <c r="MGP158" s="73"/>
      <c r="MGQ158" s="73"/>
      <c r="MGR158" s="73"/>
      <c r="MGS158" s="73"/>
      <c r="MGT158" s="73"/>
      <c r="MGU158" s="73"/>
      <c r="MGV158" s="73"/>
      <c r="MGW158" s="73"/>
      <c r="MGX158" s="73"/>
      <c r="MGY158" s="73"/>
      <c r="MGZ158" s="73"/>
      <c r="MHA158" s="73"/>
      <c r="MHB158" s="73"/>
      <c r="MHC158" s="73"/>
      <c r="MHD158" s="73"/>
      <c r="MHE158" s="73"/>
      <c r="MHF158" s="73"/>
      <c r="MHG158" s="73"/>
      <c r="MHH158" s="73"/>
      <c r="MHI158" s="73"/>
      <c r="MHJ158" s="73"/>
      <c r="MHK158" s="73"/>
      <c r="MHL158" s="73"/>
      <c r="MHM158" s="73"/>
      <c r="MHN158" s="73"/>
      <c r="MHO158" s="73"/>
      <c r="MHP158" s="73"/>
      <c r="MHQ158" s="73"/>
      <c r="MHR158" s="73"/>
      <c r="MHS158" s="73"/>
      <c r="MHT158" s="73"/>
      <c r="MHU158" s="73"/>
      <c r="MHV158" s="73"/>
      <c r="MHW158" s="73"/>
      <c r="MHX158" s="73"/>
      <c r="MHY158" s="73"/>
      <c r="MHZ158" s="73"/>
      <c r="MIA158" s="73"/>
      <c r="MIB158" s="73"/>
      <c r="MIC158" s="73"/>
      <c r="MID158" s="73"/>
      <c r="MIE158" s="73"/>
      <c r="MIF158" s="73"/>
      <c r="MIG158" s="73"/>
      <c r="MIH158" s="73"/>
      <c r="MII158" s="73"/>
      <c r="MIJ158" s="73"/>
      <c r="MIK158" s="73"/>
      <c r="MIL158" s="73"/>
      <c r="MIM158" s="73"/>
      <c r="MIN158" s="73"/>
      <c r="MIO158" s="73"/>
      <c r="MIP158" s="73"/>
      <c r="MIQ158" s="73"/>
      <c r="MIR158" s="73"/>
      <c r="MIS158" s="73"/>
      <c r="MIT158" s="73"/>
      <c r="MIU158" s="73"/>
      <c r="MIV158" s="73"/>
      <c r="MIW158" s="73"/>
      <c r="MIX158" s="73"/>
      <c r="MIY158" s="73"/>
      <c r="MIZ158" s="73"/>
      <c r="MJA158" s="73"/>
      <c r="MJB158" s="73"/>
      <c r="MJC158" s="73"/>
      <c r="MJD158" s="73"/>
      <c r="MJE158" s="73"/>
      <c r="MJF158" s="73"/>
      <c r="MJG158" s="73"/>
      <c r="MJH158" s="73"/>
      <c r="MJI158" s="73"/>
      <c r="MJJ158" s="73"/>
      <c r="MJK158" s="73"/>
      <c r="MJL158" s="73"/>
      <c r="MJM158" s="73"/>
      <c r="MJN158" s="73"/>
      <c r="MJO158" s="73"/>
      <c r="MJP158" s="73"/>
      <c r="MJQ158" s="73"/>
      <c r="MJR158" s="73"/>
      <c r="MJS158" s="73"/>
      <c r="MJT158" s="73"/>
      <c r="MJU158" s="73"/>
      <c r="MJV158" s="73"/>
      <c r="MJW158" s="73"/>
      <c r="MJX158" s="73"/>
      <c r="MJY158" s="73"/>
      <c r="MJZ158" s="73"/>
      <c r="MKA158" s="73"/>
      <c r="MKB158" s="73"/>
      <c r="MKC158" s="73"/>
      <c r="MKD158" s="73"/>
      <c r="MKE158" s="73"/>
      <c r="MKF158" s="73"/>
      <c r="MKG158" s="73"/>
      <c r="MKH158" s="73"/>
      <c r="MKI158" s="73"/>
      <c r="MKJ158" s="73"/>
      <c r="MKK158" s="73"/>
      <c r="MKL158" s="73"/>
      <c r="MKM158" s="73"/>
      <c r="MKN158" s="73"/>
      <c r="MKO158" s="73"/>
      <c r="MKP158" s="73"/>
      <c r="MKQ158" s="73"/>
      <c r="MKR158" s="73"/>
      <c r="MKS158" s="73"/>
      <c r="MKT158" s="73"/>
      <c r="MKU158" s="73"/>
      <c r="MKV158" s="73"/>
      <c r="MKW158" s="73"/>
      <c r="MKX158" s="73"/>
      <c r="MKY158" s="73"/>
      <c r="MKZ158" s="73"/>
      <c r="MLA158" s="73"/>
      <c r="MLB158" s="73"/>
      <c r="MLC158" s="73"/>
      <c r="MLD158" s="73"/>
      <c r="MLE158" s="73"/>
      <c r="MLF158" s="73"/>
      <c r="MLG158" s="73"/>
      <c r="MLH158" s="73"/>
      <c r="MLI158" s="73"/>
      <c r="MLJ158" s="73"/>
      <c r="MLK158" s="73"/>
      <c r="MLL158" s="73"/>
      <c r="MLM158" s="73"/>
      <c r="MLN158" s="73"/>
      <c r="MLO158" s="73"/>
      <c r="MLP158" s="73"/>
      <c r="MLQ158" s="73"/>
      <c r="MLR158" s="73"/>
      <c r="MLS158" s="73"/>
      <c r="MLT158" s="73"/>
      <c r="MLU158" s="73"/>
      <c r="MLV158" s="73"/>
      <c r="MLW158" s="73"/>
      <c r="MLX158" s="73"/>
      <c r="MLY158" s="73"/>
      <c r="MLZ158" s="73"/>
      <c r="MMA158" s="73"/>
      <c r="MMB158" s="73"/>
      <c r="MMC158" s="73"/>
      <c r="MMD158" s="73"/>
      <c r="MME158" s="73"/>
      <c r="MMF158" s="73"/>
      <c r="MMG158" s="73"/>
      <c r="MMH158" s="73"/>
      <c r="MMI158" s="73"/>
      <c r="MMJ158" s="73"/>
      <c r="MMK158" s="73"/>
      <c r="MML158" s="73"/>
      <c r="MMM158" s="73"/>
      <c r="MMN158" s="73"/>
      <c r="MMO158" s="73"/>
      <c r="MMP158" s="73"/>
      <c r="MMQ158" s="73"/>
      <c r="MMR158" s="73"/>
      <c r="MMS158" s="73"/>
      <c r="MMT158" s="73"/>
      <c r="MMU158" s="73"/>
      <c r="MMV158" s="73"/>
      <c r="MMW158" s="73"/>
      <c r="MMX158" s="73"/>
      <c r="MMY158" s="73"/>
      <c r="MMZ158" s="73"/>
      <c r="MNA158" s="73"/>
      <c r="MNB158" s="73"/>
      <c r="MNC158" s="73"/>
      <c r="MND158" s="73"/>
      <c r="MNE158" s="73"/>
      <c r="MNF158" s="73"/>
      <c r="MNG158" s="73"/>
      <c r="MNH158" s="73"/>
      <c r="MNI158" s="73"/>
      <c r="MNJ158" s="73"/>
      <c r="MNK158" s="73"/>
      <c r="MNL158" s="73"/>
      <c r="MNM158" s="73"/>
      <c r="MNN158" s="73"/>
      <c r="MNO158" s="73"/>
      <c r="MNP158" s="73"/>
      <c r="MNQ158" s="73"/>
      <c r="MNR158" s="73"/>
      <c r="MNS158" s="73"/>
      <c r="MNT158" s="73"/>
      <c r="MNU158" s="73"/>
      <c r="MNV158" s="73"/>
      <c r="MNW158" s="73"/>
      <c r="MNX158" s="73"/>
      <c r="MNY158" s="73"/>
      <c r="MNZ158" s="73"/>
      <c r="MOA158" s="73"/>
      <c r="MOB158" s="73"/>
      <c r="MOC158" s="73"/>
      <c r="MOD158" s="73"/>
      <c r="MOE158" s="73"/>
      <c r="MOF158" s="73"/>
      <c r="MOG158" s="73"/>
      <c r="MOH158" s="73"/>
      <c r="MOI158" s="73"/>
      <c r="MOJ158" s="73"/>
      <c r="MOK158" s="73"/>
      <c r="MOL158" s="73"/>
      <c r="MOM158" s="73"/>
      <c r="MON158" s="73"/>
      <c r="MOO158" s="73"/>
      <c r="MOP158" s="73"/>
      <c r="MOQ158" s="73"/>
      <c r="MOR158" s="73"/>
      <c r="MOS158" s="73"/>
      <c r="MOT158" s="73"/>
      <c r="MOU158" s="73"/>
      <c r="MOV158" s="73"/>
      <c r="MOW158" s="73"/>
      <c r="MOX158" s="73"/>
      <c r="MOY158" s="73"/>
      <c r="MOZ158" s="73"/>
      <c r="MPA158" s="73"/>
      <c r="MPB158" s="73"/>
      <c r="MPC158" s="73"/>
      <c r="MPD158" s="73"/>
      <c r="MPE158" s="73"/>
      <c r="MPF158" s="73"/>
      <c r="MPG158" s="73"/>
      <c r="MPH158" s="73"/>
      <c r="MPI158" s="73"/>
      <c r="MPJ158" s="73"/>
      <c r="MPK158" s="73"/>
      <c r="MPL158" s="73"/>
      <c r="MPM158" s="73"/>
      <c r="MPN158" s="73"/>
      <c r="MPO158" s="73"/>
      <c r="MPP158" s="73"/>
      <c r="MPQ158" s="73"/>
      <c r="MPR158" s="73"/>
      <c r="MPS158" s="73"/>
      <c r="MPT158" s="73"/>
      <c r="MPU158" s="73"/>
      <c r="MPV158" s="73"/>
      <c r="MPW158" s="73"/>
      <c r="MPX158" s="73"/>
      <c r="MPY158" s="73"/>
      <c r="MPZ158" s="73"/>
      <c r="MQA158" s="73"/>
      <c r="MQB158" s="73"/>
      <c r="MQC158" s="73"/>
      <c r="MQD158" s="73"/>
      <c r="MQE158" s="73"/>
      <c r="MQF158" s="73"/>
      <c r="MQG158" s="73"/>
      <c r="MQH158" s="73"/>
      <c r="MQI158" s="73"/>
      <c r="MQJ158" s="73"/>
      <c r="MQK158" s="73"/>
      <c r="MQL158" s="73"/>
      <c r="MQM158" s="73"/>
      <c r="MQN158" s="73"/>
      <c r="MQO158" s="73"/>
      <c r="MQP158" s="73"/>
      <c r="MQQ158" s="73"/>
      <c r="MQR158" s="73"/>
      <c r="MQS158" s="73"/>
      <c r="MQT158" s="73"/>
      <c r="MQU158" s="73"/>
      <c r="MQV158" s="73"/>
      <c r="MQW158" s="73"/>
      <c r="MQX158" s="73"/>
      <c r="MQY158" s="73"/>
      <c r="MQZ158" s="73"/>
      <c r="MRA158" s="73"/>
      <c r="MRB158" s="73"/>
      <c r="MRC158" s="73"/>
      <c r="MRD158" s="73"/>
      <c r="MRE158" s="73"/>
      <c r="MRF158" s="73"/>
      <c r="MRG158" s="73"/>
      <c r="MRH158" s="73"/>
      <c r="MRI158" s="73"/>
      <c r="MRJ158" s="73"/>
      <c r="MRK158" s="73"/>
      <c r="MRL158" s="73"/>
      <c r="MRM158" s="73"/>
      <c r="MRN158" s="73"/>
      <c r="MRO158" s="73"/>
      <c r="MRP158" s="73"/>
      <c r="MRQ158" s="73"/>
      <c r="MRR158" s="73"/>
      <c r="MRS158" s="73"/>
      <c r="MRT158" s="73"/>
      <c r="MRU158" s="73"/>
      <c r="MRV158" s="73"/>
      <c r="MRW158" s="73"/>
      <c r="MRX158" s="73"/>
      <c r="MRY158" s="73"/>
      <c r="MRZ158" s="73"/>
      <c r="MSA158" s="73"/>
      <c r="MSB158" s="73"/>
      <c r="MSC158" s="73"/>
      <c r="MSD158" s="73"/>
      <c r="MSE158" s="73"/>
      <c r="MSF158" s="73"/>
      <c r="MSG158" s="73"/>
      <c r="MSH158" s="73"/>
      <c r="MSI158" s="73"/>
      <c r="MSJ158" s="73"/>
      <c r="MSK158" s="73"/>
      <c r="MSL158" s="73"/>
      <c r="MSM158" s="73"/>
      <c r="MSN158" s="73"/>
      <c r="MSO158" s="73"/>
      <c r="MSP158" s="73"/>
      <c r="MSQ158" s="73"/>
      <c r="MSR158" s="73"/>
      <c r="MSS158" s="73"/>
      <c r="MST158" s="73"/>
      <c r="MSU158" s="73"/>
      <c r="MSV158" s="73"/>
      <c r="MSW158" s="73"/>
      <c r="MSX158" s="73"/>
      <c r="MSY158" s="73"/>
      <c r="MSZ158" s="73"/>
      <c r="MTA158" s="73"/>
      <c r="MTB158" s="73"/>
      <c r="MTC158" s="73"/>
      <c r="MTD158" s="73"/>
      <c r="MTE158" s="73"/>
      <c r="MTF158" s="73"/>
      <c r="MTG158" s="73"/>
      <c r="MTH158" s="73"/>
      <c r="MTI158" s="73"/>
      <c r="MTJ158" s="73"/>
      <c r="MTK158" s="73"/>
      <c r="MTL158" s="73"/>
      <c r="MTM158" s="73"/>
      <c r="MTN158" s="73"/>
      <c r="MTO158" s="73"/>
      <c r="MTP158" s="73"/>
      <c r="MTQ158" s="73"/>
      <c r="MTR158" s="73"/>
      <c r="MTS158" s="73"/>
      <c r="MTT158" s="73"/>
      <c r="MTU158" s="73"/>
      <c r="MTV158" s="73"/>
      <c r="MTW158" s="73"/>
      <c r="MTX158" s="73"/>
      <c r="MTY158" s="73"/>
      <c r="MTZ158" s="73"/>
      <c r="MUA158" s="73"/>
      <c r="MUB158" s="73"/>
      <c r="MUC158" s="73"/>
      <c r="MUD158" s="73"/>
      <c r="MUE158" s="73"/>
      <c r="MUF158" s="73"/>
      <c r="MUG158" s="73"/>
      <c r="MUH158" s="73"/>
      <c r="MUI158" s="73"/>
      <c r="MUJ158" s="73"/>
      <c r="MUK158" s="73"/>
      <c r="MUL158" s="73"/>
      <c r="MUM158" s="73"/>
      <c r="MUN158" s="73"/>
      <c r="MUO158" s="73"/>
      <c r="MUP158" s="73"/>
      <c r="MUQ158" s="73"/>
      <c r="MUR158" s="73"/>
      <c r="MUS158" s="73"/>
      <c r="MUT158" s="73"/>
      <c r="MUU158" s="73"/>
      <c r="MUV158" s="73"/>
      <c r="MUW158" s="73"/>
      <c r="MUX158" s="73"/>
      <c r="MUY158" s="73"/>
      <c r="MUZ158" s="73"/>
      <c r="MVA158" s="73"/>
      <c r="MVB158" s="73"/>
      <c r="MVC158" s="73"/>
      <c r="MVD158" s="73"/>
      <c r="MVE158" s="73"/>
      <c r="MVF158" s="73"/>
      <c r="MVG158" s="73"/>
      <c r="MVH158" s="73"/>
      <c r="MVI158" s="73"/>
      <c r="MVJ158" s="73"/>
      <c r="MVK158" s="73"/>
      <c r="MVL158" s="73"/>
      <c r="MVM158" s="73"/>
      <c r="MVN158" s="73"/>
      <c r="MVO158" s="73"/>
      <c r="MVP158" s="73"/>
      <c r="MVQ158" s="73"/>
      <c r="MVR158" s="73"/>
      <c r="MVS158" s="73"/>
      <c r="MVT158" s="73"/>
      <c r="MVU158" s="73"/>
      <c r="MVV158" s="73"/>
      <c r="MVW158" s="73"/>
      <c r="MVX158" s="73"/>
      <c r="MVY158" s="73"/>
      <c r="MVZ158" s="73"/>
      <c r="MWA158" s="73"/>
      <c r="MWB158" s="73"/>
      <c r="MWC158" s="73"/>
      <c r="MWD158" s="73"/>
      <c r="MWE158" s="73"/>
      <c r="MWF158" s="73"/>
      <c r="MWG158" s="73"/>
      <c r="MWH158" s="73"/>
      <c r="MWI158" s="73"/>
      <c r="MWJ158" s="73"/>
      <c r="MWK158" s="73"/>
      <c r="MWL158" s="73"/>
      <c r="MWM158" s="73"/>
      <c r="MWN158" s="73"/>
      <c r="MWO158" s="73"/>
      <c r="MWP158" s="73"/>
      <c r="MWQ158" s="73"/>
      <c r="MWR158" s="73"/>
      <c r="MWS158" s="73"/>
      <c r="MWT158" s="73"/>
      <c r="MWU158" s="73"/>
      <c r="MWV158" s="73"/>
      <c r="MWW158" s="73"/>
      <c r="MWX158" s="73"/>
      <c r="MWY158" s="73"/>
      <c r="MWZ158" s="73"/>
      <c r="MXA158" s="73"/>
      <c r="MXB158" s="73"/>
      <c r="MXC158" s="73"/>
      <c r="MXD158" s="73"/>
      <c r="MXE158" s="73"/>
      <c r="MXF158" s="73"/>
      <c r="MXG158" s="73"/>
      <c r="MXH158" s="73"/>
      <c r="MXI158" s="73"/>
      <c r="MXJ158" s="73"/>
      <c r="MXK158" s="73"/>
      <c r="MXL158" s="73"/>
      <c r="MXM158" s="73"/>
      <c r="MXN158" s="73"/>
      <c r="MXO158" s="73"/>
      <c r="MXP158" s="73"/>
      <c r="MXQ158" s="73"/>
      <c r="MXR158" s="73"/>
      <c r="MXS158" s="73"/>
      <c r="MXT158" s="73"/>
      <c r="MXU158" s="73"/>
      <c r="MXV158" s="73"/>
      <c r="MXW158" s="73"/>
      <c r="MXX158" s="73"/>
      <c r="MXY158" s="73"/>
      <c r="MXZ158" s="73"/>
      <c r="MYA158" s="73"/>
      <c r="MYB158" s="73"/>
      <c r="MYC158" s="73"/>
      <c r="MYD158" s="73"/>
      <c r="MYE158" s="73"/>
      <c r="MYF158" s="73"/>
      <c r="MYG158" s="73"/>
      <c r="MYH158" s="73"/>
      <c r="MYI158" s="73"/>
      <c r="MYJ158" s="73"/>
      <c r="MYK158" s="73"/>
      <c r="MYL158" s="73"/>
      <c r="MYM158" s="73"/>
      <c r="MYN158" s="73"/>
      <c r="MYO158" s="73"/>
      <c r="MYP158" s="73"/>
      <c r="MYQ158" s="73"/>
      <c r="MYR158" s="73"/>
      <c r="MYS158" s="73"/>
      <c r="MYT158" s="73"/>
      <c r="MYU158" s="73"/>
      <c r="MYV158" s="73"/>
      <c r="MYW158" s="73"/>
      <c r="MYX158" s="73"/>
      <c r="MYY158" s="73"/>
      <c r="MYZ158" s="73"/>
      <c r="MZA158" s="73"/>
      <c r="MZB158" s="73"/>
      <c r="MZC158" s="73"/>
      <c r="MZD158" s="73"/>
      <c r="MZE158" s="73"/>
      <c r="MZF158" s="73"/>
      <c r="MZG158" s="73"/>
      <c r="MZH158" s="73"/>
      <c r="MZI158" s="73"/>
      <c r="MZJ158" s="73"/>
      <c r="MZK158" s="73"/>
      <c r="MZL158" s="73"/>
      <c r="MZM158" s="73"/>
      <c r="MZN158" s="73"/>
      <c r="MZO158" s="73"/>
      <c r="MZP158" s="73"/>
      <c r="MZQ158" s="73"/>
      <c r="MZR158" s="73"/>
      <c r="MZS158" s="73"/>
      <c r="MZT158" s="73"/>
      <c r="MZU158" s="73"/>
      <c r="MZV158" s="73"/>
      <c r="MZW158" s="73"/>
      <c r="MZX158" s="73"/>
      <c r="MZY158" s="73"/>
      <c r="MZZ158" s="73"/>
      <c r="NAA158" s="73"/>
      <c r="NAB158" s="73"/>
      <c r="NAC158" s="73"/>
      <c r="NAD158" s="73"/>
      <c r="NAE158" s="73"/>
      <c r="NAF158" s="73"/>
      <c r="NAG158" s="73"/>
      <c r="NAH158" s="73"/>
      <c r="NAI158" s="73"/>
      <c r="NAJ158" s="73"/>
      <c r="NAK158" s="73"/>
      <c r="NAL158" s="73"/>
      <c r="NAM158" s="73"/>
      <c r="NAN158" s="73"/>
      <c r="NAO158" s="73"/>
      <c r="NAP158" s="73"/>
      <c r="NAQ158" s="73"/>
      <c r="NAR158" s="73"/>
      <c r="NAS158" s="73"/>
      <c r="NAT158" s="73"/>
      <c r="NAU158" s="73"/>
      <c r="NAV158" s="73"/>
      <c r="NAW158" s="73"/>
      <c r="NAX158" s="73"/>
      <c r="NAY158" s="73"/>
      <c r="NAZ158" s="73"/>
      <c r="NBA158" s="73"/>
      <c r="NBB158" s="73"/>
      <c r="NBC158" s="73"/>
      <c r="NBD158" s="73"/>
      <c r="NBE158" s="73"/>
      <c r="NBF158" s="73"/>
      <c r="NBG158" s="73"/>
      <c r="NBH158" s="73"/>
      <c r="NBI158" s="73"/>
      <c r="NBJ158" s="73"/>
      <c r="NBK158" s="73"/>
      <c r="NBL158" s="73"/>
      <c r="NBM158" s="73"/>
      <c r="NBN158" s="73"/>
      <c r="NBO158" s="73"/>
      <c r="NBP158" s="73"/>
      <c r="NBQ158" s="73"/>
      <c r="NBR158" s="73"/>
      <c r="NBS158" s="73"/>
      <c r="NBT158" s="73"/>
      <c r="NBU158" s="73"/>
      <c r="NBV158" s="73"/>
      <c r="NBW158" s="73"/>
      <c r="NBX158" s="73"/>
      <c r="NBY158" s="73"/>
      <c r="NBZ158" s="73"/>
      <c r="NCA158" s="73"/>
      <c r="NCB158" s="73"/>
      <c r="NCC158" s="73"/>
      <c r="NCD158" s="73"/>
      <c r="NCE158" s="73"/>
      <c r="NCF158" s="73"/>
      <c r="NCG158" s="73"/>
      <c r="NCH158" s="73"/>
      <c r="NCI158" s="73"/>
      <c r="NCJ158" s="73"/>
      <c r="NCK158" s="73"/>
      <c r="NCL158" s="73"/>
      <c r="NCM158" s="73"/>
      <c r="NCN158" s="73"/>
      <c r="NCO158" s="73"/>
      <c r="NCP158" s="73"/>
      <c r="NCQ158" s="73"/>
      <c r="NCR158" s="73"/>
      <c r="NCS158" s="73"/>
      <c r="NCT158" s="73"/>
      <c r="NCU158" s="73"/>
      <c r="NCV158" s="73"/>
      <c r="NCW158" s="73"/>
      <c r="NCX158" s="73"/>
      <c r="NCY158" s="73"/>
      <c r="NCZ158" s="73"/>
      <c r="NDA158" s="73"/>
      <c r="NDB158" s="73"/>
      <c r="NDC158" s="73"/>
      <c r="NDD158" s="73"/>
      <c r="NDE158" s="73"/>
      <c r="NDF158" s="73"/>
      <c r="NDG158" s="73"/>
      <c r="NDH158" s="73"/>
      <c r="NDI158" s="73"/>
      <c r="NDJ158" s="73"/>
      <c r="NDK158" s="73"/>
      <c r="NDL158" s="73"/>
      <c r="NDM158" s="73"/>
      <c r="NDN158" s="73"/>
      <c r="NDO158" s="73"/>
      <c r="NDP158" s="73"/>
      <c r="NDQ158" s="73"/>
      <c r="NDR158" s="73"/>
      <c r="NDS158" s="73"/>
      <c r="NDT158" s="73"/>
      <c r="NDU158" s="73"/>
      <c r="NDV158" s="73"/>
      <c r="NDW158" s="73"/>
      <c r="NDX158" s="73"/>
      <c r="NDY158" s="73"/>
      <c r="NDZ158" s="73"/>
      <c r="NEA158" s="73"/>
      <c r="NEB158" s="73"/>
      <c r="NEC158" s="73"/>
      <c r="NED158" s="73"/>
      <c r="NEE158" s="73"/>
      <c r="NEF158" s="73"/>
      <c r="NEG158" s="73"/>
      <c r="NEH158" s="73"/>
      <c r="NEI158" s="73"/>
      <c r="NEJ158" s="73"/>
      <c r="NEK158" s="73"/>
      <c r="NEL158" s="73"/>
      <c r="NEM158" s="73"/>
      <c r="NEN158" s="73"/>
      <c r="NEO158" s="73"/>
      <c r="NEP158" s="73"/>
      <c r="NEQ158" s="73"/>
      <c r="NER158" s="73"/>
      <c r="NES158" s="73"/>
      <c r="NET158" s="73"/>
      <c r="NEU158" s="73"/>
      <c r="NEV158" s="73"/>
      <c r="NEW158" s="73"/>
      <c r="NEX158" s="73"/>
      <c r="NEY158" s="73"/>
      <c r="NEZ158" s="73"/>
      <c r="NFA158" s="73"/>
      <c r="NFB158" s="73"/>
      <c r="NFC158" s="73"/>
      <c r="NFD158" s="73"/>
      <c r="NFE158" s="73"/>
      <c r="NFF158" s="73"/>
      <c r="NFG158" s="73"/>
      <c r="NFH158" s="73"/>
      <c r="NFI158" s="73"/>
      <c r="NFJ158" s="73"/>
      <c r="NFK158" s="73"/>
      <c r="NFL158" s="73"/>
      <c r="NFM158" s="73"/>
      <c r="NFN158" s="73"/>
      <c r="NFO158" s="73"/>
      <c r="NFP158" s="73"/>
      <c r="NFQ158" s="73"/>
      <c r="NFR158" s="73"/>
      <c r="NFS158" s="73"/>
      <c r="NFT158" s="73"/>
      <c r="NFU158" s="73"/>
      <c r="NFV158" s="73"/>
      <c r="NFW158" s="73"/>
      <c r="NFX158" s="73"/>
      <c r="NFY158" s="73"/>
      <c r="NFZ158" s="73"/>
      <c r="NGA158" s="73"/>
      <c r="NGB158" s="73"/>
      <c r="NGC158" s="73"/>
      <c r="NGD158" s="73"/>
      <c r="NGE158" s="73"/>
      <c r="NGF158" s="73"/>
      <c r="NGG158" s="73"/>
      <c r="NGH158" s="73"/>
      <c r="NGI158" s="73"/>
      <c r="NGJ158" s="73"/>
      <c r="NGK158" s="73"/>
      <c r="NGL158" s="73"/>
      <c r="NGM158" s="73"/>
      <c r="NGN158" s="73"/>
      <c r="NGO158" s="73"/>
      <c r="NGP158" s="73"/>
      <c r="NGQ158" s="73"/>
      <c r="NGR158" s="73"/>
      <c r="NGS158" s="73"/>
      <c r="NGT158" s="73"/>
      <c r="NGU158" s="73"/>
      <c r="NGV158" s="73"/>
      <c r="NGW158" s="73"/>
      <c r="NGX158" s="73"/>
      <c r="NGY158" s="73"/>
      <c r="NGZ158" s="73"/>
      <c r="NHA158" s="73"/>
      <c r="NHB158" s="73"/>
      <c r="NHC158" s="73"/>
      <c r="NHD158" s="73"/>
      <c r="NHE158" s="73"/>
      <c r="NHF158" s="73"/>
      <c r="NHG158" s="73"/>
      <c r="NHH158" s="73"/>
      <c r="NHI158" s="73"/>
      <c r="NHJ158" s="73"/>
      <c r="NHK158" s="73"/>
      <c r="NHL158" s="73"/>
      <c r="NHM158" s="73"/>
      <c r="NHN158" s="73"/>
      <c r="NHO158" s="73"/>
      <c r="NHP158" s="73"/>
      <c r="NHQ158" s="73"/>
      <c r="NHR158" s="73"/>
      <c r="NHS158" s="73"/>
      <c r="NHT158" s="73"/>
      <c r="NHU158" s="73"/>
      <c r="NHV158" s="73"/>
      <c r="NHW158" s="73"/>
      <c r="NHX158" s="73"/>
      <c r="NHY158" s="73"/>
      <c r="NHZ158" s="73"/>
      <c r="NIA158" s="73"/>
      <c r="NIB158" s="73"/>
      <c r="NIC158" s="73"/>
      <c r="NID158" s="73"/>
      <c r="NIE158" s="73"/>
      <c r="NIF158" s="73"/>
      <c r="NIG158" s="73"/>
      <c r="NIH158" s="73"/>
      <c r="NII158" s="73"/>
      <c r="NIJ158" s="73"/>
      <c r="NIK158" s="73"/>
      <c r="NIL158" s="73"/>
      <c r="NIM158" s="73"/>
      <c r="NIN158" s="73"/>
      <c r="NIO158" s="73"/>
      <c r="NIP158" s="73"/>
      <c r="NIQ158" s="73"/>
      <c r="NIR158" s="73"/>
      <c r="NIS158" s="73"/>
      <c r="NIT158" s="73"/>
      <c r="NIU158" s="73"/>
      <c r="NIV158" s="73"/>
      <c r="NIW158" s="73"/>
      <c r="NIX158" s="73"/>
      <c r="NIY158" s="73"/>
      <c r="NIZ158" s="73"/>
      <c r="NJA158" s="73"/>
      <c r="NJB158" s="73"/>
      <c r="NJC158" s="73"/>
      <c r="NJD158" s="73"/>
      <c r="NJE158" s="73"/>
      <c r="NJF158" s="73"/>
      <c r="NJG158" s="73"/>
      <c r="NJH158" s="73"/>
      <c r="NJI158" s="73"/>
      <c r="NJJ158" s="73"/>
      <c r="NJK158" s="73"/>
      <c r="NJL158" s="73"/>
      <c r="NJM158" s="73"/>
      <c r="NJN158" s="73"/>
      <c r="NJO158" s="73"/>
      <c r="NJP158" s="73"/>
      <c r="NJQ158" s="73"/>
      <c r="NJR158" s="73"/>
      <c r="NJS158" s="73"/>
      <c r="NJT158" s="73"/>
      <c r="NJU158" s="73"/>
      <c r="NJV158" s="73"/>
      <c r="NJW158" s="73"/>
      <c r="NJX158" s="73"/>
      <c r="NJY158" s="73"/>
      <c r="NJZ158" s="73"/>
      <c r="NKA158" s="73"/>
      <c r="NKB158" s="73"/>
      <c r="NKC158" s="73"/>
      <c r="NKD158" s="73"/>
      <c r="NKE158" s="73"/>
      <c r="NKF158" s="73"/>
      <c r="NKG158" s="73"/>
      <c r="NKH158" s="73"/>
      <c r="NKI158" s="73"/>
      <c r="NKJ158" s="73"/>
      <c r="NKK158" s="73"/>
      <c r="NKL158" s="73"/>
      <c r="NKM158" s="73"/>
      <c r="NKN158" s="73"/>
      <c r="NKO158" s="73"/>
      <c r="NKP158" s="73"/>
      <c r="NKQ158" s="73"/>
      <c r="NKR158" s="73"/>
      <c r="NKS158" s="73"/>
      <c r="NKT158" s="73"/>
      <c r="NKU158" s="73"/>
      <c r="NKV158" s="73"/>
      <c r="NKW158" s="73"/>
      <c r="NKX158" s="73"/>
      <c r="NKY158" s="73"/>
      <c r="NKZ158" s="73"/>
      <c r="NLA158" s="73"/>
      <c r="NLB158" s="73"/>
      <c r="NLC158" s="73"/>
      <c r="NLD158" s="73"/>
      <c r="NLE158" s="73"/>
      <c r="NLF158" s="73"/>
      <c r="NLG158" s="73"/>
      <c r="NLH158" s="73"/>
      <c r="NLI158" s="73"/>
      <c r="NLJ158" s="73"/>
      <c r="NLK158" s="73"/>
      <c r="NLL158" s="73"/>
      <c r="NLM158" s="73"/>
      <c r="NLN158" s="73"/>
      <c r="NLO158" s="73"/>
      <c r="NLP158" s="73"/>
      <c r="NLQ158" s="73"/>
      <c r="NLR158" s="73"/>
      <c r="NLS158" s="73"/>
      <c r="NLT158" s="73"/>
      <c r="NLU158" s="73"/>
      <c r="NLV158" s="73"/>
      <c r="NLW158" s="73"/>
      <c r="NLX158" s="73"/>
      <c r="NLY158" s="73"/>
      <c r="NLZ158" s="73"/>
      <c r="NMA158" s="73"/>
      <c r="NMB158" s="73"/>
      <c r="NMC158" s="73"/>
      <c r="NMD158" s="73"/>
      <c r="NME158" s="73"/>
      <c r="NMF158" s="73"/>
      <c r="NMG158" s="73"/>
      <c r="NMH158" s="73"/>
      <c r="NMI158" s="73"/>
      <c r="NMJ158" s="73"/>
      <c r="NMK158" s="73"/>
      <c r="NML158" s="73"/>
      <c r="NMM158" s="73"/>
      <c r="NMN158" s="73"/>
      <c r="NMO158" s="73"/>
      <c r="NMP158" s="73"/>
      <c r="NMQ158" s="73"/>
      <c r="NMR158" s="73"/>
      <c r="NMS158" s="73"/>
      <c r="NMT158" s="73"/>
      <c r="NMU158" s="73"/>
      <c r="NMV158" s="73"/>
      <c r="NMW158" s="73"/>
      <c r="NMX158" s="73"/>
      <c r="NMY158" s="73"/>
      <c r="NMZ158" s="73"/>
      <c r="NNA158" s="73"/>
      <c r="NNB158" s="73"/>
      <c r="NNC158" s="73"/>
      <c r="NND158" s="73"/>
      <c r="NNE158" s="73"/>
      <c r="NNF158" s="73"/>
      <c r="NNG158" s="73"/>
      <c r="NNH158" s="73"/>
      <c r="NNI158" s="73"/>
      <c r="NNJ158" s="73"/>
      <c r="NNK158" s="73"/>
      <c r="NNL158" s="73"/>
      <c r="NNM158" s="73"/>
      <c r="NNN158" s="73"/>
      <c r="NNO158" s="73"/>
      <c r="NNP158" s="73"/>
      <c r="NNQ158" s="73"/>
      <c r="NNR158" s="73"/>
      <c r="NNS158" s="73"/>
      <c r="NNT158" s="73"/>
      <c r="NNU158" s="73"/>
      <c r="NNV158" s="73"/>
      <c r="NNW158" s="73"/>
      <c r="NNX158" s="73"/>
      <c r="NNY158" s="73"/>
      <c r="NNZ158" s="73"/>
      <c r="NOA158" s="73"/>
      <c r="NOB158" s="73"/>
      <c r="NOC158" s="73"/>
      <c r="NOD158" s="73"/>
      <c r="NOE158" s="73"/>
      <c r="NOF158" s="73"/>
      <c r="NOG158" s="73"/>
      <c r="NOH158" s="73"/>
      <c r="NOI158" s="73"/>
      <c r="NOJ158" s="73"/>
      <c r="NOK158" s="73"/>
      <c r="NOL158" s="73"/>
      <c r="NOM158" s="73"/>
      <c r="NON158" s="73"/>
      <c r="NOO158" s="73"/>
      <c r="NOP158" s="73"/>
      <c r="NOQ158" s="73"/>
      <c r="NOR158" s="73"/>
      <c r="NOS158" s="73"/>
      <c r="NOT158" s="73"/>
      <c r="NOU158" s="73"/>
      <c r="NOV158" s="73"/>
      <c r="NOW158" s="73"/>
      <c r="NOX158" s="73"/>
      <c r="NOY158" s="73"/>
      <c r="NOZ158" s="73"/>
      <c r="NPA158" s="73"/>
      <c r="NPB158" s="73"/>
      <c r="NPC158" s="73"/>
      <c r="NPD158" s="73"/>
      <c r="NPE158" s="73"/>
      <c r="NPF158" s="73"/>
      <c r="NPG158" s="73"/>
      <c r="NPH158" s="73"/>
      <c r="NPI158" s="73"/>
      <c r="NPJ158" s="73"/>
      <c r="NPK158" s="73"/>
      <c r="NPL158" s="73"/>
      <c r="NPM158" s="73"/>
      <c r="NPN158" s="73"/>
      <c r="NPO158" s="73"/>
      <c r="NPP158" s="73"/>
      <c r="NPQ158" s="73"/>
      <c r="NPR158" s="73"/>
      <c r="NPS158" s="73"/>
      <c r="NPT158" s="73"/>
      <c r="NPU158" s="73"/>
      <c r="NPV158" s="73"/>
      <c r="NPW158" s="73"/>
      <c r="NPX158" s="73"/>
      <c r="NPY158" s="73"/>
      <c r="NPZ158" s="73"/>
      <c r="NQA158" s="73"/>
      <c r="NQB158" s="73"/>
      <c r="NQC158" s="73"/>
      <c r="NQD158" s="73"/>
      <c r="NQE158" s="73"/>
      <c r="NQF158" s="73"/>
      <c r="NQG158" s="73"/>
      <c r="NQH158" s="73"/>
      <c r="NQI158" s="73"/>
      <c r="NQJ158" s="73"/>
      <c r="NQK158" s="73"/>
      <c r="NQL158" s="73"/>
      <c r="NQM158" s="73"/>
      <c r="NQN158" s="73"/>
      <c r="NQO158" s="73"/>
      <c r="NQP158" s="73"/>
      <c r="NQQ158" s="73"/>
      <c r="NQR158" s="73"/>
      <c r="NQS158" s="73"/>
      <c r="NQT158" s="73"/>
      <c r="NQU158" s="73"/>
      <c r="NQV158" s="73"/>
      <c r="NQW158" s="73"/>
      <c r="NQX158" s="73"/>
      <c r="NQY158" s="73"/>
      <c r="NQZ158" s="73"/>
      <c r="NRA158" s="73"/>
      <c r="NRB158" s="73"/>
      <c r="NRC158" s="73"/>
      <c r="NRD158" s="73"/>
      <c r="NRE158" s="73"/>
      <c r="NRF158" s="73"/>
      <c r="NRG158" s="73"/>
      <c r="NRH158" s="73"/>
      <c r="NRI158" s="73"/>
      <c r="NRJ158" s="73"/>
      <c r="NRK158" s="73"/>
      <c r="NRL158" s="73"/>
      <c r="NRM158" s="73"/>
      <c r="NRN158" s="73"/>
      <c r="NRO158" s="73"/>
      <c r="NRP158" s="73"/>
      <c r="NRQ158" s="73"/>
      <c r="NRR158" s="73"/>
      <c r="NRS158" s="73"/>
      <c r="NRT158" s="73"/>
      <c r="NRU158" s="73"/>
      <c r="NRV158" s="73"/>
      <c r="NRW158" s="73"/>
      <c r="NRX158" s="73"/>
      <c r="NRY158" s="73"/>
      <c r="NRZ158" s="73"/>
      <c r="NSA158" s="73"/>
      <c r="NSB158" s="73"/>
      <c r="NSC158" s="73"/>
      <c r="NSD158" s="73"/>
      <c r="NSE158" s="73"/>
      <c r="NSF158" s="73"/>
      <c r="NSG158" s="73"/>
      <c r="NSH158" s="73"/>
      <c r="NSI158" s="73"/>
      <c r="NSJ158" s="73"/>
      <c r="NSK158" s="73"/>
      <c r="NSL158" s="73"/>
      <c r="NSM158" s="73"/>
      <c r="NSN158" s="73"/>
      <c r="NSO158" s="73"/>
      <c r="NSP158" s="73"/>
      <c r="NSQ158" s="73"/>
      <c r="NSR158" s="73"/>
      <c r="NSS158" s="73"/>
      <c r="NST158" s="73"/>
      <c r="NSU158" s="73"/>
      <c r="NSV158" s="73"/>
      <c r="NSW158" s="73"/>
      <c r="NSX158" s="73"/>
      <c r="NSY158" s="73"/>
      <c r="NSZ158" s="73"/>
      <c r="NTA158" s="73"/>
      <c r="NTB158" s="73"/>
      <c r="NTC158" s="73"/>
      <c r="NTD158" s="73"/>
      <c r="NTE158" s="73"/>
      <c r="NTF158" s="73"/>
      <c r="NTG158" s="73"/>
      <c r="NTH158" s="73"/>
      <c r="NTI158" s="73"/>
      <c r="NTJ158" s="73"/>
      <c r="NTK158" s="73"/>
      <c r="NTL158" s="73"/>
      <c r="NTM158" s="73"/>
      <c r="NTN158" s="73"/>
      <c r="NTO158" s="73"/>
      <c r="NTP158" s="73"/>
      <c r="NTQ158" s="73"/>
      <c r="NTR158" s="73"/>
      <c r="NTS158" s="73"/>
      <c r="NTT158" s="73"/>
      <c r="NTU158" s="73"/>
      <c r="NTV158" s="73"/>
      <c r="NTW158" s="73"/>
      <c r="NTX158" s="73"/>
      <c r="NTY158" s="73"/>
      <c r="NTZ158" s="73"/>
      <c r="NUA158" s="73"/>
      <c r="NUB158" s="73"/>
      <c r="NUC158" s="73"/>
      <c r="NUD158" s="73"/>
      <c r="NUE158" s="73"/>
      <c r="NUF158" s="73"/>
      <c r="NUG158" s="73"/>
      <c r="NUH158" s="73"/>
      <c r="NUI158" s="73"/>
      <c r="NUJ158" s="73"/>
      <c r="NUK158" s="73"/>
      <c r="NUL158" s="73"/>
      <c r="NUM158" s="73"/>
      <c r="NUN158" s="73"/>
      <c r="NUO158" s="73"/>
      <c r="NUP158" s="73"/>
      <c r="NUQ158" s="73"/>
      <c r="NUR158" s="73"/>
      <c r="NUS158" s="73"/>
      <c r="NUT158" s="73"/>
      <c r="NUU158" s="73"/>
      <c r="NUV158" s="73"/>
      <c r="NUW158" s="73"/>
      <c r="NUX158" s="73"/>
      <c r="NUY158" s="73"/>
      <c r="NUZ158" s="73"/>
      <c r="NVA158" s="73"/>
      <c r="NVB158" s="73"/>
      <c r="NVC158" s="73"/>
      <c r="NVD158" s="73"/>
      <c r="NVE158" s="73"/>
      <c r="NVF158" s="73"/>
      <c r="NVG158" s="73"/>
      <c r="NVH158" s="73"/>
      <c r="NVI158" s="73"/>
      <c r="NVJ158" s="73"/>
      <c r="NVK158" s="73"/>
      <c r="NVL158" s="73"/>
      <c r="NVM158" s="73"/>
      <c r="NVN158" s="73"/>
      <c r="NVO158" s="73"/>
      <c r="NVP158" s="73"/>
      <c r="NVQ158" s="73"/>
      <c r="NVR158" s="73"/>
      <c r="NVS158" s="73"/>
      <c r="NVT158" s="73"/>
      <c r="NVU158" s="73"/>
      <c r="NVV158" s="73"/>
      <c r="NVW158" s="73"/>
      <c r="NVX158" s="73"/>
      <c r="NVY158" s="73"/>
      <c r="NVZ158" s="73"/>
      <c r="NWA158" s="73"/>
      <c r="NWB158" s="73"/>
      <c r="NWC158" s="73"/>
      <c r="NWD158" s="73"/>
      <c r="NWE158" s="73"/>
      <c r="NWF158" s="73"/>
      <c r="NWG158" s="73"/>
      <c r="NWH158" s="73"/>
      <c r="NWI158" s="73"/>
      <c r="NWJ158" s="73"/>
      <c r="NWK158" s="73"/>
      <c r="NWL158" s="73"/>
      <c r="NWM158" s="73"/>
      <c r="NWN158" s="73"/>
      <c r="NWO158" s="73"/>
      <c r="NWP158" s="73"/>
      <c r="NWQ158" s="73"/>
      <c r="NWR158" s="73"/>
      <c r="NWS158" s="73"/>
      <c r="NWT158" s="73"/>
      <c r="NWU158" s="73"/>
      <c r="NWV158" s="73"/>
      <c r="NWW158" s="73"/>
      <c r="NWX158" s="73"/>
      <c r="NWY158" s="73"/>
      <c r="NWZ158" s="73"/>
      <c r="NXA158" s="73"/>
      <c r="NXB158" s="73"/>
      <c r="NXC158" s="73"/>
      <c r="NXD158" s="73"/>
      <c r="NXE158" s="73"/>
      <c r="NXF158" s="73"/>
      <c r="NXG158" s="73"/>
      <c r="NXH158" s="73"/>
      <c r="NXI158" s="73"/>
      <c r="NXJ158" s="73"/>
      <c r="NXK158" s="73"/>
      <c r="NXL158" s="73"/>
      <c r="NXM158" s="73"/>
      <c r="NXN158" s="73"/>
      <c r="NXO158" s="73"/>
      <c r="NXP158" s="73"/>
      <c r="NXQ158" s="73"/>
      <c r="NXR158" s="73"/>
      <c r="NXS158" s="73"/>
      <c r="NXT158" s="73"/>
      <c r="NXU158" s="73"/>
      <c r="NXV158" s="73"/>
      <c r="NXW158" s="73"/>
      <c r="NXX158" s="73"/>
      <c r="NXY158" s="73"/>
      <c r="NXZ158" s="73"/>
      <c r="NYA158" s="73"/>
      <c r="NYB158" s="73"/>
      <c r="NYC158" s="73"/>
      <c r="NYD158" s="73"/>
      <c r="NYE158" s="73"/>
      <c r="NYF158" s="73"/>
      <c r="NYG158" s="73"/>
      <c r="NYH158" s="73"/>
      <c r="NYI158" s="73"/>
      <c r="NYJ158" s="73"/>
      <c r="NYK158" s="73"/>
      <c r="NYL158" s="73"/>
      <c r="NYM158" s="73"/>
      <c r="NYN158" s="73"/>
      <c r="NYO158" s="73"/>
      <c r="NYP158" s="73"/>
      <c r="NYQ158" s="73"/>
      <c r="NYR158" s="73"/>
      <c r="NYS158" s="73"/>
      <c r="NYT158" s="73"/>
      <c r="NYU158" s="73"/>
      <c r="NYV158" s="73"/>
      <c r="NYW158" s="73"/>
      <c r="NYX158" s="73"/>
      <c r="NYY158" s="73"/>
      <c r="NYZ158" s="73"/>
      <c r="NZA158" s="73"/>
      <c r="NZB158" s="73"/>
      <c r="NZC158" s="73"/>
      <c r="NZD158" s="73"/>
      <c r="NZE158" s="73"/>
      <c r="NZF158" s="73"/>
      <c r="NZG158" s="73"/>
      <c r="NZH158" s="73"/>
      <c r="NZI158" s="73"/>
      <c r="NZJ158" s="73"/>
      <c r="NZK158" s="73"/>
      <c r="NZL158" s="73"/>
      <c r="NZM158" s="73"/>
      <c r="NZN158" s="73"/>
      <c r="NZO158" s="73"/>
      <c r="NZP158" s="73"/>
      <c r="NZQ158" s="73"/>
      <c r="NZR158" s="73"/>
      <c r="NZS158" s="73"/>
      <c r="NZT158" s="73"/>
      <c r="NZU158" s="73"/>
      <c r="NZV158" s="73"/>
      <c r="NZW158" s="73"/>
      <c r="NZX158" s="73"/>
      <c r="NZY158" s="73"/>
      <c r="NZZ158" s="73"/>
      <c r="OAA158" s="73"/>
      <c r="OAB158" s="73"/>
      <c r="OAC158" s="73"/>
      <c r="OAD158" s="73"/>
      <c r="OAE158" s="73"/>
      <c r="OAF158" s="73"/>
      <c r="OAG158" s="73"/>
      <c r="OAH158" s="73"/>
      <c r="OAI158" s="73"/>
      <c r="OAJ158" s="73"/>
      <c r="OAK158" s="73"/>
      <c r="OAL158" s="73"/>
      <c r="OAM158" s="73"/>
      <c r="OAN158" s="73"/>
      <c r="OAO158" s="73"/>
      <c r="OAP158" s="73"/>
      <c r="OAQ158" s="73"/>
      <c r="OAR158" s="73"/>
      <c r="OAS158" s="73"/>
      <c r="OAT158" s="73"/>
      <c r="OAU158" s="73"/>
      <c r="OAV158" s="73"/>
      <c r="OAW158" s="73"/>
      <c r="OAX158" s="73"/>
      <c r="OAY158" s="73"/>
      <c r="OAZ158" s="73"/>
      <c r="OBA158" s="73"/>
      <c r="OBB158" s="73"/>
      <c r="OBC158" s="73"/>
      <c r="OBD158" s="73"/>
      <c r="OBE158" s="73"/>
      <c r="OBF158" s="73"/>
      <c r="OBG158" s="73"/>
      <c r="OBH158" s="73"/>
      <c r="OBI158" s="73"/>
      <c r="OBJ158" s="73"/>
      <c r="OBK158" s="73"/>
      <c r="OBL158" s="73"/>
      <c r="OBM158" s="73"/>
      <c r="OBN158" s="73"/>
      <c r="OBO158" s="73"/>
      <c r="OBP158" s="73"/>
      <c r="OBQ158" s="73"/>
      <c r="OBR158" s="73"/>
      <c r="OBS158" s="73"/>
      <c r="OBT158" s="73"/>
      <c r="OBU158" s="73"/>
      <c r="OBV158" s="73"/>
      <c r="OBW158" s="73"/>
      <c r="OBX158" s="73"/>
      <c r="OBY158" s="73"/>
      <c r="OBZ158" s="73"/>
      <c r="OCA158" s="73"/>
      <c r="OCB158" s="73"/>
      <c r="OCC158" s="73"/>
      <c r="OCD158" s="73"/>
      <c r="OCE158" s="73"/>
      <c r="OCF158" s="73"/>
      <c r="OCG158" s="73"/>
      <c r="OCH158" s="73"/>
      <c r="OCI158" s="73"/>
      <c r="OCJ158" s="73"/>
      <c r="OCK158" s="73"/>
      <c r="OCL158" s="73"/>
      <c r="OCM158" s="73"/>
      <c r="OCN158" s="73"/>
      <c r="OCO158" s="73"/>
      <c r="OCP158" s="73"/>
      <c r="OCQ158" s="73"/>
      <c r="OCR158" s="73"/>
      <c r="OCS158" s="73"/>
      <c r="OCT158" s="73"/>
      <c r="OCU158" s="73"/>
      <c r="OCV158" s="73"/>
      <c r="OCW158" s="73"/>
      <c r="OCX158" s="73"/>
      <c r="OCY158" s="73"/>
      <c r="OCZ158" s="73"/>
      <c r="ODA158" s="73"/>
      <c r="ODB158" s="73"/>
      <c r="ODC158" s="73"/>
      <c r="ODD158" s="73"/>
      <c r="ODE158" s="73"/>
      <c r="ODF158" s="73"/>
      <c r="ODG158" s="73"/>
      <c r="ODH158" s="73"/>
      <c r="ODI158" s="73"/>
      <c r="ODJ158" s="73"/>
      <c r="ODK158" s="73"/>
      <c r="ODL158" s="73"/>
      <c r="ODM158" s="73"/>
      <c r="ODN158" s="73"/>
      <c r="ODO158" s="73"/>
      <c r="ODP158" s="73"/>
      <c r="ODQ158" s="73"/>
      <c r="ODR158" s="73"/>
      <c r="ODS158" s="73"/>
      <c r="ODT158" s="73"/>
      <c r="ODU158" s="73"/>
      <c r="ODV158" s="73"/>
      <c r="ODW158" s="73"/>
      <c r="ODX158" s="73"/>
      <c r="ODY158" s="73"/>
      <c r="ODZ158" s="73"/>
      <c r="OEA158" s="73"/>
      <c r="OEB158" s="73"/>
      <c r="OEC158" s="73"/>
      <c r="OED158" s="73"/>
      <c r="OEE158" s="73"/>
      <c r="OEF158" s="73"/>
      <c r="OEG158" s="73"/>
      <c r="OEH158" s="73"/>
      <c r="OEI158" s="73"/>
      <c r="OEJ158" s="73"/>
      <c r="OEK158" s="73"/>
      <c r="OEL158" s="73"/>
      <c r="OEM158" s="73"/>
      <c r="OEN158" s="73"/>
      <c r="OEO158" s="73"/>
      <c r="OEP158" s="73"/>
      <c r="OEQ158" s="73"/>
      <c r="OER158" s="73"/>
      <c r="OES158" s="73"/>
      <c r="OET158" s="73"/>
      <c r="OEU158" s="73"/>
      <c r="OEV158" s="73"/>
      <c r="OEW158" s="73"/>
      <c r="OEX158" s="73"/>
      <c r="OEY158" s="73"/>
      <c r="OEZ158" s="73"/>
      <c r="OFA158" s="73"/>
      <c r="OFB158" s="73"/>
      <c r="OFC158" s="73"/>
      <c r="OFD158" s="73"/>
      <c r="OFE158" s="73"/>
      <c r="OFF158" s="73"/>
      <c r="OFG158" s="73"/>
      <c r="OFH158" s="73"/>
      <c r="OFI158" s="73"/>
      <c r="OFJ158" s="73"/>
      <c r="OFK158" s="73"/>
      <c r="OFL158" s="73"/>
      <c r="OFM158" s="73"/>
      <c r="OFN158" s="73"/>
      <c r="OFO158" s="73"/>
      <c r="OFP158" s="73"/>
      <c r="OFQ158" s="73"/>
      <c r="OFR158" s="73"/>
      <c r="OFS158" s="73"/>
      <c r="OFT158" s="73"/>
      <c r="OFU158" s="73"/>
      <c r="OFV158" s="73"/>
      <c r="OFW158" s="73"/>
      <c r="OFX158" s="73"/>
      <c r="OFY158" s="73"/>
      <c r="OFZ158" s="73"/>
      <c r="OGA158" s="73"/>
      <c r="OGB158" s="73"/>
      <c r="OGC158" s="73"/>
      <c r="OGD158" s="73"/>
      <c r="OGE158" s="73"/>
      <c r="OGF158" s="73"/>
      <c r="OGG158" s="73"/>
      <c r="OGH158" s="73"/>
      <c r="OGI158" s="73"/>
      <c r="OGJ158" s="73"/>
      <c r="OGK158" s="73"/>
      <c r="OGL158" s="73"/>
      <c r="OGM158" s="73"/>
      <c r="OGN158" s="73"/>
      <c r="OGO158" s="73"/>
      <c r="OGP158" s="73"/>
      <c r="OGQ158" s="73"/>
      <c r="OGR158" s="73"/>
      <c r="OGS158" s="73"/>
      <c r="OGT158" s="73"/>
      <c r="OGU158" s="73"/>
      <c r="OGV158" s="73"/>
      <c r="OGW158" s="73"/>
      <c r="OGX158" s="73"/>
      <c r="OGY158" s="73"/>
      <c r="OGZ158" s="73"/>
      <c r="OHA158" s="73"/>
      <c r="OHB158" s="73"/>
      <c r="OHC158" s="73"/>
      <c r="OHD158" s="73"/>
      <c r="OHE158" s="73"/>
      <c r="OHF158" s="73"/>
      <c r="OHG158" s="73"/>
      <c r="OHH158" s="73"/>
      <c r="OHI158" s="73"/>
      <c r="OHJ158" s="73"/>
      <c r="OHK158" s="73"/>
      <c r="OHL158" s="73"/>
      <c r="OHM158" s="73"/>
      <c r="OHN158" s="73"/>
      <c r="OHO158" s="73"/>
      <c r="OHP158" s="73"/>
      <c r="OHQ158" s="73"/>
      <c r="OHR158" s="73"/>
      <c r="OHS158" s="73"/>
      <c r="OHT158" s="73"/>
      <c r="OHU158" s="73"/>
      <c r="OHV158" s="73"/>
      <c r="OHW158" s="73"/>
      <c r="OHX158" s="73"/>
      <c r="OHY158" s="73"/>
      <c r="OHZ158" s="73"/>
      <c r="OIA158" s="73"/>
      <c r="OIB158" s="73"/>
      <c r="OIC158" s="73"/>
      <c r="OID158" s="73"/>
      <c r="OIE158" s="73"/>
      <c r="OIF158" s="73"/>
      <c r="OIG158" s="73"/>
      <c r="OIH158" s="73"/>
      <c r="OII158" s="73"/>
      <c r="OIJ158" s="73"/>
      <c r="OIK158" s="73"/>
      <c r="OIL158" s="73"/>
      <c r="OIM158" s="73"/>
      <c r="OIN158" s="73"/>
      <c r="OIO158" s="73"/>
      <c r="OIP158" s="73"/>
      <c r="OIQ158" s="73"/>
      <c r="OIR158" s="73"/>
      <c r="OIS158" s="73"/>
      <c r="OIT158" s="73"/>
      <c r="OIU158" s="73"/>
      <c r="OIV158" s="73"/>
      <c r="OIW158" s="73"/>
      <c r="OIX158" s="73"/>
      <c r="OIY158" s="73"/>
      <c r="OIZ158" s="73"/>
      <c r="OJA158" s="73"/>
      <c r="OJB158" s="73"/>
      <c r="OJC158" s="73"/>
      <c r="OJD158" s="73"/>
      <c r="OJE158" s="73"/>
      <c r="OJF158" s="73"/>
      <c r="OJG158" s="73"/>
      <c r="OJH158" s="73"/>
      <c r="OJI158" s="73"/>
      <c r="OJJ158" s="73"/>
      <c r="OJK158" s="73"/>
      <c r="OJL158" s="73"/>
      <c r="OJM158" s="73"/>
      <c r="OJN158" s="73"/>
      <c r="OJO158" s="73"/>
      <c r="OJP158" s="73"/>
      <c r="OJQ158" s="73"/>
      <c r="OJR158" s="73"/>
      <c r="OJS158" s="73"/>
      <c r="OJT158" s="73"/>
      <c r="OJU158" s="73"/>
      <c r="OJV158" s="73"/>
      <c r="OJW158" s="73"/>
      <c r="OJX158" s="73"/>
      <c r="OJY158" s="73"/>
      <c r="OJZ158" s="73"/>
      <c r="OKA158" s="73"/>
      <c r="OKB158" s="73"/>
      <c r="OKC158" s="73"/>
      <c r="OKD158" s="73"/>
      <c r="OKE158" s="73"/>
      <c r="OKF158" s="73"/>
      <c r="OKG158" s="73"/>
      <c r="OKH158" s="73"/>
      <c r="OKI158" s="73"/>
      <c r="OKJ158" s="73"/>
      <c r="OKK158" s="73"/>
      <c r="OKL158" s="73"/>
      <c r="OKM158" s="73"/>
      <c r="OKN158" s="73"/>
      <c r="OKO158" s="73"/>
      <c r="OKP158" s="73"/>
      <c r="OKQ158" s="73"/>
      <c r="OKR158" s="73"/>
      <c r="OKS158" s="73"/>
      <c r="OKT158" s="73"/>
      <c r="OKU158" s="73"/>
      <c r="OKV158" s="73"/>
      <c r="OKW158" s="73"/>
      <c r="OKX158" s="73"/>
      <c r="OKY158" s="73"/>
      <c r="OKZ158" s="73"/>
      <c r="OLA158" s="73"/>
      <c r="OLB158" s="73"/>
      <c r="OLC158" s="73"/>
      <c r="OLD158" s="73"/>
      <c r="OLE158" s="73"/>
      <c r="OLF158" s="73"/>
      <c r="OLG158" s="73"/>
      <c r="OLH158" s="73"/>
      <c r="OLI158" s="73"/>
      <c r="OLJ158" s="73"/>
      <c r="OLK158" s="73"/>
      <c r="OLL158" s="73"/>
      <c r="OLM158" s="73"/>
      <c r="OLN158" s="73"/>
      <c r="OLO158" s="73"/>
      <c r="OLP158" s="73"/>
      <c r="OLQ158" s="73"/>
      <c r="OLR158" s="73"/>
      <c r="OLS158" s="73"/>
      <c r="OLT158" s="73"/>
      <c r="OLU158" s="73"/>
      <c r="OLV158" s="73"/>
      <c r="OLW158" s="73"/>
      <c r="OLX158" s="73"/>
      <c r="OLY158" s="73"/>
      <c r="OLZ158" s="73"/>
      <c r="OMA158" s="73"/>
      <c r="OMB158" s="73"/>
      <c r="OMC158" s="73"/>
      <c r="OMD158" s="73"/>
      <c r="OME158" s="73"/>
      <c r="OMF158" s="73"/>
      <c r="OMG158" s="73"/>
      <c r="OMH158" s="73"/>
      <c r="OMI158" s="73"/>
      <c r="OMJ158" s="73"/>
      <c r="OMK158" s="73"/>
      <c r="OML158" s="73"/>
      <c r="OMM158" s="73"/>
      <c r="OMN158" s="73"/>
      <c r="OMO158" s="73"/>
      <c r="OMP158" s="73"/>
      <c r="OMQ158" s="73"/>
      <c r="OMR158" s="73"/>
      <c r="OMS158" s="73"/>
      <c r="OMT158" s="73"/>
      <c r="OMU158" s="73"/>
      <c r="OMV158" s="73"/>
      <c r="OMW158" s="73"/>
      <c r="OMX158" s="73"/>
      <c r="OMY158" s="73"/>
      <c r="OMZ158" s="73"/>
      <c r="ONA158" s="73"/>
      <c r="ONB158" s="73"/>
      <c r="ONC158" s="73"/>
      <c r="OND158" s="73"/>
      <c r="ONE158" s="73"/>
      <c r="ONF158" s="73"/>
      <c r="ONG158" s="73"/>
      <c r="ONH158" s="73"/>
      <c r="ONI158" s="73"/>
      <c r="ONJ158" s="73"/>
      <c r="ONK158" s="73"/>
      <c r="ONL158" s="73"/>
      <c r="ONM158" s="73"/>
      <c r="ONN158" s="73"/>
      <c r="ONO158" s="73"/>
      <c r="ONP158" s="73"/>
      <c r="ONQ158" s="73"/>
      <c r="ONR158" s="73"/>
      <c r="ONS158" s="73"/>
      <c r="ONT158" s="73"/>
      <c r="ONU158" s="73"/>
      <c r="ONV158" s="73"/>
      <c r="ONW158" s="73"/>
      <c r="ONX158" s="73"/>
      <c r="ONY158" s="73"/>
      <c r="ONZ158" s="73"/>
      <c r="OOA158" s="73"/>
      <c r="OOB158" s="73"/>
      <c r="OOC158" s="73"/>
      <c r="OOD158" s="73"/>
      <c r="OOE158" s="73"/>
      <c r="OOF158" s="73"/>
      <c r="OOG158" s="73"/>
      <c r="OOH158" s="73"/>
      <c r="OOI158" s="73"/>
      <c r="OOJ158" s="73"/>
      <c r="OOK158" s="73"/>
      <c r="OOL158" s="73"/>
      <c r="OOM158" s="73"/>
      <c r="OON158" s="73"/>
      <c r="OOO158" s="73"/>
      <c r="OOP158" s="73"/>
      <c r="OOQ158" s="73"/>
      <c r="OOR158" s="73"/>
      <c r="OOS158" s="73"/>
      <c r="OOT158" s="73"/>
      <c r="OOU158" s="73"/>
      <c r="OOV158" s="73"/>
      <c r="OOW158" s="73"/>
      <c r="OOX158" s="73"/>
      <c r="OOY158" s="73"/>
      <c r="OOZ158" s="73"/>
      <c r="OPA158" s="73"/>
      <c r="OPB158" s="73"/>
      <c r="OPC158" s="73"/>
      <c r="OPD158" s="73"/>
      <c r="OPE158" s="73"/>
      <c r="OPF158" s="73"/>
      <c r="OPG158" s="73"/>
      <c r="OPH158" s="73"/>
      <c r="OPI158" s="73"/>
      <c r="OPJ158" s="73"/>
      <c r="OPK158" s="73"/>
      <c r="OPL158" s="73"/>
      <c r="OPM158" s="73"/>
      <c r="OPN158" s="73"/>
      <c r="OPO158" s="73"/>
      <c r="OPP158" s="73"/>
      <c r="OPQ158" s="73"/>
      <c r="OPR158" s="73"/>
      <c r="OPS158" s="73"/>
      <c r="OPT158" s="73"/>
      <c r="OPU158" s="73"/>
      <c r="OPV158" s="73"/>
      <c r="OPW158" s="73"/>
      <c r="OPX158" s="73"/>
      <c r="OPY158" s="73"/>
      <c r="OPZ158" s="73"/>
      <c r="OQA158" s="73"/>
      <c r="OQB158" s="73"/>
      <c r="OQC158" s="73"/>
      <c r="OQD158" s="73"/>
      <c r="OQE158" s="73"/>
      <c r="OQF158" s="73"/>
      <c r="OQG158" s="73"/>
      <c r="OQH158" s="73"/>
      <c r="OQI158" s="73"/>
      <c r="OQJ158" s="73"/>
      <c r="OQK158" s="73"/>
      <c r="OQL158" s="73"/>
      <c r="OQM158" s="73"/>
      <c r="OQN158" s="73"/>
      <c r="OQO158" s="73"/>
      <c r="OQP158" s="73"/>
      <c r="OQQ158" s="73"/>
      <c r="OQR158" s="73"/>
      <c r="OQS158" s="73"/>
      <c r="OQT158" s="73"/>
      <c r="OQU158" s="73"/>
      <c r="OQV158" s="73"/>
      <c r="OQW158" s="73"/>
      <c r="OQX158" s="73"/>
      <c r="OQY158" s="73"/>
      <c r="OQZ158" s="73"/>
      <c r="ORA158" s="73"/>
      <c r="ORB158" s="73"/>
      <c r="ORC158" s="73"/>
      <c r="ORD158" s="73"/>
      <c r="ORE158" s="73"/>
      <c r="ORF158" s="73"/>
      <c r="ORG158" s="73"/>
      <c r="ORH158" s="73"/>
      <c r="ORI158" s="73"/>
      <c r="ORJ158" s="73"/>
      <c r="ORK158" s="73"/>
      <c r="ORL158" s="73"/>
      <c r="ORM158" s="73"/>
      <c r="ORN158" s="73"/>
      <c r="ORO158" s="73"/>
      <c r="ORP158" s="73"/>
      <c r="ORQ158" s="73"/>
      <c r="ORR158" s="73"/>
      <c r="ORS158" s="73"/>
      <c r="ORT158" s="73"/>
      <c r="ORU158" s="73"/>
      <c r="ORV158" s="73"/>
      <c r="ORW158" s="73"/>
      <c r="ORX158" s="73"/>
      <c r="ORY158" s="73"/>
      <c r="ORZ158" s="73"/>
      <c r="OSA158" s="73"/>
      <c r="OSB158" s="73"/>
      <c r="OSC158" s="73"/>
      <c r="OSD158" s="73"/>
      <c r="OSE158" s="73"/>
      <c r="OSF158" s="73"/>
      <c r="OSG158" s="73"/>
      <c r="OSH158" s="73"/>
      <c r="OSI158" s="73"/>
      <c r="OSJ158" s="73"/>
      <c r="OSK158" s="73"/>
      <c r="OSL158" s="73"/>
      <c r="OSM158" s="73"/>
      <c r="OSN158" s="73"/>
      <c r="OSO158" s="73"/>
      <c r="OSP158" s="73"/>
      <c r="OSQ158" s="73"/>
      <c r="OSR158" s="73"/>
      <c r="OSS158" s="73"/>
      <c r="OST158" s="73"/>
      <c r="OSU158" s="73"/>
      <c r="OSV158" s="73"/>
      <c r="OSW158" s="73"/>
      <c r="OSX158" s="73"/>
      <c r="OSY158" s="73"/>
      <c r="OSZ158" s="73"/>
      <c r="OTA158" s="73"/>
      <c r="OTB158" s="73"/>
      <c r="OTC158" s="73"/>
      <c r="OTD158" s="73"/>
      <c r="OTE158" s="73"/>
      <c r="OTF158" s="73"/>
      <c r="OTG158" s="73"/>
      <c r="OTH158" s="73"/>
      <c r="OTI158" s="73"/>
      <c r="OTJ158" s="73"/>
      <c r="OTK158" s="73"/>
      <c r="OTL158" s="73"/>
      <c r="OTM158" s="73"/>
      <c r="OTN158" s="73"/>
      <c r="OTO158" s="73"/>
      <c r="OTP158" s="73"/>
      <c r="OTQ158" s="73"/>
      <c r="OTR158" s="73"/>
      <c r="OTS158" s="73"/>
      <c r="OTT158" s="73"/>
      <c r="OTU158" s="73"/>
      <c r="OTV158" s="73"/>
      <c r="OTW158" s="73"/>
      <c r="OTX158" s="73"/>
      <c r="OTY158" s="73"/>
      <c r="OTZ158" s="73"/>
      <c r="OUA158" s="73"/>
      <c r="OUB158" s="73"/>
      <c r="OUC158" s="73"/>
      <c r="OUD158" s="73"/>
      <c r="OUE158" s="73"/>
      <c r="OUF158" s="73"/>
      <c r="OUG158" s="73"/>
      <c r="OUH158" s="73"/>
      <c r="OUI158" s="73"/>
      <c r="OUJ158" s="73"/>
      <c r="OUK158" s="73"/>
      <c r="OUL158" s="73"/>
      <c r="OUM158" s="73"/>
      <c r="OUN158" s="73"/>
      <c r="OUO158" s="73"/>
      <c r="OUP158" s="73"/>
      <c r="OUQ158" s="73"/>
      <c r="OUR158" s="73"/>
      <c r="OUS158" s="73"/>
      <c r="OUT158" s="73"/>
      <c r="OUU158" s="73"/>
      <c r="OUV158" s="73"/>
      <c r="OUW158" s="73"/>
      <c r="OUX158" s="73"/>
      <c r="OUY158" s="73"/>
      <c r="OUZ158" s="73"/>
      <c r="OVA158" s="73"/>
      <c r="OVB158" s="73"/>
      <c r="OVC158" s="73"/>
      <c r="OVD158" s="73"/>
      <c r="OVE158" s="73"/>
      <c r="OVF158" s="73"/>
      <c r="OVG158" s="73"/>
      <c r="OVH158" s="73"/>
      <c r="OVI158" s="73"/>
      <c r="OVJ158" s="73"/>
      <c r="OVK158" s="73"/>
      <c r="OVL158" s="73"/>
      <c r="OVM158" s="73"/>
      <c r="OVN158" s="73"/>
      <c r="OVO158" s="73"/>
      <c r="OVP158" s="73"/>
      <c r="OVQ158" s="73"/>
      <c r="OVR158" s="73"/>
      <c r="OVS158" s="73"/>
      <c r="OVT158" s="73"/>
      <c r="OVU158" s="73"/>
      <c r="OVV158" s="73"/>
      <c r="OVW158" s="73"/>
      <c r="OVX158" s="73"/>
      <c r="OVY158" s="73"/>
      <c r="OVZ158" s="73"/>
      <c r="OWA158" s="73"/>
      <c r="OWB158" s="73"/>
      <c r="OWC158" s="73"/>
      <c r="OWD158" s="73"/>
      <c r="OWE158" s="73"/>
      <c r="OWF158" s="73"/>
      <c r="OWG158" s="73"/>
      <c r="OWH158" s="73"/>
      <c r="OWI158" s="73"/>
      <c r="OWJ158" s="73"/>
      <c r="OWK158" s="73"/>
      <c r="OWL158" s="73"/>
      <c r="OWM158" s="73"/>
      <c r="OWN158" s="73"/>
      <c r="OWO158" s="73"/>
      <c r="OWP158" s="73"/>
      <c r="OWQ158" s="73"/>
      <c r="OWR158" s="73"/>
      <c r="OWS158" s="73"/>
      <c r="OWT158" s="73"/>
      <c r="OWU158" s="73"/>
      <c r="OWV158" s="73"/>
      <c r="OWW158" s="73"/>
      <c r="OWX158" s="73"/>
      <c r="OWY158" s="73"/>
      <c r="OWZ158" s="73"/>
      <c r="OXA158" s="73"/>
      <c r="OXB158" s="73"/>
      <c r="OXC158" s="73"/>
      <c r="OXD158" s="73"/>
      <c r="OXE158" s="73"/>
      <c r="OXF158" s="73"/>
      <c r="OXG158" s="73"/>
      <c r="OXH158" s="73"/>
      <c r="OXI158" s="73"/>
      <c r="OXJ158" s="73"/>
      <c r="OXK158" s="73"/>
      <c r="OXL158" s="73"/>
      <c r="OXM158" s="73"/>
      <c r="OXN158" s="73"/>
      <c r="OXO158" s="73"/>
      <c r="OXP158" s="73"/>
      <c r="OXQ158" s="73"/>
      <c r="OXR158" s="73"/>
      <c r="OXS158" s="73"/>
      <c r="OXT158" s="73"/>
      <c r="OXU158" s="73"/>
      <c r="OXV158" s="73"/>
      <c r="OXW158" s="73"/>
      <c r="OXX158" s="73"/>
      <c r="OXY158" s="73"/>
      <c r="OXZ158" s="73"/>
      <c r="OYA158" s="73"/>
      <c r="OYB158" s="73"/>
      <c r="OYC158" s="73"/>
      <c r="OYD158" s="73"/>
      <c r="OYE158" s="73"/>
      <c r="OYF158" s="73"/>
      <c r="OYG158" s="73"/>
      <c r="OYH158" s="73"/>
      <c r="OYI158" s="73"/>
      <c r="OYJ158" s="73"/>
      <c r="OYK158" s="73"/>
      <c r="OYL158" s="73"/>
      <c r="OYM158" s="73"/>
      <c r="OYN158" s="73"/>
      <c r="OYO158" s="73"/>
      <c r="OYP158" s="73"/>
      <c r="OYQ158" s="73"/>
      <c r="OYR158" s="73"/>
      <c r="OYS158" s="73"/>
      <c r="OYT158" s="73"/>
      <c r="OYU158" s="73"/>
      <c r="OYV158" s="73"/>
      <c r="OYW158" s="73"/>
      <c r="OYX158" s="73"/>
      <c r="OYY158" s="73"/>
      <c r="OYZ158" s="73"/>
      <c r="OZA158" s="73"/>
      <c r="OZB158" s="73"/>
      <c r="OZC158" s="73"/>
      <c r="OZD158" s="73"/>
      <c r="OZE158" s="73"/>
      <c r="OZF158" s="73"/>
      <c r="OZG158" s="73"/>
      <c r="OZH158" s="73"/>
      <c r="OZI158" s="73"/>
      <c r="OZJ158" s="73"/>
      <c r="OZK158" s="73"/>
      <c r="OZL158" s="73"/>
      <c r="OZM158" s="73"/>
      <c r="OZN158" s="73"/>
      <c r="OZO158" s="73"/>
      <c r="OZP158" s="73"/>
      <c r="OZQ158" s="73"/>
      <c r="OZR158" s="73"/>
      <c r="OZS158" s="73"/>
      <c r="OZT158" s="73"/>
      <c r="OZU158" s="73"/>
      <c r="OZV158" s="73"/>
      <c r="OZW158" s="73"/>
      <c r="OZX158" s="73"/>
      <c r="OZY158" s="73"/>
      <c r="OZZ158" s="73"/>
      <c r="PAA158" s="73"/>
      <c r="PAB158" s="73"/>
      <c r="PAC158" s="73"/>
      <c r="PAD158" s="73"/>
      <c r="PAE158" s="73"/>
      <c r="PAF158" s="73"/>
      <c r="PAG158" s="73"/>
      <c r="PAH158" s="73"/>
      <c r="PAI158" s="73"/>
      <c r="PAJ158" s="73"/>
      <c r="PAK158" s="73"/>
      <c r="PAL158" s="73"/>
      <c r="PAM158" s="73"/>
      <c r="PAN158" s="73"/>
      <c r="PAO158" s="73"/>
      <c r="PAP158" s="73"/>
      <c r="PAQ158" s="73"/>
      <c r="PAR158" s="73"/>
      <c r="PAS158" s="73"/>
      <c r="PAT158" s="73"/>
      <c r="PAU158" s="73"/>
      <c r="PAV158" s="73"/>
      <c r="PAW158" s="73"/>
      <c r="PAX158" s="73"/>
      <c r="PAY158" s="73"/>
      <c r="PAZ158" s="73"/>
      <c r="PBA158" s="73"/>
      <c r="PBB158" s="73"/>
      <c r="PBC158" s="73"/>
      <c r="PBD158" s="73"/>
      <c r="PBE158" s="73"/>
      <c r="PBF158" s="73"/>
      <c r="PBG158" s="73"/>
      <c r="PBH158" s="73"/>
      <c r="PBI158" s="73"/>
      <c r="PBJ158" s="73"/>
      <c r="PBK158" s="73"/>
      <c r="PBL158" s="73"/>
      <c r="PBM158" s="73"/>
      <c r="PBN158" s="73"/>
      <c r="PBO158" s="73"/>
      <c r="PBP158" s="73"/>
      <c r="PBQ158" s="73"/>
      <c r="PBR158" s="73"/>
      <c r="PBS158" s="73"/>
      <c r="PBT158" s="73"/>
      <c r="PBU158" s="73"/>
      <c r="PBV158" s="73"/>
      <c r="PBW158" s="73"/>
      <c r="PBX158" s="73"/>
      <c r="PBY158" s="73"/>
      <c r="PBZ158" s="73"/>
      <c r="PCA158" s="73"/>
      <c r="PCB158" s="73"/>
      <c r="PCC158" s="73"/>
      <c r="PCD158" s="73"/>
      <c r="PCE158" s="73"/>
      <c r="PCF158" s="73"/>
      <c r="PCG158" s="73"/>
      <c r="PCH158" s="73"/>
      <c r="PCI158" s="73"/>
      <c r="PCJ158" s="73"/>
      <c r="PCK158" s="73"/>
      <c r="PCL158" s="73"/>
      <c r="PCM158" s="73"/>
      <c r="PCN158" s="73"/>
      <c r="PCO158" s="73"/>
      <c r="PCP158" s="73"/>
      <c r="PCQ158" s="73"/>
      <c r="PCR158" s="73"/>
      <c r="PCS158" s="73"/>
      <c r="PCT158" s="73"/>
      <c r="PCU158" s="73"/>
      <c r="PCV158" s="73"/>
      <c r="PCW158" s="73"/>
      <c r="PCX158" s="73"/>
      <c r="PCY158" s="73"/>
      <c r="PCZ158" s="73"/>
      <c r="PDA158" s="73"/>
      <c r="PDB158" s="73"/>
      <c r="PDC158" s="73"/>
      <c r="PDD158" s="73"/>
      <c r="PDE158" s="73"/>
      <c r="PDF158" s="73"/>
      <c r="PDG158" s="73"/>
      <c r="PDH158" s="73"/>
      <c r="PDI158" s="73"/>
      <c r="PDJ158" s="73"/>
      <c r="PDK158" s="73"/>
      <c r="PDL158" s="73"/>
      <c r="PDM158" s="73"/>
      <c r="PDN158" s="73"/>
      <c r="PDO158" s="73"/>
      <c r="PDP158" s="73"/>
      <c r="PDQ158" s="73"/>
      <c r="PDR158" s="73"/>
      <c r="PDS158" s="73"/>
      <c r="PDT158" s="73"/>
      <c r="PDU158" s="73"/>
      <c r="PDV158" s="73"/>
      <c r="PDW158" s="73"/>
      <c r="PDX158" s="73"/>
      <c r="PDY158" s="73"/>
      <c r="PDZ158" s="73"/>
      <c r="PEA158" s="73"/>
      <c r="PEB158" s="73"/>
      <c r="PEC158" s="73"/>
      <c r="PED158" s="73"/>
      <c r="PEE158" s="73"/>
      <c r="PEF158" s="73"/>
      <c r="PEG158" s="73"/>
      <c r="PEH158" s="73"/>
      <c r="PEI158" s="73"/>
      <c r="PEJ158" s="73"/>
      <c r="PEK158" s="73"/>
      <c r="PEL158" s="73"/>
      <c r="PEM158" s="73"/>
      <c r="PEN158" s="73"/>
      <c r="PEO158" s="73"/>
      <c r="PEP158" s="73"/>
      <c r="PEQ158" s="73"/>
      <c r="PER158" s="73"/>
      <c r="PES158" s="73"/>
      <c r="PET158" s="73"/>
      <c r="PEU158" s="73"/>
      <c r="PEV158" s="73"/>
      <c r="PEW158" s="73"/>
      <c r="PEX158" s="73"/>
      <c r="PEY158" s="73"/>
      <c r="PEZ158" s="73"/>
      <c r="PFA158" s="73"/>
      <c r="PFB158" s="73"/>
      <c r="PFC158" s="73"/>
      <c r="PFD158" s="73"/>
      <c r="PFE158" s="73"/>
      <c r="PFF158" s="73"/>
      <c r="PFG158" s="73"/>
      <c r="PFH158" s="73"/>
      <c r="PFI158" s="73"/>
      <c r="PFJ158" s="73"/>
      <c r="PFK158" s="73"/>
      <c r="PFL158" s="73"/>
      <c r="PFM158" s="73"/>
      <c r="PFN158" s="73"/>
      <c r="PFO158" s="73"/>
      <c r="PFP158" s="73"/>
      <c r="PFQ158" s="73"/>
      <c r="PFR158" s="73"/>
      <c r="PFS158" s="73"/>
      <c r="PFT158" s="73"/>
      <c r="PFU158" s="73"/>
      <c r="PFV158" s="73"/>
      <c r="PFW158" s="73"/>
      <c r="PFX158" s="73"/>
      <c r="PFY158" s="73"/>
      <c r="PFZ158" s="73"/>
      <c r="PGA158" s="73"/>
      <c r="PGB158" s="73"/>
      <c r="PGC158" s="73"/>
      <c r="PGD158" s="73"/>
      <c r="PGE158" s="73"/>
      <c r="PGF158" s="73"/>
      <c r="PGG158" s="73"/>
      <c r="PGH158" s="73"/>
      <c r="PGI158" s="73"/>
      <c r="PGJ158" s="73"/>
      <c r="PGK158" s="73"/>
      <c r="PGL158" s="73"/>
      <c r="PGM158" s="73"/>
      <c r="PGN158" s="73"/>
      <c r="PGO158" s="73"/>
      <c r="PGP158" s="73"/>
      <c r="PGQ158" s="73"/>
      <c r="PGR158" s="73"/>
      <c r="PGS158" s="73"/>
      <c r="PGT158" s="73"/>
      <c r="PGU158" s="73"/>
      <c r="PGV158" s="73"/>
      <c r="PGW158" s="73"/>
      <c r="PGX158" s="73"/>
      <c r="PGY158" s="73"/>
      <c r="PGZ158" s="73"/>
      <c r="PHA158" s="73"/>
      <c r="PHB158" s="73"/>
      <c r="PHC158" s="73"/>
      <c r="PHD158" s="73"/>
      <c r="PHE158" s="73"/>
      <c r="PHF158" s="73"/>
      <c r="PHG158" s="73"/>
      <c r="PHH158" s="73"/>
      <c r="PHI158" s="73"/>
      <c r="PHJ158" s="73"/>
      <c r="PHK158" s="73"/>
      <c r="PHL158" s="73"/>
      <c r="PHM158" s="73"/>
      <c r="PHN158" s="73"/>
      <c r="PHO158" s="73"/>
      <c r="PHP158" s="73"/>
      <c r="PHQ158" s="73"/>
      <c r="PHR158" s="73"/>
      <c r="PHS158" s="73"/>
      <c r="PHT158" s="73"/>
      <c r="PHU158" s="73"/>
      <c r="PHV158" s="73"/>
      <c r="PHW158" s="73"/>
      <c r="PHX158" s="73"/>
      <c r="PHY158" s="73"/>
      <c r="PHZ158" s="73"/>
      <c r="PIA158" s="73"/>
      <c r="PIB158" s="73"/>
      <c r="PIC158" s="73"/>
      <c r="PID158" s="73"/>
      <c r="PIE158" s="73"/>
      <c r="PIF158" s="73"/>
      <c r="PIG158" s="73"/>
      <c r="PIH158" s="73"/>
      <c r="PII158" s="73"/>
      <c r="PIJ158" s="73"/>
      <c r="PIK158" s="73"/>
      <c r="PIL158" s="73"/>
      <c r="PIM158" s="73"/>
      <c r="PIN158" s="73"/>
      <c r="PIO158" s="73"/>
      <c r="PIP158" s="73"/>
      <c r="PIQ158" s="73"/>
      <c r="PIR158" s="73"/>
      <c r="PIS158" s="73"/>
      <c r="PIT158" s="73"/>
      <c r="PIU158" s="73"/>
      <c r="PIV158" s="73"/>
      <c r="PIW158" s="73"/>
      <c r="PIX158" s="73"/>
      <c r="PIY158" s="73"/>
      <c r="PIZ158" s="73"/>
      <c r="PJA158" s="73"/>
      <c r="PJB158" s="73"/>
      <c r="PJC158" s="73"/>
      <c r="PJD158" s="73"/>
      <c r="PJE158" s="73"/>
      <c r="PJF158" s="73"/>
      <c r="PJG158" s="73"/>
      <c r="PJH158" s="73"/>
      <c r="PJI158" s="73"/>
      <c r="PJJ158" s="73"/>
      <c r="PJK158" s="73"/>
      <c r="PJL158" s="73"/>
      <c r="PJM158" s="73"/>
      <c r="PJN158" s="73"/>
      <c r="PJO158" s="73"/>
      <c r="PJP158" s="73"/>
      <c r="PJQ158" s="73"/>
      <c r="PJR158" s="73"/>
      <c r="PJS158" s="73"/>
      <c r="PJT158" s="73"/>
      <c r="PJU158" s="73"/>
      <c r="PJV158" s="73"/>
      <c r="PJW158" s="73"/>
      <c r="PJX158" s="73"/>
      <c r="PJY158" s="73"/>
      <c r="PJZ158" s="73"/>
      <c r="PKA158" s="73"/>
      <c r="PKB158" s="73"/>
      <c r="PKC158" s="73"/>
      <c r="PKD158" s="73"/>
      <c r="PKE158" s="73"/>
      <c r="PKF158" s="73"/>
      <c r="PKG158" s="73"/>
      <c r="PKH158" s="73"/>
      <c r="PKI158" s="73"/>
      <c r="PKJ158" s="73"/>
      <c r="PKK158" s="73"/>
      <c r="PKL158" s="73"/>
      <c r="PKM158" s="73"/>
      <c r="PKN158" s="73"/>
      <c r="PKO158" s="73"/>
      <c r="PKP158" s="73"/>
      <c r="PKQ158" s="73"/>
      <c r="PKR158" s="73"/>
      <c r="PKS158" s="73"/>
      <c r="PKT158" s="73"/>
      <c r="PKU158" s="73"/>
      <c r="PKV158" s="73"/>
      <c r="PKW158" s="73"/>
      <c r="PKX158" s="73"/>
      <c r="PKY158" s="73"/>
      <c r="PKZ158" s="73"/>
      <c r="PLA158" s="73"/>
      <c r="PLB158" s="73"/>
      <c r="PLC158" s="73"/>
      <c r="PLD158" s="73"/>
      <c r="PLE158" s="73"/>
      <c r="PLF158" s="73"/>
      <c r="PLG158" s="73"/>
      <c r="PLH158" s="73"/>
      <c r="PLI158" s="73"/>
      <c r="PLJ158" s="73"/>
      <c r="PLK158" s="73"/>
      <c r="PLL158" s="73"/>
      <c r="PLM158" s="73"/>
      <c r="PLN158" s="73"/>
      <c r="PLO158" s="73"/>
      <c r="PLP158" s="73"/>
      <c r="PLQ158" s="73"/>
      <c r="PLR158" s="73"/>
      <c r="PLS158" s="73"/>
      <c r="PLT158" s="73"/>
      <c r="PLU158" s="73"/>
      <c r="PLV158" s="73"/>
      <c r="PLW158" s="73"/>
      <c r="PLX158" s="73"/>
      <c r="PLY158" s="73"/>
      <c r="PLZ158" s="73"/>
      <c r="PMA158" s="73"/>
      <c r="PMB158" s="73"/>
      <c r="PMC158" s="73"/>
      <c r="PMD158" s="73"/>
      <c r="PME158" s="73"/>
      <c r="PMF158" s="73"/>
      <c r="PMG158" s="73"/>
      <c r="PMH158" s="73"/>
      <c r="PMI158" s="73"/>
      <c r="PMJ158" s="73"/>
      <c r="PMK158" s="73"/>
      <c r="PML158" s="73"/>
      <c r="PMM158" s="73"/>
      <c r="PMN158" s="73"/>
      <c r="PMO158" s="73"/>
      <c r="PMP158" s="73"/>
      <c r="PMQ158" s="73"/>
      <c r="PMR158" s="73"/>
      <c r="PMS158" s="73"/>
      <c r="PMT158" s="73"/>
      <c r="PMU158" s="73"/>
      <c r="PMV158" s="73"/>
      <c r="PMW158" s="73"/>
      <c r="PMX158" s="73"/>
      <c r="PMY158" s="73"/>
      <c r="PMZ158" s="73"/>
      <c r="PNA158" s="73"/>
      <c r="PNB158" s="73"/>
      <c r="PNC158" s="73"/>
      <c r="PND158" s="73"/>
      <c r="PNE158" s="73"/>
      <c r="PNF158" s="73"/>
      <c r="PNG158" s="73"/>
      <c r="PNH158" s="73"/>
      <c r="PNI158" s="73"/>
      <c r="PNJ158" s="73"/>
      <c r="PNK158" s="73"/>
      <c r="PNL158" s="73"/>
      <c r="PNM158" s="73"/>
      <c r="PNN158" s="73"/>
      <c r="PNO158" s="73"/>
      <c r="PNP158" s="73"/>
      <c r="PNQ158" s="73"/>
      <c r="PNR158" s="73"/>
      <c r="PNS158" s="73"/>
      <c r="PNT158" s="73"/>
      <c r="PNU158" s="73"/>
      <c r="PNV158" s="73"/>
      <c r="PNW158" s="73"/>
      <c r="PNX158" s="73"/>
      <c r="PNY158" s="73"/>
      <c r="PNZ158" s="73"/>
      <c r="POA158" s="73"/>
      <c r="POB158" s="73"/>
      <c r="POC158" s="73"/>
      <c r="POD158" s="73"/>
      <c r="POE158" s="73"/>
      <c r="POF158" s="73"/>
      <c r="POG158" s="73"/>
      <c r="POH158" s="73"/>
      <c r="POI158" s="73"/>
      <c r="POJ158" s="73"/>
      <c r="POK158" s="73"/>
      <c r="POL158" s="73"/>
      <c r="POM158" s="73"/>
      <c r="PON158" s="73"/>
      <c r="POO158" s="73"/>
      <c r="POP158" s="73"/>
      <c r="POQ158" s="73"/>
      <c r="POR158" s="73"/>
      <c r="POS158" s="73"/>
      <c r="POT158" s="73"/>
      <c r="POU158" s="73"/>
      <c r="POV158" s="73"/>
      <c r="POW158" s="73"/>
      <c r="POX158" s="73"/>
      <c r="POY158" s="73"/>
      <c r="POZ158" s="73"/>
      <c r="PPA158" s="73"/>
      <c r="PPB158" s="73"/>
      <c r="PPC158" s="73"/>
      <c r="PPD158" s="73"/>
      <c r="PPE158" s="73"/>
      <c r="PPF158" s="73"/>
      <c r="PPG158" s="73"/>
      <c r="PPH158" s="73"/>
      <c r="PPI158" s="73"/>
      <c r="PPJ158" s="73"/>
      <c r="PPK158" s="73"/>
      <c r="PPL158" s="73"/>
      <c r="PPM158" s="73"/>
      <c r="PPN158" s="73"/>
      <c r="PPO158" s="73"/>
      <c r="PPP158" s="73"/>
      <c r="PPQ158" s="73"/>
      <c r="PPR158" s="73"/>
      <c r="PPS158" s="73"/>
      <c r="PPT158" s="73"/>
      <c r="PPU158" s="73"/>
      <c r="PPV158" s="73"/>
      <c r="PPW158" s="73"/>
      <c r="PPX158" s="73"/>
      <c r="PPY158" s="73"/>
      <c r="PPZ158" s="73"/>
      <c r="PQA158" s="73"/>
      <c r="PQB158" s="73"/>
      <c r="PQC158" s="73"/>
      <c r="PQD158" s="73"/>
      <c r="PQE158" s="73"/>
      <c r="PQF158" s="73"/>
      <c r="PQG158" s="73"/>
      <c r="PQH158" s="73"/>
      <c r="PQI158" s="73"/>
      <c r="PQJ158" s="73"/>
      <c r="PQK158" s="73"/>
      <c r="PQL158" s="73"/>
      <c r="PQM158" s="73"/>
      <c r="PQN158" s="73"/>
      <c r="PQO158" s="73"/>
      <c r="PQP158" s="73"/>
      <c r="PQQ158" s="73"/>
      <c r="PQR158" s="73"/>
      <c r="PQS158" s="73"/>
      <c r="PQT158" s="73"/>
      <c r="PQU158" s="73"/>
      <c r="PQV158" s="73"/>
      <c r="PQW158" s="73"/>
      <c r="PQX158" s="73"/>
      <c r="PQY158" s="73"/>
      <c r="PQZ158" s="73"/>
      <c r="PRA158" s="73"/>
      <c r="PRB158" s="73"/>
      <c r="PRC158" s="73"/>
      <c r="PRD158" s="73"/>
      <c r="PRE158" s="73"/>
      <c r="PRF158" s="73"/>
      <c r="PRG158" s="73"/>
      <c r="PRH158" s="73"/>
      <c r="PRI158" s="73"/>
      <c r="PRJ158" s="73"/>
      <c r="PRK158" s="73"/>
      <c r="PRL158" s="73"/>
      <c r="PRM158" s="73"/>
      <c r="PRN158" s="73"/>
      <c r="PRO158" s="73"/>
      <c r="PRP158" s="73"/>
      <c r="PRQ158" s="73"/>
      <c r="PRR158" s="73"/>
      <c r="PRS158" s="73"/>
      <c r="PRT158" s="73"/>
      <c r="PRU158" s="73"/>
      <c r="PRV158" s="73"/>
      <c r="PRW158" s="73"/>
      <c r="PRX158" s="73"/>
      <c r="PRY158" s="73"/>
      <c r="PRZ158" s="73"/>
      <c r="PSA158" s="73"/>
      <c r="PSB158" s="73"/>
      <c r="PSC158" s="73"/>
      <c r="PSD158" s="73"/>
      <c r="PSE158" s="73"/>
      <c r="PSF158" s="73"/>
      <c r="PSG158" s="73"/>
      <c r="PSH158" s="73"/>
      <c r="PSI158" s="73"/>
      <c r="PSJ158" s="73"/>
      <c r="PSK158" s="73"/>
      <c r="PSL158" s="73"/>
      <c r="PSM158" s="73"/>
      <c r="PSN158" s="73"/>
      <c r="PSO158" s="73"/>
      <c r="PSP158" s="73"/>
      <c r="PSQ158" s="73"/>
      <c r="PSR158" s="73"/>
      <c r="PSS158" s="73"/>
      <c r="PST158" s="73"/>
      <c r="PSU158" s="73"/>
      <c r="PSV158" s="73"/>
      <c r="PSW158" s="73"/>
      <c r="PSX158" s="73"/>
      <c r="PSY158" s="73"/>
      <c r="PSZ158" s="73"/>
      <c r="PTA158" s="73"/>
      <c r="PTB158" s="73"/>
      <c r="PTC158" s="73"/>
      <c r="PTD158" s="73"/>
      <c r="PTE158" s="73"/>
      <c r="PTF158" s="73"/>
      <c r="PTG158" s="73"/>
      <c r="PTH158" s="73"/>
      <c r="PTI158" s="73"/>
      <c r="PTJ158" s="73"/>
      <c r="PTK158" s="73"/>
      <c r="PTL158" s="73"/>
      <c r="PTM158" s="73"/>
      <c r="PTN158" s="73"/>
      <c r="PTO158" s="73"/>
      <c r="PTP158" s="73"/>
      <c r="PTQ158" s="73"/>
      <c r="PTR158" s="73"/>
      <c r="PTS158" s="73"/>
      <c r="PTT158" s="73"/>
      <c r="PTU158" s="73"/>
      <c r="PTV158" s="73"/>
      <c r="PTW158" s="73"/>
      <c r="PTX158" s="73"/>
      <c r="PTY158" s="73"/>
      <c r="PTZ158" s="73"/>
      <c r="PUA158" s="73"/>
      <c r="PUB158" s="73"/>
      <c r="PUC158" s="73"/>
      <c r="PUD158" s="73"/>
      <c r="PUE158" s="73"/>
      <c r="PUF158" s="73"/>
      <c r="PUG158" s="73"/>
      <c r="PUH158" s="73"/>
      <c r="PUI158" s="73"/>
      <c r="PUJ158" s="73"/>
      <c r="PUK158" s="73"/>
      <c r="PUL158" s="73"/>
      <c r="PUM158" s="73"/>
      <c r="PUN158" s="73"/>
      <c r="PUO158" s="73"/>
      <c r="PUP158" s="73"/>
      <c r="PUQ158" s="73"/>
      <c r="PUR158" s="73"/>
      <c r="PUS158" s="73"/>
      <c r="PUT158" s="73"/>
      <c r="PUU158" s="73"/>
      <c r="PUV158" s="73"/>
      <c r="PUW158" s="73"/>
      <c r="PUX158" s="73"/>
      <c r="PUY158" s="73"/>
      <c r="PUZ158" s="73"/>
      <c r="PVA158" s="73"/>
      <c r="PVB158" s="73"/>
      <c r="PVC158" s="73"/>
      <c r="PVD158" s="73"/>
      <c r="PVE158" s="73"/>
      <c r="PVF158" s="73"/>
      <c r="PVG158" s="73"/>
      <c r="PVH158" s="73"/>
      <c r="PVI158" s="73"/>
      <c r="PVJ158" s="73"/>
      <c r="PVK158" s="73"/>
      <c r="PVL158" s="73"/>
      <c r="PVM158" s="73"/>
      <c r="PVN158" s="73"/>
      <c r="PVO158" s="73"/>
      <c r="PVP158" s="73"/>
      <c r="PVQ158" s="73"/>
      <c r="PVR158" s="73"/>
      <c r="PVS158" s="73"/>
      <c r="PVT158" s="73"/>
      <c r="PVU158" s="73"/>
      <c r="PVV158" s="73"/>
      <c r="PVW158" s="73"/>
      <c r="PVX158" s="73"/>
      <c r="PVY158" s="73"/>
      <c r="PVZ158" s="73"/>
      <c r="PWA158" s="73"/>
      <c r="PWB158" s="73"/>
      <c r="PWC158" s="73"/>
      <c r="PWD158" s="73"/>
      <c r="PWE158" s="73"/>
      <c r="PWF158" s="73"/>
      <c r="PWG158" s="73"/>
      <c r="PWH158" s="73"/>
      <c r="PWI158" s="73"/>
      <c r="PWJ158" s="73"/>
      <c r="PWK158" s="73"/>
      <c r="PWL158" s="73"/>
      <c r="PWM158" s="73"/>
      <c r="PWN158" s="73"/>
      <c r="PWO158" s="73"/>
      <c r="PWP158" s="73"/>
      <c r="PWQ158" s="73"/>
      <c r="PWR158" s="73"/>
      <c r="PWS158" s="73"/>
      <c r="PWT158" s="73"/>
      <c r="PWU158" s="73"/>
      <c r="PWV158" s="73"/>
      <c r="PWW158" s="73"/>
      <c r="PWX158" s="73"/>
      <c r="PWY158" s="73"/>
      <c r="PWZ158" s="73"/>
      <c r="PXA158" s="73"/>
      <c r="PXB158" s="73"/>
      <c r="PXC158" s="73"/>
      <c r="PXD158" s="73"/>
      <c r="PXE158" s="73"/>
      <c r="PXF158" s="73"/>
      <c r="PXG158" s="73"/>
      <c r="PXH158" s="73"/>
      <c r="PXI158" s="73"/>
      <c r="PXJ158" s="73"/>
      <c r="PXK158" s="73"/>
      <c r="PXL158" s="73"/>
      <c r="PXM158" s="73"/>
      <c r="PXN158" s="73"/>
      <c r="PXO158" s="73"/>
      <c r="PXP158" s="73"/>
      <c r="PXQ158" s="73"/>
      <c r="PXR158" s="73"/>
      <c r="PXS158" s="73"/>
      <c r="PXT158" s="73"/>
      <c r="PXU158" s="73"/>
      <c r="PXV158" s="73"/>
      <c r="PXW158" s="73"/>
      <c r="PXX158" s="73"/>
      <c r="PXY158" s="73"/>
      <c r="PXZ158" s="73"/>
      <c r="PYA158" s="73"/>
      <c r="PYB158" s="73"/>
      <c r="PYC158" s="73"/>
      <c r="PYD158" s="73"/>
      <c r="PYE158" s="73"/>
      <c r="PYF158" s="73"/>
      <c r="PYG158" s="73"/>
      <c r="PYH158" s="73"/>
      <c r="PYI158" s="73"/>
      <c r="PYJ158" s="73"/>
      <c r="PYK158" s="73"/>
      <c r="PYL158" s="73"/>
      <c r="PYM158" s="73"/>
      <c r="PYN158" s="73"/>
      <c r="PYO158" s="73"/>
      <c r="PYP158" s="73"/>
      <c r="PYQ158" s="73"/>
      <c r="PYR158" s="73"/>
      <c r="PYS158" s="73"/>
      <c r="PYT158" s="73"/>
      <c r="PYU158" s="73"/>
      <c r="PYV158" s="73"/>
      <c r="PYW158" s="73"/>
      <c r="PYX158" s="73"/>
      <c r="PYY158" s="73"/>
      <c r="PYZ158" s="73"/>
      <c r="PZA158" s="73"/>
      <c r="PZB158" s="73"/>
      <c r="PZC158" s="73"/>
      <c r="PZD158" s="73"/>
      <c r="PZE158" s="73"/>
      <c r="PZF158" s="73"/>
      <c r="PZG158" s="73"/>
      <c r="PZH158" s="73"/>
      <c r="PZI158" s="73"/>
      <c r="PZJ158" s="73"/>
      <c r="PZK158" s="73"/>
      <c r="PZL158" s="73"/>
      <c r="PZM158" s="73"/>
      <c r="PZN158" s="73"/>
      <c r="PZO158" s="73"/>
      <c r="PZP158" s="73"/>
      <c r="PZQ158" s="73"/>
      <c r="PZR158" s="73"/>
      <c r="PZS158" s="73"/>
      <c r="PZT158" s="73"/>
      <c r="PZU158" s="73"/>
      <c r="PZV158" s="73"/>
      <c r="PZW158" s="73"/>
      <c r="PZX158" s="73"/>
      <c r="PZY158" s="73"/>
      <c r="PZZ158" s="73"/>
      <c r="QAA158" s="73"/>
      <c r="QAB158" s="73"/>
      <c r="QAC158" s="73"/>
      <c r="QAD158" s="73"/>
      <c r="QAE158" s="73"/>
      <c r="QAF158" s="73"/>
      <c r="QAG158" s="73"/>
      <c r="QAH158" s="73"/>
      <c r="QAI158" s="73"/>
      <c r="QAJ158" s="73"/>
      <c r="QAK158" s="73"/>
      <c r="QAL158" s="73"/>
      <c r="QAM158" s="73"/>
      <c r="QAN158" s="73"/>
      <c r="QAO158" s="73"/>
      <c r="QAP158" s="73"/>
      <c r="QAQ158" s="73"/>
      <c r="QAR158" s="73"/>
      <c r="QAS158" s="73"/>
      <c r="QAT158" s="73"/>
      <c r="QAU158" s="73"/>
      <c r="QAV158" s="73"/>
      <c r="QAW158" s="73"/>
      <c r="QAX158" s="73"/>
      <c r="QAY158" s="73"/>
      <c r="QAZ158" s="73"/>
      <c r="QBA158" s="73"/>
      <c r="QBB158" s="73"/>
      <c r="QBC158" s="73"/>
      <c r="QBD158" s="73"/>
      <c r="QBE158" s="73"/>
      <c r="QBF158" s="73"/>
      <c r="QBG158" s="73"/>
      <c r="QBH158" s="73"/>
      <c r="QBI158" s="73"/>
      <c r="QBJ158" s="73"/>
      <c r="QBK158" s="73"/>
      <c r="QBL158" s="73"/>
      <c r="QBM158" s="73"/>
      <c r="QBN158" s="73"/>
      <c r="QBO158" s="73"/>
      <c r="QBP158" s="73"/>
      <c r="QBQ158" s="73"/>
      <c r="QBR158" s="73"/>
      <c r="QBS158" s="73"/>
      <c r="QBT158" s="73"/>
      <c r="QBU158" s="73"/>
      <c r="QBV158" s="73"/>
      <c r="QBW158" s="73"/>
      <c r="QBX158" s="73"/>
      <c r="QBY158" s="73"/>
      <c r="QBZ158" s="73"/>
      <c r="QCA158" s="73"/>
      <c r="QCB158" s="73"/>
      <c r="QCC158" s="73"/>
      <c r="QCD158" s="73"/>
      <c r="QCE158" s="73"/>
      <c r="QCF158" s="73"/>
      <c r="QCG158" s="73"/>
      <c r="QCH158" s="73"/>
      <c r="QCI158" s="73"/>
      <c r="QCJ158" s="73"/>
      <c r="QCK158" s="73"/>
      <c r="QCL158" s="73"/>
      <c r="QCM158" s="73"/>
      <c r="QCN158" s="73"/>
      <c r="QCO158" s="73"/>
      <c r="QCP158" s="73"/>
      <c r="QCQ158" s="73"/>
      <c r="QCR158" s="73"/>
      <c r="QCS158" s="73"/>
      <c r="QCT158" s="73"/>
      <c r="QCU158" s="73"/>
      <c r="QCV158" s="73"/>
      <c r="QCW158" s="73"/>
      <c r="QCX158" s="73"/>
      <c r="QCY158" s="73"/>
      <c r="QCZ158" s="73"/>
      <c r="QDA158" s="73"/>
      <c r="QDB158" s="73"/>
      <c r="QDC158" s="73"/>
      <c r="QDD158" s="73"/>
      <c r="QDE158" s="73"/>
      <c r="QDF158" s="73"/>
      <c r="QDG158" s="73"/>
      <c r="QDH158" s="73"/>
      <c r="QDI158" s="73"/>
      <c r="QDJ158" s="73"/>
      <c r="QDK158" s="73"/>
      <c r="QDL158" s="73"/>
      <c r="QDM158" s="73"/>
      <c r="QDN158" s="73"/>
      <c r="QDO158" s="73"/>
      <c r="QDP158" s="73"/>
      <c r="QDQ158" s="73"/>
      <c r="QDR158" s="73"/>
      <c r="QDS158" s="73"/>
      <c r="QDT158" s="73"/>
      <c r="QDU158" s="73"/>
      <c r="QDV158" s="73"/>
      <c r="QDW158" s="73"/>
      <c r="QDX158" s="73"/>
      <c r="QDY158" s="73"/>
      <c r="QDZ158" s="73"/>
      <c r="QEA158" s="73"/>
      <c r="QEB158" s="73"/>
      <c r="QEC158" s="73"/>
      <c r="QED158" s="73"/>
      <c r="QEE158" s="73"/>
      <c r="QEF158" s="73"/>
      <c r="QEG158" s="73"/>
      <c r="QEH158" s="73"/>
      <c r="QEI158" s="73"/>
      <c r="QEJ158" s="73"/>
      <c r="QEK158" s="73"/>
      <c r="QEL158" s="73"/>
      <c r="QEM158" s="73"/>
      <c r="QEN158" s="73"/>
      <c r="QEO158" s="73"/>
      <c r="QEP158" s="73"/>
      <c r="QEQ158" s="73"/>
      <c r="QER158" s="73"/>
      <c r="QES158" s="73"/>
      <c r="QET158" s="73"/>
      <c r="QEU158" s="73"/>
      <c r="QEV158" s="73"/>
      <c r="QEW158" s="73"/>
      <c r="QEX158" s="73"/>
      <c r="QEY158" s="73"/>
      <c r="QEZ158" s="73"/>
      <c r="QFA158" s="73"/>
      <c r="QFB158" s="73"/>
      <c r="QFC158" s="73"/>
      <c r="QFD158" s="73"/>
      <c r="QFE158" s="73"/>
      <c r="QFF158" s="73"/>
      <c r="QFG158" s="73"/>
      <c r="QFH158" s="73"/>
      <c r="QFI158" s="73"/>
      <c r="QFJ158" s="73"/>
      <c r="QFK158" s="73"/>
      <c r="QFL158" s="73"/>
      <c r="QFM158" s="73"/>
      <c r="QFN158" s="73"/>
      <c r="QFO158" s="73"/>
      <c r="QFP158" s="73"/>
      <c r="QFQ158" s="73"/>
      <c r="QFR158" s="73"/>
      <c r="QFS158" s="73"/>
      <c r="QFT158" s="73"/>
      <c r="QFU158" s="73"/>
      <c r="QFV158" s="73"/>
      <c r="QFW158" s="73"/>
      <c r="QFX158" s="73"/>
      <c r="QFY158" s="73"/>
      <c r="QFZ158" s="73"/>
      <c r="QGA158" s="73"/>
      <c r="QGB158" s="73"/>
      <c r="QGC158" s="73"/>
      <c r="QGD158" s="73"/>
      <c r="QGE158" s="73"/>
      <c r="QGF158" s="73"/>
      <c r="QGG158" s="73"/>
      <c r="QGH158" s="73"/>
      <c r="QGI158" s="73"/>
      <c r="QGJ158" s="73"/>
      <c r="QGK158" s="73"/>
      <c r="QGL158" s="73"/>
      <c r="QGM158" s="73"/>
      <c r="QGN158" s="73"/>
      <c r="QGO158" s="73"/>
      <c r="QGP158" s="73"/>
      <c r="QGQ158" s="73"/>
      <c r="QGR158" s="73"/>
      <c r="QGS158" s="73"/>
      <c r="QGT158" s="73"/>
      <c r="QGU158" s="73"/>
      <c r="QGV158" s="73"/>
      <c r="QGW158" s="73"/>
      <c r="QGX158" s="73"/>
      <c r="QGY158" s="73"/>
      <c r="QGZ158" s="73"/>
      <c r="QHA158" s="73"/>
      <c r="QHB158" s="73"/>
      <c r="QHC158" s="73"/>
      <c r="QHD158" s="73"/>
      <c r="QHE158" s="73"/>
      <c r="QHF158" s="73"/>
      <c r="QHG158" s="73"/>
      <c r="QHH158" s="73"/>
      <c r="QHI158" s="73"/>
      <c r="QHJ158" s="73"/>
      <c r="QHK158" s="73"/>
      <c r="QHL158" s="73"/>
      <c r="QHM158" s="73"/>
      <c r="QHN158" s="73"/>
      <c r="QHO158" s="73"/>
      <c r="QHP158" s="73"/>
      <c r="QHQ158" s="73"/>
      <c r="QHR158" s="73"/>
      <c r="QHS158" s="73"/>
      <c r="QHT158" s="73"/>
      <c r="QHU158" s="73"/>
      <c r="QHV158" s="73"/>
      <c r="QHW158" s="73"/>
      <c r="QHX158" s="73"/>
      <c r="QHY158" s="73"/>
      <c r="QHZ158" s="73"/>
      <c r="QIA158" s="73"/>
      <c r="QIB158" s="73"/>
      <c r="QIC158" s="73"/>
      <c r="QID158" s="73"/>
      <c r="QIE158" s="73"/>
      <c r="QIF158" s="73"/>
      <c r="QIG158" s="73"/>
      <c r="QIH158" s="73"/>
      <c r="QII158" s="73"/>
      <c r="QIJ158" s="73"/>
      <c r="QIK158" s="73"/>
      <c r="QIL158" s="73"/>
      <c r="QIM158" s="73"/>
      <c r="QIN158" s="73"/>
      <c r="QIO158" s="73"/>
      <c r="QIP158" s="73"/>
      <c r="QIQ158" s="73"/>
      <c r="QIR158" s="73"/>
      <c r="QIS158" s="73"/>
      <c r="QIT158" s="73"/>
      <c r="QIU158" s="73"/>
      <c r="QIV158" s="73"/>
      <c r="QIW158" s="73"/>
      <c r="QIX158" s="73"/>
      <c r="QIY158" s="73"/>
      <c r="QIZ158" s="73"/>
      <c r="QJA158" s="73"/>
      <c r="QJB158" s="73"/>
      <c r="QJC158" s="73"/>
      <c r="QJD158" s="73"/>
      <c r="QJE158" s="73"/>
      <c r="QJF158" s="73"/>
      <c r="QJG158" s="73"/>
      <c r="QJH158" s="73"/>
      <c r="QJI158" s="73"/>
      <c r="QJJ158" s="73"/>
      <c r="QJK158" s="73"/>
      <c r="QJL158" s="73"/>
      <c r="QJM158" s="73"/>
      <c r="QJN158" s="73"/>
      <c r="QJO158" s="73"/>
      <c r="QJP158" s="73"/>
      <c r="QJQ158" s="73"/>
      <c r="QJR158" s="73"/>
      <c r="QJS158" s="73"/>
      <c r="QJT158" s="73"/>
      <c r="QJU158" s="73"/>
      <c r="QJV158" s="73"/>
      <c r="QJW158" s="73"/>
      <c r="QJX158" s="73"/>
      <c r="QJY158" s="73"/>
      <c r="QJZ158" s="73"/>
      <c r="QKA158" s="73"/>
      <c r="QKB158" s="73"/>
      <c r="QKC158" s="73"/>
      <c r="QKD158" s="73"/>
      <c r="QKE158" s="73"/>
      <c r="QKF158" s="73"/>
      <c r="QKG158" s="73"/>
      <c r="QKH158" s="73"/>
      <c r="QKI158" s="73"/>
      <c r="QKJ158" s="73"/>
      <c r="QKK158" s="73"/>
      <c r="QKL158" s="73"/>
      <c r="QKM158" s="73"/>
      <c r="QKN158" s="73"/>
      <c r="QKO158" s="73"/>
      <c r="QKP158" s="73"/>
      <c r="QKQ158" s="73"/>
      <c r="QKR158" s="73"/>
      <c r="QKS158" s="73"/>
      <c r="QKT158" s="73"/>
      <c r="QKU158" s="73"/>
      <c r="QKV158" s="73"/>
      <c r="QKW158" s="73"/>
      <c r="QKX158" s="73"/>
      <c r="QKY158" s="73"/>
      <c r="QKZ158" s="73"/>
      <c r="QLA158" s="73"/>
      <c r="QLB158" s="73"/>
      <c r="QLC158" s="73"/>
      <c r="QLD158" s="73"/>
      <c r="QLE158" s="73"/>
      <c r="QLF158" s="73"/>
      <c r="QLG158" s="73"/>
      <c r="QLH158" s="73"/>
      <c r="QLI158" s="73"/>
      <c r="QLJ158" s="73"/>
      <c r="QLK158" s="73"/>
      <c r="QLL158" s="73"/>
      <c r="QLM158" s="73"/>
      <c r="QLN158" s="73"/>
      <c r="QLO158" s="73"/>
      <c r="QLP158" s="73"/>
      <c r="QLQ158" s="73"/>
      <c r="QLR158" s="73"/>
      <c r="QLS158" s="73"/>
      <c r="QLT158" s="73"/>
      <c r="QLU158" s="73"/>
      <c r="QLV158" s="73"/>
      <c r="QLW158" s="73"/>
      <c r="QLX158" s="73"/>
      <c r="QLY158" s="73"/>
      <c r="QLZ158" s="73"/>
      <c r="QMA158" s="73"/>
      <c r="QMB158" s="73"/>
      <c r="QMC158" s="73"/>
      <c r="QMD158" s="73"/>
      <c r="QME158" s="73"/>
      <c r="QMF158" s="73"/>
      <c r="QMG158" s="73"/>
      <c r="QMH158" s="73"/>
      <c r="QMI158" s="73"/>
      <c r="QMJ158" s="73"/>
      <c r="QMK158" s="73"/>
      <c r="QML158" s="73"/>
      <c r="QMM158" s="73"/>
      <c r="QMN158" s="73"/>
      <c r="QMO158" s="73"/>
      <c r="QMP158" s="73"/>
      <c r="QMQ158" s="73"/>
      <c r="QMR158" s="73"/>
      <c r="QMS158" s="73"/>
      <c r="QMT158" s="73"/>
      <c r="QMU158" s="73"/>
      <c r="QMV158" s="73"/>
      <c r="QMW158" s="73"/>
      <c r="QMX158" s="73"/>
      <c r="QMY158" s="73"/>
      <c r="QMZ158" s="73"/>
      <c r="QNA158" s="73"/>
      <c r="QNB158" s="73"/>
      <c r="QNC158" s="73"/>
      <c r="QND158" s="73"/>
      <c r="QNE158" s="73"/>
      <c r="QNF158" s="73"/>
      <c r="QNG158" s="73"/>
      <c r="QNH158" s="73"/>
      <c r="QNI158" s="73"/>
      <c r="QNJ158" s="73"/>
      <c r="QNK158" s="73"/>
      <c r="QNL158" s="73"/>
      <c r="QNM158" s="73"/>
      <c r="QNN158" s="73"/>
      <c r="QNO158" s="73"/>
      <c r="QNP158" s="73"/>
      <c r="QNQ158" s="73"/>
      <c r="QNR158" s="73"/>
      <c r="QNS158" s="73"/>
      <c r="QNT158" s="73"/>
      <c r="QNU158" s="73"/>
      <c r="QNV158" s="73"/>
      <c r="QNW158" s="73"/>
      <c r="QNX158" s="73"/>
      <c r="QNY158" s="73"/>
      <c r="QNZ158" s="73"/>
      <c r="QOA158" s="73"/>
      <c r="QOB158" s="73"/>
      <c r="QOC158" s="73"/>
      <c r="QOD158" s="73"/>
      <c r="QOE158" s="73"/>
      <c r="QOF158" s="73"/>
      <c r="QOG158" s="73"/>
      <c r="QOH158" s="73"/>
      <c r="QOI158" s="73"/>
      <c r="QOJ158" s="73"/>
      <c r="QOK158" s="73"/>
      <c r="QOL158" s="73"/>
      <c r="QOM158" s="73"/>
      <c r="QON158" s="73"/>
      <c r="QOO158" s="73"/>
      <c r="QOP158" s="73"/>
      <c r="QOQ158" s="73"/>
      <c r="QOR158" s="73"/>
      <c r="QOS158" s="73"/>
      <c r="QOT158" s="73"/>
      <c r="QOU158" s="73"/>
      <c r="QOV158" s="73"/>
      <c r="QOW158" s="73"/>
      <c r="QOX158" s="73"/>
      <c r="QOY158" s="73"/>
      <c r="QOZ158" s="73"/>
      <c r="QPA158" s="73"/>
      <c r="QPB158" s="73"/>
      <c r="QPC158" s="73"/>
      <c r="QPD158" s="73"/>
      <c r="QPE158" s="73"/>
      <c r="QPF158" s="73"/>
      <c r="QPG158" s="73"/>
      <c r="QPH158" s="73"/>
      <c r="QPI158" s="73"/>
      <c r="QPJ158" s="73"/>
      <c r="QPK158" s="73"/>
      <c r="QPL158" s="73"/>
      <c r="QPM158" s="73"/>
      <c r="QPN158" s="73"/>
      <c r="QPO158" s="73"/>
      <c r="QPP158" s="73"/>
      <c r="QPQ158" s="73"/>
      <c r="QPR158" s="73"/>
      <c r="QPS158" s="73"/>
      <c r="QPT158" s="73"/>
      <c r="QPU158" s="73"/>
      <c r="QPV158" s="73"/>
      <c r="QPW158" s="73"/>
      <c r="QPX158" s="73"/>
      <c r="QPY158" s="73"/>
      <c r="QPZ158" s="73"/>
      <c r="QQA158" s="73"/>
      <c r="QQB158" s="73"/>
      <c r="QQC158" s="73"/>
      <c r="QQD158" s="73"/>
      <c r="QQE158" s="73"/>
      <c r="QQF158" s="73"/>
      <c r="QQG158" s="73"/>
      <c r="QQH158" s="73"/>
      <c r="QQI158" s="73"/>
      <c r="QQJ158" s="73"/>
      <c r="QQK158" s="73"/>
      <c r="QQL158" s="73"/>
      <c r="QQM158" s="73"/>
      <c r="QQN158" s="73"/>
      <c r="QQO158" s="73"/>
      <c r="QQP158" s="73"/>
      <c r="QQQ158" s="73"/>
      <c r="QQR158" s="73"/>
      <c r="QQS158" s="73"/>
      <c r="QQT158" s="73"/>
      <c r="QQU158" s="73"/>
      <c r="QQV158" s="73"/>
      <c r="QQW158" s="73"/>
      <c r="QQX158" s="73"/>
      <c r="QQY158" s="73"/>
      <c r="QQZ158" s="73"/>
      <c r="QRA158" s="73"/>
      <c r="QRB158" s="73"/>
      <c r="QRC158" s="73"/>
      <c r="QRD158" s="73"/>
      <c r="QRE158" s="73"/>
      <c r="QRF158" s="73"/>
      <c r="QRG158" s="73"/>
      <c r="QRH158" s="73"/>
      <c r="QRI158" s="73"/>
      <c r="QRJ158" s="73"/>
      <c r="QRK158" s="73"/>
      <c r="QRL158" s="73"/>
      <c r="QRM158" s="73"/>
      <c r="QRN158" s="73"/>
      <c r="QRO158" s="73"/>
      <c r="QRP158" s="73"/>
      <c r="QRQ158" s="73"/>
      <c r="QRR158" s="73"/>
      <c r="QRS158" s="73"/>
      <c r="QRT158" s="73"/>
      <c r="QRU158" s="73"/>
      <c r="QRV158" s="73"/>
      <c r="QRW158" s="73"/>
      <c r="QRX158" s="73"/>
      <c r="QRY158" s="73"/>
      <c r="QRZ158" s="73"/>
      <c r="QSA158" s="73"/>
      <c r="QSB158" s="73"/>
      <c r="QSC158" s="73"/>
      <c r="QSD158" s="73"/>
      <c r="QSE158" s="73"/>
      <c r="QSF158" s="73"/>
      <c r="QSG158" s="73"/>
      <c r="QSH158" s="73"/>
      <c r="QSI158" s="73"/>
      <c r="QSJ158" s="73"/>
      <c r="QSK158" s="73"/>
      <c r="QSL158" s="73"/>
      <c r="QSM158" s="73"/>
      <c r="QSN158" s="73"/>
      <c r="QSO158" s="73"/>
      <c r="QSP158" s="73"/>
      <c r="QSQ158" s="73"/>
      <c r="QSR158" s="73"/>
      <c r="QSS158" s="73"/>
      <c r="QST158" s="73"/>
      <c r="QSU158" s="73"/>
      <c r="QSV158" s="73"/>
      <c r="QSW158" s="73"/>
      <c r="QSX158" s="73"/>
      <c r="QSY158" s="73"/>
      <c r="QSZ158" s="73"/>
      <c r="QTA158" s="73"/>
      <c r="QTB158" s="73"/>
      <c r="QTC158" s="73"/>
      <c r="QTD158" s="73"/>
      <c r="QTE158" s="73"/>
      <c r="QTF158" s="73"/>
      <c r="QTG158" s="73"/>
      <c r="QTH158" s="73"/>
      <c r="QTI158" s="73"/>
      <c r="QTJ158" s="73"/>
      <c r="QTK158" s="73"/>
      <c r="QTL158" s="73"/>
      <c r="QTM158" s="73"/>
      <c r="QTN158" s="73"/>
      <c r="QTO158" s="73"/>
      <c r="QTP158" s="73"/>
      <c r="QTQ158" s="73"/>
      <c r="QTR158" s="73"/>
      <c r="QTS158" s="73"/>
      <c r="QTT158" s="73"/>
      <c r="QTU158" s="73"/>
      <c r="QTV158" s="73"/>
      <c r="QTW158" s="73"/>
      <c r="QTX158" s="73"/>
      <c r="QTY158" s="73"/>
      <c r="QTZ158" s="73"/>
      <c r="QUA158" s="73"/>
      <c r="QUB158" s="73"/>
      <c r="QUC158" s="73"/>
      <c r="QUD158" s="73"/>
      <c r="QUE158" s="73"/>
      <c r="QUF158" s="73"/>
      <c r="QUG158" s="73"/>
      <c r="QUH158" s="73"/>
      <c r="QUI158" s="73"/>
      <c r="QUJ158" s="73"/>
      <c r="QUK158" s="73"/>
      <c r="QUL158" s="73"/>
      <c r="QUM158" s="73"/>
      <c r="QUN158" s="73"/>
      <c r="QUO158" s="73"/>
      <c r="QUP158" s="73"/>
      <c r="QUQ158" s="73"/>
      <c r="QUR158" s="73"/>
      <c r="QUS158" s="73"/>
      <c r="QUT158" s="73"/>
      <c r="QUU158" s="73"/>
      <c r="QUV158" s="73"/>
      <c r="QUW158" s="73"/>
      <c r="QUX158" s="73"/>
      <c r="QUY158" s="73"/>
      <c r="QUZ158" s="73"/>
      <c r="QVA158" s="73"/>
      <c r="QVB158" s="73"/>
      <c r="QVC158" s="73"/>
      <c r="QVD158" s="73"/>
      <c r="QVE158" s="73"/>
      <c r="QVF158" s="73"/>
      <c r="QVG158" s="73"/>
      <c r="QVH158" s="73"/>
      <c r="QVI158" s="73"/>
      <c r="QVJ158" s="73"/>
      <c r="QVK158" s="73"/>
      <c r="QVL158" s="73"/>
      <c r="QVM158" s="73"/>
      <c r="QVN158" s="73"/>
      <c r="QVO158" s="73"/>
      <c r="QVP158" s="73"/>
      <c r="QVQ158" s="73"/>
      <c r="QVR158" s="73"/>
      <c r="QVS158" s="73"/>
      <c r="QVT158" s="73"/>
      <c r="QVU158" s="73"/>
      <c r="QVV158" s="73"/>
      <c r="QVW158" s="73"/>
      <c r="QVX158" s="73"/>
      <c r="QVY158" s="73"/>
      <c r="QVZ158" s="73"/>
      <c r="QWA158" s="73"/>
      <c r="QWB158" s="73"/>
      <c r="QWC158" s="73"/>
      <c r="QWD158" s="73"/>
      <c r="QWE158" s="73"/>
      <c r="QWF158" s="73"/>
      <c r="QWG158" s="73"/>
      <c r="QWH158" s="73"/>
      <c r="QWI158" s="73"/>
      <c r="QWJ158" s="73"/>
      <c r="QWK158" s="73"/>
      <c r="QWL158" s="73"/>
      <c r="QWM158" s="73"/>
      <c r="QWN158" s="73"/>
      <c r="QWO158" s="73"/>
      <c r="QWP158" s="73"/>
      <c r="QWQ158" s="73"/>
      <c r="QWR158" s="73"/>
      <c r="QWS158" s="73"/>
      <c r="QWT158" s="73"/>
      <c r="QWU158" s="73"/>
      <c r="QWV158" s="73"/>
      <c r="QWW158" s="73"/>
      <c r="QWX158" s="73"/>
      <c r="QWY158" s="73"/>
      <c r="QWZ158" s="73"/>
      <c r="QXA158" s="73"/>
      <c r="QXB158" s="73"/>
      <c r="QXC158" s="73"/>
      <c r="QXD158" s="73"/>
      <c r="QXE158" s="73"/>
      <c r="QXF158" s="73"/>
      <c r="QXG158" s="73"/>
      <c r="QXH158" s="73"/>
      <c r="QXI158" s="73"/>
      <c r="QXJ158" s="73"/>
      <c r="QXK158" s="73"/>
      <c r="QXL158" s="73"/>
      <c r="QXM158" s="73"/>
      <c r="QXN158" s="73"/>
      <c r="QXO158" s="73"/>
      <c r="QXP158" s="73"/>
      <c r="QXQ158" s="73"/>
      <c r="QXR158" s="73"/>
      <c r="QXS158" s="73"/>
      <c r="QXT158" s="73"/>
      <c r="QXU158" s="73"/>
      <c r="QXV158" s="73"/>
      <c r="QXW158" s="73"/>
      <c r="QXX158" s="73"/>
      <c r="QXY158" s="73"/>
      <c r="QXZ158" s="73"/>
      <c r="QYA158" s="73"/>
      <c r="QYB158" s="73"/>
      <c r="QYC158" s="73"/>
      <c r="QYD158" s="73"/>
      <c r="QYE158" s="73"/>
      <c r="QYF158" s="73"/>
      <c r="QYG158" s="73"/>
      <c r="QYH158" s="73"/>
      <c r="QYI158" s="73"/>
      <c r="QYJ158" s="73"/>
      <c r="QYK158" s="73"/>
      <c r="QYL158" s="73"/>
      <c r="QYM158" s="73"/>
      <c r="QYN158" s="73"/>
      <c r="QYO158" s="73"/>
      <c r="QYP158" s="73"/>
      <c r="QYQ158" s="73"/>
      <c r="QYR158" s="73"/>
      <c r="QYS158" s="73"/>
      <c r="QYT158" s="73"/>
      <c r="QYU158" s="73"/>
      <c r="QYV158" s="73"/>
      <c r="QYW158" s="73"/>
      <c r="QYX158" s="73"/>
      <c r="QYY158" s="73"/>
      <c r="QYZ158" s="73"/>
      <c r="QZA158" s="73"/>
      <c r="QZB158" s="73"/>
      <c r="QZC158" s="73"/>
      <c r="QZD158" s="73"/>
      <c r="QZE158" s="73"/>
      <c r="QZF158" s="73"/>
      <c r="QZG158" s="73"/>
      <c r="QZH158" s="73"/>
      <c r="QZI158" s="73"/>
      <c r="QZJ158" s="73"/>
      <c r="QZK158" s="73"/>
      <c r="QZL158" s="73"/>
      <c r="QZM158" s="73"/>
      <c r="QZN158" s="73"/>
      <c r="QZO158" s="73"/>
      <c r="QZP158" s="73"/>
      <c r="QZQ158" s="73"/>
      <c r="QZR158" s="73"/>
      <c r="QZS158" s="73"/>
      <c r="QZT158" s="73"/>
      <c r="QZU158" s="73"/>
      <c r="QZV158" s="73"/>
      <c r="QZW158" s="73"/>
      <c r="QZX158" s="73"/>
      <c r="QZY158" s="73"/>
      <c r="QZZ158" s="73"/>
      <c r="RAA158" s="73"/>
      <c r="RAB158" s="73"/>
      <c r="RAC158" s="73"/>
      <c r="RAD158" s="73"/>
      <c r="RAE158" s="73"/>
      <c r="RAF158" s="73"/>
      <c r="RAG158" s="73"/>
      <c r="RAH158" s="73"/>
      <c r="RAI158" s="73"/>
      <c r="RAJ158" s="73"/>
      <c r="RAK158" s="73"/>
      <c r="RAL158" s="73"/>
      <c r="RAM158" s="73"/>
      <c r="RAN158" s="73"/>
      <c r="RAO158" s="73"/>
      <c r="RAP158" s="73"/>
      <c r="RAQ158" s="73"/>
      <c r="RAR158" s="73"/>
      <c r="RAS158" s="73"/>
      <c r="RAT158" s="73"/>
      <c r="RAU158" s="73"/>
      <c r="RAV158" s="73"/>
      <c r="RAW158" s="73"/>
      <c r="RAX158" s="73"/>
      <c r="RAY158" s="73"/>
      <c r="RAZ158" s="73"/>
      <c r="RBA158" s="73"/>
      <c r="RBB158" s="73"/>
      <c r="RBC158" s="73"/>
      <c r="RBD158" s="73"/>
      <c r="RBE158" s="73"/>
      <c r="RBF158" s="73"/>
      <c r="RBG158" s="73"/>
      <c r="RBH158" s="73"/>
      <c r="RBI158" s="73"/>
      <c r="RBJ158" s="73"/>
      <c r="RBK158" s="73"/>
      <c r="RBL158" s="73"/>
      <c r="RBM158" s="73"/>
      <c r="RBN158" s="73"/>
      <c r="RBO158" s="73"/>
      <c r="RBP158" s="73"/>
      <c r="RBQ158" s="73"/>
      <c r="RBR158" s="73"/>
      <c r="RBS158" s="73"/>
      <c r="RBT158" s="73"/>
      <c r="RBU158" s="73"/>
      <c r="RBV158" s="73"/>
      <c r="RBW158" s="73"/>
      <c r="RBX158" s="73"/>
      <c r="RBY158" s="73"/>
      <c r="RBZ158" s="73"/>
      <c r="RCA158" s="73"/>
      <c r="RCB158" s="73"/>
      <c r="RCC158" s="73"/>
      <c r="RCD158" s="73"/>
      <c r="RCE158" s="73"/>
      <c r="RCF158" s="73"/>
      <c r="RCG158" s="73"/>
      <c r="RCH158" s="73"/>
      <c r="RCI158" s="73"/>
      <c r="RCJ158" s="73"/>
      <c r="RCK158" s="73"/>
      <c r="RCL158" s="73"/>
      <c r="RCM158" s="73"/>
      <c r="RCN158" s="73"/>
      <c r="RCO158" s="73"/>
      <c r="RCP158" s="73"/>
      <c r="RCQ158" s="73"/>
      <c r="RCR158" s="73"/>
      <c r="RCS158" s="73"/>
      <c r="RCT158" s="73"/>
      <c r="RCU158" s="73"/>
      <c r="RCV158" s="73"/>
      <c r="RCW158" s="73"/>
      <c r="RCX158" s="73"/>
      <c r="RCY158" s="73"/>
      <c r="RCZ158" s="73"/>
      <c r="RDA158" s="73"/>
      <c r="RDB158" s="73"/>
      <c r="RDC158" s="73"/>
      <c r="RDD158" s="73"/>
      <c r="RDE158" s="73"/>
      <c r="RDF158" s="73"/>
      <c r="RDG158" s="73"/>
      <c r="RDH158" s="73"/>
      <c r="RDI158" s="73"/>
      <c r="RDJ158" s="73"/>
      <c r="RDK158" s="73"/>
      <c r="RDL158" s="73"/>
      <c r="RDM158" s="73"/>
      <c r="RDN158" s="73"/>
      <c r="RDO158" s="73"/>
      <c r="RDP158" s="73"/>
      <c r="RDQ158" s="73"/>
      <c r="RDR158" s="73"/>
      <c r="RDS158" s="73"/>
      <c r="RDT158" s="73"/>
      <c r="RDU158" s="73"/>
      <c r="RDV158" s="73"/>
      <c r="RDW158" s="73"/>
      <c r="RDX158" s="73"/>
      <c r="RDY158" s="73"/>
      <c r="RDZ158" s="73"/>
      <c r="REA158" s="73"/>
      <c r="REB158" s="73"/>
      <c r="REC158" s="73"/>
      <c r="RED158" s="73"/>
      <c r="REE158" s="73"/>
      <c r="REF158" s="73"/>
      <c r="REG158" s="73"/>
      <c r="REH158" s="73"/>
      <c r="REI158" s="73"/>
      <c r="REJ158" s="73"/>
      <c r="REK158" s="73"/>
      <c r="REL158" s="73"/>
      <c r="REM158" s="73"/>
      <c r="REN158" s="73"/>
      <c r="REO158" s="73"/>
      <c r="REP158" s="73"/>
      <c r="REQ158" s="73"/>
      <c r="RER158" s="73"/>
      <c r="RES158" s="73"/>
      <c r="RET158" s="73"/>
      <c r="REU158" s="73"/>
      <c r="REV158" s="73"/>
      <c r="REW158" s="73"/>
      <c r="REX158" s="73"/>
      <c r="REY158" s="73"/>
      <c r="REZ158" s="73"/>
      <c r="RFA158" s="73"/>
      <c r="RFB158" s="73"/>
      <c r="RFC158" s="73"/>
      <c r="RFD158" s="73"/>
      <c r="RFE158" s="73"/>
      <c r="RFF158" s="73"/>
      <c r="RFG158" s="73"/>
      <c r="RFH158" s="73"/>
      <c r="RFI158" s="73"/>
      <c r="RFJ158" s="73"/>
      <c r="RFK158" s="73"/>
      <c r="RFL158" s="73"/>
      <c r="RFM158" s="73"/>
      <c r="RFN158" s="73"/>
      <c r="RFO158" s="73"/>
      <c r="RFP158" s="73"/>
      <c r="RFQ158" s="73"/>
      <c r="RFR158" s="73"/>
      <c r="RFS158" s="73"/>
      <c r="RFT158" s="73"/>
      <c r="RFU158" s="73"/>
      <c r="RFV158" s="73"/>
      <c r="RFW158" s="73"/>
      <c r="RFX158" s="73"/>
      <c r="RFY158" s="73"/>
      <c r="RFZ158" s="73"/>
      <c r="RGA158" s="73"/>
      <c r="RGB158" s="73"/>
      <c r="RGC158" s="73"/>
      <c r="RGD158" s="73"/>
      <c r="RGE158" s="73"/>
      <c r="RGF158" s="73"/>
      <c r="RGG158" s="73"/>
      <c r="RGH158" s="73"/>
      <c r="RGI158" s="73"/>
      <c r="RGJ158" s="73"/>
      <c r="RGK158" s="73"/>
      <c r="RGL158" s="73"/>
      <c r="RGM158" s="73"/>
      <c r="RGN158" s="73"/>
      <c r="RGO158" s="73"/>
      <c r="RGP158" s="73"/>
      <c r="RGQ158" s="73"/>
      <c r="RGR158" s="73"/>
      <c r="RGS158" s="73"/>
      <c r="RGT158" s="73"/>
      <c r="RGU158" s="73"/>
      <c r="RGV158" s="73"/>
      <c r="RGW158" s="73"/>
      <c r="RGX158" s="73"/>
      <c r="RGY158" s="73"/>
      <c r="RGZ158" s="73"/>
      <c r="RHA158" s="73"/>
      <c r="RHB158" s="73"/>
      <c r="RHC158" s="73"/>
      <c r="RHD158" s="73"/>
      <c r="RHE158" s="73"/>
      <c r="RHF158" s="73"/>
      <c r="RHG158" s="73"/>
      <c r="RHH158" s="73"/>
      <c r="RHI158" s="73"/>
      <c r="RHJ158" s="73"/>
      <c r="RHK158" s="73"/>
      <c r="RHL158" s="73"/>
      <c r="RHM158" s="73"/>
      <c r="RHN158" s="73"/>
      <c r="RHO158" s="73"/>
      <c r="RHP158" s="73"/>
      <c r="RHQ158" s="73"/>
      <c r="RHR158" s="73"/>
      <c r="RHS158" s="73"/>
      <c r="RHT158" s="73"/>
      <c r="RHU158" s="73"/>
      <c r="RHV158" s="73"/>
      <c r="RHW158" s="73"/>
      <c r="RHX158" s="73"/>
      <c r="RHY158" s="73"/>
      <c r="RHZ158" s="73"/>
      <c r="RIA158" s="73"/>
      <c r="RIB158" s="73"/>
      <c r="RIC158" s="73"/>
      <c r="RID158" s="73"/>
      <c r="RIE158" s="73"/>
      <c r="RIF158" s="73"/>
      <c r="RIG158" s="73"/>
      <c r="RIH158" s="73"/>
      <c r="RII158" s="73"/>
      <c r="RIJ158" s="73"/>
      <c r="RIK158" s="73"/>
      <c r="RIL158" s="73"/>
      <c r="RIM158" s="73"/>
      <c r="RIN158" s="73"/>
      <c r="RIO158" s="73"/>
      <c r="RIP158" s="73"/>
      <c r="RIQ158" s="73"/>
      <c r="RIR158" s="73"/>
      <c r="RIS158" s="73"/>
      <c r="RIT158" s="73"/>
      <c r="RIU158" s="73"/>
      <c r="RIV158" s="73"/>
      <c r="RIW158" s="73"/>
      <c r="RIX158" s="73"/>
      <c r="RIY158" s="73"/>
      <c r="RIZ158" s="73"/>
      <c r="RJA158" s="73"/>
      <c r="RJB158" s="73"/>
      <c r="RJC158" s="73"/>
      <c r="RJD158" s="73"/>
      <c r="RJE158" s="73"/>
      <c r="RJF158" s="73"/>
      <c r="RJG158" s="73"/>
      <c r="RJH158" s="73"/>
      <c r="RJI158" s="73"/>
      <c r="RJJ158" s="73"/>
      <c r="RJK158" s="73"/>
      <c r="RJL158" s="73"/>
      <c r="RJM158" s="73"/>
      <c r="RJN158" s="73"/>
      <c r="RJO158" s="73"/>
      <c r="RJP158" s="73"/>
      <c r="RJQ158" s="73"/>
      <c r="RJR158" s="73"/>
      <c r="RJS158" s="73"/>
      <c r="RJT158" s="73"/>
      <c r="RJU158" s="73"/>
      <c r="RJV158" s="73"/>
      <c r="RJW158" s="73"/>
      <c r="RJX158" s="73"/>
      <c r="RJY158" s="73"/>
      <c r="RJZ158" s="73"/>
      <c r="RKA158" s="73"/>
      <c r="RKB158" s="73"/>
      <c r="RKC158" s="73"/>
      <c r="RKD158" s="73"/>
      <c r="RKE158" s="73"/>
      <c r="RKF158" s="73"/>
      <c r="RKG158" s="73"/>
      <c r="RKH158" s="73"/>
      <c r="RKI158" s="73"/>
      <c r="RKJ158" s="73"/>
      <c r="RKK158" s="73"/>
      <c r="RKL158" s="73"/>
      <c r="RKM158" s="73"/>
      <c r="RKN158" s="73"/>
      <c r="RKO158" s="73"/>
      <c r="RKP158" s="73"/>
      <c r="RKQ158" s="73"/>
      <c r="RKR158" s="73"/>
      <c r="RKS158" s="73"/>
      <c r="RKT158" s="73"/>
      <c r="RKU158" s="73"/>
      <c r="RKV158" s="73"/>
      <c r="RKW158" s="73"/>
      <c r="RKX158" s="73"/>
      <c r="RKY158" s="73"/>
      <c r="RKZ158" s="73"/>
      <c r="RLA158" s="73"/>
      <c r="RLB158" s="73"/>
      <c r="RLC158" s="73"/>
      <c r="RLD158" s="73"/>
      <c r="RLE158" s="73"/>
      <c r="RLF158" s="73"/>
      <c r="RLG158" s="73"/>
      <c r="RLH158" s="73"/>
      <c r="RLI158" s="73"/>
      <c r="RLJ158" s="73"/>
      <c r="RLK158" s="73"/>
      <c r="RLL158" s="73"/>
      <c r="RLM158" s="73"/>
      <c r="RLN158" s="73"/>
      <c r="RLO158" s="73"/>
      <c r="RLP158" s="73"/>
      <c r="RLQ158" s="73"/>
      <c r="RLR158" s="73"/>
      <c r="RLS158" s="73"/>
      <c r="RLT158" s="73"/>
      <c r="RLU158" s="73"/>
      <c r="RLV158" s="73"/>
      <c r="RLW158" s="73"/>
      <c r="RLX158" s="73"/>
      <c r="RLY158" s="73"/>
      <c r="RLZ158" s="73"/>
      <c r="RMA158" s="73"/>
      <c r="RMB158" s="73"/>
      <c r="RMC158" s="73"/>
      <c r="RMD158" s="73"/>
      <c r="RME158" s="73"/>
      <c r="RMF158" s="73"/>
      <c r="RMG158" s="73"/>
      <c r="RMH158" s="73"/>
      <c r="RMI158" s="73"/>
      <c r="RMJ158" s="73"/>
      <c r="RMK158" s="73"/>
      <c r="RML158" s="73"/>
      <c r="RMM158" s="73"/>
      <c r="RMN158" s="73"/>
      <c r="RMO158" s="73"/>
      <c r="RMP158" s="73"/>
      <c r="RMQ158" s="73"/>
      <c r="RMR158" s="73"/>
      <c r="RMS158" s="73"/>
      <c r="RMT158" s="73"/>
      <c r="RMU158" s="73"/>
      <c r="RMV158" s="73"/>
      <c r="RMW158" s="73"/>
      <c r="RMX158" s="73"/>
      <c r="RMY158" s="73"/>
      <c r="RMZ158" s="73"/>
      <c r="RNA158" s="73"/>
      <c r="RNB158" s="73"/>
      <c r="RNC158" s="73"/>
      <c r="RND158" s="73"/>
      <c r="RNE158" s="73"/>
      <c r="RNF158" s="73"/>
      <c r="RNG158" s="73"/>
      <c r="RNH158" s="73"/>
      <c r="RNI158" s="73"/>
      <c r="RNJ158" s="73"/>
      <c r="RNK158" s="73"/>
      <c r="RNL158" s="73"/>
      <c r="RNM158" s="73"/>
      <c r="RNN158" s="73"/>
      <c r="RNO158" s="73"/>
      <c r="RNP158" s="73"/>
      <c r="RNQ158" s="73"/>
      <c r="RNR158" s="73"/>
      <c r="RNS158" s="73"/>
      <c r="RNT158" s="73"/>
      <c r="RNU158" s="73"/>
      <c r="RNV158" s="73"/>
      <c r="RNW158" s="73"/>
      <c r="RNX158" s="73"/>
      <c r="RNY158" s="73"/>
      <c r="RNZ158" s="73"/>
      <c r="ROA158" s="73"/>
      <c r="ROB158" s="73"/>
      <c r="ROC158" s="73"/>
      <c r="ROD158" s="73"/>
      <c r="ROE158" s="73"/>
      <c r="ROF158" s="73"/>
      <c r="ROG158" s="73"/>
      <c r="ROH158" s="73"/>
      <c r="ROI158" s="73"/>
      <c r="ROJ158" s="73"/>
      <c r="ROK158" s="73"/>
      <c r="ROL158" s="73"/>
      <c r="ROM158" s="73"/>
      <c r="RON158" s="73"/>
      <c r="ROO158" s="73"/>
      <c r="ROP158" s="73"/>
      <c r="ROQ158" s="73"/>
      <c r="ROR158" s="73"/>
      <c r="ROS158" s="73"/>
      <c r="ROT158" s="73"/>
      <c r="ROU158" s="73"/>
      <c r="ROV158" s="73"/>
      <c r="ROW158" s="73"/>
      <c r="ROX158" s="73"/>
      <c r="ROY158" s="73"/>
      <c r="ROZ158" s="73"/>
      <c r="RPA158" s="73"/>
      <c r="RPB158" s="73"/>
      <c r="RPC158" s="73"/>
      <c r="RPD158" s="73"/>
      <c r="RPE158" s="73"/>
      <c r="RPF158" s="73"/>
      <c r="RPG158" s="73"/>
      <c r="RPH158" s="73"/>
      <c r="RPI158" s="73"/>
      <c r="RPJ158" s="73"/>
      <c r="RPK158" s="73"/>
      <c r="RPL158" s="73"/>
      <c r="RPM158" s="73"/>
      <c r="RPN158" s="73"/>
      <c r="RPO158" s="73"/>
      <c r="RPP158" s="73"/>
      <c r="RPQ158" s="73"/>
      <c r="RPR158" s="73"/>
      <c r="RPS158" s="73"/>
      <c r="RPT158" s="73"/>
      <c r="RPU158" s="73"/>
      <c r="RPV158" s="73"/>
      <c r="RPW158" s="73"/>
      <c r="RPX158" s="73"/>
      <c r="RPY158" s="73"/>
      <c r="RPZ158" s="73"/>
      <c r="RQA158" s="73"/>
      <c r="RQB158" s="73"/>
      <c r="RQC158" s="73"/>
      <c r="RQD158" s="73"/>
      <c r="RQE158" s="73"/>
      <c r="RQF158" s="73"/>
      <c r="RQG158" s="73"/>
      <c r="RQH158" s="73"/>
      <c r="RQI158" s="73"/>
      <c r="RQJ158" s="73"/>
      <c r="RQK158" s="73"/>
      <c r="RQL158" s="73"/>
      <c r="RQM158" s="73"/>
      <c r="RQN158" s="73"/>
      <c r="RQO158" s="73"/>
      <c r="RQP158" s="73"/>
      <c r="RQQ158" s="73"/>
      <c r="RQR158" s="73"/>
      <c r="RQS158" s="73"/>
      <c r="RQT158" s="73"/>
      <c r="RQU158" s="73"/>
      <c r="RQV158" s="73"/>
      <c r="RQW158" s="73"/>
      <c r="RQX158" s="73"/>
      <c r="RQY158" s="73"/>
      <c r="RQZ158" s="73"/>
      <c r="RRA158" s="73"/>
      <c r="RRB158" s="73"/>
      <c r="RRC158" s="73"/>
      <c r="RRD158" s="73"/>
      <c r="RRE158" s="73"/>
      <c r="RRF158" s="73"/>
      <c r="RRG158" s="73"/>
      <c r="RRH158" s="73"/>
      <c r="RRI158" s="73"/>
      <c r="RRJ158" s="73"/>
      <c r="RRK158" s="73"/>
      <c r="RRL158" s="73"/>
      <c r="RRM158" s="73"/>
      <c r="RRN158" s="73"/>
      <c r="RRO158" s="73"/>
      <c r="RRP158" s="73"/>
      <c r="RRQ158" s="73"/>
      <c r="RRR158" s="73"/>
      <c r="RRS158" s="73"/>
      <c r="RRT158" s="73"/>
      <c r="RRU158" s="73"/>
      <c r="RRV158" s="73"/>
      <c r="RRW158" s="73"/>
      <c r="RRX158" s="73"/>
      <c r="RRY158" s="73"/>
      <c r="RRZ158" s="73"/>
      <c r="RSA158" s="73"/>
      <c r="RSB158" s="73"/>
      <c r="RSC158" s="73"/>
      <c r="RSD158" s="73"/>
      <c r="RSE158" s="73"/>
      <c r="RSF158" s="73"/>
      <c r="RSG158" s="73"/>
      <c r="RSH158" s="73"/>
      <c r="RSI158" s="73"/>
      <c r="RSJ158" s="73"/>
      <c r="RSK158" s="73"/>
      <c r="RSL158" s="73"/>
      <c r="RSM158" s="73"/>
      <c r="RSN158" s="73"/>
      <c r="RSO158" s="73"/>
      <c r="RSP158" s="73"/>
      <c r="RSQ158" s="73"/>
      <c r="RSR158" s="73"/>
      <c r="RSS158" s="73"/>
      <c r="RST158" s="73"/>
      <c r="RSU158" s="73"/>
      <c r="RSV158" s="73"/>
      <c r="RSW158" s="73"/>
      <c r="RSX158" s="73"/>
      <c r="RSY158" s="73"/>
      <c r="RSZ158" s="73"/>
      <c r="RTA158" s="73"/>
      <c r="RTB158" s="73"/>
      <c r="RTC158" s="73"/>
      <c r="RTD158" s="73"/>
      <c r="RTE158" s="73"/>
      <c r="RTF158" s="73"/>
      <c r="RTG158" s="73"/>
      <c r="RTH158" s="73"/>
      <c r="RTI158" s="73"/>
      <c r="RTJ158" s="73"/>
      <c r="RTK158" s="73"/>
      <c r="RTL158" s="73"/>
      <c r="RTM158" s="73"/>
      <c r="RTN158" s="73"/>
      <c r="RTO158" s="73"/>
      <c r="RTP158" s="73"/>
      <c r="RTQ158" s="73"/>
      <c r="RTR158" s="73"/>
      <c r="RTS158" s="73"/>
      <c r="RTT158" s="73"/>
      <c r="RTU158" s="73"/>
      <c r="RTV158" s="73"/>
      <c r="RTW158" s="73"/>
      <c r="RTX158" s="73"/>
      <c r="RTY158" s="73"/>
      <c r="RTZ158" s="73"/>
      <c r="RUA158" s="73"/>
      <c r="RUB158" s="73"/>
      <c r="RUC158" s="73"/>
      <c r="RUD158" s="73"/>
      <c r="RUE158" s="73"/>
      <c r="RUF158" s="73"/>
      <c r="RUG158" s="73"/>
      <c r="RUH158" s="73"/>
      <c r="RUI158" s="73"/>
      <c r="RUJ158" s="73"/>
      <c r="RUK158" s="73"/>
      <c r="RUL158" s="73"/>
      <c r="RUM158" s="73"/>
      <c r="RUN158" s="73"/>
      <c r="RUO158" s="73"/>
      <c r="RUP158" s="73"/>
      <c r="RUQ158" s="73"/>
      <c r="RUR158" s="73"/>
      <c r="RUS158" s="73"/>
      <c r="RUT158" s="73"/>
      <c r="RUU158" s="73"/>
      <c r="RUV158" s="73"/>
      <c r="RUW158" s="73"/>
      <c r="RUX158" s="73"/>
      <c r="RUY158" s="73"/>
      <c r="RUZ158" s="73"/>
      <c r="RVA158" s="73"/>
      <c r="RVB158" s="73"/>
      <c r="RVC158" s="73"/>
      <c r="RVD158" s="73"/>
      <c r="RVE158" s="73"/>
      <c r="RVF158" s="73"/>
      <c r="RVG158" s="73"/>
      <c r="RVH158" s="73"/>
      <c r="RVI158" s="73"/>
      <c r="RVJ158" s="73"/>
      <c r="RVK158" s="73"/>
      <c r="RVL158" s="73"/>
      <c r="RVM158" s="73"/>
      <c r="RVN158" s="73"/>
      <c r="RVO158" s="73"/>
      <c r="RVP158" s="73"/>
      <c r="RVQ158" s="73"/>
      <c r="RVR158" s="73"/>
      <c r="RVS158" s="73"/>
      <c r="RVT158" s="73"/>
      <c r="RVU158" s="73"/>
      <c r="RVV158" s="73"/>
      <c r="RVW158" s="73"/>
      <c r="RVX158" s="73"/>
      <c r="RVY158" s="73"/>
      <c r="RVZ158" s="73"/>
      <c r="RWA158" s="73"/>
      <c r="RWB158" s="73"/>
      <c r="RWC158" s="73"/>
      <c r="RWD158" s="73"/>
      <c r="RWE158" s="73"/>
      <c r="RWF158" s="73"/>
      <c r="RWG158" s="73"/>
      <c r="RWH158" s="73"/>
      <c r="RWI158" s="73"/>
      <c r="RWJ158" s="73"/>
      <c r="RWK158" s="73"/>
      <c r="RWL158" s="73"/>
      <c r="RWM158" s="73"/>
      <c r="RWN158" s="73"/>
      <c r="RWO158" s="73"/>
      <c r="RWP158" s="73"/>
      <c r="RWQ158" s="73"/>
      <c r="RWR158" s="73"/>
      <c r="RWS158" s="73"/>
      <c r="RWT158" s="73"/>
      <c r="RWU158" s="73"/>
      <c r="RWV158" s="73"/>
      <c r="RWW158" s="73"/>
      <c r="RWX158" s="73"/>
      <c r="RWY158" s="73"/>
      <c r="RWZ158" s="73"/>
      <c r="RXA158" s="73"/>
      <c r="RXB158" s="73"/>
      <c r="RXC158" s="73"/>
      <c r="RXD158" s="73"/>
      <c r="RXE158" s="73"/>
      <c r="RXF158" s="73"/>
      <c r="RXG158" s="73"/>
      <c r="RXH158" s="73"/>
      <c r="RXI158" s="73"/>
      <c r="RXJ158" s="73"/>
      <c r="RXK158" s="73"/>
      <c r="RXL158" s="73"/>
      <c r="RXM158" s="73"/>
      <c r="RXN158" s="73"/>
      <c r="RXO158" s="73"/>
      <c r="RXP158" s="73"/>
      <c r="RXQ158" s="73"/>
      <c r="RXR158" s="73"/>
      <c r="RXS158" s="73"/>
      <c r="RXT158" s="73"/>
      <c r="RXU158" s="73"/>
      <c r="RXV158" s="73"/>
      <c r="RXW158" s="73"/>
      <c r="RXX158" s="73"/>
      <c r="RXY158" s="73"/>
      <c r="RXZ158" s="73"/>
      <c r="RYA158" s="73"/>
      <c r="RYB158" s="73"/>
      <c r="RYC158" s="73"/>
      <c r="RYD158" s="73"/>
      <c r="RYE158" s="73"/>
      <c r="RYF158" s="73"/>
      <c r="RYG158" s="73"/>
      <c r="RYH158" s="73"/>
      <c r="RYI158" s="73"/>
      <c r="RYJ158" s="73"/>
      <c r="RYK158" s="73"/>
      <c r="RYL158" s="73"/>
      <c r="RYM158" s="73"/>
      <c r="RYN158" s="73"/>
      <c r="RYO158" s="73"/>
      <c r="RYP158" s="73"/>
      <c r="RYQ158" s="73"/>
      <c r="RYR158" s="73"/>
      <c r="RYS158" s="73"/>
      <c r="RYT158" s="73"/>
      <c r="RYU158" s="73"/>
      <c r="RYV158" s="73"/>
      <c r="RYW158" s="73"/>
      <c r="RYX158" s="73"/>
      <c r="RYY158" s="73"/>
      <c r="RYZ158" s="73"/>
      <c r="RZA158" s="73"/>
      <c r="RZB158" s="73"/>
      <c r="RZC158" s="73"/>
      <c r="RZD158" s="73"/>
      <c r="RZE158" s="73"/>
      <c r="RZF158" s="73"/>
      <c r="RZG158" s="73"/>
      <c r="RZH158" s="73"/>
      <c r="RZI158" s="73"/>
      <c r="RZJ158" s="73"/>
      <c r="RZK158" s="73"/>
      <c r="RZL158" s="73"/>
      <c r="RZM158" s="73"/>
      <c r="RZN158" s="73"/>
      <c r="RZO158" s="73"/>
      <c r="RZP158" s="73"/>
      <c r="RZQ158" s="73"/>
      <c r="RZR158" s="73"/>
      <c r="RZS158" s="73"/>
      <c r="RZT158" s="73"/>
      <c r="RZU158" s="73"/>
      <c r="RZV158" s="73"/>
      <c r="RZW158" s="73"/>
      <c r="RZX158" s="73"/>
      <c r="RZY158" s="73"/>
      <c r="RZZ158" s="73"/>
      <c r="SAA158" s="73"/>
      <c r="SAB158" s="73"/>
      <c r="SAC158" s="73"/>
      <c r="SAD158" s="73"/>
      <c r="SAE158" s="73"/>
      <c r="SAF158" s="73"/>
      <c r="SAG158" s="73"/>
      <c r="SAH158" s="73"/>
      <c r="SAI158" s="73"/>
      <c r="SAJ158" s="73"/>
      <c r="SAK158" s="73"/>
      <c r="SAL158" s="73"/>
      <c r="SAM158" s="73"/>
      <c r="SAN158" s="73"/>
      <c r="SAO158" s="73"/>
      <c r="SAP158" s="73"/>
      <c r="SAQ158" s="73"/>
      <c r="SAR158" s="73"/>
      <c r="SAS158" s="73"/>
      <c r="SAT158" s="73"/>
      <c r="SAU158" s="73"/>
      <c r="SAV158" s="73"/>
      <c r="SAW158" s="73"/>
      <c r="SAX158" s="73"/>
      <c r="SAY158" s="73"/>
      <c r="SAZ158" s="73"/>
      <c r="SBA158" s="73"/>
      <c r="SBB158" s="73"/>
      <c r="SBC158" s="73"/>
      <c r="SBD158" s="73"/>
      <c r="SBE158" s="73"/>
      <c r="SBF158" s="73"/>
      <c r="SBG158" s="73"/>
      <c r="SBH158" s="73"/>
      <c r="SBI158" s="73"/>
      <c r="SBJ158" s="73"/>
      <c r="SBK158" s="73"/>
      <c r="SBL158" s="73"/>
      <c r="SBM158" s="73"/>
      <c r="SBN158" s="73"/>
      <c r="SBO158" s="73"/>
      <c r="SBP158" s="73"/>
      <c r="SBQ158" s="73"/>
      <c r="SBR158" s="73"/>
      <c r="SBS158" s="73"/>
      <c r="SBT158" s="73"/>
      <c r="SBU158" s="73"/>
      <c r="SBV158" s="73"/>
      <c r="SBW158" s="73"/>
      <c r="SBX158" s="73"/>
      <c r="SBY158" s="73"/>
      <c r="SBZ158" s="73"/>
      <c r="SCA158" s="73"/>
      <c r="SCB158" s="73"/>
      <c r="SCC158" s="73"/>
      <c r="SCD158" s="73"/>
      <c r="SCE158" s="73"/>
      <c r="SCF158" s="73"/>
      <c r="SCG158" s="73"/>
      <c r="SCH158" s="73"/>
      <c r="SCI158" s="73"/>
      <c r="SCJ158" s="73"/>
      <c r="SCK158" s="73"/>
      <c r="SCL158" s="73"/>
      <c r="SCM158" s="73"/>
      <c r="SCN158" s="73"/>
      <c r="SCO158" s="73"/>
      <c r="SCP158" s="73"/>
      <c r="SCQ158" s="73"/>
      <c r="SCR158" s="73"/>
      <c r="SCS158" s="73"/>
      <c r="SCT158" s="73"/>
      <c r="SCU158" s="73"/>
      <c r="SCV158" s="73"/>
      <c r="SCW158" s="73"/>
      <c r="SCX158" s="73"/>
      <c r="SCY158" s="73"/>
      <c r="SCZ158" s="73"/>
      <c r="SDA158" s="73"/>
      <c r="SDB158" s="73"/>
      <c r="SDC158" s="73"/>
      <c r="SDD158" s="73"/>
      <c r="SDE158" s="73"/>
      <c r="SDF158" s="73"/>
      <c r="SDG158" s="73"/>
      <c r="SDH158" s="73"/>
      <c r="SDI158" s="73"/>
      <c r="SDJ158" s="73"/>
      <c r="SDK158" s="73"/>
      <c r="SDL158" s="73"/>
      <c r="SDM158" s="73"/>
      <c r="SDN158" s="73"/>
      <c r="SDO158" s="73"/>
      <c r="SDP158" s="73"/>
      <c r="SDQ158" s="73"/>
      <c r="SDR158" s="73"/>
      <c r="SDS158" s="73"/>
      <c r="SDT158" s="73"/>
      <c r="SDU158" s="73"/>
      <c r="SDV158" s="73"/>
      <c r="SDW158" s="73"/>
      <c r="SDX158" s="73"/>
      <c r="SDY158" s="73"/>
      <c r="SDZ158" s="73"/>
      <c r="SEA158" s="73"/>
      <c r="SEB158" s="73"/>
      <c r="SEC158" s="73"/>
      <c r="SED158" s="73"/>
      <c r="SEE158" s="73"/>
      <c r="SEF158" s="73"/>
      <c r="SEG158" s="73"/>
      <c r="SEH158" s="73"/>
      <c r="SEI158" s="73"/>
      <c r="SEJ158" s="73"/>
      <c r="SEK158" s="73"/>
      <c r="SEL158" s="73"/>
      <c r="SEM158" s="73"/>
      <c r="SEN158" s="73"/>
      <c r="SEO158" s="73"/>
      <c r="SEP158" s="73"/>
      <c r="SEQ158" s="73"/>
      <c r="SER158" s="73"/>
      <c r="SES158" s="73"/>
      <c r="SET158" s="73"/>
      <c r="SEU158" s="73"/>
      <c r="SEV158" s="73"/>
      <c r="SEW158" s="73"/>
      <c r="SEX158" s="73"/>
      <c r="SEY158" s="73"/>
      <c r="SEZ158" s="73"/>
      <c r="SFA158" s="73"/>
      <c r="SFB158" s="73"/>
      <c r="SFC158" s="73"/>
      <c r="SFD158" s="73"/>
      <c r="SFE158" s="73"/>
      <c r="SFF158" s="73"/>
      <c r="SFG158" s="73"/>
      <c r="SFH158" s="73"/>
      <c r="SFI158" s="73"/>
      <c r="SFJ158" s="73"/>
      <c r="SFK158" s="73"/>
      <c r="SFL158" s="73"/>
      <c r="SFM158" s="73"/>
      <c r="SFN158" s="73"/>
      <c r="SFO158" s="73"/>
      <c r="SFP158" s="73"/>
      <c r="SFQ158" s="73"/>
      <c r="SFR158" s="73"/>
      <c r="SFS158" s="73"/>
      <c r="SFT158" s="73"/>
      <c r="SFU158" s="73"/>
      <c r="SFV158" s="73"/>
      <c r="SFW158" s="73"/>
      <c r="SFX158" s="73"/>
      <c r="SFY158" s="73"/>
      <c r="SFZ158" s="73"/>
      <c r="SGA158" s="73"/>
      <c r="SGB158" s="73"/>
      <c r="SGC158" s="73"/>
      <c r="SGD158" s="73"/>
      <c r="SGE158" s="73"/>
      <c r="SGF158" s="73"/>
      <c r="SGG158" s="73"/>
      <c r="SGH158" s="73"/>
      <c r="SGI158" s="73"/>
      <c r="SGJ158" s="73"/>
      <c r="SGK158" s="73"/>
      <c r="SGL158" s="73"/>
      <c r="SGM158" s="73"/>
      <c r="SGN158" s="73"/>
      <c r="SGO158" s="73"/>
      <c r="SGP158" s="73"/>
      <c r="SGQ158" s="73"/>
      <c r="SGR158" s="73"/>
      <c r="SGS158" s="73"/>
      <c r="SGT158" s="73"/>
      <c r="SGU158" s="73"/>
      <c r="SGV158" s="73"/>
      <c r="SGW158" s="73"/>
      <c r="SGX158" s="73"/>
      <c r="SGY158" s="73"/>
      <c r="SGZ158" s="73"/>
      <c r="SHA158" s="73"/>
      <c r="SHB158" s="73"/>
      <c r="SHC158" s="73"/>
      <c r="SHD158" s="73"/>
      <c r="SHE158" s="73"/>
      <c r="SHF158" s="73"/>
      <c r="SHG158" s="73"/>
      <c r="SHH158" s="73"/>
      <c r="SHI158" s="73"/>
      <c r="SHJ158" s="73"/>
      <c r="SHK158" s="73"/>
      <c r="SHL158" s="73"/>
      <c r="SHM158" s="73"/>
      <c r="SHN158" s="73"/>
      <c r="SHO158" s="73"/>
      <c r="SHP158" s="73"/>
      <c r="SHQ158" s="73"/>
      <c r="SHR158" s="73"/>
      <c r="SHS158" s="73"/>
      <c r="SHT158" s="73"/>
      <c r="SHU158" s="73"/>
      <c r="SHV158" s="73"/>
      <c r="SHW158" s="73"/>
      <c r="SHX158" s="73"/>
      <c r="SHY158" s="73"/>
      <c r="SHZ158" s="73"/>
      <c r="SIA158" s="73"/>
      <c r="SIB158" s="73"/>
      <c r="SIC158" s="73"/>
      <c r="SID158" s="73"/>
      <c r="SIE158" s="73"/>
      <c r="SIF158" s="73"/>
      <c r="SIG158" s="73"/>
      <c r="SIH158" s="73"/>
      <c r="SII158" s="73"/>
      <c r="SIJ158" s="73"/>
      <c r="SIK158" s="73"/>
      <c r="SIL158" s="73"/>
      <c r="SIM158" s="73"/>
      <c r="SIN158" s="73"/>
      <c r="SIO158" s="73"/>
      <c r="SIP158" s="73"/>
      <c r="SIQ158" s="73"/>
      <c r="SIR158" s="73"/>
      <c r="SIS158" s="73"/>
      <c r="SIT158" s="73"/>
      <c r="SIU158" s="73"/>
      <c r="SIV158" s="73"/>
      <c r="SIW158" s="73"/>
      <c r="SIX158" s="73"/>
      <c r="SIY158" s="73"/>
      <c r="SIZ158" s="73"/>
      <c r="SJA158" s="73"/>
      <c r="SJB158" s="73"/>
      <c r="SJC158" s="73"/>
      <c r="SJD158" s="73"/>
      <c r="SJE158" s="73"/>
      <c r="SJF158" s="73"/>
      <c r="SJG158" s="73"/>
      <c r="SJH158" s="73"/>
      <c r="SJI158" s="73"/>
      <c r="SJJ158" s="73"/>
      <c r="SJK158" s="73"/>
      <c r="SJL158" s="73"/>
      <c r="SJM158" s="73"/>
      <c r="SJN158" s="73"/>
      <c r="SJO158" s="73"/>
      <c r="SJP158" s="73"/>
      <c r="SJQ158" s="73"/>
      <c r="SJR158" s="73"/>
      <c r="SJS158" s="73"/>
      <c r="SJT158" s="73"/>
      <c r="SJU158" s="73"/>
      <c r="SJV158" s="73"/>
      <c r="SJW158" s="73"/>
      <c r="SJX158" s="73"/>
      <c r="SJY158" s="73"/>
      <c r="SJZ158" s="73"/>
      <c r="SKA158" s="73"/>
      <c r="SKB158" s="73"/>
      <c r="SKC158" s="73"/>
      <c r="SKD158" s="73"/>
      <c r="SKE158" s="73"/>
      <c r="SKF158" s="73"/>
      <c r="SKG158" s="73"/>
      <c r="SKH158" s="73"/>
      <c r="SKI158" s="73"/>
      <c r="SKJ158" s="73"/>
      <c r="SKK158" s="73"/>
      <c r="SKL158" s="73"/>
      <c r="SKM158" s="73"/>
      <c r="SKN158" s="73"/>
      <c r="SKO158" s="73"/>
      <c r="SKP158" s="73"/>
      <c r="SKQ158" s="73"/>
      <c r="SKR158" s="73"/>
      <c r="SKS158" s="73"/>
      <c r="SKT158" s="73"/>
      <c r="SKU158" s="73"/>
      <c r="SKV158" s="73"/>
      <c r="SKW158" s="73"/>
      <c r="SKX158" s="73"/>
      <c r="SKY158" s="73"/>
      <c r="SKZ158" s="73"/>
      <c r="SLA158" s="73"/>
      <c r="SLB158" s="73"/>
      <c r="SLC158" s="73"/>
      <c r="SLD158" s="73"/>
      <c r="SLE158" s="73"/>
      <c r="SLF158" s="73"/>
      <c r="SLG158" s="73"/>
      <c r="SLH158" s="73"/>
      <c r="SLI158" s="73"/>
      <c r="SLJ158" s="73"/>
      <c r="SLK158" s="73"/>
      <c r="SLL158" s="73"/>
      <c r="SLM158" s="73"/>
      <c r="SLN158" s="73"/>
      <c r="SLO158" s="73"/>
      <c r="SLP158" s="73"/>
      <c r="SLQ158" s="73"/>
      <c r="SLR158" s="73"/>
      <c r="SLS158" s="73"/>
      <c r="SLT158" s="73"/>
      <c r="SLU158" s="73"/>
      <c r="SLV158" s="73"/>
      <c r="SLW158" s="73"/>
      <c r="SLX158" s="73"/>
      <c r="SLY158" s="73"/>
      <c r="SLZ158" s="73"/>
      <c r="SMA158" s="73"/>
      <c r="SMB158" s="73"/>
      <c r="SMC158" s="73"/>
      <c r="SMD158" s="73"/>
      <c r="SME158" s="73"/>
      <c r="SMF158" s="73"/>
      <c r="SMG158" s="73"/>
      <c r="SMH158" s="73"/>
      <c r="SMI158" s="73"/>
      <c r="SMJ158" s="73"/>
      <c r="SMK158" s="73"/>
      <c r="SML158" s="73"/>
      <c r="SMM158" s="73"/>
      <c r="SMN158" s="73"/>
      <c r="SMO158" s="73"/>
      <c r="SMP158" s="73"/>
      <c r="SMQ158" s="73"/>
      <c r="SMR158" s="73"/>
      <c r="SMS158" s="73"/>
      <c r="SMT158" s="73"/>
      <c r="SMU158" s="73"/>
      <c r="SMV158" s="73"/>
      <c r="SMW158" s="73"/>
      <c r="SMX158" s="73"/>
      <c r="SMY158" s="73"/>
      <c r="SMZ158" s="73"/>
      <c r="SNA158" s="73"/>
      <c r="SNB158" s="73"/>
      <c r="SNC158" s="73"/>
      <c r="SND158" s="73"/>
      <c r="SNE158" s="73"/>
      <c r="SNF158" s="73"/>
      <c r="SNG158" s="73"/>
      <c r="SNH158" s="73"/>
      <c r="SNI158" s="73"/>
      <c r="SNJ158" s="73"/>
      <c r="SNK158" s="73"/>
      <c r="SNL158" s="73"/>
      <c r="SNM158" s="73"/>
      <c r="SNN158" s="73"/>
      <c r="SNO158" s="73"/>
      <c r="SNP158" s="73"/>
      <c r="SNQ158" s="73"/>
      <c r="SNR158" s="73"/>
      <c r="SNS158" s="73"/>
      <c r="SNT158" s="73"/>
      <c r="SNU158" s="73"/>
      <c r="SNV158" s="73"/>
      <c r="SNW158" s="73"/>
      <c r="SNX158" s="73"/>
      <c r="SNY158" s="73"/>
      <c r="SNZ158" s="73"/>
      <c r="SOA158" s="73"/>
      <c r="SOB158" s="73"/>
      <c r="SOC158" s="73"/>
      <c r="SOD158" s="73"/>
      <c r="SOE158" s="73"/>
      <c r="SOF158" s="73"/>
      <c r="SOG158" s="73"/>
      <c r="SOH158" s="73"/>
      <c r="SOI158" s="73"/>
      <c r="SOJ158" s="73"/>
      <c r="SOK158" s="73"/>
      <c r="SOL158" s="73"/>
      <c r="SOM158" s="73"/>
      <c r="SON158" s="73"/>
      <c r="SOO158" s="73"/>
      <c r="SOP158" s="73"/>
      <c r="SOQ158" s="73"/>
      <c r="SOR158" s="73"/>
      <c r="SOS158" s="73"/>
      <c r="SOT158" s="73"/>
      <c r="SOU158" s="73"/>
      <c r="SOV158" s="73"/>
      <c r="SOW158" s="73"/>
      <c r="SOX158" s="73"/>
      <c r="SOY158" s="73"/>
      <c r="SOZ158" s="73"/>
      <c r="SPA158" s="73"/>
      <c r="SPB158" s="73"/>
      <c r="SPC158" s="73"/>
      <c r="SPD158" s="73"/>
      <c r="SPE158" s="73"/>
      <c r="SPF158" s="73"/>
      <c r="SPG158" s="73"/>
      <c r="SPH158" s="73"/>
      <c r="SPI158" s="73"/>
      <c r="SPJ158" s="73"/>
      <c r="SPK158" s="73"/>
      <c r="SPL158" s="73"/>
      <c r="SPM158" s="73"/>
      <c r="SPN158" s="73"/>
      <c r="SPO158" s="73"/>
      <c r="SPP158" s="73"/>
      <c r="SPQ158" s="73"/>
      <c r="SPR158" s="73"/>
      <c r="SPS158" s="73"/>
      <c r="SPT158" s="73"/>
      <c r="SPU158" s="73"/>
      <c r="SPV158" s="73"/>
      <c r="SPW158" s="73"/>
      <c r="SPX158" s="73"/>
      <c r="SPY158" s="73"/>
      <c r="SPZ158" s="73"/>
      <c r="SQA158" s="73"/>
      <c r="SQB158" s="73"/>
      <c r="SQC158" s="73"/>
      <c r="SQD158" s="73"/>
      <c r="SQE158" s="73"/>
      <c r="SQF158" s="73"/>
      <c r="SQG158" s="73"/>
      <c r="SQH158" s="73"/>
      <c r="SQI158" s="73"/>
      <c r="SQJ158" s="73"/>
      <c r="SQK158" s="73"/>
      <c r="SQL158" s="73"/>
      <c r="SQM158" s="73"/>
      <c r="SQN158" s="73"/>
      <c r="SQO158" s="73"/>
      <c r="SQP158" s="73"/>
      <c r="SQQ158" s="73"/>
      <c r="SQR158" s="73"/>
      <c r="SQS158" s="73"/>
      <c r="SQT158" s="73"/>
      <c r="SQU158" s="73"/>
      <c r="SQV158" s="73"/>
      <c r="SQW158" s="73"/>
      <c r="SQX158" s="73"/>
      <c r="SQY158" s="73"/>
      <c r="SQZ158" s="73"/>
      <c r="SRA158" s="73"/>
      <c r="SRB158" s="73"/>
      <c r="SRC158" s="73"/>
      <c r="SRD158" s="73"/>
      <c r="SRE158" s="73"/>
      <c r="SRF158" s="73"/>
      <c r="SRG158" s="73"/>
      <c r="SRH158" s="73"/>
      <c r="SRI158" s="73"/>
      <c r="SRJ158" s="73"/>
      <c r="SRK158" s="73"/>
      <c r="SRL158" s="73"/>
      <c r="SRM158" s="73"/>
      <c r="SRN158" s="73"/>
      <c r="SRO158" s="73"/>
      <c r="SRP158" s="73"/>
      <c r="SRQ158" s="73"/>
      <c r="SRR158" s="73"/>
      <c r="SRS158" s="73"/>
      <c r="SRT158" s="73"/>
      <c r="SRU158" s="73"/>
      <c r="SRV158" s="73"/>
      <c r="SRW158" s="73"/>
      <c r="SRX158" s="73"/>
      <c r="SRY158" s="73"/>
      <c r="SRZ158" s="73"/>
      <c r="SSA158" s="73"/>
      <c r="SSB158" s="73"/>
      <c r="SSC158" s="73"/>
      <c r="SSD158" s="73"/>
      <c r="SSE158" s="73"/>
      <c r="SSF158" s="73"/>
      <c r="SSG158" s="73"/>
      <c r="SSH158" s="73"/>
      <c r="SSI158" s="73"/>
      <c r="SSJ158" s="73"/>
      <c r="SSK158" s="73"/>
      <c r="SSL158" s="73"/>
      <c r="SSM158" s="73"/>
      <c r="SSN158" s="73"/>
      <c r="SSO158" s="73"/>
      <c r="SSP158" s="73"/>
      <c r="SSQ158" s="73"/>
      <c r="SSR158" s="73"/>
      <c r="SSS158" s="73"/>
      <c r="SST158" s="73"/>
      <c r="SSU158" s="73"/>
      <c r="SSV158" s="73"/>
      <c r="SSW158" s="73"/>
      <c r="SSX158" s="73"/>
      <c r="SSY158" s="73"/>
      <c r="SSZ158" s="73"/>
      <c r="STA158" s="73"/>
      <c r="STB158" s="73"/>
      <c r="STC158" s="73"/>
      <c r="STD158" s="73"/>
      <c r="STE158" s="73"/>
      <c r="STF158" s="73"/>
      <c r="STG158" s="73"/>
      <c r="STH158" s="73"/>
      <c r="STI158" s="73"/>
      <c r="STJ158" s="73"/>
      <c r="STK158" s="73"/>
      <c r="STL158" s="73"/>
      <c r="STM158" s="73"/>
      <c r="STN158" s="73"/>
      <c r="STO158" s="73"/>
      <c r="STP158" s="73"/>
      <c r="STQ158" s="73"/>
      <c r="STR158" s="73"/>
      <c r="STS158" s="73"/>
      <c r="STT158" s="73"/>
      <c r="STU158" s="73"/>
      <c r="STV158" s="73"/>
      <c r="STW158" s="73"/>
      <c r="STX158" s="73"/>
      <c r="STY158" s="73"/>
      <c r="STZ158" s="73"/>
      <c r="SUA158" s="73"/>
      <c r="SUB158" s="73"/>
      <c r="SUC158" s="73"/>
      <c r="SUD158" s="73"/>
      <c r="SUE158" s="73"/>
      <c r="SUF158" s="73"/>
      <c r="SUG158" s="73"/>
      <c r="SUH158" s="73"/>
      <c r="SUI158" s="73"/>
      <c r="SUJ158" s="73"/>
      <c r="SUK158" s="73"/>
      <c r="SUL158" s="73"/>
      <c r="SUM158" s="73"/>
      <c r="SUN158" s="73"/>
      <c r="SUO158" s="73"/>
      <c r="SUP158" s="73"/>
      <c r="SUQ158" s="73"/>
      <c r="SUR158" s="73"/>
      <c r="SUS158" s="73"/>
      <c r="SUT158" s="73"/>
      <c r="SUU158" s="73"/>
      <c r="SUV158" s="73"/>
      <c r="SUW158" s="73"/>
      <c r="SUX158" s="73"/>
      <c r="SUY158" s="73"/>
      <c r="SUZ158" s="73"/>
      <c r="SVA158" s="73"/>
      <c r="SVB158" s="73"/>
      <c r="SVC158" s="73"/>
      <c r="SVD158" s="73"/>
      <c r="SVE158" s="73"/>
      <c r="SVF158" s="73"/>
      <c r="SVG158" s="73"/>
      <c r="SVH158" s="73"/>
      <c r="SVI158" s="73"/>
      <c r="SVJ158" s="73"/>
      <c r="SVK158" s="73"/>
      <c r="SVL158" s="73"/>
      <c r="SVM158" s="73"/>
      <c r="SVN158" s="73"/>
      <c r="SVO158" s="73"/>
      <c r="SVP158" s="73"/>
      <c r="SVQ158" s="73"/>
      <c r="SVR158" s="73"/>
      <c r="SVS158" s="73"/>
      <c r="SVT158" s="73"/>
      <c r="SVU158" s="73"/>
      <c r="SVV158" s="73"/>
      <c r="SVW158" s="73"/>
      <c r="SVX158" s="73"/>
      <c r="SVY158" s="73"/>
      <c r="SVZ158" s="73"/>
      <c r="SWA158" s="73"/>
      <c r="SWB158" s="73"/>
      <c r="SWC158" s="73"/>
      <c r="SWD158" s="73"/>
      <c r="SWE158" s="73"/>
      <c r="SWF158" s="73"/>
      <c r="SWG158" s="73"/>
      <c r="SWH158" s="73"/>
      <c r="SWI158" s="73"/>
      <c r="SWJ158" s="73"/>
      <c r="SWK158" s="73"/>
      <c r="SWL158" s="73"/>
      <c r="SWM158" s="73"/>
      <c r="SWN158" s="73"/>
      <c r="SWO158" s="73"/>
      <c r="SWP158" s="73"/>
      <c r="SWQ158" s="73"/>
      <c r="SWR158" s="73"/>
      <c r="SWS158" s="73"/>
      <c r="SWT158" s="73"/>
      <c r="SWU158" s="73"/>
      <c r="SWV158" s="73"/>
      <c r="SWW158" s="73"/>
      <c r="SWX158" s="73"/>
      <c r="SWY158" s="73"/>
      <c r="SWZ158" s="73"/>
      <c r="SXA158" s="73"/>
      <c r="SXB158" s="73"/>
      <c r="SXC158" s="73"/>
      <c r="SXD158" s="73"/>
      <c r="SXE158" s="73"/>
      <c r="SXF158" s="73"/>
      <c r="SXG158" s="73"/>
      <c r="SXH158" s="73"/>
      <c r="SXI158" s="73"/>
      <c r="SXJ158" s="73"/>
      <c r="SXK158" s="73"/>
      <c r="SXL158" s="73"/>
      <c r="SXM158" s="73"/>
      <c r="SXN158" s="73"/>
      <c r="SXO158" s="73"/>
      <c r="SXP158" s="73"/>
      <c r="SXQ158" s="73"/>
      <c r="SXR158" s="73"/>
      <c r="SXS158" s="73"/>
      <c r="SXT158" s="73"/>
      <c r="SXU158" s="73"/>
      <c r="SXV158" s="73"/>
      <c r="SXW158" s="73"/>
      <c r="SXX158" s="73"/>
      <c r="SXY158" s="73"/>
      <c r="SXZ158" s="73"/>
      <c r="SYA158" s="73"/>
      <c r="SYB158" s="73"/>
      <c r="SYC158" s="73"/>
      <c r="SYD158" s="73"/>
      <c r="SYE158" s="73"/>
      <c r="SYF158" s="73"/>
      <c r="SYG158" s="73"/>
      <c r="SYH158" s="73"/>
      <c r="SYI158" s="73"/>
      <c r="SYJ158" s="73"/>
      <c r="SYK158" s="73"/>
      <c r="SYL158" s="73"/>
      <c r="SYM158" s="73"/>
      <c r="SYN158" s="73"/>
      <c r="SYO158" s="73"/>
      <c r="SYP158" s="73"/>
      <c r="SYQ158" s="73"/>
      <c r="SYR158" s="73"/>
      <c r="SYS158" s="73"/>
      <c r="SYT158" s="73"/>
      <c r="SYU158" s="73"/>
      <c r="SYV158" s="73"/>
      <c r="SYW158" s="73"/>
      <c r="SYX158" s="73"/>
      <c r="SYY158" s="73"/>
      <c r="SYZ158" s="73"/>
      <c r="SZA158" s="73"/>
      <c r="SZB158" s="73"/>
      <c r="SZC158" s="73"/>
      <c r="SZD158" s="73"/>
      <c r="SZE158" s="73"/>
      <c r="SZF158" s="73"/>
      <c r="SZG158" s="73"/>
      <c r="SZH158" s="73"/>
      <c r="SZI158" s="73"/>
      <c r="SZJ158" s="73"/>
      <c r="SZK158" s="73"/>
      <c r="SZL158" s="73"/>
      <c r="SZM158" s="73"/>
      <c r="SZN158" s="73"/>
      <c r="SZO158" s="73"/>
      <c r="SZP158" s="73"/>
      <c r="SZQ158" s="73"/>
      <c r="SZR158" s="73"/>
      <c r="SZS158" s="73"/>
      <c r="SZT158" s="73"/>
      <c r="SZU158" s="73"/>
      <c r="SZV158" s="73"/>
      <c r="SZW158" s="73"/>
      <c r="SZX158" s="73"/>
      <c r="SZY158" s="73"/>
      <c r="SZZ158" s="73"/>
      <c r="TAA158" s="73"/>
      <c r="TAB158" s="73"/>
      <c r="TAC158" s="73"/>
      <c r="TAD158" s="73"/>
      <c r="TAE158" s="73"/>
      <c r="TAF158" s="73"/>
      <c r="TAG158" s="73"/>
      <c r="TAH158" s="73"/>
      <c r="TAI158" s="73"/>
      <c r="TAJ158" s="73"/>
      <c r="TAK158" s="73"/>
      <c r="TAL158" s="73"/>
      <c r="TAM158" s="73"/>
      <c r="TAN158" s="73"/>
      <c r="TAO158" s="73"/>
      <c r="TAP158" s="73"/>
      <c r="TAQ158" s="73"/>
      <c r="TAR158" s="73"/>
      <c r="TAS158" s="73"/>
      <c r="TAT158" s="73"/>
      <c r="TAU158" s="73"/>
      <c r="TAV158" s="73"/>
      <c r="TAW158" s="73"/>
      <c r="TAX158" s="73"/>
      <c r="TAY158" s="73"/>
      <c r="TAZ158" s="73"/>
      <c r="TBA158" s="73"/>
      <c r="TBB158" s="73"/>
      <c r="TBC158" s="73"/>
      <c r="TBD158" s="73"/>
      <c r="TBE158" s="73"/>
      <c r="TBF158" s="73"/>
      <c r="TBG158" s="73"/>
      <c r="TBH158" s="73"/>
      <c r="TBI158" s="73"/>
      <c r="TBJ158" s="73"/>
      <c r="TBK158" s="73"/>
      <c r="TBL158" s="73"/>
      <c r="TBM158" s="73"/>
      <c r="TBN158" s="73"/>
      <c r="TBO158" s="73"/>
      <c r="TBP158" s="73"/>
      <c r="TBQ158" s="73"/>
      <c r="TBR158" s="73"/>
      <c r="TBS158" s="73"/>
      <c r="TBT158" s="73"/>
      <c r="TBU158" s="73"/>
      <c r="TBV158" s="73"/>
      <c r="TBW158" s="73"/>
      <c r="TBX158" s="73"/>
      <c r="TBY158" s="73"/>
      <c r="TBZ158" s="73"/>
      <c r="TCA158" s="73"/>
      <c r="TCB158" s="73"/>
      <c r="TCC158" s="73"/>
      <c r="TCD158" s="73"/>
      <c r="TCE158" s="73"/>
      <c r="TCF158" s="73"/>
      <c r="TCG158" s="73"/>
      <c r="TCH158" s="73"/>
      <c r="TCI158" s="73"/>
      <c r="TCJ158" s="73"/>
      <c r="TCK158" s="73"/>
      <c r="TCL158" s="73"/>
      <c r="TCM158" s="73"/>
      <c r="TCN158" s="73"/>
      <c r="TCO158" s="73"/>
      <c r="TCP158" s="73"/>
      <c r="TCQ158" s="73"/>
      <c r="TCR158" s="73"/>
      <c r="TCS158" s="73"/>
      <c r="TCT158" s="73"/>
      <c r="TCU158" s="73"/>
      <c r="TCV158" s="73"/>
      <c r="TCW158" s="73"/>
      <c r="TCX158" s="73"/>
      <c r="TCY158" s="73"/>
      <c r="TCZ158" s="73"/>
      <c r="TDA158" s="73"/>
      <c r="TDB158" s="73"/>
      <c r="TDC158" s="73"/>
      <c r="TDD158" s="73"/>
      <c r="TDE158" s="73"/>
      <c r="TDF158" s="73"/>
      <c r="TDG158" s="73"/>
      <c r="TDH158" s="73"/>
      <c r="TDI158" s="73"/>
      <c r="TDJ158" s="73"/>
      <c r="TDK158" s="73"/>
      <c r="TDL158" s="73"/>
      <c r="TDM158" s="73"/>
      <c r="TDN158" s="73"/>
      <c r="TDO158" s="73"/>
      <c r="TDP158" s="73"/>
      <c r="TDQ158" s="73"/>
      <c r="TDR158" s="73"/>
      <c r="TDS158" s="73"/>
      <c r="TDT158" s="73"/>
      <c r="TDU158" s="73"/>
      <c r="TDV158" s="73"/>
      <c r="TDW158" s="73"/>
      <c r="TDX158" s="73"/>
      <c r="TDY158" s="73"/>
      <c r="TDZ158" s="73"/>
      <c r="TEA158" s="73"/>
      <c r="TEB158" s="73"/>
      <c r="TEC158" s="73"/>
      <c r="TED158" s="73"/>
      <c r="TEE158" s="73"/>
      <c r="TEF158" s="73"/>
      <c r="TEG158" s="73"/>
      <c r="TEH158" s="73"/>
      <c r="TEI158" s="73"/>
      <c r="TEJ158" s="73"/>
      <c r="TEK158" s="73"/>
      <c r="TEL158" s="73"/>
      <c r="TEM158" s="73"/>
      <c r="TEN158" s="73"/>
      <c r="TEO158" s="73"/>
      <c r="TEP158" s="73"/>
      <c r="TEQ158" s="73"/>
      <c r="TER158" s="73"/>
      <c r="TES158" s="73"/>
      <c r="TET158" s="73"/>
      <c r="TEU158" s="73"/>
      <c r="TEV158" s="73"/>
      <c r="TEW158" s="73"/>
      <c r="TEX158" s="73"/>
      <c r="TEY158" s="73"/>
      <c r="TEZ158" s="73"/>
      <c r="TFA158" s="73"/>
      <c r="TFB158" s="73"/>
      <c r="TFC158" s="73"/>
      <c r="TFD158" s="73"/>
      <c r="TFE158" s="73"/>
      <c r="TFF158" s="73"/>
      <c r="TFG158" s="73"/>
      <c r="TFH158" s="73"/>
      <c r="TFI158" s="73"/>
      <c r="TFJ158" s="73"/>
      <c r="TFK158" s="73"/>
      <c r="TFL158" s="73"/>
      <c r="TFM158" s="73"/>
      <c r="TFN158" s="73"/>
      <c r="TFO158" s="73"/>
      <c r="TFP158" s="73"/>
      <c r="TFQ158" s="73"/>
      <c r="TFR158" s="73"/>
      <c r="TFS158" s="73"/>
      <c r="TFT158" s="73"/>
      <c r="TFU158" s="73"/>
      <c r="TFV158" s="73"/>
      <c r="TFW158" s="73"/>
      <c r="TFX158" s="73"/>
      <c r="TFY158" s="73"/>
      <c r="TFZ158" s="73"/>
      <c r="TGA158" s="73"/>
      <c r="TGB158" s="73"/>
      <c r="TGC158" s="73"/>
      <c r="TGD158" s="73"/>
      <c r="TGE158" s="73"/>
      <c r="TGF158" s="73"/>
      <c r="TGG158" s="73"/>
      <c r="TGH158" s="73"/>
      <c r="TGI158" s="73"/>
      <c r="TGJ158" s="73"/>
      <c r="TGK158" s="73"/>
      <c r="TGL158" s="73"/>
      <c r="TGM158" s="73"/>
      <c r="TGN158" s="73"/>
      <c r="TGO158" s="73"/>
      <c r="TGP158" s="73"/>
      <c r="TGQ158" s="73"/>
      <c r="TGR158" s="73"/>
      <c r="TGS158" s="73"/>
      <c r="TGT158" s="73"/>
      <c r="TGU158" s="73"/>
      <c r="TGV158" s="73"/>
      <c r="TGW158" s="73"/>
      <c r="TGX158" s="73"/>
      <c r="TGY158" s="73"/>
      <c r="TGZ158" s="73"/>
      <c r="THA158" s="73"/>
      <c r="THB158" s="73"/>
      <c r="THC158" s="73"/>
      <c r="THD158" s="73"/>
      <c r="THE158" s="73"/>
      <c r="THF158" s="73"/>
      <c r="THG158" s="73"/>
      <c r="THH158" s="73"/>
      <c r="THI158" s="73"/>
      <c r="THJ158" s="73"/>
      <c r="THK158" s="73"/>
      <c r="THL158" s="73"/>
      <c r="THM158" s="73"/>
      <c r="THN158" s="73"/>
      <c r="THO158" s="73"/>
      <c r="THP158" s="73"/>
      <c r="THQ158" s="73"/>
      <c r="THR158" s="73"/>
      <c r="THS158" s="73"/>
      <c r="THT158" s="73"/>
      <c r="THU158" s="73"/>
      <c r="THV158" s="73"/>
      <c r="THW158" s="73"/>
      <c r="THX158" s="73"/>
      <c r="THY158" s="73"/>
      <c r="THZ158" s="73"/>
      <c r="TIA158" s="73"/>
      <c r="TIB158" s="73"/>
      <c r="TIC158" s="73"/>
      <c r="TID158" s="73"/>
      <c r="TIE158" s="73"/>
      <c r="TIF158" s="73"/>
      <c r="TIG158" s="73"/>
      <c r="TIH158" s="73"/>
      <c r="TII158" s="73"/>
      <c r="TIJ158" s="73"/>
      <c r="TIK158" s="73"/>
      <c r="TIL158" s="73"/>
      <c r="TIM158" s="73"/>
      <c r="TIN158" s="73"/>
      <c r="TIO158" s="73"/>
      <c r="TIP158" s="73"/>
      <c r="TIQ158" s="73"/>
      <c r="TIR158" s="73"/>
      <c r="TIS158" s="73"/>
      <c r="TIT158" s="73"/>
      <c r="TIU158" s="73"/>
      <c r="TIV158" s="73"/>
      <c r="TIW158" s="73"/>
      <c r="TIX158" s="73"/>
      <c r="TIY158" s="73"/>
      <c r="TIZ158" s="73"/>
      <c r="TJA158" s="73"/>
      <c r="TJB158" s="73"/>
      <c r="TJC158" s="73"/>
      <c r="TJD158" s="73"/>
      <c r="TJE158" s="73"/>
      <c r="TJF158" s="73"/>
      <c r="TJG158" s="73"/>
      <c r="TJH158" s="73"/>
      <c r="TJI158" s="73"/>
      <c r="TJJ158" s="73"/>
      <c r="TJK158" s="73"/>
      <c r="TJL158" s="73"/>
      <c r="TJM158" s="73"/>
      <c r="TJN158" s="73"/>
      <c r="TJO158" s="73"/>
      <c r="TJP158" s="73"/>
      <c r="TJQ158" s="73"/>
      <c r="TJR158" s="73"/>
      <c r="TJS158" s="73"/>
      <c r="TJT158" s="73"/>
      <c r="TJU158" s="73"/>
      <c r="TJV158" s="73"/>
      <c r="TJW158" s="73"/>
      <c r="TJX158" s="73"/>
      <c r="TJY158" s="73"/>
      <c r="TJZ158" s="73"/>
      <c r="TKA158" s="73"/>
      <c r="TKB158" s="73"/>
      <c r="TKC158" s="73"/>
      <c r="TKD158" s="73"/>
      <c r="TKE158" s="73"/>
      <c r="TKF158" s="73"/>
      <c r="TKG158" s="73"/>
      <c r="TKH158" s="73"/>
      <c r="TKI158" s="73"/>
      <c r="TKJ158" s="73"/>
      <c r="TKK158" s="73"/>
      <c r="TKL158" s="73"/>
      <c r="TKM158" s="73"/>
      <c r="TKN158" s="73"/>
      <c r="TKO158" s="73"/>
      <c r="TKP158" s="73"/>
      <c r="TKQ158" s="73"/>
      <c r="TKR158" s="73"/>
      <c r="TKS158" s="73"/>
      <c r="TKT158" s="73"/>
      <c r="TKU158" s="73"/>
      <c r="TKV158" s="73"/>
      <c r="TKW158" s="73"/>
      <c r="TKX158" s="73"/>
      <c r="TKY158" s="73"/>
      <c r="TKZ158" s="73"/>
      <c r="TLA158" s="73"/>
      <c r="TLB158" s="73"/>
      <c r="TLC158" s="73"/>
      <c r="TLD158" s="73"/>
      <c r="TLE158" s="73"/>
      <c r="TLF158" s="73"/>
      <c r="TLG158" s="73"/>
      <c r="TLH158" s="73"/>
      <c r="TLI158" s="73"/>
      <c r="TLJ158" s="73"/>
      <c r="TLK158" s="73"/>
      <c r="TLL158" s="73"/>
      <c r="TLM158" s="73"/>
      <c r="TLN158" s="73"/>
      <c r="TLO158" s="73"/>
      <c r="TLP158" s="73"/>
      <c r="TLQ158" s="73"/>
      <c r="TLR158" s="73"/>
      <c r="TLS158" s="73"/>
      <c r="TLT158" s="73"/>
      <c r="TLU158" s="73"/>
      <c r="TLV158" s="73"/>
      <c r="TLW158" s="73"/>
      <c r="TLX158" s="73"/>
      <c r="TLY158" s="73"/>
      <c r="TLZ158" s="73"/>
      <c r="TMA158" s="73"/>
      <c r="TMB158" s="73"/>
      <c r="TMC158" s="73"/>
      <c r="TMD158" s="73"/>
      <c r="TME158" s="73"/>
      <c r="TMF158" s="73"/>
      <c r="TMG158" s="73"/>
      <c r="TMH158" s="73"/>
      <c r="TMI158" s="73"/>
      <c r="TMJ158" s="73"/>
      <c r="TMK158" s="73"/>
      <c r="TML158" s="73"/>
      <c r="TMM158" s="73"/>
      <c r="TMN158" s="73"/>
      <c r="TMO158" s="73"/>
      <c r="TMP158" s="73"/>
      <c r="TMQ158" s="73"/>
      <c r="TMR158" s="73"/>
      <c r="TMS158" s="73"/>
      <c r="TMT158" s="73"/>
      <c r="TMU158" s="73"/>
      <c r="TMV158" s="73"/>
      <c r="TMW158" s="73"/>
      <c r="TMX158" s="73"/>
      <c r="TMY158" s="73"/>
      <c r="TMZ158" s="73"/>
      <c r="TNA158" s="73"/>
      <c r="TNB158" s="73"/>
      <c r="TNC158" s="73"/>
      <c r="TND158" s="73"/>
      <c r="TNE158" s="73"/>
      <c r="TNF158" s="73"/>
      <c r="TNG158" s="73"/>
      <c r="TNH158" s="73"/>
      <c r="TNI158" s="73"/>
      <c r="TNJ158" s="73"/>
      <c r="TNK158" s="73"/>
      <c r="TNL158" s="73"/>
      <c r="TNM158" s="73"/>
      <c r="TNN158" s="73"/>
      <c r="TNO158" s="73"/>
      <c r="TNP158" s="73"/>
      <c r="TNQ158" s="73"/>
      <c r="TNR158" s="73"/>
      <c r="TNS158" s="73"/>
      <c r="TNT158" s="73"/>
      <c r="TNU158" s="73"/>
      <c r="TNV158" s="73"/>
      <c r="TNW158" s="73"/>
      <c r="TNX158" s="73"/>
      <c r="TNY158" s="73"/>
      <c r="TNZ158" s="73"/>
      <c r="TOA158" s="73"/>
      <c r="TOB158" s="73"/>
      <c r="TOC158" s="73"/>
      <c r="TOD158" s="73"/>
      <c r="TOE158" s="73"/>
      <c r="TOF158" s="73"/>
      <c r="TOG158" s="73"/>
      <c r="TOH158" s="73"/>
      <c r="TOI158" s="73"/>
      <c r="TOJ158" s="73"/>
      <c r="TOK158" s="73"/>
      <c r="TOL158" s="73"/>
      <c r="TOM158" s="73"/>
      <c r="TON158" s="73"/>
      <c r="TOO158" s="73"/>
      <c r="TOP158" s="73"/>
      <c r="TOQ158" s="73"/>
      <c r="TOR158" s="73"/>
      <c r="TOS158" s="73"/>
      <c r="TOT158" s="73"/>
      <c r="TOU158" s="73"/>
      <c r="TOV158" s="73"/>
      <c r="TOW158" s="73"/>
      <c r="TOX158" s="73"/>
      <c r="TOY158" s="73"/>
      <c r="TOZ158" s="73"/>
      <c r="TPA158" s="73"/>
      <c r="TPB158" s="73"/>
      <c r="TPC158" s="73"/>
      <c r="TPD158" s="73"/>
      <c r="TPE158" s="73"/>
      <c r="TPF158" s="73"/>
      <c r="TPG158" s="73"/>
      <c r="TPH158" s="73"/>
      <c r="TPI158" s="73"/>
      <c r="TPJ158" s="73"/>
      <c r="TPK158" s="73"/>
      <c r="TPL158" s="73"/>
      <c r="TPM158" s="73"/>
      <c r="TPN158" s="73"/>
      <c r="TPO158" s="73"/>
      <c r="TPP158" s="73"/>
      <c r="TPQ158" s="73"/>
      <c r="TPR158" s="73"/>
      <c r="TPS158" s="73"/>
      <c r="TPT158" s="73"/>
      <c r="TPU158" s="73"/>
      <c r="TPV158" s="73"/>
      <c r="TPW158" s="73"/>
      <c r="TPX158" s="73"/>
      <c r="TPY158" s="73"/>
      <c r="TPZ158" s="73"/>
      <c r="TQA158" s="73"/>
      <c r="TQB158" s="73"/>
      <c r="TQC158" s="73"/>
      <c r="TQD158" s="73"/>
      <c r="TQE158" s="73"/>
      <c r="TQF158" s="73"/>
      <c r="TQG158" s="73"/>
      <c r="TQH158" s="73"/>
      <c r="TQI158" s="73"/>
      <c r="TQJ158" s="73"/>
      <c r="TQK158" s="73"/>
      <c r="TQL158" s="73"/>
      <c r="TQM158" s="73"/>
      <c r="TQN158" s="73"/>
      <c r="TQO158" s="73"/>
      <c r="TQP158" s="73"/>
      <c r="TQQ158" s="73"/>
      <c r="TQR158" s="73"/>
      <c r="TQS158" s="73"/>
      <c r="TQT158" s="73"/>
      <c r="TQU158" s="73"/>
      <c r="TQV158" s="73"/>
      <c r="TQW158" s="73"/>
      <c r="TQX158" s="73"/>
      <c r="TQY158" s="73"/>
      <c r="TQZ158" s="73"/>
      <c r="TRA158" s="73"/>
      <c r="TRB158" s="73"/>
      <c r="TRC158" s="73"/>
      <c r="TRD158" s="73"/>
      <c r="TRE158" s="73"/>
      <c r="TRF158" s="73"/>
      <c r="TRG158" s="73"/>
      <c r="TRH158" s="73"/>
      <c r="TRI158" s="73"/>
      <c r="TRJ158" s="73"/>
      <c r="TRK158" s="73"/>
      <c r="TRL158" s="73"/>
      <c r="TRM158" s="73"/>
      <c r="TRN158" s="73"/>
      <c r="TRO158" s="73"/>
      <c r="TRP158" s="73"/>
      <c r="TRQ158" s="73"/>
      <c r="TRR158" s="73"/>
      <c r="TRS158" s="73"/>
      <c r="TRT158" s="73"/>
      <c r="TRU158" s="73"/>
      <c r="TRV158" s="73"/>
      <c r="TRW158" s="73"/>
      <c r="TRX158" s="73"/>
      <c r="TRY158" s="73"/>
      <c r="TRZ158" s="73"/>
      <c r="TSA158" s="73"/>
      <c r="TSB158" s="73"/>
      <c r="TSC158" s="73"/>
      <c r="TSD158" s="73"/>
      <c r="TSE158" s="73"/>
      <c r="TSF158" s="73"/>
      <c r="TSG158" s="73"/>
      <c r="TSH158" s="73"/>
      <c r="TSI158" s="73"/>
      <c r="TSJ158" s="73"/>
      <c r="TSK158" s="73"/>
      <c r="TSL158" s="73"/>
      <c r="TSM158" s="73"/>
      <c r="TSN158" s="73"/>
      <c r="TSO158" s="73"/>
      <c r="TSP158" s="73"/>
      <c r="TSQ158" s="73"/>
      <c r="TSR158" s="73"/>
      <c r="TSS158" s="73"/>
      <c r="TST158" s="73"/>
      <c r="TSU158" s="73"/>
      <c r="TSV158" s="73"/>
      <c r="TSW158" s="73"/>
      <c r="TSX158" s="73"/>
      <c r="TSY158" s="73"/>
      <c r="TSZ158" s="73"/>
      <c r="TTA158" s="73"/>
      <c r="TTB158" s="73"/>
      <c r="TTC158" s="73"/>
      <c r="TTD158" s="73"/>
      <c r="TTE158" s="73"/>
      <c r="TTF158" s="73"/>
      <c r="TTG158" s="73"/>
      <c r="TTH158" s="73"/>
      <c r="TTI158" s="73"/>
      <c r="TTJ158" s="73"/>
      <c r="TTK158" s="73"/>
      <c r="TTL158" s="73"/>
      <c r="TTM158" s="73"/>
      <c r="TTN158" s="73"/>
      <c r="TTO158" s="73"/>
      <c r="TTP158" s="73"/>
      <c r="TTQ158" s="73"/>
      <c r="TTR158" s="73"/>
      <c r="TTS158" s="73"/>
      <c r="TTT158" s="73"/>
      <c r="TTU158" s="73"/>
      <c r="TTV158" s="73"/>
      <c r="TTW158" s="73"/>
      <c r="TTX158" s="73"/>
      <c r="TTY158" s="73"/>
      <c r="TTZ158" s="73"/>
      <c r="TUA158" s="73"/>
      <c r="TUB158" s="73"/>
      <c r="TUC158" s="73"/>
      <c r="TUD158" s="73"/>
      <c r="TUE158" s="73"/>
      <c r="TUF158" s="73"/>
      <c r="TUG158" s="73"/>
      <c r="TUH158" s="73"/>
      <c r="TUI158" s="73"/>
      <c r="TUJ158" s="73"/>
      <c r="TUK158" s="73"/>
      <c r="TUL158" s="73"/>
      <c r="TUM158" s="73"/>
      <c r="TUN158" s="73"/>
      <c r="TUO158" s="73"/>
      <c r="TUP158" s="73"/>
      <c r="TUQ158" s="73"/>
      <c r="TUR158" s="73"/>
      <c r="TUS158" s="73"/>
      <c r="TUT158" s="73"/>
      <c r="TUU158" s="73"/>
      <c r="TUV158" s="73"/>
      <c r="TUW158" s="73"/>
      <c r="TUX158" s="73"/>
      <c r="TUY158" s="73"/>
      <c r="TUZ158" s="73"/>
      <c r="TVA158" s="73"/>
      <c r="TVB158" s="73"/>
      <c r="TVC158" s="73"/>
      <c r="TVD158" s="73"/>
      <c r="TVE158" s="73"/>
      <c r="TVF158" s="73"/>
      <c r="TVG158" s="73"/>
      <c r="TVH158" s="73"/>
      <c r="TVI158" s="73"/>
      <c r="TVJ158" s="73"/>
      <c r="TVK158" s="73"/>
      <c r="TVL158" s="73"/>
      <c r="TVM158" s="73"/>
      <c r="TVN158" s="73"/>
      <c r="TVO158" s="73"/>
      <c r="TVP158" s="73"/>
      <c r="TVQ158" s="73"/>
      <c r="TVR158" s="73"/>
      <c r="TVS158" s="73"/>
      <c r="TVT158" s="73"/>
      <c r="TVU158" s="73"/>
      <c r="TVV158" s="73"/>
      <c r="TVW158" s="73"/>
      <c r="TVX158" s="73"/>
      <c r="TVY158" s="73"/>
      <c r="TVZ158" s="73"/>
      <c r="TWA158" s="73"/>
      <c r="TWB158" s="73"/>
      <c r="TWC158" s="73"/>
      <c r="TWD158" s="73"/>
      <c r="TWE158" s="73"/>
      <c r="TWF158" s="73"/>
      <c r="TWG158" s="73"/>
      <c r="TWH158" s="73"/>
      <c r="TWI158" s="73"/>
      <c r="TWJ158" s="73"/>
      <c r="TWK158" s="73"/>
      <c r="TWL158" s="73"/>
      <c r="TWM158" s="73"/>
      <c r="TWN158" s="73"/>
      <c r="TWO158" s="73"/>
      <c r="TWP158" s="73"/>
      <c r="TWQ158" s="73"/>
      <c r="TWR158" s="73"/>
      <c r="TWS158" s="73"/>
      <c r="TWT158" s="73"/>
      <c r="TWU158" s="73"/>
      <c r="TWV158" s="73"/>
      <c r="TWW158" s="73"/>
      <c r="TWX158" s="73"/>
      <c r="TWY158" s="73"/>
      <c r="TWZ158" s="73"/>
      <c r="TXA158" s="73"/>
      <c r="TXB158" s="73"/>
      <c r="TXC158" s="73"/>
      <c r="TXD158" s="73"/>
      <c r="TXE158" s="73"/>
      <c r="TXF158" s="73"/>
      <c r="TXG158" s="73"/>
      <c r="TXH158" s="73"/>
      <c r="TXI158" s="73"/>
      <c r="TXJ158" s="73"/>
      <c r="TXK158" s="73"/>
      <c r="TXL158" s="73"/>
      <c r="TXM158" s="73"/>
      <c r="TXN158" s="73"/>
      <c r="TXO158" s="73"/>
      <c r="TXP158" s="73"/>
      <c r="TXQ158" s="73"/>
      <c r="TXR158" s="73"/>
      <c r="TXS158" s="73"/>
      <c r="TXT158" s="73"/>
      <c r="TXU158" s="73"/>
      <c r="TXV158" s="73"/>
      <c r="TXW158" s="73"/>
      <c r="TXX158" s="73"/>
      <c r="TXY158" s="73"/>
      <c r="TXZ158" s="73"/>
      <c r="TYA158" s="73"/>
      <c r="TYB158" s="73"/>
      <c r="TYC158" s="73"/>
      <c r="TYD158" s="73"/>
      <c r="TYE158" s="73"/>
      <c r="TYF158" s="73"/>
      <c r="TYG158" s="73"/>
      <c r="TYH158" s="73"/>
      <c r="TYI158" s="73"/>
      <c r="TYJ158" s="73"/>
      <c r="TYK158" s="73"/>
      <c r="TYL158" s="73"/>
      <c r="TYM158" s="73"/>
      <c r="TYN158" s="73"/>
      <c r="TYO158" s="73"/>
      <c r="TYP158" s="73"/>
      <c r="TYQ158" s="73"/>
      <c r="TYR158" s="73"/>
      <c r="TYS158" s="73"/>
      <c r="TYT158" s="73"/>
      <c r="TYU158" s="73"/>
      <c r="TYV158" s="73"/>
      <c r="TYW158" s="73"/>
      <c r="TYX158" s="73"/>
      <c r="TYY158" s="73"/>
      <c r="TYZ158" s="73"/>
      <c r="TZA158" s="73"/>
      <c r="TZB158" s="73"/>
      <c r="TZC158" s="73"/>
      <c r="TZD158" s="73"/>
      <c r="TZE158" s="73"/>
      <c r="TZF158" s="73"/>
      <c r="TZG158" s="73"/>
      <c r="TZH158" s="73"/>
      <c r="TZI158" s="73"/>
      <c r="TZJ158" s="73"/>
      <c r="TZK158" s="73"/>
      <c r="TZL158" s="73"/>
      <c r="TZM158" s="73"/>
      <c r="TZN158" s="73"/>
      <c r="TZO158" s="73"/>
      <c r="TZP158" s="73"/>
      <c r="TZQ158" s="73"/>
      <c r="TZR158" s="73"/>
      <c r="TZS158" s="73"/>
      <c r="TZT158" s="73"/>
      <c r="TZU158" s="73"/>
      <c r="TZV158" s="73"/>
      <c r="TZW158" s="73"/>
      <c r="TZX158" s="73"/>
      <c r="TZY158" s="73"/>
      <c r="TZZ158" s="73"/>
      <c r="UAA158" s="73"/>
      <c r="UAB158" s="73"/>
      <c r="UAC158" s="73"/>
      <c r="UAD158" s="73"/>
      <c r="UAE158" s="73"/>
      <c r="UAF158" s="73"/>
      <c r="UAG158" s="73"/>
      <c r="UAH158" s="73"/>
      <c r="UAI158" s="73"/>
      <c r="UAJ158" s="73"/>
      <c r="UAK158" s="73"/>
      <c r="UAL158" s="73"/>
      <c r="UAM158" s="73"/>
      <c r="UAN158" s="73"/>
      <c r="UAO158" s="73"/>
      <c r="UAP158" s="73"/>
      <c r="UAQ158" s="73"/>
      <c r="UAR158" s="73"/>
      <c r="UAS158" s="73"/>
      <c r="UAT158" s="73"/>
      <c r="UAU158" s="73"/>
      <c r="UAV158" s="73"/>
      <c r="UAW158" s="73"/>
      <c r="UAX158" s="73"/>
      <c r="UAY158" s="73"/>
      <c r="UAZ158" s="73"/>
      <c r="UBA158" s="73"/>
      <c r="UBB158" s="73"/>
      <c r="UBC158" s="73"/>
      <c r="UBD158" s="73"/>
      <c r="UBE158" s="73"/>
      <c r="UBF158" s="73"/>
      <c r="UBG158" s="73"/>
      <c r="UBH158" s="73"/>
      <c r="UBI158" s="73"/>
      <c r="UBJ158" s="73"/>
      <c r="UBK158" s="73"/>
      <c r="UBL158" s="73"/>
      <c r="UBM158" s="73"/>
      <c r="UBN158" s="73"/>
      <c r="UBO158" s="73"/>
      <c r="UBP158" s="73"/>
      <c r="UBQ158" s="73"/>
      <c r="UBR158" s="73"/>
      <c r="UBS158" s="73"/>
      <c r="UBT158" s="73"/>
      <c r="UBU158" s="73"/>
      <c r="UBV158" s="73"/>
      <c r="UBW158" s="73"/>
      <c r="UBX158" s="73"/>
      <c r="UBY158" s="73"/>
      <c r="UBZ158" s="73"/>
      <c r="UCA158" s="73"/>
      <c r="UCB158" s="73"/>
      <c r="UCC158" s="73"/>
      <c r="UCD158" s="73"/>
      <c r="UCE158" s="73"/>
      <c r="UCF158" s="73"/>
      <c r="UCG158" s="73"/>
      <c r="UCH158" s="73"/>
      <c r="UCI158" s="73"/>
      <c r="UCJ158" s="73"/>
      <c r="UCK158" s="73"/>
      <c r="UCL158" s="73"/>
      <c r="UCM158" s="73"/>
      <c r="UCN158" s="73"/>
      <c r="UCO158" s="73"/>
      <c r="UCP158" s="73"/>
      <c r="UCQ158" s="73"/>
      <c r="UCR158" s="73"/>
      <c r="UCS158" s="73"/>
      <c r="UCT158" s="73"/>
      <c r="UCU158" s="73"/>
      <c r="UCV158" s="73"/>
      <c r="UCW158" s="73"/>
      <c r="UCX158" s="73"/>
      <c r="UCY158" s="73"/>
      <c r="UCZ158" s="73"/>
      <c r="UDA158" s="73"/>
      <c r="UDB158" s="73"/>
      <c r="UDC158" s="73"/>
      <c r="UDD158" s="73"/>
      <c r="UDE158" s="73"/>
      <c r="UDF158" s="73"/>
      <c r="UDG158" s="73"/>
      <c r="UDH158" s="73"/>
      <c r="UDI158" s="73"/>
      <c r="UDJ158" s="73"/>
      <c r="UDK158" s="73"/>
      <c r="UDL158" s="73"/>
      <c r="UDM158" s="73"/>
      <c r="UDN158" s="73"/>
      <c r="UDO158" s="73"/>
      <c r="UDP158" s="73"/>
      <c r="UDQ158" s="73"/>
      <c r="UDR158" s="73"/>
      <c r="UDS158" s="73"/>
      <c r="UDT158" s="73"/>
      <c r="UDU158" s="73"/>
      <c r="UDV158" s="73"/>
      <c r="UDW158" s="73"/>
      <c r="UDX158" s="73"/>
      <c r="UDY158" s="73"/>
      <c r="UDZ158" s="73"/>
      <c r="UEA158" s="73"/>
      <c r="UEB158" s="73"/>
      <c r="UEC158" s="73"/>
      <c r="UED158" s="73"/>
      <c r="UEE158" s="73"/>
      <c r="UEF158" s="73"/>
      <c r="UEG158" s="73"/>
      <c r="UEH158" s="73"/>
      <c r="UEI158" s="73"/>
      <c r="UEJ158" s="73"/>
      <c r="UEK158" s="73"/>
      <c r="UEL158" s="73"/>
      <c r="UEM158" s="73"/>
      <c r="UEN158" s="73"/>
      <c r="UEO158" s="73"/>
      <c r="UEP158" s="73"/>
      <c r="UEQ158" s="73"/>
      <c r="UER158" s="73"/>
      <c r="UES158" s="73"/>
      <c r="UET158" s="73"/>
      <c r="UEU158" s="73"/>
      <c r="UEV158" s="73"/>
      <c r="UEW158" s="73"/>
      <c r="UEX158" s="73"/>
      <c r="UEY158" s="73"/>
      <c r="UEZ158" s="73"/>
      <c r="UFA158" s="73"/>
      <c r="UFB158" s="73"/>
      <c r="UFC158" s="73"/>
      <c r="UFD158" s="73"/>
      <c r="UFE158" s="73"/>
      <c r="UFF158" s="73"/>
      <c r="UFG158" s="73"/>
      <c r="UFH158" s="73"/>
      <c r="UFI158" s="73"/>
      <c r="UFJ158" s="73"/>
      <c r="UFK158" s="73"/>
      <c r="UFL158" s="73"/>
      <c r="UFM158" s="73"/>
      <c r="UFN158" s="73"/>
      <c r="UFO158" s="73"/>
      <c r="UFP158" s="73"/>
      <c r="UFQ158" s="73"/>
      <c r="UFR158" s="73"/>
      <c r="UFS158" s="73"/>
      <c r="UFT158" s="73"/>
      <c r="UFU158" s="73"/>
      <c r="UFV158" s="73"/>
      <c r="UFW158" s="73"/>
      <c r="UFX158" s="73"/>
      <c r="UFY158" s="73"/>
      <c r="UFZ158" s="73"/>
      <c r="UGA158" s="73"/>
      <c r="UGB158" s="73"/>
      <c r="UGC158" s="73"/>
      <c r="UGD158" s="73"/>
      <c r="UGE158" s="73"/>
      <c r="UGF158" s="73"/>
      <c r="UGG158" s="73"/>
      <c r="UGH158" s="73"/>
      <c r="UGI158" s="73"/>
      <c r="UGJ158" s="73"/>
      <c r="UGK158" s="73"/>
      <c r="UGL158" s="73"/>
      <c r="UGM158" s="73"/>
      <c r="UGN158" s="73"/>
      <c r="UGO158" s="73"/>
      <c r="UGP158" s="73"/>
      <c r="UGQ158" s="73"/>
      <c r="UGR158" s="73"/>
      <c r="UGS158" s="73"/>
      <c r="UGT158" s="73"/>
      <c r="UGU158" s="73"/>
      <c r="UGV158" s="73"/>
      <c r="UGW158" s="73"/>
      <c r="UGX158" s="73"/>
      <c r="UGY158" s="73"/>
      <c r="UGZ158" s="73"/>
      <c r="UHA158" s="73"/>
      <c r="UHB158" s="73"/>
      <c r="UHC158" s="73"/>
      <c r="UHD158" s="73"/>
      <c r="UHE158" s="73"/>
      <c r="UHF158" s="73"/>
      <c r="UHG158" s="73"/>
      <c r="UHH158" s="73"/>
      <c r="UHI158" s="73"/>
      <c r="UHJ158" s="73"/>
      <c r="UHK158" s="73"/>
      <c r="UHL158" s="73"/>
      <c r="UHM158" s="73"/>
      <c r="UHN158" s="73"/>
      <c r="UHO158" s="73"/>
      <c r="UHP158" s="73"/>
      <c r="UHQ158" s="73"/>
      <c r="UHR158" s="73"/>
      <c r="UHS158" s="73"/>
      <c r="UHT158" s="73"/>
      <c r="UHU158" s="73"/>
      <c r="UHV158" s="73"/>
      <c r="UHW158" s="73"/>
      <c r="UHX158" s="73"/>
      <c r="UHY158" s="73"/>
      <c r="UHZ158" s="73"/>
      <c r="UIA158" s="73"/>
      <c r="UIB158" s="73"/>
      <c r="UIC158" s="73"/>
      <c r="UID158" s="73"/>
      <c r="UIE158" s="73"/>
      <c r="UIF158" s="73"/>
      <c r="UIG158" s="73"/>
      <c r="UIH158" s="73"/>
      <c r="UII158" s="73"/>
      <c r="UIJ158" s="73"/>
      <c r="UIK158" s="73"/>
      <c r="UIL158" s="73"/>
      <c r="UIM158" s="73"/>
      <c r="UIN158" s="73"/>
      <c r="UIO158" s="73"/>
      <c r="UIP158" s="73"/>
      <c r="UIQ158" s="73"/>
      <c r="UIR158" s="73"/>
      <c r="UIS158" s="73"/>
      <c r="UIT158" s="73"/>
      <c r="UIU158" s="73"/>
      <c r="UIV158" s="73"/>
      <c r="UIW158" s="73"/>
      <c r="UIX158" s="73"/>
      <c r="UIY158" s="73"/>
      <c r="UIZ158" s="73"/>
      <c r="UJA158" s="73"/>
      <c r="UJB158" s="73"/>
      <c r="UJC158" s="73"/>
      <c r="UJD158" s="73"/>
      <c r="UJE158" s="73"/>
      <c r="UJF158" s="73"/>
      <c r="UJG158" s="73"/>
      <c r="UJH158" s="73"/>
      <c r="UJI158" s="73"/>
      <c r="UJJ158" s="73"/>
      <c r="UJK158" s="73"/>
      <c r="UJL158" s="73"/>
      <c r="UJM158" s="73"/>
      <c r="UJN158" s="73"/>
      <c r="UJO158" s="73"/>
      <c r="UJP158" s="73"/>
      <c r="UJQ158" s="73"/>
      <c r="UJR158" s="73"/>
      <c r="UJS158" s="73"/>
      <c r="UJT158" s="73"/>
      <c r="UJU158" s="73"/>
      <c r="UJV158" s="73"/>
      <c r="UJW158" s="73"/>
      <c r="UJX158" s="73"/>
      <c r="UJY158" s="73"/>
      <c r="UJZ158" s="73"/>
      <c r="UKA158" s="73"/>
      <c r="UKB158" s="73"/>
      <c r="UKC158" s="73"/>
      <c r="UKD158" s="73"/>
      <c r="UKE158" s="73"/>
      <c r="UKF158" s="73"/>
      <c r="UKG158" s="73"/>
      <c r="UKH158" s="73"/>
      <c r="UKI158" s="73"/>
      <c r="UKJ158" s="73"/>
      <c r="UKK158" s="73"/>
      <c r="UKL158" s="73"/>
      <c r="UKM158" s="73"/>
      <c r="UKN158" s="73"/>
      <c r="UKO158" s="73"/>
      <c r="UKP158" s="73"/>
      <c r="UKQ158" s="73"/>
      <c r="UKR158" s="73"/>
      <c r="UKS158" s="73"/>
      <c r="UKT158" s="73"/>
      <c r="UKU158" s="73"/>
      <c r="UKV158" s="73"/>
      <c r="UKW158" s="73"/>
      <c r="UKX158" s="73"/>
      <c r="UKY158" s="73"/>
      <c r="UKZ158" s="73"/>
      <c r="ULA158" s="73"/>
      <c r="ULB158" s="73"/>
      <c r="ULC158" s="73"/>
      <c r="ULD158" s="73"/>
      <c r="ULE158" s="73"/>
      <c r="ULF158" s="73"/>
      <c r="ULG158" s="73"/>
      <c r="ULH158" s="73"/>
      <c r="ULI158" s="73"/>
      <c r="ULJ158" s="73"/>
      <c r="ULK158" s="73"/>
      <c r="ULL158" s="73"/>
      <c r="ULM158" s="73"/>
      <c r="ULN158" s="73"/>
      <c r="ULO158" s="73"/>
      <c r="ULP158" s="73"/>
      <c r="ULQ158" s="73"/>
      <c r="ULR158" s="73"/>
      <c r="ULS158" s="73"/>
      <c r="ULT158" s="73"/>
      <c r="ULU158" s="73"/>
      <c r="ULV158" s="73"/>
      <c r="ULW158" s="73"/>
      <c r="ULX158" s="73"/>
      <c r="ULY158" s="73"/>
      <c r="ULZ158" s="73"/>
      <c r="UMA158" s="73"/>
      <c r="UMB158" s="73"/>
      <c r="UMC158" s="73"/>
      <c r="UMD158" s="73"/>
      <c r="UME158" s="73"/>
      <c r="UMF158" s="73"/>
      <c r="UMG158" s="73"/>
      <c r="UMH158" s="73"/>
      <c r="UMI158" s="73"/>
      <c r="UMJ158" s="73"/>
      <c r="UMK158" s="73"/>
      <c r="UML158" s="73"/>
      <c r="UMM158" s="73"/>
      <c r="UMN158" s="73"/>
      <c r="UMO158" s="73"/>
      <c r="UMP158" s="73"/>
      <c r="UMQ158" s="73"/>
      <c r="UMR158" s="73"/>
      <c r="UMS158" s="73"/>
      <c r="UMT158" s="73"/>
      <c r="UMU158" s="73"/>
      <c r="UMV158" s="73"/>
      <c r="UMW158" s="73"/>
      <c r="UMX158" s="73"/>
      <c r="UMY158" s="73"/>
      <c r="UMZ158" s="73"/>
      <c r="UNA158" s="73"/>
      <c r="UNB158" s="73"/>
      <c r="UNC158" s="73"/>
      <c r="UND158" s="73"/>
      <c r="UNE158" s="73"/>
      <c r="UNF158" s="73"/>
      <c r="UNG158" s="73"/>
      <c r="UNH158" s="73"/>
      <c r="UNI158" s="73"/>
      <c r="UNJ158" s="73"/>
      <c r="UNK158" s="73"/>
      <c r="UNL158" s="73"/>
      <c r="UNM158" s="73"/>
      <c r="UNN158" s="73"/>
      <c r="UNO158" s="73"/>
      <c r="UNP158" s="73"/>
      <c r="UNQ158" s="73"/>
      <c r="UNR158" s="73"/>
      <c r="UNS158" s="73"/>
      <c r="UNT158" s="73"/>
      <c r="UNU158" s="73"/>
      <c r="UNV158" s="73"/>
      <c r="UNW158" s="73"/>
      <c r="UNX158" s="73"/>
      <c r="UNY158" s="73"/>
      <c r="UNZ158" s="73"/>
      <c r="UOA158" s="73"/>
      <c r="UOB158" s="73"/>
      <c r="UOC158" s="73"/>
      <c r="UOD158" s="73"/>
      <c r="UOE158" s="73"/>
      <c r="UOF158" s="73"/>
      <c r="UOG158" s="73"/>
      <c r="UOH158" s="73"/>
      <c r="UOI158" s="73"/>
      <c r="UOJ158" s="73"/>
      <c r="UOK158" s="73"/>
      <c r="UOL158" s="73"/>
      <c r="UOM158" s="73"/>
      <c r="UON158" s="73"/>
      <c r="UOO158" s="73"/>
      <c r="UOP158" s="73"/>
      <c r="UOQ158" s="73"/>
      <c r="UOR158" s="73"/>
      <c r="UOS158" s="73"/>
      <c r="UOT158" s="73"/>
      <c r="UOU158" s="73"/>
      <c r="UOV158" s="73"/>
      <c r="UOW158" s="73"/>
      <c r="UOX158" s="73"/>
      <c r="UOY158" s="73"/>
      <c r="UOZ158" s="73"/>
      <c r="UPA158" s="73"/>
      <c r="UPB158" s="73"/>
      <c r="UPC158" s="73"/>
      <c r="UPD158" s="73"/>
      <c r="UPE158" s="73"/>
      <c r="UPF158" s="73"/>
      <c r="UPG158" s="73"/>
      <c r="UPH158" s="73"/>
      <c r="UPI158" s="73"/>
      <c r="UPJ158" s="73"/>
      <c r="UPK158" s="73"/>
      <c r="UPL158" s="73"/>
      <c r="UPM158" s="73"/>
      <c r="UPN158" s="73"/>
      <c r="UPO158" s="73"/>
      <c r="UPP158" s="73"/>
      <c r="UPQ158" s="73"/>
      <c r="UPR158" s="73"/>
      <c r="UPS158" s="73"/>
      <c r="UPT158" s="73"/>
      <c r="UPU158" s="73"/>
      <c r="UPV158" s="73"/>
      <c r="UPW158" s="73"/>
      <c r="UPX158" s="73"/>
      <c r="UPY158" s="73"/>
      <c r="UPZ158" s="73"/>
      <c r="UQA158" s="73"/>
      <c r="UQB158" s="73"/>
      <c r="UQC158" s="73"/>
      <c r="UQD158" s="73"/>
      <c r="UQE158" s="73"/>
      <c r="UQF158" s="73"/>
      <c r="UQG158" s="73"/>
      <c r="UQH158" s="73"/>
      <c r="UQI158" s="73"/>
      <c r="UQJ158" s="73"/>
      <c r="UQK158" s="73"/>
      <c r="UQL158" s="73"/>
      <c r="UQM158" s="73"/>
      <c r="UQN158" s="73"/>
      <c r="UQO158" s="73"/>
      <c r="UQP158" s="73"/>
      <c r="UQQ158" s="73"/>
      <c r="UQR158" s="73"/>
      <c r="UQS158" s="73"/>
      <c r="UQT158" s="73"/>
      <c r="UQU158" s="73"/>
      <c r="UQV158" s="73"/>
      <c r="UQW158" s="73"/>
      <c r="UQX158" s="73"/>
      <c r="UQY158" s="73"/>
      <c r="UQZ158" s="73"/>
      <c r="URA158" s="73"/>
      <c r="URB158" s="73"/>
      <c r="URC158" s="73"/>
      <c r="URD158" s="73"/>
      <c r="URE158" s="73"/>
      <c r="URF158" s="73"/>
      <c r="URG158" s="73"/>
      <c r="URH158" s="73"/>
      <c r="URI158" s="73"/>
      <c r="URJ158" s="73"/>
      <c r="URK158" s="73"/>
      <c r="URL158" s="73"/>
      <c r="URM158" s="73"/>
      <c r="URN158" s="73"/>
      <c r="URO158" s="73"/>
      <c r="URP158" s="73"/>
      <c r="URQ158" s="73"/>
      <c r="URR158" s="73"/>
      <c r="URS158" s="73"/>
      <c r="URT158" s="73"/>
      <c r="URU158" s="73"/>
      <c r="URV158" s="73"/>
      <c r="URW158" s="73"/>
      <c r="URX158" s="73"/>
      <c r="URY158" s="73"/>
      <c r="URZ158" s="73"/>
      <c r="USA158" s="73"/>
      <c r="USB158" s="73"/>
      <c r="USC158" s="73"/>
      <c r="USD158" s="73"/>
      <c r="USE158" s="73"/>
      <c r="USF158" s="73"/>
      <c r="USG158" s="73"/>
      <c r="USH158" s="73"/>
      <c r="USI158" s="73"/>
      <c r="USJ158" s="73"/>
      <c r="USK158" s="73"/>
      <c r="USL158" s="73"/>
      <c r="USM158" s="73"/>
      <c r="USN158" s="73"/>
      <c r="USO158" s="73"/>
      <c r="USP158" s="73"/>
      <c r="USQ158" s="73"/>
      <c r="USR158" s="73"/>
      <c r="USS158" s="73"/>
      <c r="UST158" s="73"/>
      <c r="USU158" s="73"/>
      <c r="USV158" s="73"/>
      <c r="USW158" s="73"/>
      <c r="USX158" s="73"/>
      <c r="USY158" s="73"/>
      <c r="USZ158" s="73"/>
      <c r="UTA158" s="73"/>
      <c r="UTB158" s="73"/>
      <c r="UTC158" s="73"/>
      <c r="UTD158" s="73"/>
      <c r="UTE158" s="73"/>
      <c r="UTF158" s="73"/>
      <c r="UTG158" s="73"/>
      <c r="UTH158" s="73"/>
      <c r="UTI158" s="73"/>
      <c r="UTJ158" s="73"/>
      <c r="UTK158" s="73"/>
      <c r="UTL158" s="73"/>
      <c r="UTM158" s="73"/>
      <c r="UTN158" s="73"/>
      <c r="UTO158" s="73"/>
      <c r="UTP158" s="73"/>
      <c r="UTQ158" s="73"/>
      <c r="UTR158" s="73"/>
      <c r="UTS158" s="73"/>
      <c r="UTT158" s="73"/>
      <c r="UTU158" s="73"/>
      <c r="UTV158" s="73"/>
      <c r="UTW158" s="73"/>
      <c r="UTX158" s="73"/>
      <c r="UTY158" s="73"/>
      <c r="UTZ158" s="73"/>
      <c r="UUA158" s="73"/>
      <c r="UUB158" s="73"/>
      <c r="UUC158" s="73"/>
      <c r="UUD158" s="73"/>
      <c r="UUE158" s="73"/>
      <c r="UUF158" s="73"/>
      <c r="UUG158" s="73"/>
      <c r="UUH158" s="73"/>
      <c r="UUI158" s="73"/>
      <c r="UUJ158" s="73"/>
      <c r="UUK158" s="73"/>
      <c r="UUL158" s="73"/>
      <c r="UUM158" s="73"/>
      <c r="UUN158" s="73"/>
      <c r="UUO158" s="73"/>
      <c r="UUP158" s="73"/>
      <c r="UUQ158" s="73"/>
      <c r="UUR158" s="73"/>
      <c r="UUS158" s="73"/>
      <c r="UUT158" s="73"/>
      <c r="UUU158" s="73"/>
      <c r="UUV158" s="73"/>
      <c r="UUW158" s="73"/>
      <c r="UUX158" s="73"/>
      <c r="UUY158" s="73"/>
      <c r="UUZ158" s="73"/>
      <c r="UVA158" s="73"/>
      <c r="UVB158" s="73"/>
      <c r="UVC158" s="73"/>
      <c r="UVD158" s="73"/>
      <c r="UVE158" s="73"/>
      <c r="UVF158" s="73"/>
      <c r="UVG158" s="73"/>
      <c r="UVH158" s="73"/>
      <c r="UVI158" s="73"/>
      <c r="UVJ158" s="73"/>
      <c r="UVK158" s="73"/>
      <c r="UVL158" s="73"/>
      <c r="UVM158" s="73"/>
      <c r="UVN158" s="73"/>
      <c r="UVO158" s="73"/>
      <c r="UVP158" s="73"/>
      <c r="UVQ158" s="73"/>
      <c r="UVR158" s="73"/>
      <c r="UVS158" s="73"/>
      <c r="UVT158" s="73"/>
      <c r="UVU158" s="73"/>
      <c r="UVV158" s="73"/>
      <c r="UVW158" s="73"/>
      <c r="UVX158" s="73"/>
      <c r="UVY158" s="73"/>
      <c r="UVZ158" s="73"/>
      <c r="UWA158" s="73"/>
      <c r="UWB158" s="73"/>
      <c r="UWC158" s="73"/>
      <c r="UWD158" s="73"/>
      <c r="UWE158" s="73"/>
      <c r="UWF158" s="73"/>
      <c r="UWG158" s="73"/>
      <c r="UWH158" s="73"/>
      <c r="UWI158" s="73"/>
      <c r="UWJ158" s="73"/>
      <c r="UWK158" s="73"/>
      <c r="UWL158" s="73"/>
      <c r="UWM158" s="73"/>
      <c r="UWN158" s="73"/>
      <c r="UWO158" s="73"/>
      <c r="UWP158" s="73"/>
      <c r="UWQ158" s="73"/>
      <c r="UWR158" s="73"/>
      <c r="UWS158" s="73"/>
      <c r="UWT158" s="73"/>
      <c r="UWU158" s="73"/>
      <c r="UWV158" s="73"/>
      <c r="UWW158" s="73"/>
      <c r="UWX158" s="73"/>
      <c r="UWY158" s="73"/>
      <c r="UWZ158" s="73"/>
      <c r="UXA158" s="73"/>
      <c r="UXB158" s="73"/>
      <c r="UXC158" s="73"/>
      <c r="UXD158" s="73"/>
      <c r="UXE158" s="73"/>
      <c r="UXF158" s="73"/>
      <c r="UXG158" s="73"/>
      <c r="UXH158" s="73"/>
      <c r="UXI158" s="73"/>
      <c r="UXJ158" s="73"/>
      <c r="UXK158" s="73"/>
      <c r="UXL158" s="73"/>
      <c r="UXM158" s="73"/>
      <c r="UXN158" s="73"/>
      <c r="UXO158" s="73"/>
      <c r="UXP158" s="73"/>
      <c r="UXQ158" s="73"/>
      <c r="UXR158" s="73"/>
      <c r="UXS158" s="73"/>
      <c r="UXT158" s="73"/>
      <c r="UXU158" s="73"/>
      <c r="UXV158" s="73"/>
      <c r="UXW158" s="73"/>
      <c r="UXX158" s="73"/>
      <c r="UXY158" s="73"/>
      <c r="UXZ158" s="73"/>
      <c r="UYA158" s="73"/>
      <c r="UYB158" s="73"/>
      <c r="UYC158" s="73"/>
      <c r="UYD158" s="73"/>
      <c r="UYE158" s="73"/>
      <c r="UYF158" s="73"/>
      <c r="UYG158" s="73"/>
      <c r="UYH158" s="73"/>
      <c r="UYI158" s="73"/>
      <c r="UYJ158" s="73"/>
      <c r="UYK158" s="73"/>
      <c r="UYL158" s="73"/>
      <c r="UYM158" s="73"/>
      <c r="UYN158" s="73"/>
      <c r="UYO158" s="73"/>
      <c r="UYP158" s="73"/>
      <c r="UYQ158" s="73"/>
      <c r="UYR158" s="73"/>
      <c r="UYS158" s="73"/>
      <c r="UYT158" s="73"/>
      <c r="UYU158" s="73"/>
      <c r="UYV158" s="73"/>
      <c r="UYW158" s="73"/>
      <c r="UYX158" s="73"/>
      <c r="UYY158" s="73"/>
      <c r="UYZ158" s="73"/>
      <c r="UZA158" s="73"/>
      <c r="UZB158" s="73"/>
      <c r="UZC158" s="73"/>
      <c r="UZD158" s="73"/>
      <c r="UZE158" s="73"/>
      <c r="UZF158" s="73"/>
      <c r="UZG158" s="73"/>
      <c r="UZH158" s="73"/>
      <c r="UZI158" s="73"/>
      <c r="UZJ158" s="73"/>
      <c r="UZK158" s="73"/>
      <c r="UZL158" s="73"/>
      <c r="UZM158" s="73"/>
      <c r="UZN158" s="73"/>
      <c r="UZO158" s="73"/>
      <c r="UZP158" s="73"/>
      <c r="UZQ158" s="73"/>
      <c r="UZR158" s="73"/>
      <c r="UZS158" s="73"/>
      <c r="UZT158" s="73"/>
      <c r="UZU158" s="73"/>
      <c r="UZV158" s="73"/>
      <c r="UZW158" s="73"/>
      <c r="UZX158" s="73"/>
      <c r="UZY158" s="73"/>
      <c r="UZZ158" s="73"/>
      <c r="VAA158" s="73"/>
      <c r="VAB158" s="73"/>
      <c r="VAC158" s="73"/>
      <c r="VAD158" s="73"/>
      <c r="VAE158" s="73"/>
      <c r="VAF158" s="73"/>
      <c r="VAG158" s="73"/>
      <c r="VAH158" s="73"/>
      <c r="VAI158" s="73"/>
      <c r="VAJ158" s="73"/>
      <c r="VAK158" s="73"/>
      <c r="VAL158" s="73"/>
      <c r="VAM158" s="73"/>
      <c r="VAN158" s="73"/>
      <c r="VAO158" s="73"/>
      <c r="VAP158" s="73"/>
      <c r="VAQ158" s="73"/>
      <c r="VAR158" s="73"/>
      <c r="VAS158" s="73"/>
      <c r="VAT158" s="73"/>
      <c r="VAU158" s="73"/>
      <c r="VAV158" s="73"/>
      <c r="VAW158" s="73"/>
      <c r="VAX158" s="73"/>
      <c r="VAY158" s="73"/>
      <c r="VAZ158" s="73"/>
      <c r="VBA158" s="73"/>
      <c r="VBB158" s="73"/>
      <c r="VBC158" s="73"/>
      <c r="VBD158" s="73"/>
      <c r="VBE158" s="73"/>
      <c r="VBF158" s="73"/>
      <c r="VBG158" s="73"/>
      <c r="VBH158" s="73"/>
      <c r="VBI158" s="73"/>
      <c r="VBJ158" s="73"/>
      <c r="VBK158" s="73"/>
      <c r="VBL158" s="73"/>
      <c r="VBM158" s="73"/>
      <c r="VBN158" s="73"/>
      <c r="VBO158" s="73"/>
      <c r="VBP158" s="73"/>
      <c r="VBQ158" s="73"/>
      <c r="VBR158" s="73"/>
      <c r="VBS158" s="73"/>
      <c r="VBT158" s="73"/>
      <c r="VBU158" s="73"/>
      <c r="VBV158" s="73"/>
      <c r="VBW158" s="73"/>
      <c r="VBX158" s="73"/>
      <c r="VBY158" s="73"/>
      <c r="VBZ158" s="73"/>
      <c r="VCA158" s="73"/>
      <c r="VCB158" s="73"/>
      <c r="VCC158" s="73"/>
      <c r="VCD158" s="73"/>
      <c r="VCE158" s="73"/>
      <c r="VCF158" s="73"/>
      <c r="VCG158" s="73"/>
      <c r="VCH158" s="73"/>
      <c r="VCI158" s="73"/>
      <c r="VCJ158" s="73"/>
      <c r="VCK158" s="73"/>
      <c r="VCL158" s="73"/>
      <c r="VCM158" s="73"/>
      <c r="VCN158" s="73"/>
      <c r="VCO158" s="73"/>
      <c r="VCP158" s="73"/>
      <c r="VCQ158" s="73"/>
      <c r="VCR158" s="73"/>
      <c r="VCS158" s="73"/>
      <c r="VCT158" s="73"/>
      <c r="VCU158" s="73"/>
      <c r="VCV158" s="73"/>
      <c r="VCW158" s="73"/>
      <c r="VCX158" s="73"/>
      <c r="VCY158" s="73"/>
      <c r="VCZ158" s="73"/>
      <c r="VDA158" s="73"/>
      <c r="VDB158" s="73"/>
      <c r="VDC158" s="73"/>
      <c r="VDD158" s="73"/>
      <c r="VDE158" s="73"/>
      <c r="VDF158" s="73"/>
      <c r="VDG158" s="73"/>
      <c r="VDH158" s="73"/>
      <c r="VDI158" s="73"/>
      <c r="VDJ158" s="73"/>
      <c r="VDK158" s="73"/>
      <c r="VDL158" s="73"/>
      <c r="VDM158" s="73"/>
      <c r="VDN158" s="73"/>
      <c r="VDO158" s="73"/>
      <c r="VDP158" s="73"/>
      <c r="VDQ158" s="73"/>
      <c r="VDR158" s="73"/>
      <c r="VDS158" s="73"/>
      <c r="VDT158" s="73"/>
      <c r="VDU158" s="73"/>
      <c r="VDV158" s="73"/>
      <c r="VDW158" s="73"/>
      <c r="VDX158" s="73"/>
      <c r="VDY158" s="73"/>
      <c r="VDZ158" s="73"/>
      <c r="VEA158" s="73"/>
      <c r="VEB158" s="73"/>
      <c r="VEC158" s="73"/>
      <c r="VED158" s="73"/>
      <c r="VEE158" s="73"/>
      <c r="VEF158" s="73"/>
      <c r="VEG158" s="73"/>
      <c r="VEH158" s="73"/>
      <c r="VEI158" s="73"/>
      <c r="VEJ158" s="73"/>
      <c r="VEK158" s="73"/>
      <c r="VEL158" s="73"/>
      <c r="VEM158" s="73"/>
      <c r="VEN158" s="73"/>
      <c r="VEO158" s="73"/>
      <c r="VEP158" s="73"/>
      <c r="VEQ158" s="73"/>
      <c r="VER158" s="73"/>
      <c r="VES158" s="73"/>
      <c r="VET158" s="73"/>
      <c r="VEU158" s="73"/>
      <c r="VEV158" s="73"/>
      <c r="VEW158" s="73"/>
      <c r="VEX158" s="73"/>
      <c r="VEY158" s="73"/>
      <c r="VEZ158" s="73"/>
      <c r="VFA158" s="73"/>
      <c r="VFB158" s="73"/>
      <c r="VFC158" s="73"/>
      <c r="VFD158" s="73"/>
      <c r="VFE158" s="73"/>
      <c r="VFF158" s="73"/>
      <c r="VFG158" s="73"/>
      <c r="VFH158" s="73"/>
      <c r="VFI158" s="73"/>
      <c r="VFJ158" s="73"/>
      <c r="VFK158" s="73"/>
      <c r="VFL158" s="73"/>
      <c r="VFM158" s="73"/>
      <c r="VFN158" s="73"/>
      <c r="VFO158" s="73"/>
      <c r="VFP158" s="73"/>
      <c r="VFQ158" s="73"/>
      <c r="VFR158" s="73"/>
      <c r="VFS158" s="73"/>
      <c r="VFT158" s="73"/>
      <c r="VFU158" s="73"/>
      <c r="VFV158" s="73"/>
      <c r="VFW158" s="73"/>
      <c r="VFX158" s="73"/>
      <c r="VFY158" s="73"/>
      <c r="VFZ158" s="73"/>
      <c r="VGA158" s="73"/>
      <c r="VGB158" s="73"/>
      <c r="VGC158" s="73"/>
      <c r="VGD158" s="73"/>
      <c r="VGE158" s="73"/>
      <c r="VGF158" s="73"/>
      <c r="VGG158" s="73"/>
      <c r="VGH158" s="73"/>
      <c r="VGI158" s="73"/>
      <c r="VGJ158" s="73"/>
      <c r="VGK158" s="73"/>
      <c r="VGL158" s="73"/>
      <c r="VGM158" s="73"/>
      <c r="VGN158" s="73"/>
      <c r="VGO158" s="73"/>
      <c r="VGP158" s="73"/>
      <c r="VGQ158" s="73"/>
      <c r="VGR158" s="73"/>
      <c r="VGS158" s="73"/>
      <c r="VGT158" s="73"/>
      <c r="VGU158" s="73"/>
      <c r="VGV158" s="73"/>
      <c r="VGW158" s="73"/>
      <c r="VGX158" s="73"/>
      <c r="VGY158" s="73"/>
      <c r="VGZ158" s="73"/>
      <c r="VHA158" s="73"/>
      <c r="VHB158" s="73"/>
      <c r="VHC158" s="73"/>
      <c r="VHD158" s="73"/>
      <c r="VHE158" s="73"/>
      <c r="VHF158" s="73"/>
      <c r="VHG158" s="73"/>
      <c r="VHH158" s="73"/>
      <c r="VHI158" s="73"/>
      <c r="VHJ158" s="73"/>
      <c r="VHK158" s="73"/>
      <c r="VHL158" s="73"/>
      <c r="VHM158" s="73"/>
      <c r="VHN158" s="73"/>
      <c r="VHO158" s="73"/>
      <c r="VHP158" s="73"/>
      <c r="VHQ158" s="73"/>
      <c r="VHR158" s="73"/>
      <c r="VHS158" s="73"/>
      <c r="VHT158" s="73"/>
      <c r="VHU158" s="73"/>
      <c r="VHV158" s="73"/>
      <c r="VHW158" s="73"/>
      <c r="VHX158" s="73"/>
      <c r="VHY158" s="73"/>
      <c r="VHZ158" s="73"/>
      <c r="VIA158" s="73"/>
      <c r="VIB158" s="73"/>
      <c r="VIC158" s="73"/>
      <c r="VID158" s="73"/>
      <c r="VIE158" s="73"/>
      <c r="VIF158" s="73"/>
      <c r="VIG158" s="73"/>
      <c r="VIH158" s="73"/>
      <c r="VII158" s="73"/>
      <c r="VIJ158" s="73"/>
      <c r="VIK158" s="73"/>
      <c r="VIL158" s="73"/>
      <c r="VIM158" s="73"/>
      <c r="VIN158" s="73"/>
      <c r="VIO158" s="73"/>
      <c r="VIP158" s="73"/>
      <c r="VIQ158" s="73"/>
      <c r="VIR158" s="73"/>
      <c r="VIS158" s="73"/>
      <c r="VIT158" s="73"/>
      <c r="VIU158" s="73"/>
      <c r="VIV158" s="73"/>
      <c r="VIW158" s="73"/>
      <c r="VIX158" s="73"/>
      <c r="VIY158" s="73"/>
      <c r="VIZ158" s="73"/>
      <c r="VJA158" s="73"/>
      <c r="VJB158" s="73"/>
      <c r="VJC158" s="73"/>
      <c r="VJD158" s="73"/>
      <c r="VJE158" s="73"/>
      <c r="VJF158" s="73"/>
      <c r="VJG158" s="73"/>
      <c r="VJH158" s="73"/>
      <c r="VJI158" s="73"/>
      <c r="VJJ158" s="73"/>
      <c r="VJK158" s="73"/>
      <c r="VJL158" s="73"/>
      <c r="VJM158" s="73"/>
      <c r="VJN158" s="73"/>
      <c r="VJO158" s="73"/>
      <c r="VJP158" s="73"/>
      <c r="VJQ158" s="73"/>
      <c r="VJR158" s="73"/>
      <c r="VJS158" s="73"/>
      <c r="VJT158" s="73"/>
      <c r="VJU158" s="73"/>
      <c r="VJV158" s="73"/>
      <c r="VJW158" s="73"/>
      <c r="VJX158" s="73"/>
      <c r="VJY158" s="73"/>
      <c r="VJZ158" s="73"/>
      <c r="VKA158" s="73"/>
      <c r="VKB158" s="73"/>
      <c r="VKC158" s="73"/>
      <c r="VKD158" s="73"/>
      <c r="VKE158" s="73"/>
      <c r="VKF158" s="73"/>
      <c r="VKG158" s="73"/>
      <c r="VKH158" s="73"/>
      <c r="VKI158" s="73"/>
      <c r="VKJ158" s="73"/>
      <c r="VKK158" s="73"/>
      <c r="VKL158" s="73"/>
      <c r="VKM158" s="73"/>
      <c r="VKN158" s="73"/>
      <c r="VKO158" s="73"/>
      <c r="VKP158" s="73"/>
      <c r="VKQ158" s="73"/>
      <c r="VKR158" s="73"/>
      <c r="VKS158" s="73"/>
      <c r="VKT158" s="73"/>
      <c r="VKU158" s="73"/>
      <c r="VKV158" s="73"/>
      <c r="VKW158" s="73"/>
      <c r="VKX158" s="73"/>
      <c r="VKY158" s="73"/>
      <c r="VKZ158" s="73"/>
      <c r="VLA158" s="73"/>
      <c r="VLB158" s="73"/>
      <c r="VLC158" s="73"/>
      <c r="VLD158" s="73"/>
      <c r="VLE158" s="73"/>
      <c r="VLF158" s="73"/>
      <c r="VLG158" s="73"/>
      <c r="VLH158" s="73"/>
      <c r="VLI158" s="73"/>
      <c r="VLJ158" s="73"/>
      <c r="VLK158" s="73"/>
      <c r="VLL158" s="73"/>
      <c r="VLM158" s="73"/>
      <c r="VLN158" s="73"/>
      <c r="VLO158" s="73"/>
      <c r="VLP158" s="73"/>
      <c r="VLQ158" s="73"/>
      <c r="VLR158" s="73"/>
      <c r="VLS158" s="73"/>
      <c r="VLT158" s="73"/>
      <c r="VLU158" s="73"/>
      <c r="VLV158" s="73"/>
      <c r="VLW158" s="73"/>
      <c r="VLX158" s="73"/>
      <c r="VLY158" s="73"/>
      <c r="VLZ158" s="73"/>
      <c r="VMA158" s="73"/>
      <c r="VMB158" s="73"/>
      <c r="VMC158" s="73"/>
      <c r="VMD158" s="73"/>
      <c r="VME158" s="73"/>
      <c r="VMF158" s="73"/>
      <c r="VMG158" s="73"/>
      <c r="VMH158" s="73"/>
      <c r="VMI158" s="73"/>
      <c r="VMJ158" s="73"/>
      <c r="VMK158" s="73"/>
      <c r="VML158" s="73"/>
      <c r="VMM158" s="73"/>
      <c r="VMN158" s="73"/>
      <c r="VMO158" s="73"/>
      <c r="VMP158" s="73"/>
      <c r="VMQ158" s="73"/>
      <c r="VMR158" s="73"/>
      <c r="VMS158" s="73"/>
      <c r="VMT158" s="73"/>
      <c r="VMU158" s="73"/>
      <c r="VMV158" s="73"/>
      <c r="VMW158" s="73"/>
      <c r="VMX158" s="73"/>
      <c r="VMY158" s="73"/>
      <c r="VMZ158" s="73"/>
      <c r="VNA158" s="73"/>
      <c r="VNB158" s="73"/>
      <c r="VNC158" s="73"/>
      <c r="VND158" s="73"/>
      <c r="VNE158" s="73"/>
      <c r="VNF158" s="73"/>
      <c r="VNG158" s="73"/>
      <c r="VNH158" s="73"/>
      <c r="VNI158" s="73"/>
      <c r="VNJ158" s="73"/>
      <c r="VNK158" s="73"/>
      <c r="VNL158" s="73"/>
      <c r="VNM158" s="73"/>
      <c r="VNN158" s="73"/>
      <c r="VNO158" s="73"/>
      <c r="VNP158" s="73"/>
      <c r="VNQ158" s="73"/>
      <c r="VNR158" s="73"/>
      <c r="VNS158" s="73"/>
      <c r="VNT158" s="73"/>
      <c r="VNU158" s="73"/>
      <c r="VNV158" s="73"/>
      <c r="VNW158" s="73"/>
      <c r="VNX158" s="73"/>
      <c r="VNY158" s="73"/>
      <c r="VNZ158" s="73"/>
      <c r="VOA158" s="73"/>
      <c r="VOB158" s="73"/>
      <c r="VOC158" s="73"/>
      <c r="VOD158" s="73"/>
      <c r="VOE158" s="73"/>
      <c r="VOF158" s="73"/>
      <c r="VOG158" s="73"/>
      <c r="VOH158" s="73"/>
      <c r="VOI158" s="73"/>
      <c r="VOJ158" s="73"/>
      <c r="VOK158" s="73"/>
      <c r="VOL158" s="73"/>
      <c r="VOM158" s="73"/>
      <c r="VON158" s="73"/>
      <c r="VOO158" s="73"/>
      <c r="VOP158" s="73"/>
      <c r="VOQ158" s="73"/>
      <c r="VOR158" s="73"/>
      <c r="VOS158" s="73"/>
      <c r="VOT158" s="73"/>
      <c r="VOU158" s="73"/>
      <c r="VOV158" s="73"/>
      <c r="VOW158" s="73"/>
      <c r="VOX158" s="73"/>
      <c r="VOY158" s="73"/>
      <c r="VOZ158" s="73"/>
      <c r="VPA158" s="73"/>
      <c r="VPB158" s="73"/>
      <c r="VPC158" s="73"/>
      <c r="VPD158" s="73"/>
      <c r="VPE158" s="73"/>
      <c r="VPF158" s="73"/>
      <c r="VPG158" s="73"/>
      <c r="VPH158" s="73"/>
      <c r="VPI158" s="73"/>
      <c r="VPJ158" s="73"/>
      <c r="VPK158" s="73"/>
      <c r="VPL158" s="73"/>
      <c r="VPM158" s="73"/>
      <c r="VPN158" s="73"/>
      <c r="VPO158" s="73"/>
      <c r="VPP158" s="73"/>
      <c r="VPQ158" s="73"/>
      <c r="VPR158" s="73"/>
      <c r="VPS158" s="73"/>
      <c r="VPT158" s="73"/>
      <c r="VPU158" s="73"/>
      <c r="VPV158" s="73"/>
      <c r="VPW158" s="73"/>
      <c r="VPX158" s="73"/>
      <c r="VPY158" s="73"/>
      <c r="VPZ158" s="73"/>
      <c r="VQA158" s="73"/>
      <c r="VQB158" s="73"/>
      <c r="VQC158" s="73"/>
      <c r="VQD158" s="73"/>
      <c r="VQE158" s="73"/>
      <c r="VQF158" s="73"/>
      <c r="VQG158" s="73"/>
      <c r="VQH158" s="73"/>
      <c r="VQI158" s="73"/>
      <c r="VQJ158" s="73"/>
      <c r="VQK158" s="73"/>
      <c r="VQL158" s="73"/>
      <c r="VQM158" s="73"/>
      <c r="VQN158" s="73"/>
      <c r="VQO158" s="73"/>
      <c r="VQP158" s="73"/>
      <c r="VQQ158" s="73"/>
      <c r="VQR158" s="73"/>
      <c r="VQS158" s="73"/>
      <c r="VQT158" s="73"/>
      <c r="VQU158" s="73"/>
      <c r="VQV158" s="73"/>
      <c r="VQW158" s="73"/>
      <c r="VQX158" s="73"/>
      <c r="VQY158" s="73"/>
      <c r="VQZ158" s="73"/>
      <c r="VRA158" s="73"/>
      <c r="VRB158" s="73"/>
      <c r="VRC158" s="73"/>
      <c r="VRD158" s="73"/>
      <c r="VRE158" s="73"/>
      <c r="VRF158" s="73"/>
      <c r="VRG158" s="73"/>
      <c r="VRH158" s="73"/>
      <c r="VRI158" s="73"/>
      <c r="VRJ158" s="73"/>
      <c r="VRK158" s="73"/>
      <c r="VRL158" s="73"/>
      <c r="VRM158" s="73"/>
      <c r="VRN158" s="73"/>
      <c r="VRO158" s="73"/>
      <c r="VRP158" s="73"/>
      <c r="VRQ158" s="73"/>
      <c r="VRR158" s="73"/>
      <c r="VRS158" s="73"/>
      <c r="VRT158" s="73"/>
      <c r="VRU158" s="73"/>
      <c r="VRV158" s="73"/>
      <c r="VRW158" s="73"/>
      <c r="VRX158" s="73"/>
      <c r="VRY158" s="73"/>
      <c r="VRZ158" s="73"/>
      <c r="VSA158" s="73"/>
      <c r="VSB158" s="73"/>
      <c r="VSC158" s="73"/>
      <c r="VSD158" s="73"/>
      <c r="VSE158" s="73"/>
      <c r="VSF158" s="73"/>
      <c r="VSG158" s="73"/>
      <c r="VSH158" s="73"/>
      <c r="VSI158" s="73"/>
      <c r="VSJ158" s="73"/>
      <c r="VSK158" s="73"/>
      <c r="VSL158" s="73"/>
      <c r="VSM158" s="73"/>
      <c r="VSN158" s="73"/>
      <c r="VSO158" s="73"/>
      <c r="VSP158" s="73"/>
      <c r="VSQ158" s="73"/>
      <c r="VSR158" s="73"/>
      <c r="VSS158" s="73"/>
      <c r="VST158" s="73"/>
      <c r="VSU158" s="73"/>
      <c r="VSV158" s="73"/>
      <c r="VSW158" s="73"/>
      <c r="VSX158" s="73"/>
      <c r="VSY158" s="73"/>
      <c r="VSZ158" s="73"/>
      <c r="VTA158" s="73"/>
      <c r="VTB158" s="73"/>
      <c r="VTC158" s="73"/>
      <c r="VTD158" s="73"/>
      <c r="VTE158" s="73"/>
      <c r="VTF158" s="73"/>
      <c r="VTG158" s="73"/>
      <c r="VTH158" s="73"/>
      <c r="VTI158" s="73"/>
      <c r="VTJ158" s="73"/>
      <c r="VTK158" s="73"/>
      <c r="VTL158" s="73"/>
      <c r="VTM158" s="73"/>
      <c r="VTN158" s="73"/>
      <c r="VTO158" s="73"/>
      <c r="VTP158" s="73"/>
      <c r="VTQ158" s="73"/>
      <c r="VTR158" s="73"/>
      <c r="VTS158" s="73"/>
      <c r="VTT158" s="73"/>
      <c r="VTU158" s="73"/>
      <c r="VTV158" s="73"/>
      <c r="VTW158" s="73"/>
      <c r="VTX158" s="73"/>
      <c r="VTY158" s="73"/>
      <c r="VTZ158" s="73"/>
      <c r="VUA158" s="73"/>
      <c r="VUB158" s="73"/>
      <c r="VUC158" s="73"/>
      <c r="VUD158" s="73"/>
      <c r="VUE158" s="73"/>
      <c r="VUF158" s="73"/>
      <c r="VUG158" s="73"/>
      <c r="VUH158" s="73"/>
      <c r="VUI158" s="73"/>
      <c r="VUJ158" s="73"/>
      <c r="VUK158" s="73"/>
      <c r="VUL158" s="73"/>
      <c r="VUM158" s="73"/>
      <c r="VUN158" s="73"/>
      <c r="VUO158" s="73"/>
      <c r="VUP158" s="73"/>
      <c r="VUQ158" s="73"/>
      <c r="VUR158" s="73"/>
      <c r="VUS158" s="73"/>
      <c r="VUT158" s="73"/>
      <c r="VUU158" s="73"/>
      <c r="VUV158" s="73"/>
      <c r="VUW158" s="73"/>
      <c r="VUX158" s="73"/>
      <c r="VUY158" s="73"/>
      <c r="VUZ158" s="73"/>
      <c r="VVA158" s="73"/>
      <c r="VVB158" s="73"/>
      <c r="VVC158" s="73"/>
      <c r="VVD158" s="73"/>
      <c r="VVE158" s="73"/>
      <c r="VVF158" s="73"/>
      <c r="VVG158" s="73"/>
      <c r="VVH158" s="73"/>
      <c r="VVI158" s="73"/>
      <c r="VVJ158" s="73"/>
      <c r="VVK158" s="73"/>
      <c r="VVL158" s="73"/>
      <c r="VVM158" s="73"/>
      <c r="VVN158" s="73"/>
      <c r="VVO158" s="73"/>
      <c r="VVP158" s="73"/>
      <c r="VVQ158" s="73"/>
      <c r="VVR158" s="73"/>
      <c r="VVS158" s="73"/>
      <c r="VVT158" s="73"/>
      <c r="VVU158" s="73"/>
      <c r="VVV158" s="73"/>
      <c r="VVW158" s="73"/>
      <c r="VVX158" s="73"/>
      <c r="VVY158" s="73"/>
      <c r="VVZ158" s="73"/>
      <c r="VWA158" s="73"/>
      <c r="VWB158" s="73"/>
      <c r="VWC158" s="73"/>
      <c r="VWD158" s="73"/>
      <c r="VWE158" s="73"/>
      <c r="VWF158" s="73"/>
      <c r="VWG158" s="73"/>
      <c r="VWH158" s="73"/>
      <c r="VWI158" s="73"/>
      <c r="VWJ158" s="73"/>
      <c r="VWK158" s="73"/>
      <c r="VWL158" s="73"/>
      <c r="VWM158" s="73"/>
      <c r="VWN158" s="73"/>
      <c r="VWO158" s="73"/>
      <c r="VWP158" s="73"/>
      <c r="VWQ158" s="73"/>
      <c r="VWR158" s="73"/>
      <c r="VWS158" s="73"/>
      <c r="VWT158" s="73"/>
      <c r="VWU158" s="73"/>
      <c r="VWV158" s="73"/>
      <c r="VWW158" s="73"/>
      <c r="VWX158" s="73"/>
      <c r="VWY158" s="73"/>
      <c r="VWZ158" s="73"/>
      <c r="VXA158" s="73"/>
      <c r="VXB158" s="73"/>
      <c r="VXC158" s="73"/>
      <c r="VXD158" s="73"/>
      <c r="VXE158" s="73"/>
      <c r="VXF158" s="73"/>
      <c r="VXG158" s="73"/>
      <c r="VXH158" s="73"/>
      <c r="VXI158" s="73"/>
      <c r="VXJ158" s="73"/>
      <c r="VXK158" s="73"/>
      <c r="VXL158" s="73"/>
      <c r="VXM158" s="73"/>
      <c r="VXN158" s="73"/>
      <c r="VXO158" s="73"/>
      <c r="VXP158" s="73"/>
      <c r="VXQ158" s="73"/>
      <c r="VXR158" s="73"/>
      <c r="VXS158" s="73"/>
      <c r="VXT158" s="73"/>
      <c r="VXU158" s="73"/>
      <c r="VXV158" s="73"/>
      <c r="VXW158" s="73"/>
      <c r="VXX158" s="73"/>
      <c r="VXY158" s="73"/>
      <c r="VXZ158" s="73"/>
      <c r="VYA158" s="73"/>
      <c r="VYB158" s="73"/>
      <c r="VYC158" s="73"/>
      <c r="VYD158" s="73"/>
      <c r="VYE158" s="73"/>
      <c r="VYF158" s="73"/>
      <c r="VYG158" s="73"/>
      <c r="VYH158" s="73"/>
      <c r="VYI158" s="73"/>
      <c r="VYJ158" s="73"/>
      <c r="VYK158" s="73"/>
      <c r="VYL158" s="73"/>
      <c r="VYM158" s="73"/>
      <c r="VYN158" s="73"/>
      <c r="VYO158" s="73"/>
      <c r="VYP158" s="73"/>
      <c r="VYQ158" s="73"/>
      <c r="VYR158" s="73"/>
      <c r="VYS158" s="73"/>
      <c r="VYT158" s="73"/>
      <c r="VYU158" s="73"/>
      <c r="VYV158" s="73"/>
      <c r="VYW158" s="73"/>
      <c r="VYX158" s="73"/>
      <c r="VYY158" s="73"/>
      <c r="VYZ158" s="73"/>
      <c r="VZA158" s="73"/>
      <c r="VZB158" s="73"/>
      <c r="VZC158" s="73"/>
      <c r="VZD158" s="73"/>
      <c r="VZE158" s="73"/>
      <c r="VZF158" s="73"/>
      <c r="VZG158" s="73"/>
      <c r="VZH158" s="73"/>
      <c r="VZI158" s="73"/>
      <c r="VZJ158" s="73"/>
      <c r="VZK158" s="73"/>
      <c r="VZL158" s="73"/>
      <c r="VZM158" s="73"/>
      <c r="VZN158" s="73"/>
      <c r="VZO158" s="73"/>
      <c r="VZP158" s="73"/>
      <c r="VZQ158" s="73"/>
      <c r="VZR158" s="73"/>
      <c r="VZS158" s="73"/>
      <c r="VZT158" s="73"/>
      <c r="VZU158" s="73"/>
      <c r="VZV158" s="73"/>
      <c r="VZW158" s="73"/>
      <c r="VZX158" s="73"/>
      <c r="VZY158" s="73"/>
      <c r="VZZ158" s="73"/>
      <c r="WAA158" s="73"/>
      <c r="WAB158" s="73"/>
      <c r="WAC158" s="73"/>
      <c r="WAD158" s="73"/>
      <c r="WAE158" s="73"/>
      <c r="WAF158" s="73"/>
      <c r="WAG158" s="73"/>
      <c r="WAH158" s="73"/>
      <c r="WAI158" s="73"/>
      <c r="WAJ158" s="73"/>
      <c r="WAK158" s="73"/>
      <c r="WAL158" s="73"/>
      <c r="WAM158" s="73"/>
      <c r="WAN158" s="73"/>
      <c r="WAO158" s="73"/>
      <c r="WAP158" s="73"/>
      <c r="WAQ158" s="73"/>
      <c r="WAR158" s="73"/>
      <c r="WAS158" s="73"/>
      <c r="WAT158" s="73"/>
      <c r="WAU158" s="73"/>
      <c r="WAV158" s="73"/>
      <c r="WAW158" s="73"/>
      <c r="WAX158" s="73"/>
      <c r="WAY158" s="73"/>
      <c r="WAZ158" s="73"/>
      <c r="WBA158" s="73"/>
      <c r="WBB158" s="73"/>
      <c r="WBC158" s="73"/>
      <c r="WBD158" s="73"/>
      <c r="WBE158" s="73"/>
      <c r="WBF158" s="73"/>
      <c r="WBG158" s="73"/>
      <c r="WBH158" s="73"/>
      <c r="WBI158" s="73"/>
      <c r="WBJ158" s="73"/>
      <c r="WBK158" s="73"/>
      <c r="WBL158" s="73"/>
      <c r="WBM158" s="73"/>
      <c r="WBN158" s="73"/>
      <c r="WBO158" s="73"/>
      <c r="WBP158" s="73"/>
      <c r="WBQ158" s="73"/>
      <c r="WBR158" s="73"/>
      <c r="WBS158" s="73"/>
      <c r="WBT158" s="73"/>
      <c r="WBU158" s="73"/>
      <c r="WBV158" s="73"/>
      <c r="WBW158" s="73"/>
      <c r="WBX158" s="73"/>
      <c r="WBY158" s="73"/>
      <c r="WBZ158" s="73"/>
      <c r="WCA158" s="73"/>
      <c r="WCB158" s="73"/>
      <c r="WCC158" s="73"/>
      <c r="WCD158" s="73"/>
      <c r="WCE158" s="73"/>
      <c r="WCF158" s="73"/>
      <c r="WCG158" s="73"/>
      <c r="WCH158" s="73"/>
      <c r="WCI158" s="73"/>
      <c r="WCJ158" s="73"/>
      <c r="WCK158" s="73"/>
      <c r="WCL158" s="73"/>
      <c r="WCM158" s="73"/>
      <c r="WCN158" s="73"/>
      <c r="WCO158" s="73"/>
      <c r="WCP158" s="73"/>
      <c r="WCQ158" s="73"/>
      <c r="WCR158" s="73"/>
      <c r="WCS158" s="73"/>
      <c r="WCT158" s="73"/>
      <c r="WCU158" s="73"/>
      <c r="WCV158" s="73"/>
      <c r="WCW158" s="73"/>
      <c r="WCX158" s="73"/>
      <c r="WCY158" s="73"/>
      <c r="WCZ158" s="73"/>
      <c r="WDA158" s="73"/>
      <c r="WDB158" s="73"/>
      <c r="WDC158" s="73"/>
      <c r="WDD158" s="73"/>
      <c r="WDE158" s="73"/>
      <c r="WDF158" s="73"/>
      <c r="WDG158" s="73"/>
      <c r="WDH158" s="73"/>
      <c r="WDI158" s="73"/>
      <c r="WDJ158" s="73"/>
      <c r="WDK158" s="73"/>
      <c r="WDL158" s="73"/>
      <c r="WDM158" s="73"/>
      <c r="WDN158" s="73"/>
      <c r="WDO158" s="73"/>
      <c r="WDP158" s="73"/>
      <c r="WDQ158" s="73"/>
      <c r="WDR158" s="73"/>
      <c r="WDS158" s="73"/>
      <c r="WDT158" s="73"/>
      <c r="WDU158" s="73"/>
      <c r="WDV158" s="73"/>
      <c r="WDW158" s="73"/>
      <c r="WDX158" s="73"/>
      <c r="WDY158" s="73"/>
      <c r="WDZ158" s="73"/>
      <c r="WEA158" s="73"/>
      <c r="WEB158" s="73"/>
      <c r="WEC158" s="73"/>
      <c r="WED158" s="73"/>
      <c r="WEE158" s="73"/>
      <c r="WEF158" s="73"/>
      <c r="WEG158" s="73"/>
      <c r="WEH158" s="73"/>
      <c r="WEI158" s="73"/>
      <c r="WEJ158" s="73"/>
      <c r="WEK158" s="73"/>
      <c r="WEL158" s="73"/>
      <c r="WEM158" s="73"/>
      <c r="WEN158" s="73"/>
      <c r="WEO158" s="73"/>
      <c r="WEP158" s="73"/>
      <c r="WEQ158" s="73"/>
      <c r="WER158" s="73"/>
      <c r="WES158" s="73"/>
      <c r="WET158" s="73"/>
      <c r="WEU158" s="73"/>
      <c r="WEV158" s="73"/>
      <c r="WEW158" s="73"/>
      <c r="WEX158" s="73"/>
      <c r="WEY158" s="73"/>
      <c r="WEZ158" s="73"/>
      <c r="WFA158" s="73"/>
      <c r="WFB158" s="73"/>
      <c r="WFC158" s="73"/>
      <c r="WFD158" s="73"/>
      <c r="WFE158" s="73"/>
      <c r="WFF158" s="73"/>
      <c r="WFG158" s="73"/>
      <c r="WFH158" s="73"/>
      <c r="WFI158" s="73"/>
      <c r="WFJ158" s="73"/>
      <c r="WFK158" s="73"/>
      <c r="WFL158" s="73"/>
      <c r="WFM158" s="73"/>
      <c r="WFN158" s="73"/>
      <c r="WFO158" s="73"/>
      <c r="WFP158" s="73"/>
      <c r="WFQ158" s="73"/>
      <c r="WFR158" s="73"/>
      <c r="WFS158" s="73"/>
      <c r="WFT158" s="73"/>
      <c r="WFU158" s="73"/>
      <c r="WFV158" s="73"/>
      <c r="WFW158" s="73"/>
      <c r="WFX158" s="73"/>
      <c r="WFY158" s="73"/>
      <c r="WFZ158" s="73"/>
      <c r="WGA158" s="73"/>
      <c r="WGB158" s="73"/>
      <c r="WGC158" s="73"/>
      <c r="WGD158" s="73"/>
      <c r="WGE158" s="73"/>
      <c r="WGF158" s="73"/>
      <c r="WGG158" s="73"/>
      <c r="WGH158" s="73"/>
      <c r="WGI158" s="73"/>
      <c r="WGJ158" s="73"/>
      <c r="WGK158" s="73"/>
      <c r="WGL158" s="73"/>
      <c r="WGM158" s="73"/>
      <c r="WGN158" s="73"/>
      <c r="WGO158" s="73"/>
      <c r="WGP158" s="73"/>
      <c r="WGQ158" s="73"/>
      <c r="WGR158" s="73"/>
      <c r="WGS158" s="73"/>
      <c r="WGT158" s="73"/>
      <c r="WGU158" s="73"/>
      <c r="WGV158" s="73"/>
      <c r="WGW158" s="73"/>
      <c r="WGX158" s="73"/>
      <c r="WGY158" s="73"/>
      <c r="WGZ158" s="73"/>
      <c r="WHA158" s="73"/>
      <c r="WHB158" s="73"/>
      <c r="WHC158" s="73"/>
      <c r="WHD158" s="73"/>
      <c r="WHE158" s="73"/>
      <c r="WHF158" s="73"/>
      <c r="WHG158" s="73"/>
      <c r="WHH158" s="73"/>
      <c r="WHI158" s="73"/>
      <c r="WHJ158" s="73"/>
      <c r="WHK158" s="73"/>
      <c r="WHL158" s="73"/>
      <c r="WHM158" s="73"/>
      <c r="WHN158" s="73"/>
      <c r="WHO158" s="73"/>
      <c r="WHP158" s="73"/>
      <c r="WHQ158" s="73"/>
      <c r="WHR158" s="73"/>
      <c r="WHS158" s="73"/>
      <c r="WHT158" s="73"/>
      <c r="WHU158" s="73"/>
      <c r="WHV158" s="73"/>
      <c r="WHW158" s="73"/>
      <c r="WHX158" s="73"/>
      <c r="WHY158" s="73"/>
      <c r="WHZ158" s="73"/>
      <c r="WIA158" s="73"/>
      <c r="WIB158" s="73"/>
      <c r="WIC158" s="73"/>
      <c r="WID158" s="73"/>
      <c r="WIE158" s="73"/>
      <c r="WIF158" s="73"/>
      <c r="WIG158" s="73"/>
      <c r="WIH158" s="73"/>
      <c r="WII158" s="73"/>
      <c r="WIJ158" s="73"/>
      <c r="WIK158" s="73"/>
      <c r="WIL158" s="73"/>
      <c r="WIM158" s="73"/>
      <c r="WIN158" s="73"/>
      <c r="WIO158" s="73"/>
      <c r="WIP158" s="73"/>
      <c r="WIQ158" s="73"/>
      <c r="WIR158" s="73"/>
      <c r="WIS158" s="73"/>
      <c r="WIT158" s="73"/>
      <c r="WIU158" s="73"/>
      <c r="WIV158" s="73"/>
      <c r="WIW158" s="73"/>
      <c r="WIX158" s="73"/>
      <c r="WIY158" s="73"/>
      <c r="WIZ158" s="73"/>
      <c r="WJA158" s="73"/>
      <c r="WJB158" s="73"/>
      <c r="WJC158" s="73"/>
      <c r="WJD158" s="73"/>
      <c r="WJE158" s="73"/>
      <c r="WJF158" s="73"/>
      <c r="WJG158" s="73"/>
      <c r="WJH158" s="73"/>
      <c r="WJI158" s="73"/>
      <c r="WJJ158" s="73"/>
      <c r="WJK158" s="73"/>
      <c r="WJL158" s="73"/>
      <c r="WJM158" s="73"/>
      <c r="WJN158" s="73"/>
      <c r="WJO158" s="73"/>
      <c r="WJP158" s="73"/>
      <c r="WJQ158" s="73"/>
      <c r="WJR158" s="73"/>
      <c r="WJS158" s="73"/>
      <c r="WJT158" s="73"/>
      <c r="WJU158" s="73"/>
      <c r="WJV158" s="73"/>
      <c r="WJW158" s="73"/>
      <c r="WJX158" s="73"/>
      <c r="WJY158" s="73"/>
      <c r="WJZ158" s="73"/>
      <c r="WKA158" s="73"/>
      <c r="WKB158" s="73"/>
      <c r="WKC158" s="73"/>
      <c r="WKD158" s="73"/>
      <c r="WKE158" s="73"/>
      <c r="WKF158" s="73"/>
      <c r="WKG158" s="73"/>
      <c r="WKH158" s="73"/>
      <c r="WKI158" s="73"/>
      <c r="WKJ158" s="73"/>
      <c r="WKK158" s="73"/>
      <c r="WKL158" s="73"/>
      <c r="WKM158" s="73"/>
      <c r="WKN158" s="73"/>
      <c r="WKO158" s="73"/>
      <c r="WKP158" s="73"/>
      <c r="WKQ158" s="73"/>
      <c r="WKR158" s="73"/>
      <c r="WKS158" s="73"/>
      <c r="WKT158" s="73"/>
      <c r="WKU158" s="73"/>
      <c r="WKV158" s="73"/>
      <c r="WKW158" s="73"/>
      <c r="WKX158" s="73"/>
      <c r="WKY158" s="73"/>
      <c r="WKZ158" s="73"/>
      <c r="WLA158" s="73"/>
      <c r="WLB158" s="73"/>
      <c r="WLC158" s="73"/>
      <c r="WLD158" s="73"/>
      <c r="WLE158" s="73"/>
      <c r="WLF158" s="73"/>
      <c r="WLG158" s="73"/>
      <c r="WLH158" s="73"/>
      <c r="WLI158" s="73"/>
      <c r="WLJ158" s="73"/>
      <c r="WLK158" s="73"/>
      <c r="WLL158" s="73"/>
      <c r="WLM158" s="73"/>
      <c r="WLN158" s="73"/>
      <c r="WLO158" s="73"/>
      <c r="WLP158" s="73"/>
      <c r="WLQ158" s="73"/>
      <c r="WLR158" s="73"/>
      <c r="WLS158" s="73"/>
      <c r="WLT158" s="73"/>
      <c r="WLU158" s="73"/>
      <c r="WLV158" s="73"/>
      <c r="WLW158" s="73"/>
      <c r="WLX158" s="73"/>
      <c r="WLY158" s="73"/>
      <c r="WLZ158" s="73"/>
      <c r="WMA158" s="73"/>
      <c r="WMB158" s="73"/>
      <c r="WMC158" s="73"/>
      <c r="WMD158" s="73"/>
      <c r="WME158" s="73"/>
      <c r="WMF158" s="73"/>
      <c r="WMG158" s="73"/>
      <c r="WMH158" s="73"/>
      <c r="WMI158" s="73"/>
      <c r="WMJ158" s="73"/>
      <c r="WMK158" s="73"/>
      <c r="WML158" s="73"/>
      <c r="WMM158" s="73"/>
      <c r="WMN158" s="73"/>
      <c r="WMO158" s="73"/>
      <c r="WMP158" s="73"/>
      <c r="WMQ158" s="73"/>
      <c r="WMR158" s="73"/>
      <c r="WMS158" s="73"/>
      <c r="WMT158" s="73"/>
      <c r="WMU158" s="73"/>
      <c r="WMV158" s="73"/>
      <c r="WMW158" s="73"/>
      <c r="WMX158" s="73"/>
      <c r="WMY158" s="73"/>
      <c r="WMZ158" s="73"/>
      <c r="WNA158" s="73"/>
      <c r="WNB158" s="73"/>
      <c r="WNC158" s="73"/>
      <c r="WND158" s="73"/>
      <c r="WNE158" s="73"/>
      <c r="WNF158" s="73"/>
      <c r="WNG158" s="73"/>
      <c r="WNH158" s="73"/>
      <c r="WNI158" s="73"/>
      <c r="WNJ158" s="73"/>
      <c r="WNK158" s="73"/>
      <c r="WNL158" s="73"/>
      <c r="WNM158" s="73"/>
      <c r="WNN158" s="73"/>
      <c r="WNO158" s="73"/>
      <c r="WNP158" s="73"/>
      <c r="WNQ158" s="73"/>
      <c r="WNR158" s="73"/>
      <c r="WNS158" s="73"/>
      <c r="WNT158" s="73"/>
      <c r="WNU158" s="73"/>
      <c r="WNV158" s="73"/>
      <c r="WNW158" s="73"/>
      <c r="WNX158" s="73"/>
      <c r="WNY158" s="73"/>
      <c r="WNZ158" s="73"/>
      <c r="WOA158" s="73"/>
      <c r="WOB158" s="73"/>
      <c r="WOC158" s="73"/>
      <c r="WOD158" s="73"/>
      <c r="WOE158" s="73"/>
      <c r="WOF158" s="73"/>
      <c r="WOG158" s="73"/>
      <c r="WOH158" s="73"/>
      <c r="WOI158" s="73"/>
      <c r="WOJ158" s="73"/>
      <c r="WOK158" s="73"/>
      <c r="WOL158" s="73"/>
      <c r="WOM158" s="73"/>
      <c r="WON158" s="73"/>
      <c r="WOO158" s="73"/>
      <c r="WOP158" s="73"/>
      <c r="WOQ158" s="73"/>
      <c r="WOR158" s="73"/>
      <c r="WOS158" s="73"/>
      <c r="WOT158" s="73"/>
      <c r="WOU158" s="73"/>
      <c r="WOV158" s="73"/>
      <c r="WOW158" s="73"/>
      <c r="WOX158" s="73"/>
      <c r="WOY158" s="73"/>
      <c r="WOZ158" s="73"/>
      <c r="WPA158" s="73"/>
      <c r="WPB158" s="73"/>
      <c r="WPC158" s="73"/>
      <c r="WPD158" s="73"/>
      <c r="WPE158" s="73"/>
      <c r="WPF158" s="73"/>
      <c r="WPG158" s="73"/>
      <c r="WPH158" s="73"/>
      <c r="WPI158" s="73"/>
      <c r="WPJ158" s="73"/>
      <c r="WPK158" s="73"/>
      <c r="WPL158" s="73"/>
      <c r="WPM158" s="73"/>
      <c r="WPN158" s="73"/>
      <c r="WPO158" s="73"/>
      <c r="WPP158" s="73"/>
      <c r="WPQ158" s="73"/>
      <c r="WPR158" s="73"/>
      <c r="WPS158" s="73"/>
      <c r="WPT158" s="73"/>
      <c r="WPU158" s="73"/>
      <c r="WPV158" s="73"/>
      <c r="WPW158" s="73"/>
      <c r="WPX158" s="73"/>
      <c r="WPY158" s="73"/>
      <c r="WPZ158" s="73"/>
      <c r="WQA158" s="73"/>
      <c r="WQB158" s="73"/>
      <c r="WQC158" s="73"/>
      <c r="WQD158" s="73"/>
      <c r="WQE158" s="73"/>
      <c r="WQF158" s="73"/>
      <c r="WQG158" s="73"/>
      <c r="WQH158" s="73"/>
      <c r="WQI158" s="73"/>
      <c r="WQJ158" s="73"/>
      <c r="WQK158" s="73"/>
      <c r="WQL158" s="73"/>
      <c r="WQM158" s="73"/>
      <c r="WQN158" s="73"/>
      <c r="WQO158" s="73"/>
      <c r="WQP158" s="73"/>
      <c r="WQQ158" s="73"/>
      <c r="WQR158" s="73"/>
      <c r="WQS158" s="73"/>
      <c r="WQT158" s="73"/>
      <c r="WQU158" s="73"/>
      <c r="WQV158" s="73"/>
      <c r="WQW158" s="73"/>
      <c r="WQX158" s="73"/>
      <c r="WQY158" s="73"/>
      <c r="WQZ158" s="73"/>
      <c r="WRA158" s="73"/>
      <c r="WRB158" s="73"/>
      <c r="WRC158" s="73"/>
      <c r="WRD158" s="73"/>
      <c r="WRE158" s="73"/>
      <c r="WRF158" s="73"/>
      <c r="WRG158" s="73"/>
      <c r="WRH158" s="73"/>
      <c r="WRI158" s="73"/>
      <c r="WRJ158" s="73"/>
      <c r="WRK158" s="73"/>
      <c r="WRL158" s="73"/>
      <c r="WRM158" s="73"/>
      <c r="WRN158" s="73"/>
      <c r="WRO158" s="73"/>
      <c r="WRP158" s="73"/>
      <c r="WRQ158" s="73"/>
      <c r="WRR158" s="73"/>
      <c r="WRS158" s="73"/>
      <c r="WRT158" s="73"/>
      <c r="WRU158" s="73"/>
      <c r="WRV158" s="73"/>
      <c r="WRW158" s="73"/>
      <c r="WRX158" s="73"/>
      <c r="WRY158" s="73"/>
      <c r="WRZ158" s="73"/>
      <c r="WSA158" s="73"/>
      <c r="WSB158" s="73"/>
      <c r="WSC158" s="73"/>
      <c r="WSD158" s="73"/>
      <c r="WSE158" s="73"/>
      <c r="WSF158" s="73"/>
      <c r="WSG158" s="73"/>
      <c r="WSH158" s="73"/>
      <c r="WSI158" s="73"/>
      <c r="WSJ158" s="73"/>
      <c r="WSK158" s="73"/>
      <c r="WSL158" s="73"/>
      <c r="WSM158" s="73"/>
      <c r="WSN158" s="73"/>
      <c r="WSO158" s="73"/>
      <c r="WSP158" s="73"/>
      <c r="WSQ158" s="73"/>
      <c r="WSR158" s="73"/>
      <c r="WSS158" s="73"/>
      <c r="WST158" s="73"/>
      <c r="WSU158" s="73"/>
      <c r="WSV158" s="73"/>
      <c r="WSW158" s="73"/>
      <c r="WSX158" s="73"/>
      <c r="WSY158" s="73"/>
      <c r="WSZ158" s="73"/>
      <c r="WTA158" s="73"/>
      <c r="WTB158" s="73"/>
      <c r="WTC158" s="73"/>
      <c r="WTD158" s="73"/>
      <c r="WTE158" s="73"/>
      <c r="WTF158" s="73"/>
      <c r="WTG158" s="73"/>
      <c r="WTH158" s="73"/>
      <c r="WTI158" s="73"/>
      <c r="WTJ158" s="73"/>
      <c r="WTK158" s="73"/>
      <c r="WTL158" s="73"/>
      <c r="WTM158" s="73"/>
      <c r="WTN158" s="73"/>
      <c r="WTO158" s="73"/>
      <c r="WTP158" s="73"/>
      <c r="WTQ158" s="73"/>
      <c r="WTR158" s="73"/>
      <c r="WTS158" s="73"/>
      <c r="WTT158" s="73"/>
      <c r="WTU158" s="73"/>
      <c r="WTV158" s="73"/>
      <c r="WTW158" s="73"/>
      <c r="WTX158" s="73"/>
      <c r="WTY158" s="73"/>
      <c r="WTZ158" s="73"/>
      <c r="WUA158" s="73"/>
      <c r="WUB158" s="73"/>
      <c r="WUC158" s="73"/>
      <c r="WUD158" s="73"/>
      <c r="WUE158" s="73"/>
      <c r="WUF158" s="73"/>
      <c r="WUG158" s="73"/>
      <c r="WUH158" s="73"/>
      <c r="WUI158" s="73"/>
      <c r="WUJ158" s="73"/>
      <c r="WUK158" s="73"/>
      <c r="WUL158" s="73"/>
      <c r="WUM158" s="73"/>
      <c r="WUN158" s="73"/>
      <c r="WUO158" s="73"/>
      <c r="WUP158" s="73"/>
      <c r="WUQ158" s="73"/>
      <c r="WUR158" s="73"/>
      <c r="WUS158" s="73"/>
      <c r="WUT158" s="73"/>
      <c r="WUU158" s="73"/>
      <c r="WUV158" s="73"/>
      <c r="WUW158" s="73"/>
      <c r="WUX158" s="73"/>
      <c r="WUY158" s="73"/>
      <c r="WUZ158" s="73"/>
      <c r="WVA158" s="73"/>
      <c r="WVB158" s="73"/>
      <c r="WVC158" s="73"/>
      <c r="WVD158" s="73"/>
      <c r="WVE158" s="73"/>
      <c r="WVF158" s="73"/>
      <c r="WVG158" s="73"/>
      <c r="WVH158" s="73"/>
      <c r="WVI158" s="73"/>
      <c r="WVJ158" s="73"/>
      <c r="WVK158" s="73"/>
      <c r="WVL158" s="73"/>
      <c r="WVM158" s="73"/>
      <c r="WVN158" s="73"/>
      <c r="WVO158" s="73"/>
      <c r="WVP158" s="73"/>
      <c r="WVQ158" s="73"/>
      <c r="WVR158" s="73"/>
      <c r="WVS158" s="73"/>
      <c r="WVT158" s="73"/>
      <c r="WVU158" s="73"/>
      <c r="WVV158" s="73"/>
      <c r="WVW158" s="73"/>
      <c r="WVX158" s="73"/>
      <c r="WVY158" s="73"/>
      <c r="WVZ158" s="73"/>
      <c r="WWA158" s="73"/>
      <c r="WWB158" s="73"/>
      <c r="WWC158" s="73"/>
      <c r="WWD158" s="73"/>
      <c r="WWE158" s="73"/>
      <c r="WWF158" s="73"/>
      <c r="WWG158" s="73"/>
      <c r="WWH158" s="73"/>
      <c r="WWI158" s="73"/>
      <c r="WWJ158" s="73"/>
      <c r="WWK158" s="73"/>
      <c r="WWL158" s="73"/>
      <c r="WWM158" s="73"/>
      <c r="WWN158" s="73"/>
      <c r="WWO158" s="73"/>
      <c r="WWP158" s="73"/>
      <c r="WWQ158" s="73"/>
      <c r="WWR158" s="73"/>
      <c r="WWS158" s="73"/>
      <c r="WWT158" s="73"/>
      <c r="WWU158" s="73"/>
      <c r="WWV158" s="73"/>
      <c r="WWW158" s="73"/>
      <c r="WWX158" s="73"/>
      <c r="WWY158" s="73"/>
      <c r="WWZ158" s="73"/>
      <c r="WXA158" s="73"/>
      <c r="WXB158" s="73"/>
      <c r="WXC158" s="73"/>
      <c r="WXD158" s="73"/>
      <c r="WXE158" s="73"/>
      <c r="WXF158" s="73"/>
      <c r="WXG158" s="73"/>
      <c r="WXH158" s="73"/>
      <c r="WXI158" s="73"/>
      <c r="WXJ158" s="73"/>
      <c r="WXK158" s="73"/>
      <c r="WXL158" s="73"/>
      <c r="WXM158" s="73"/>
      <c r="WXN158" s="73"/>
      <c r="WXO158" s="73"/>
      <c r="WXP158" s="73"/>
      <c r="WXQ158" s="73"/>
      <c r="WXR158" s="73"/>
      <c r="WXS158" s="73"/>
      <c r="WXT158" s="73"/>
      <c r="WXU158" s="73"/>
      <c r="WXV158" s="73"/>
      <c r="WXW158" s="73"/>
      <c r="WXX158" s="73"/>
      <c r="WXY158" s="73"/>
      <c r="WXZ158" s="73"/>
      <c r="WYA158" s="73"/>
      <c r="WYB158" s="73"/>
      <c r="WYC158" s="73"/>
      <c r="WYD158" s="73"/>
      <c r="WYE158" s="73"/>
      <c r="WYF158" s="73"/>
      <c r="WYG158" s="73"/>
      <c r="WYH158" s="73"/>
      <c r="WYI158" s="73"/>
      <c r="WYJ158" s="73"/>
      <c r="WYK158" s="73"/>
      <c r="WYL158" s="73"/>
      <c r="WYM158" s="73"/>
      <c r="WYN158" s="73"/>
      <c r="WYO158" s="73"/>
      <c r="WYP158" s="73"/>
      <c r="WYQ158" s="73"/>
      <c r="WYR158" s="73"/>
      <c r="WYS158" s="73"/>
      <c r="WYT158" s="73"/>
      <c r="WYU158" s="73"/>
      <c r="WYV158" s="73"/>
      <c r="WYW158" s="73"/>
      <c r="WYX158" s="73"/>
      <c r="WYY158" s="73"/>
      <c r="WYZ158" s="73"/>
      <c r="WZA158" s="73"/>
      <c r="WZB158" s="73"/>
      <c r="WZC158" s="73"/>
      <c r="WZD158" s="73"/>
      <c r="WZE158" s="73"/>
      <c r="WZF158" s="73"/>
      <c r="WZG158" s="73"/>
      <c r="WZH158" s="73"/>
      <c r="WZI158" s="73"/>
      <c r="WZJ158" s="73"/>
      <c r="WZK158" s="73"/>
      <c r="WZL158" s="73"/>
      <c r="WZM158" s="73"/>
      <c r="WZN158" s="73"/>
      <c r="WZO158" s="73"/>
      <c r="WZP158" s="73"/>
      <c r="WZQ158" s="73"/>
      <c r="WZR158" s="73"/>
      <c r="WZS158" s="73"/>
      <c r="WZT158" s="73"/>
      <c r="WZU158" s="73"/>
      <c r="WZV158" s="73"/>
      <c r="WZW158" s="73"/>
      <c r="WZX158" s="73"/>
      <c r="WZY158" s="73"/>
      <c r="WZZ158" s="73"/>
      <c r="XAA158" s="73"/>
      <c r="XAB158" s="73"/>
      <c r="XAC158" s="73"/>
      <c r="XAD158" s="73"/>
      <c r="XAE158" s="73"/>
      <c r="XAF158" s="73"/>
      <c r="XAG158" s="73"/>
      <c r="XAH158" s="73"/>
      <c r="XAI158" s="73"/>
      <c r="XAJ158" s="73"/>
      <c r="XAK158" s="73"/>
      <c r="XAL158" s="73"/>
      <c r="XAM158" s="73"/>
      <c r="XAN158" s="73"/>
      <c r="XAO158" s="73"/>
      <c r="XAP158" s="73"/>
      <c r="XAQ158" s="73"/>
      <c r="XAR158" s="73"/>
      <c r="XAS158" s="73"/>
      <c r="XAT158" s="73"/>
      <c r="XAU158" s="73"/>
      <c r="XAV158" s="73"/>
      <c r="XAW158" s="73"/>
      <c r="XAX158" s="73"/>
      <c r="XAY158" s="73"/>
      <c r="XAZ158" s="73"/>
      <c r="XBA158" s="73"/>
      <c r="XBB158" s="73"/>
      <c r="XBC158" s="73"/>
      <c r="XBD158" s="73"/>
      <c r="XBE158" s="73"/>
      <c r="XBF158" s="73"/>
      <c r="XBG158" s="73"/>
      <c r="XBH158" s="73"/>
      <c r="XBI158" s="73"/>
      <c r="XBJ158" s="73"/>
      <c r="XBK158" s="73"/>
      <c r="XBL158" s="73"/>
      <c r="XBM158" s="73"/>
      <c r="XBN158" s="73"/>
      <c r="XBO158" s="73"/>
      <c r="XBP158" s="73"/>
      <c r="XBQ158" s="73"/>
      <c r="XBR158" s="73"/>
      <c r="XBS158" s="73"/>
      <c r="XBT158" s="73"/>
      <c r="XBU158" s="73"/>
      <c r="XBV158" s="73"/>
      <c r="XBW158" s="73"/>
      <c r="XBX158" s="73"/>
      <c r="XBY158" s="73"/>
      <c r="XBZ158" s="73"/>
      <c r="XCA158" s="73"/>
      <c r="XCB158" s="73"/>
      <c r="XCC158" s="73"/>
      <c r="XCD158" s="73"/>
      <c r="XCE158" s="73"/>
      <c r="XCF158" s="73"/>
      <c r="XCG158" s="73"/>
      <c r="XCH158" s="73"/>
      <c r="XCI158" s="73"/>
      <c r="XCJ158" s="73"/>
      <c r="XCK158" s="73"/>
      <c r="XCL158" s="73"/>
      <c r="XCM158" s="73"/>
      <c r="XCN158" s="73"/>
      <c r="XCO158" s="73"/>
      <c r="XCP158" s="73"/>
      <c r="XCQ158" s="73"/>
      <c r="XCR158" s="73"/>
      <c r="XCS158" s="73"/>
      <c r="XCT158" s="73"/>
      <c r="XCU158" s="73"/>
      <c r="XCV158" s="73"/>
      <c r="XCW158" s="73"/>
      <c r="XCX158" s="73"/>
      <c r="XCY158" s="73"/>
      <c r="XCZ158" s="73"/>
      <c r="XDA158" s="73"/>
      <c r="XDB158" s="73"/>
      <c r="XDC158" s="73"/>
      <c r="XDD158" s="73"/>
      <c r="XDE158" s="73"/>
      <c r="XDF158" s="73"/>
      <c r="XDG158" s="73"/>
      <c r="XDH158" s="73"/>
      <c r="XDI158" s="73"/>
      <c r="XDJ158" s="73"/>
      <c r="XDK158" s="73"/>
      <c r="XDL158" s="73"/>
      <c r="XDM158" s="73"/>
      <c r="XDN158" s="73"/>
      <c r="XDO158" s="73"/>
      <c r="XDP158" s="73"/>
      <c r="XDQ158" s="73"/>
      <c r="XDR158" s="73"/>
      <c r="XDS158" s="73"/>
      <c r="XDT158" s="73"/>
      <c r="XDU158" s="73"/>
      <c r="XDV158" s="73"/>
      <c r="XDW158" s="73"/>
      <c r="XDX158" s="73"/>
      <c r="XDY158" s="73"/>
      <c r="XDZ158" s="73"/>
      <c r="XEA158" s="73"/>
      <c r="XEB158" s="73"/>
      <c r="XEC158" s="73"/>
      <c r="XED158" s="73"/>
      <c r="XEE158" s="73"/>
      <c r="XEF158" s="73"/>
      <c r="XEG158" s="73"/>
      <c r="XEH158" s="73"/>
      <c r="XEI158" s="73"/>
      <c r="XEJ158" s="73"/>
      <c r="XEK158" s="73"/>
      <c r="XEL158" s="73"/>
      <c r="XEM158" s="73"/>
      <c r="XEN158" s="73"/>
      <c r="XEO158" s="73"/>
      <c r="XEP158" s="73"/>
      <c r="XEQ158" s="73"/>
      <c r="XER158" s="73"/>
      <c r="XES158" s="73"/>
      <c r="XET158" s="73"/>
      <c r="XEU158" s="73"/>
      <c r="XEV158" s="73"/>
      <c r="XEW158" s="73"/>
      <c r="XEX158" s="73"/>
      <c r="XEY158" s="73"/>
      <c r="XEZ158" s="73"/>
      <c r="XFA158" s="73"/>
      <c r="XFB158" s="73"/>
      <c r="XFC158" s="73"/>
      <c r="XFD158" s="73"/>
    </row>
    <row r="159" spans="1:16384" s="36" customFormat="1" x14ac:dyDescent="0.3">
      <c r="A159" s="81">
        <v>1</v>
      </c>
      <c r="B159" s="82"/>
      <c r="C159" s="61" t="s">
        <v>266</v>
      </c>
      <c r="D159" s="65">
        <f>(39.81+(2.9*1.5+2.13*0.9+1.2*(2.82+2.75)))*10.764</f>
        <v>567.91940399999999</v>
      </c>
      <c r="E159" s="65">
        <v>0</v>
      </c>
      <c r="F159" s="61">
        <f t="shared" ref="F159:F165" si="7">D159*(($F$144)+1)+(IF(E159&lt;101,E159,IF(E159&lt;201,E159/2,IF(E159&lt;=301,E159/3,E159/4))))</f>
        <v>851.87910599999998</v>
      </c>
      <c r="G159" s="77" t="str">
        <f>A158</f>
        <v>3rd to 7th, 9th to 11th, 13th to 15th, 17th to 19th, 21st to 22nd Floor</v>
      </c>
      <c r="H159" s="78"/>
      <c r="I159" s="35"/>
      <c r="K159" s="36">
        <f>5700000/F159</f>
        <v>6691.0902730838898</v>
      </c>
    </row>
    <row r="160" spans="1:16384" s="36" customFormat="1" x14ac:dyDescent="0.3">
      <c r="A160" s="86">
        <v>2</v>
      </c>
      <c r="B160" s="87"/>
      <c r="C160" s="61" t="s">
        <v>264</v>
      </c>
      <c r="D160" s="65">
        <f>(29.85+(2.82*1.5+2.75*0.9))*10.764</f>
        <v>393.47801999999996</v>
      </c>
      <c r="E160" s="65">
        <v>0</v>
      </c>
      <c r="F160" s="41">
        <f t="shared" si="7"/>
        <v>590.21702999999991</v>
      </c>
      <c r="G160" s="79"/>
      <c r="H160" s="80"/>
      <c r="I160" s="35"/>
    </row>
    <row r="161" spans="1:11" s="34" customFormat="1" x14ac:dyDescent="0.3">
      <c r="A161" s="86">
        <v>3</v>
      </c>
      <c r="B161" s="87"/>
      <c r="C161" s="61" t="s">
        <v>264</v>
      </c>
      <c r="D161" s="65">
        <f>(29.85+(2.82*1.5+2.75*0.9))*10.764</f>
        <v>393.47801999999996</v>
      </c>
      <c r="E161" s="65">
        <v>0</v>
      </c>
      <c r="F161" s="41">
        <f t="shared" si="7"/>
        <v>590.21702999999991</v>
      </c>
      <c r="G161" s="79"/>
      <c r="H161" s="80"/>
    </row>
    <row r="162" spans="1:11" s="56" customFormat="1" x14ac:dyDescent="0.3">
      <c r="A162" s="86">
        <v>4</v>
      </c>
      <c r="B162" s="87"/>
      <c r="C162" s="61" t="s">
        <v>266</v>
      </c>
      <c r="D162" s="65">
        <f>(42.2+(1.5*2.9+1.05*(2.82+2.82)))*10.764</f>
        <v>564.80860799999994</v>
      </c>
      <c r="E162" s="65">
        <v>0</v>
      </c>
      <c r="F162" s="41">
        <f t="shared" si="7"/>
        <v>847.21291199999996</v>
      </c>
      <c r="G162" s="79"/>
      <c r="H162" s="80"/>
      <c r="I162" s="64">
        <f>2.82*3.4+2.13*3.5+2.75*2.6+1.98*1.22+1.22*2.13</f>
        <v>29.2072</v>
      </c>
    </row>
    <row r="163" spans="1:11" s="34" customFormat="1" x14ac:dyDescent="0.3">
      <c r="A163" s="86">
        <v>5</v>
      </c>
      <c r="B163" s="87"/>
      <c r="C163" s="61" t="s">
        <v>266</v>
      </c>
      <c r="D163" s="65">
        <f>(42.2+(1.5*2.9+1.05*(2.82+2.82)))*10.764</f>
        <v>564.80860799999994</v>
      </c>
      <c r="E163" s="65">
        <v>0</v>
      </c>
      <c r="F163" s="41">
        <f t="shared" si="7"/>
        <v>847.21291199999996</v>
      </c>
      <c r="G163" s="79"/>
      <c r="H163" s="80"/>
      <c r="I163" s="63"/>
      <c r="J163" s="34">
        <f>7500000/F163</f>
        <v>8852.55629815047</v>
      </c>
    </row>
    <row r="164" spans="1:11" s="34" customFormat="1" x14ac:dyDescent="0.3">
      <c r="A164" s="86">
        <v>6</v>
      </c>
      <c r="B164" s="87"/>
      <c r="C164" s="61" t="s">
        <v>267</v>
      </c>
      <c r="D164" s="65">
        <f>(62.85+1.5*3.05+0.9*(2.82+2.82))*10.764</f>
        <v>780.40076399999987</v>
      </c>
      <c r="E164" s="65">
        <v>0</v>
      </c>
      <c r="F164" s="41">
        <f t="shared" si="7"/>
        <v>1170.6011459999997</v>
      </c>
      <c r="G164" s="79"/>
      <c r="H164" s="80"/>
      <c r="I164" s="63">
        <f>2.9*4.02+2.75*2.17+2.45*2.82+2.82*2.3+2.3*1.48+1.22*2.1+4.57*1</f>
        <v>41.556499999999993</v>
      </c>
    </row>
    <row r="165" spans="1:11" s="34" customFormat="1" ht="15.75" customHeight="1" x14ac:dyDescent="0.3">
      <c r="A165" s="86">
        <v>7</v>
      </c>
      <c r="B165" s="87"/>
      <c r="C165" s="61" t="s">
        <v>266</v>
      </c>
      <c r="D165" s="65">
        <f>(39.81+(2.9*1.5+2.13*0.9+1.2*(2.82+2.75)))*10.764</f>
        <v>567.91940399999999</v>
      </c>
      <c r="E165" s="65">
        <v>0</v>
      </c>
      <c r="F165" s="41">
        <f t="shared" si="7"/>
        <v>851.87910599999998</v>
      </c>
      <c r="G165" s="81"/>
      <c r="H165" s="82"/>
    </row>
    <row r="166" spans="1:11" s="34" customFormat="1" x14ac:dyDescent="0.3">
      <c r="A166" s="83" t="s">
        <v>269</v>
      </c>
      <c r="B166" s="84"/>
      <c r="C166" s="84"/>
      <c r="D166" s="84"/>
      <c r="E166" s="84"/>
      <c r="F166" s="84"/>
      <c r="G166" s="84"/>
      <c r="H166" s="85"/>
      <c r="I166" s="63">
        <f>3.05*4.15+1.15*2+1.13*1.35+2.46*1+2.13*2.75+2.82*2.95+2.9*2.75+2.82*2.95+3.1*1+1.2*2.32+1.5*2.39</f>
        <v>58.882500000000007</v>
      </c>
    </row>
    <row r="167" spans="1:11" s="34" customFormat="1" ht="15.75" customHeight="1" x14ac:dyDescent="0.3">
      <c r="A167" s="81">
        <v>1</v>
      </c>
      <c r="B167" s="82"/>
      <c r="C167" s="61" t="s">
        <v>266</v>
      </c>
      <c r="D167" s="65">
        <f>(39.81+(2.9*1.5+2.13*0.9+1.2*(2.82+2.75)))*10.764</f>
        <v>567.91940399999999</v>
      </c>
      <c r="E167" s="66">
        <v>0</v>
      </c>
      <c r="F167" s="61">
        <f t="shared" ref="F167:F173" si="8">D167*(($F$144)+1)+(IF(E167&lt;101,E167,IF(E167&lt;201,E167/2,IF(E167&lt;=301,E167/3,E167/4))))</f>
        <v>851.87910599999998</v>
      </c>
      <c r="G167" s="77" t="str">
        <f>A166</f>
        <v>8th, 12th, 16th &amp; 20th Floor (Part Refuge Area)</v>
      </c>
      <c r="H167" s="78"/>
    </row>
    <row r="168" spans="1:11" s="34" customFormat="1" x14ac:dyDescent="0.3">
      <c r="A168" s="86">
        <v>2</v>
      </c>
      <c r="B168" s="87"/>
      <c r="C168" s="86" t="s">
        <v>270</v>
      </c>
      <c r="D168" s="96"/>
      <c r="E168" s="96"/>
      <c r="F168" s="87"/>
      <c r="G168" s="79"/>
      <c r="H168" s="80"/>
    </row>
    <row r="169" spans="1:11" s="34" customFormat="1" ht="15.75" customHeight="1" x14ac:dyDescent="0.3">
      <c r="A169" s="86">
        <v>3</v>
      </c>
      <c r="B169" s="87"/>
      <c r="C169" s="61" t="s">
        <v>264</v>
      </c>
      <c r="D169" s="65">
        <f>(29.85+(2.82*1.5+2.75*0.9))*10.764</f>
        <v>393.47801999999996</v>
      </c>
      <c r="E169" s="65">
        <v>0</v>
      </c>
      <c r="F169" s="41">
        <f t="shared" si="8"/>
        <v>590.21702999999991</v>
      </c>
      <c r="G169" s="79"/>
      <c r="H169" s="80"/>
      <c r="J169" s="34">
        <f>(29.85+(2.82*1.5+2.75*0.9))+0.75*(2.82+2.75)</f>
        <v>40.732500000000002</v>
      </c>
    </row>
    <row r="170" spans="1:11" s="34" customFormat="1" ht="15.75" customHeight="1" x14ac:dyDescent="0.3">
      <c r="A170" s="86">
        <v>4</v>
      </c>
      <c r="B170" s="87"/>
      <c r="C170" s="61" t="s">
        <v>266</v>
      </c>
      <c r="D170" s="65">
        <f>(42.2+(1.5*2.9+1.05*(2.82+2.82)))*10.764</f>
        <v>564.80860799999994</v>
      </c>
      <c r="E170" s="65">
        <v>0</v>
      </c>
      <c r="F170" s="41">
        <f t="shared" si="8"/>
        <v>847.21291199999996</v>
      </c>
      <c r="G170" s="79"/>
      <c r="H170" s="80"/>
      <c r="J170" s="34">
        <f>J169*10.764</f>
        <v>438.44463000000002</v>
      </c>
    </row>
    <row r="171" spans="1:11" s="34" customFormat="1" x14ac:dyDescent="0.3">
      <c r="A171" s="86">
        <v>5</v>
      </c>
      <c r="B171" s="87"/>
      <c r="C171" s="61" t="s">
        <v>266</v>
      </c>
      <c r="D171" s="65">
        <f>(42.2+(1.5*2.9+1.05*(2.82+2.82)))*10.764</f>
        <v>564.80860799999994</v>
      </c>
      <c r="E171" s="65">
        <v>0</v>
      </c>
      <c r="F171" s="41">
        <f t="shared" si="8"/>
        <v>847.21291199999996</v>
      </c>
      <c r="G171" s="79"/>
      <c r="H171" s="80"/>
      <c r="K171" s="34">
        <f>(42.2+(1.5*2.9+1.05*(2.82+2.82)))+0.75*(2.9+2.13+2.75+2.82)</f>
        <v>60.421999999999997</v>
      </c>
    </row>
    <row r="172" spans="1:11" ht="15.75" customHeight="1" x14ac:dyDescent="0.3">
      <c r="A172" s="86">
        <v>6</v>
      </c>
      <c r="B172" s="87"/>
      <c r="C172" s="61" t="s">
        <v>267</v>
      </c>
      <c r="D172" s="65">
        <f>(62.85+(1.5*3.05)+0.9*(2.82+2.82))*10.764</f>
        <v>780.40076399999987</v>
      </c>
      <c r="E172" s="65">
        <v>0</v>
      </c>
      <c r="F172" s="41">
        <f t="shared" si="8"/>
        <v>1170.6011459999997</v>
      </c>
      <c r="G172" s="79"/>
      <c r="H172" s="80"/>
      <c r="J172" s="20">
        <f>(62.85+(1.5*3.05)+0.9*(2.82+2.82))+0.75*(2.82+2.9+3.05+2.13+2.82)</f>
        <v>82.790999999999997</v>
      </c>
      <c r="K172" s="20">
        <f>K171*10.764</f>
        <v>650.38240799999994</v>
      </c>
    </row>
    <row r="173" spans="1:11" ht="15.75" customHeight="1" x14ac:dyDescent="0.3">
      <c r="A173" s="86">
        <v>7</v>
      </c>
      <c r="B173" s="87"/>
      <c r="C173" s="61" t="s">
        <v>266</v>
      </c>
      <c r="D173" s="65">
        <f>(39.81+(2.9*1.5+2.13*0.9+1.2*(2.82+2.75)))*10.764</f>
        <v>567.91940399999999</v>
      </c>
      <c r="E173" s="65">
        <v>0</v>
      </c>
      <c r="F173" s="41">
        <f t="shared" si="8"/>
        <v>851.87910599999998</v>
      </c>
      <c r="G173" s="81"/>
      <c r="H173" s="82"/>
      <c r="J173" s="20">
        <f>J172*10.764</f>
        <v>891.1623239999999</v>
      </c>
    </row>
    <row r="174" spans="1:11" ht="15.75" customHeight="1" x14ac:dyDescent="0.3">
      <c r="A174" s="74" t="s">
        <v>259</v>
      </c>
      <c r="B174" s="75"/>
      <c r="C174" s="75"/>
      <c r="D174" s="75"/>
      <c r="E174" s="75"/>
      <c r="F174" s="75"/>
      <c r="G174" s="75"/>
      <c r="H174" s="76"/>
    </row>
    <row r="175" spans="1:11" x14ac:dyDescent="0.3">
      <c r="A175" s="83" t="s">
        <v>260</v>
      </c>
      <c r="B175" s="84"/>
      <c r="C175" s="84"/>
      <c r="D175" s="84"/>
      <c r="E175" s="84"/>
      <c r="F175" s="84"/>
      <c r="G175" s="84"/>
      <c r="H175" s="85"/>
    </row>
    <row r="176" spans="1:11" ht="15.75" customHeight="1" x14ac:dyDescent="0.3">
      <c r="A176" s="83" t="s">
        <v>263</v>
      </c>
      <c r="B176" s="84"/>
      <c r="C176" s="84"/>
      <c r="D176" s="84"/>
      <c r="E176" s="84"/>
      <c r="F176" s="84"/>
      <c r="G176" s="84"/>
      <c r="H176" s="85"/>
    </row>
    <row r="177" spans="1:8" ht="15.75" customHeight="1" x14ac:dyDescent="0.3">
      <c r="A177" s="81">
        <v>1</v>
      </c>
      <c r="B177" s="82"/>
      <c r="C177" s="61" t="s">
        <v>266</v>
      </c>
      <c r="D177" s="65">
        <f>(39.81+(2.9*1.5+2.13*0.9+1.2*(2.82+2.75)))*10.764</f>
        <v>567.91940399999999</v>
      </c>
      <c r="E177" s="65">
        <v>0</v>
      </c>
      <c r="F177" s="61">
        <f t="shared" ref="F177:F183" si="9">D177*(($F$144)+1)+(IF(E177&lt;101,E177,IF(E177&lt;201,E177/2,IF(E177&lt;=301,E177/3,E177/4))))</f>
        <v>851.87910599999998</v>
      </c>
      <c r="G177" s="77" t="str">
        <f>A176</f>
        <v>1st Floor For Residential</v>
      </c>
      <c r="H177" s="78"/>
    </row>
    <row r="178" spans="1:8" x14ac:dyDescent="0.3">
      <c r="A178" s="86">
        <v>2</v>
      </c>
      <c r="B178" s="87"/>
      <c r="C178" s="61" t="s">
        <v>264</v>
      </c>
      <c r="D178" s="65">
        <f>(29.85+(2.82*1.5+2.75*0.9))*10.764</f>
        <v>393.47801999999996</v>
      </c>
      <c r="E178" s="65">
        <v>0</v>
      </c>
      <c r="F178" s="41">
        <f t="shared" si="9"/>
        <v>590.21702999999991</v>
      </c>
      <c r="G178" s="79"/>
      <c r="H178" s="80"/>
    </row>
    <row r="179" spans="1:8" ht="15.75" customHeight="1" x14ac:dyDescent="0.3">
      <c r="A179" s="86">
        <v>3</v>
      </c>
      <c r="B179" s="87"/>
      <c r="C179" s="61" t="s">
        <v>264</v>
      </c>
      <c r="D179" s="65">
        <f>(29.85+(2.82*1.5+2.75*0.9))*10.764</f>
        <v>393.47801999999996</v>
      </c>
      <c r="E179" s="65">
        <v>0</v>
      </c>
      <c r="F179" s="41">
        <f t="shared" si="9"/>
        <v>590.21702999999991</v>
      </c>
      <c r="G179" s="79"/>
      <c r="H179" s="80"/>
    </row>
    <row r="180" spans="1:8" ht="15.75" customHeight="1" x14ac:dyDescent="0.3">
      <c r="A180" s="86">
        <v>4</v>
      </c>
      <c r="B180" s="87"/>
      <c r="C180" s="61" t="s">
        <v>266</v>
      </c>
      <c r="D180" s="65">
        <f>(42.2+(1.5*2.9+1.05*(2.82+2.82)))*10.764</f>
        <v>564.80860799999994</v>
      </c>
      <c r="E180" s="65">
        <v>0</v>
      </c>
      <c r="F180" s="41">
        <f t="shared" si="9"/>
        <v>847.21291199999996</v>
      </c>
      <c r="G180" s="79"/>
      <c r="H180" s="80"/>
    </row>
    <row r="181" spans="1:8" ht="15.75" customHeight="1" x14ac:dyDescent="0.3">
      <c r="A181" s="86">
        <v>5</v>
      </c>
      <c r="B181" s="87"/>
      <c r="C181" s="61" t="s">
        <v>266</v>
      </c>
      <c r="D181" s="65">
        <f>(42.2+(1.5*2.9+1.05*(2.82+2.82)))*10.764</f>
        <v>564.80860799999994</v>
      </c>
      <c r="E181" s="65">
        <v>0</v>
      </c>
      <c r="F181" s="41">
        <f t="shared" si="9"/>
        <v>847.21291199999996</v>
      </c>
      <c r="G181" s="79"/>
      <c r="H181" s="80"/>
    </row>
    <row r="182" spans="1:8" x14ac:dyDescent="0.3">
      <c r="A182" s="86">
        <v>6</v>
      </c>
      <c r="B182" s="87"/>
      <c r="C182" s="61" t="s">
        <v>267</v>
      </c>
      <c r="D182" s="65">
        <f>(62.85+(1.5*3.05)+0.9*(2.82+2.82))*10.764</f>
        <v>780.40076399999987</v>
      </c>
      <c r="E182" s="65">
        <v>0</v>
      </c>
      <c r="F182" s="41">
        <f t="shared" si="9"/>
        <v>1170.6011459999997</v>
      </c>
      <c r="G182" s="79"/>
      <c r="H182" s="80"/>
    </row>
    <row r="183" spans="1:8" x14ac:dyDescent="0.3">
      <c r="A183" s="86">
        <v>7</v>
      </c>
      <c r="B183" s="87"/>
      <c r="C183" s="61" t="s">
        <v>266</v>
      </c>
      <c r="D183" s="65">
        <f>(39.81+(2.9*1.5+2.13*0.9+1.2*(2.82+2.75)))*10.764</f>
        <v>567.91940399999999</v>
      </c>
      <c r="E183" s="65">
        <v>0</v>
      </c>
      <c r="F183" s="41">
        <f t="shared" si="9"/>
        <v>851.87910599999998</v>
      </c>
      <c r="G183" s="81"/>
      <c r="H183" s="82"/>
    </row>
    <row r="184" spans="1:8" ht="15" customHeight="1" x14ac:dyDescent="0.3">
      <c r="A184" s="83" t="s">
        <v>265</v>
      </c>
      <c r="B184" s="84"/>
      <c r="C184" s="84"/>
      <c r="D184" s="84"/>
      <c r="E184" s="84"/>
      <c r="F184" s="84"/>
      <c r="G184" s="84"/>
      <c r="H184" s="85"/>
    </row>
    <row r="185" spans="1:8" x14ac:dyDescent="0.3">
      <c r="A185" s="81">
        <v>1</v>
      </c>
      <c r="B185" s="82"/>
      <c r="C185" s="61" t="s">
        <v>266</v>
      </c>
      <c r="D185" s="65">
        <f>(39.81+(2.9*1.5+2.13*0.9+1.2*(2.82+2.75)))*10.764</f>
        <v>567.91940399999999</v>
      </c>
      <c r="E185" s="65">
        <v>0</v>
      </c>
      <c r="F185" s="61">
        <f t="shared" ref="F185:F191" si="10">D185*(($F$144)+1)+(IF(E185&lt;101,E185,IF(E185&lt;201,E185/2,IF(E185&lt;=301,E185/3,E185/4))))</f>
        <v>851.87910599999998</v>
      </c>
      <c r="G185" s="77" t="str">
        <f>A184</f>
        <v>2nd Floor</v>
      </c>
      <c r="H185" s="78"/>
    </row>
    <row r="186" spans="1:8" x14ac:dyDescent="0.3">
      <c r="A186" s="86">
        <v>2</v>
      </c>
      <c r="B186" s="87"/>
      <c r="C186" s="61" t="s">
        <v>264</v>
      </c>
      <c r="D186" s="65">
        <f>(29.85+(2.82*1.5+2.75*0.9))*10.764</f>
        <v>393.47801999999996</v>
      </c>
      <c r="E186" s="65">
        <v>0</v>
      </c>
      <c r="F186" s="41">
        <f t="shared" si="10"/>
        <v>590.21702999999991</v>
      </c>
      <c r="G186" s="79"/>
      <c r="H186" s="80"/>
    </row>
    <row r="187" spans="1:8" x14ac:dyDescent="0.3">
      <c r="A187" s="86">
        <v>3</v>
      </c>
      <c r="B187" s="87"/>
      <c r="C187" s="61" t="s">
        <v>264</v>
      </c>
      <c r="D187" s="65">
        <f>(29.85+(2.82*1.5+2.75*0.9))*10.764</f>
        <v>393.47801999999996</v>
      </c>
      <c r="E187" s="65">
        <v>0</v>
      </c>
      <c r="F187" s="41">
        <f t="shared" si="10"/>
        <v>590.21702999999991</v>
      </c>
      <c r="G187" s="79"/>
      <c r="H187" s="80"/>
    </row>
    <row r="188" spans="1:8" x14ac:dyDescent="0.3">
      <c r="A188" s="86">
        <v>4</v>
      </c>
      <c r="B188" s="87"/>
      <c r="C188" s="61" t="s">
        <v>266</v>
      </c>
      <c r="D188" s="65">
        <f>(42.2+(1.5*2.9+1.05*(2.82+2.82)))*10.764</f>
        <v>564.80860799999994</v>
      </c>
      <c r="E188" s="65">
        <v>0</v>
      </c>
      <c r="F188" s="41">
        <f t="shared" si="10"/>
        <v>847.21291199999996</v>
      </c>
      <c r="G188" s="79"/>
      <c r="H188" s="80"/>
    </row>
    <row r="189" spans="1:8" x14ac:dyDescent="0.3">
      <c r="A189" s="86">
        <v>5</v>
      </c>
      <c r="B189" s="87"/>
      <c r="C189" s="61" t="s">
        <v>266</v>
      </c>
      <c r="D189" s="65">
        <f>(42.2+(1.5*2.9+1.05*(2.82+2.82)))*10.764</f>
        <v>564.80860799999994</v>
      </c>
      <c r="E189" s="65">
        <v>0</v>
      </c>
      <c r="F189" s="41">
        <f t="shared" si="10"/>
        <v>847.21291199999996</v>
      </c>
      <c r="G189" s="79"/>
      <c r="H189" s="80"/>
    </row>
    <row r="190" spans="1:8" x14ac:dyDescent="0.3">
      <c r="A190" s="86">
        <v>6</v>
      </c>
      <c r="B190" s="87"/>
      <c r="C190" s="61" t="s">
        <v>267</v>
      </c>
      <c r="D190" s="65">
        <f>(62.85+(1.5*3.05)+0.9*(2.82+2.82))*10.764</f>
        <v>780.40076399999987</v>
      </c>
      <c r="E190" s="65">
        <v>0</v>
      </c>
      <c r="F190" s="41">
        <f t="shared" si="10"/>
        <v>1170.6011459999997</v>
      </c>
      <c r="G190" s="79"/>
      <c r="H190" s="80"/>
    </row>
    <row r="191" spans="1:8" x14ac:dyDescent="0.3">
      <c r="A191" s="86">
        <v>7</v>
      </c>
      <c r="B191" s="87"/>
      <c r="C191" s="61" t="s">
        <v>266</v>
      </c>
      <c r="D191" s="65">
        <f>(39.81+(2.9*1.5+2.13*0.9+1.2*(2.82+2.75)))*10.764</f>
        <v>567.91940399999999</v>
      </c>
      <c r="E191" s="65">
        <v>0</v>
      </c>
      <c r="F191" s="41">
        <f t="shared" si="10"/>
        <v>851.87910599999998</v>
      </c>
      <c r="G191" s="81"/>
      <c r="H191" s="82"/>
    </row>
    <row r="192" spans="1:8" x14ac:dyDescent="0.3">
      <c r="A192" s="83" t="s">
        <v>268</v>
      </c>
      <c r="B192" s="84"/>
      <c r="C192" s="84"/>
      <c r="D192" s="84"/>
      <c r="E192" s="84"/>
      <c r="F192" s="84"/>
      <c r="G192" s="84"/>
      <c r="H192" s="85"/>
    </row>
    <row r="193" spans="1:9" x14ac:dyDescent="0.3">
      <c r="A193" s="81">
        <v>1</v>
      </c>
      <c r="B193" s="82"/>
      <c r="C193" s="61" t="s">
        <v>266</v>
      </c>
      <c r="D193" s="65">
        <f>(39.81+(1.5*(2.82+2.9)+2.75*1.2+2.13*0.9))*10.764</f>
        <v>577.02574799999991</v>
      </c>
      <c r="E193" s="65">
        <v>0</v>
      </c>
      <c r="F193" s="61">
        <f t="shared" ref="F193:F199" si="11">D193*(($F$144)+1)+(IF(E193&lt;101,E193,IF(E193&lt;201,E193/2,IF(E193&lt;=301,E193/3,E193/4))))</f>
        <v>865.5386219999998</v>
      </c>
      <c r="G193" s="77" t="str">
        <f>A192</f>
        <v>3rd to 7th, 9th to 11th, 13th to 15th, 17th to 19th, 21st to 22nd Floor</v>
      </c>
      <c r="H193" s="78"/>
    </row>
    <row r="194" spans="1:9" x14ac:dyDescent="0.3">
      <c r="A194" s="86">
        <v>2</v>
      </c>
      <c r="B194" s="87"/>
      <c r="C194" s="61" t="s">
        <v>264</v>
      </c>
      <c r="D194" s="65">
        <f>(29.85+(2.82*1.5+2.75*0.9))*10.764</f>
        <v>393.47801999999996</v>
      </c>
      <c r="E194" s="65">
        <v>0</v>
      </c>
      <c r="F194" s="41">
        <f t="shared" si="11"/>
        <v>590.21702999999991</v>
      </c>
      <c r="G194" s="79"/>
      <c r="H194" s="80"/>
    </row>
    <row r="195" spans="1:9" x14ac:dyDescent="0.3">
      <c r="A195" s="86">
        <v>3</v>
      </c>
      <c r="B195" s="87"/>
      <c r="C195" s="61" t="s">
        <v>264</v>
      </c>
      <c r="D195" s="65">
        <f>(29.85+(2.82*1.5+2.75*0.9))*10.764</f>
        <v>393.47801999999996</v>
      </c>
      <c r="E195" s="65">
        <v>0</v>
      </c>
      <c r="F195" s="41">
        <f t="shared" si="11"/>
        <v>590.21702999999991</v>
      </c>
      <c r="G195" s="79"/>
      <c r="H195" s="80"/>
    </row>
    <row r="196" spans="1:9" x14ac:dyDescent="0.3">
      <c r="A196" s="86">
        <v>4</v>
      </c>
      <c r="B196" s="87"/>
      <c r="C196" s="61" t="s">
        <v>266</v>
      </c>
      <c r="D196" s="65">
        <f>(42.2+(1.5*2.9+1.05*(2.82+2.82)))*10.764</f>
        <v>564.80860799999994</v>
      </c>
      <c r="E196" s="65">
        <v>0</v>
      </c>
      <c r="F196" s="41">
        <f t="shared" si="11"/>
        <v>847.21291199999996</v>
      </c>
      <c r="G196" s="79"/>
      <c r="H196" s="80"/>
    </row>
    <row r="197" spans="1:9" x14ac:dyDescent="0.3">
      <c r="A197" s="86">
        <v>5</v>
      </c>
      <c r="B197" s="87"/>
      <c r="C197" s="61" t="s">
        <v>266</v>
      </c>
      <c r="D197" s="65">
        <f>(42.2+(1.5*2.9+1.05*(2.82+2.82)))*10.764</f>
        <v>564.80860799999994</v>
      </c>
      <c r="E197" s="65">
        <v>0</v>
      </c>
      <c r="F197" s="41">
        <f t="shared" si="11"/>
        <v>847.21291199999996</v>
      </c>
      <c r="G197" s="79"/>
      <c r="H197" s="80"/>
    </row>
    <row r="198" spans="1:9" x14ac:dyDescent="0.3">
      <c r="A198" s="86">
        <v>6</v>
      </c>
      <c r="B198" s="87"/>
      <c r="C198" s="61" t="s">
        <v>267</v>
      </c>
      <c r="D198" s="65">
        <f>(62.85+(1.5*3.05)+0.9*(2.82+2.82))*10.764</f>
        <v>780.40076399999987</v>
      </c>
      <c r="E198" s="65">
        <v>0</v>
      </c>
      <c r="F198" s="41">
        <f t="shared" si="11"/>
        <v>1170.6011459999997</v>
      </c>
      <c r="G198" s="79"/>
      <c r="H198" s="80"/>
    </row>
    <row r="199" spans="1:9" x14ac:dyDescent="0.3">
      <c r="A199" s="86">
        <v>7</v>
      </c>
      <c r="B199" s="87"/>
      <c r="C199" s="61" t="s">
        <v>266</v>
      </c>
      <c r="D199" s="65">
        <f>(39.81+(1.5*(2.82+2.9)+2.75*1.2+2.13*0.9))*10.764</f>
        <v>577.02574799999991</v>
      </c>
      <c r="E199" s="65">
        <v>0</v>
      </c>
      <c r="F199" s="41">
        <f t="shared" si="11"/>
        <v>865.5386219999998</v>
      </c>
      <c r="G199" s="81"/>
      <c r="H199" s="82"/>
    </row>
    <row r="200" spans="1:9" x14ac:dyDescent="0.3">
      <c r="A200" s="83" t="s">
        <v>269</v>
      </c>
      <c r="B200" s="84"/>
      <c r="C200" s="84"/>
      <c r="D200" s="84"/>
      <c r="E200" s="84"/>
      <c r="F200" s="84"/>
      <c r="G200" s="84"/>
      <c r="H200" s="85"/>
    </row>
    <row r="201" spans="1:9" x14ac:dyDescent="0.3">
      <c r="A201" s="81">
        <v>1</v>
      </c>
      <c r="B201" s="82"/>
      <c r="C201" s="61" t="s">
        <v>266</v>
      </c>
      <c r="D201" s="65">
        <f>(39.81+(2.9*1.5+2.13*0.9+1.2*(2.82+2.75)))*10.764</f>
        <v>567.91940399999999</v>
      </c>
      <c r="E201" s="61">
        <v>0</v>
      </c>
      <c r="F201" s="61">
        <f t="shared" ref="F201" si="12">D201*(($F$144)+1)+(IF(E201&lt;101,E201,IF(E201&lt;201,E201/2,IF(E201&lt;=301,E201/3,E201/4))))</f>
        <v>851.87910599999998</v>
      </c>
      <c r="G201" s="77" t="str">
        <f>A200</f>
        <v>8th, 12th, 16th &amp; 20th Floor (Part Refuge Area)</v>
      </c>
      <c r="H201" s="78"/>
    </row>
    <row r="202" spans="1:9" x14ac:dyDescent="0.3">
      <c r="A202" s="86">
        <v>2</v>
      </c>
      <c r="B202" s="87"/>
      <c r="C202" s="86" t="s">
        <v>270</v>
      </c>
      <c r="D202" s="96"/>
      <c r="E202" s="96"/>
      <c r="F202" s="87"/>
      <c r="G202" s="79"/>
      <c r="H202" s="80"/>
    </row>
    <row r="203" spans="1:9" x14ac:dyDescent="0.3">
      <c r="A203" s="86">
        <v>3</v>
      </c>
      <c r="B203" s="87"/>
      <c r="C203" s="61" t="s">
        <v>264</v>
      </c>
      <c r="D203" s="65">
        <f>(29.85+(2.82*1.5+2.75*0.9))*10.764</f>
        <v>393.47801999999996</v>
      </c>
      <c r="E203" s="65">
        <v>0</v>
      </c>
      <c r="F203" s="41">
        <f t="shared" ref="F203:F207" si="13">D203*(($F$144)+1)+(IF(E203&lt;101,E203,IF(E203&lt;201,E203/2,IF(E203&lt;=301,E203/3,E203/4))))</f>
        <v>590.21702999999991</v>
      </c>
      <c r="G203" s="79"/>
      <c r="H203" s="80"/>
    </row>
    <row r="204" spans="1:9" x14ac:dyDescent="0.3">
      <c r="A204" s="86">
        <v>4</v>
      </c>
      <c r="B204" s="87"/>
      <c r="C204" s="61" t="s">
        <v>266</v>
      </c>
      <c r="D204" s="65">
        <f>(42.2+(1.5*2.9+1.05*(2.82+2.82)))*10.764</f>
        <v>564.80860799999994</v>
      </c>
      <c r="E204" s="65">
        <v>0</v>
      </c>
      <c r="F204" s="41">
        <f t="shared" si="13"/>
        <v>847.21291199999996</v>
      </c>
      <c r="G204" s="79"/>
      <c r="H204" s="80"/>
    </row>
    <row r="205" spans="1:9" x14ac:dyDescent="0.3">
      <c r="A205" s="86">
        <v>5</v>
      </c>
      <c r="B205" s="87"/>
      <c r="C205" s="61" t="s">
        <v>266</v>
      </c>
      <c r="D205" s="65">
        <f>(42.2+(1.5*2.9+1.05*(2.82+2.82)))*10.764</f>
        <v>564.80860799999994</v>
      </c>
      <c r="E205" s="65">
        <v>0</v>
      </c>
      <c r="F205" s="41">
        <f t="shared" si="13"/>
        <v>847.21291199999996</v>
      </c>
      <c r="G205" s="79"/>
      <c r="H205" s="80"/>
    </row>
    <row r="206" spans="1:9" x14ac:dyDescent="0.3">
      <c r="A206" s="86">
        <v>6</v>
      </c>
      <c r="B206" s="87"/>
      <c r="C206" s="61" t="s">
        <v>267</v>
      </c>
      <c r="D206" s="65">
        <f>(62.85+(1.5*3.05)+0.9*(2.82+2.82))*10.764</f>
        <v>780.40076399999987</v>
      </c>
      <c r="E206" s="65">
        <v>0</v>
      </c>
      <c r="F206" s="41">
        <f t="shared" si="13"/>
        <v>1170.6011459999997</v>
      </c>
      <c r="G206" s="79"/>
      <c r="H206" s="80"/>
    </row>
    <row r="207" spans="1:9" x14ac:dyDescent="0.3">
      <c r="A207" s="86">
        <v>7</v>
      </c>
      <c r="B207" s="87"/>
      <c r="C207" s="61" t="s">
        <v>266</v>
      </c>
      <c r="D207" s="65">
        <f>(39.81+(2.9*1.5+2.13*0.9+1.2*(2.82+2.75)))*10.764</f>
        <v>567.91940399999999</v>
      </c>
      <c r="E207" s="65">
        <v>0</v>
      </c>
      <c r="F207" s="41">
        <f t="shared" si="13"/>
        <v>851.87910599999998</v>
      </c>
      <c r="G207" s="81"/>
      <c r="H207" s="82"/>
    </row>
    <row r="208" spans="1:9" x14ac:dyDescent="0.3">
      <c r="A208" s="115" t="s">
        <v>68</v>
      </c>
      <c r="B208" s="115"/>
      <c r="C208" s="115"/>
      <c r="D208" s="115"/>
      <c r="E208" s="115"/>
      <c r="F208" s="115"/>
      <c r="G208" s="115"/>
      <c r="H208" s="115"/>
      <c r="I208"/>
    </row>
    <row r="209" spans="1:8" x14ac:dyDescent="0.3">
      <c r="A209" s="55" t="s">
        <v>152</v>
      </c>
      <c r="B209" s="70" t="s">
        <v>312</v>
      </c>
      <c r="C209" s="71"/>
      <c r="D209" s="71"/>
      <c r="E209" s="71"/>
      <c r="F209" s="71"/>
      <c r="G209" s="71"/>
      <c r="H209" s="72"/>
    </row>
    <row r="210" spans="1:8" x14ac:dyDescent="0.3">
      <c r="A210" s="46" t="s">
        <v>152</v>
      </c>
      <c r="B210" s="70" t="str">
        <f>(IF(F143="Saleable area Loading :","We have considered Saleable area of Flats as per our Calculation.","We considered Saleable area of Flat as per Builder area Sheet."))</f>
        <v>We have considered Saleable area of Flats as per our Calculation.</v>
      </c>
      <c r="C210" s="71"/>
      <c r="D210" s="71"/>
      <c r="E210" s="71"/>
      <c r="F210" s="71"/>
      <c r="G210" s="71"/>
      <c r="H210" s="72"/>
    </row>
    <row r="211" spans="1:8" x14ac:dyDescent="0.3">
      <c r="A211" s="46" t="s">
        <v>152</v>
      </c>
      <c r="B211" s="70" t="str">
        <f>(IF(F130="Saleable area Loading :","We have considered Saleable area of Commercial as per our Calculation.","We considered Saleable area of Commercial as per Builder area Sheet."))</f>
        <v>We have considered Saleable area of Commercial as per our Calculation.</v>
      </c>
      <c r="C211" s="71"/>
      <c r="D211" s="71"/>
      <c r="E211" s="71"/>
      <c r="F211" s="71"/>
      <c r="G211" s="71"/>
      <c r="H211" s="72"/>
    </row>
    <row r="212" spans="1:8" x14ac:dyDescent="0.3">
      <c r="A212" s="46" t="s">
        <v>152</v>
      </c>
      <c r="B212" s="199" t="s">
        <v>122</v>
      </c>
      <c r="C212" s="200"/>
      <c r="D212" s="200"/>
      <c r="E212" s="200"/>
      <c r="F212" s="200"/>
      <c r="G212" s="200"/>
      <c r="H212" s="201"/>
    </row>
    <row r="213" spans="1:8" x14ac:dyDescent="0.3">
      <c r="A213" s="46" t="s">
        <v>152</v>
      </c>
      <c r="B213" s="70" t="s">
        <v>296</v>
      </c>
      <c r="C213" s="71"/>
      <c r="D213" s="71"/>
      <c r="E213" s="71"/>
      <c r="F213" s="71"/>
      <c r="G213" s="71"/>
      <c r="H213" s="72"/>
    </row>
    <row r="214" spans="1:8" x14ac:dyDescent="0.3">
      <c r="A214" s="46" t="s">
        <v>152</v>
      </c>
      <c r="B214" s="199" t="s">
        <v>151</v>
      </c>
      <c r="C214" s="200"/>
      <c r="D214" s="200"/>
      <c r="E214" s="200"/>
      <c r="F214" s="200"/>
      <c r="G214" s="200"/>
      <c r="H214" s="201"/>
    </row>
    <row r="215" spans="1:8" x14ac:dyDescent="0.3">
      <c r="A215" s="46" t="s">
        <v>152</v>
      </c>
      <c r="B215" s="199" t="s">
        <v>123</v>
      </c>
      <c r="C215" s="200"/>
      <c r="D215" s="200"/>
      <c r="E215" s="200"/>
      <c r="F215" s="200"/>
      <c r="G215" s="200"/>
      <c r="H215" s="201"/>
    </row>
    <row r="216" spans="1:8" x14ac:dyDescent="0.3">
      <c r="A216" s="46" t="s">
        <v>152</v>
      </c>
      <c r="B216" s="199" t="s">
        <v>153</v>
      </c>
      <c r="C216" s="200"/>
      <c r="D216" s="200"/>
      <c r="E216" s="200"/>
      <c r="F216" s="200"/>
      <c r="G216" s="200"/>
      <c r="H216" s="201"/>
    </row>
    <row r="217" spans="1:8" x14ac:dyDescent="0.3">
      <c r="A217" s="46" t="s">
        <v>152</v>
      </c>
      <c r="B217" s="199" t="s">
        <v>124</v>
      </c>
      <c r="C217" s="200"/>
      <c r="D217" s="200"/>
      <c r="E217" s="200"/>
      <c r="F217" s="200"/>
      <c r="G217" s="200"/>
      <c r="H217" s="201"/>
    </row>
    <row r="218" spans="1:8" x14ac:dyDescent="0.3">
      <c r="A218" s="46" t="s">
        <v>152</v>
      </c>
      <c r="B218" s="70" t="s">
        <v>305</v>
      </c>
      <c r="C218" s="71"/>
      <c r="D218" s="71"/>
      <c r="E218" s="71"/>
      <c r="F218" s="71"/>
      <c r="G218" s="71"/>
      <c r="H218" s="72"/>
    </row>
    <row r="219" spans="1:8" x14ac:dyDescent="0.3">
      <c r="A219" s="46" t="s">
        <v>152</v>
      </c>
      <c r="B219" s="70" t="s">
        <v>308</v>
      </c>
      <c r="C219" s="71"/>
      <c r="D219" s="71"/>
      <c r="E219" s="71"/>
      <c r="F219" s="71"/>
      <c r="G219" s="71"/>
      <c r="H219" s="72"/>
    </row>
    <row r="220" spans="1:8" x14ac:dyDescent="0.3">
      <c r="A220" s="46" t="s">
        <v>152</v>
      </c>
      <c r="B220" s="70" t="s">
        <v>309</v>
      </c>
      <c r="C220" s="71"/>
      <c r="D220" s="71"/>
      <c r="E220" s="71"/>
      <c r="F220" s="71"/>
      <c r="G220" s="71"/>
      <c r="H220" s="72"/>
    </row>
    <row r="221" spans="1:8" x14ac:dyDescent="0.3">
      <c r="A221" s="167" t="s">
        <v>61</v>
      </c>
      <c r="B221" s="167"/>
      <c r="C221" s="167"/>
      <c r="D221" s="167"/>
      <c r="E221" s="167"/>
      <c r="F221" s="167"/>
      <c r="G221" s="167"/>
      <c r="H221" s="167"/>
    </row>
    <row r="222" spans="1:8" x14ac:dyDescent="0.3">
      <c r="A222" s="104" t="s">
        <v>62</v>
      </c>
      <c r="B222" s="104"/>
      <c r="C222" s="104"/>
      <c r="D222" s="104"/>
      <c r="E222" s="104"/>
      <c r="F222" s="104"/>
      <c r="G222" s="104"/>
      <c r="H222" s="104"/>
    </row>
    <row r="223" spans="1:8" x14ac:dyDescent="0.3">
      <c r="A223" s="205" t="s">
        <v>63</v>
      </c>
      <c r="B223" s="205"/>
      <c r="C223" s="205"/>
      <c r="D223" s="205"/>
      <c r="E223" s="205"/>
      <c r="F223" s="205"/>
      <c r="G223" s="205"/>
      <c r="H223" s="205"/>
    </row>
    <row r="224" spans="1:8" x14ac:dyDescent="0.3">
      <c r="A224" s="104" t="s">
        <v>64</v>
      </c>
      <c r="B224" s="104"/>
      <c r="C224" s="104"/>
      <c r="D224" s="104"/>
      <c r="E224" s="104"/>
      <c r="F224" s="104"/>
      <c r="G224" s="104"/>
      <c r="H224" s="104"/>
    </row>
    <row r="225" spans="1:8" x14ac:dyDescent="0.3">
      <c r="A225" s="104" t="s">
        <v>65</v>
      </c>
      <c r="B225" s="104"/>
      <c r="C225" s="104"/>
      <c r="D225" s="104"/>
      <c r="E225" s="104"/>
      <c r="F225" s="104"/>
      <c r="G225" s="104"/>
      <c r="H225" s="104"/>
    </row>
    <row r="226" spans="1:8" x14ac:dyDescent="0.3">
      <c r="A226" s="104" t="s">
        <v>125</v>
      </c>
      <c r="B226" s="104"/>
      <c r="C226" s="104"/>
      <c r="D226" s="104"/>
      <c r="E226" s="104"/>
      <c r="F226" s="104"/>
      <c r="G226" s="104"/>
      <c r="H226" s="104"/>
    </row>
    <row r="227" spans="1:8" ht="32.25" customHeight="1" x14ac:dyDescent="0.3">
      <c r="A227" s="189" t="s">
        <v>126</v>
      </c>
      <c r="B227" s="189"/>
      <c r="C227" s="189"/>
      <c r="D227" s="189"/>
      <c r="E227" s="189"/>
      <c r="F227" s="189"/>
      <c r="G227" s="189"/>
      <c r="H227" s="189"/>
    </row>
    <row r="228" spans="1:8" x14ac:dyDescent="0.3">
      <c r="A228" s="203" t="s">
        <v>77</v>
      </c>
      <c r="B228" s="203"/>
      <c r="C228" s="203" t="s">
        <v>233</v>
      </c>
      <c r="D228" s="203"/>
      <c r="E228" s="203" t="s">
        <v>106</v>
      </c>
      <c r="F228" s="203"/>
      <c r="G228" s="203" t="s">
        <v>311</v>
      </c>
      <c r="H228" s="203"/>
    </row>
    <row r="229" spans="1:8" x14ac:dyDescent="0.3">
      <c r="A229" s="202" t="s">
        <v>79</v>
      </c>
      <c r="B229" s="202"/>
      <c r="C229" s="202"/>
      <c r="D229" s="202"/>
      <c r="E229" s="202"/>
      <c r="F229" s="202"/>
      <c r="G229" s="202"/>
      <c r="H229" s="202"/>
    </row>
    <row r="230" spans="1:8" x14ac:dyDescent="0.3">
      <c r="A230" s="202"/>
      <c r="B230" s="202"/>
      <c r="C230" s="202"/>
      <c r="D230" s="202"/>
      <c r="E230" s="202"/>
      <c r="F230" s="202"/>
      <c r="G230" s="202"/>
      <c r="H230" s="202"/>
    </row>
    <row r="231" spans="1:8" x14ac:dyDescent="0.3">
      <c r="A231" s="202"/>
      <c r="B231" s="202"/>
      <c r="C231" s="202"/>
      <c r="D231" s="202"/>
      <c r="E231" s="202"/>
      <c r="F231" s="202"/>
      <c r="G231" s="202"/>
      <c r="H231" s="202"/>
    </row>
    <row r="232" spans="1:8" x14ac:dyDescent="0.3">
      <c r="A232" s="202"/>
      <c r="B232" s="202"/>
      <c r="C232" s="202"/>
      <c r="D232" s="202"/>
      <c r="E232" s="202"/>
      <c r="F232" s="202"/>
      <c r="G232" s="202"/>
      <c r="H232" s="202"/>
    </row>
    <row r="233" spans="1:8" x14ac:dyDescent="0.3">
      <c r="A233" s="37" t="s">
        <v>66</v>
      </c>
      <c r="B233" s="38"/>
      <c r="C233" s="38"/>
      <c r="D233" s="37" t="str">
        <f>E8</f>
        <v>Kini Pinnacle</v>
      </c>
      <c r="F233" s="38"/>
      <c r="G233" s="38"/>
      <c r="H233" s="38"/>
    </row>
    <row r="234" spans="1:8" x14ac:dyDescent="0.3">
      <c r="A234" s="38"/>
      <c r="B234" s="38"/>
      <c r="C234" s="38"/>
      <c r="D234" s="38"/>
      <c r="E234" s="38"/>
      <c r="F234" s="38"/>
      <c r="G234" s="38"/>
      <c r="H234" s="38"/>
    </row>
    <row r="235" spans="1:8" x14ac:dyDescent="0.3">
      <c r="A235" s="38"/>
      <c r="B235" s="38"/>
      <c r="C235" s="38"/>
      <c r="D235" s="38"/>
      <c r="E235" s="38"/>
      <c r="F235" s="38"/>
      <c r="G235" s="38"/>
      <c r="H235" s="38"/>
    </row>
    <row r="236" spans="1:8" x14ac:dyDescent="0.3">
      <c r="B236" s="40"/>
    </row>
    <row r="275" spans="1:1" x14ac:dyDescent="0.3">
      <c r="A275" s="40" t="s">
        <v>163</v>
      </c>
    </row>
    <row r="317" spans="1:1" x14ac:dyDescent="0.3">
      <c r="A317" s="40" t="s">
        <v>67</v>
      </c>
    </row>
  </sheetData>
  <mergeCells count="2432">
    <mergeCell ref="B218:H218"/>
    <mergeCell ref="B219:H219"/>
    <mergeCell ref="B215:H215"/>
    <mergeCell ref="B216:H216"/>
    <mergeCell ref="B214:H214"/>
    <mergeCell ref="A185:B185"/>
    <mergeCell ref="A192:H192"/>
    <mergeCell ref="A193:B193"/>
    <mergeCell ref="G193:H199"/>
    <mergeCell ref="A194:B194"/>
    <mergeCell ref="A195:B195"/>
    <mergeCell ref="A196:B196"/>
    <mergeCell ref="A197:B197"/>
    <mergeCell ref="A198:B198"/>
    <mergeCell ref="A199:B199"/>
    <mergeCell ref="C168:F168"/>
    <mergeCell ref="A200:H200"/>
    <mergeCell ref="A201:B201"/>
    <mergeCell ref="G201:H207"/>
    <mergeCell ref="A202:B202"/>
    <mergeCell ref="C202:F202"/>
    <mergeCell ref="A203:B203"/>
    <mergeCell ref="A204:B204"/>
    <mergeCell ref="A205:B205"/>
    <mergeCell ref="A206:B206"/>
    <mergeCell ref="A207:B207"/>
    <mergeCell ref="A187:B187"/>
    <mergeCell ref="A188:B188"/>
    <mergeCell ref="A189:B189"/>
    <mergeCell ref="A190:B190"/>
    <mergeCell ref="A191:B191"/>
    <mergeCell ref="A184:H184"/>
    <mergeCell ref="A186:B186"/>
    <mergeCell ref="B209:H209"/>
    <mergeCell ref="A158:H158"/>
    <mergeCell ref="G159:H165"/>
    <mergeCell ref="A160:B160"/>
    <mergeCell ref="A161:B161"/>
    <mergeCell ref="A162:B162"/>
    <mergeCell ref="A163:B163"/>
    <mergeCell ref="A164:B164"/>
    <mergeCell ref="A165:B165"/>
    <mergeCell ref="G177:H183"/>
    <mergeCell ref="G185:H191"/>
    <mergeCell ref="A166:H166"/>
    <mergeCell ref="A167:B167"/>
    <mergeCell ref="A182:B182"/>
    <mergeCell ref="A183:B183"/>
    <mergeCell ref="G167:H173"/>
    <mergeCell ref="A168:B168"/>
    <mergeCell ref="A169:B169"/>
    <mergeCell ref="A170:B170"/>
    <mergeCell ref="A171:B171"/>
    <mergeCell ref="A172:B172"/>
    <mergeCell ref="A173:B173"/>
    <mergeCell ref="A178:B178"/>
    <mergeCell ref="A176:H176"/>
    <mergeCell ref="A181:B181"/>
    <mergeCell ref="D143:D144"/>
    <mergeCell ref="G151:H157"/>
    <mergeCell ref="C120:D120"/>
    <mergeCell ref="E120:F120"/>
    <mergeCell ref="G120:H120"/>
    <mergeCell ref="A121:B121"/>
    <mergeCell ref="C121:D121"/>
    <mergeCell ref="E121:F121"/>
    <mergeCell ref="G121:H121"/>
    <mergeCell ref="C125:D125"/>
    <mergeCell ref="E125:F125"/>
    <mergeCell ref="G125:H125"/>
    <mergeCell ref="C119:D119"/>
    <mergeCell ref="E119:F119"/>
    <mergeCell ref="B130:B131"/>
    <mergeCell ref="A130:A131"/>
    <mergeCell ref="C143:C144"/>
    <mergeCell ref="A152:B152"/>
    <mergeCell ref="E143:E144"/>
    <mergeCell ref="G148:H149"/>
    <mergeCell ref="F114:H114"/>
    <mergeCell ref="F112:H112"/>
    <mergeCell ref="A156:B156"/>
    <mergeCell ref="A129:H129"/>
    <mergeCell ref="G118:H118"/>
    <mergeCell ref="A113:E113"/>
    <mergeCell ref="A137:B137"/>
    <mergeCell ref="A61:B61"/>
    <mergeCell ref="C61:E61"/>
    <mergeCell ref="D63:H63"/>
    <mergeCell ref="F113:H113"/>
    <mergeCell ref="E118:F118"/>
    <mergeCell ref="A118:B118"/>
    <mergeCell ref="C123:D123"/>
    <mergeCell ref="D72:H72"/>
    <mergeCell ref="A73:C73"/>
    <mergeCell ref="A128:H128"/>
    <mergeCell ref="A143:A144"/>
    <mergeCell ref="F103:H103"/>
    <mergeCell ref="A134:H134"/>
    <mergeCell ref="A135:B135"/>
    <mergeCell ref="A132:H132"/>
    <mergeCell ref="A66:C67"/>
    <mergeCell ref="D66:H66"/>
    <mergeCell ref="A97:B97"/>
    <mergeCell ref="A98:B98"/>
    <mergeCell ref="A99:B99"/>
    <mergeCell ref="F104:H104"/>
    <mergeCell ref="G119:H119"/>
    <mergeCell ref="F111:H111"/>
    <mergeCell ref="C118:D118"/>
    <mergeCell ref="C126:D126"/>
    <mergeCell ref="E92:F92"/>
    <mergeCell ref="G92:H92"/>
    <mergeCell ref="A109:E109"/>
    <mergeCell ref="F109:H109"/>
    <mergeCell ref="A110:E110"/>
    <mergeCell ref="A112:E112"/>
    <mergeCell ref="F106:H106"/>
    <mergeCell ref="A111:E111"/>
    <mergeCell ref="E93:F102"/>
    <mergeCell ref="A100:B100"/>
    <mergeCell ref="A101:B101"/>
    <mergeCell ref="D64:H64"/>
    <mergeCell ref="C75:H75"/>
    <mergeCell ref="F110:H110"/>
    <mergeCell ref="A104:E104"/>
    <mergeCell ref="G93:H102"/>
    <mergeCell ref="I14:P14"/>
    <mergeCell ref="C54:H54"/>
    <mergeCell ref="C56:H56"/>
    <mergeCell ref="A55:B56"/>
    <mergeCell ref="I71:M71"/>
    <mergeCell ref="C53:E53"/>
    <mergeCell ref="A28:D28"/>
    <mergeCell ref="F34:H34"/>
    <mergeCell ref="A34:B34"/>
    <mergeCell ref="A70:C70"/>
    <mergeCell ref="D70:H70"/>
    <mergeCell ref="C77:H77"/>
    <mergeCell ref="A80:B80"/>
    <mergeCell ref="A82:B82"/>
    <mergeCell ref="E78:F78"/>
    <mergeCell ref="A71:C71"/>
    <mergeCell ref="B210:H210"/>
    <mergeCell ref="B212:H212"/>
    <mergeCell ref="B213:H213"/>
    <mergeCell ref="A229:H232"/>
    <mergeCell ref="A228:B228"/>
    <mergeCell ref="E228:F228"/>
    <mergeCell ref="C228:D228"/>
    <mergeCell ref="G228:H228"/>
    <mergeCell ref="A117:H117"/>
    <mergeCell ref="A115:E115"/>
    <mergeCell ref="F115:H115"/>
    <mergeCell ref="A116:E116"/>
    <mergeCell ref="F116:H116"/>
    <mergeCell ref="A157:B157"/>
    <mergeCell ref="A224:H224"/>
    <mergeCell ref="A122:H122"/>
    <mergeCell ref="A227:H227"/>
    <mergeCell ref="A225:H225"/>
    <mergeCell ref="A221:H221"/>
    <mergeCell ref="G123:H123"/>
    <mergeCell ref="A159:B159"/>
    <mergeCell ref="C130:C131"/>
    <mergeCell ref="B143:B144"/>
    <mergeCell ref="A148:B148"/>
    <mergeCell ref="A139:B139"/>
    <mergeCell ref="A226:H226"/>
    <mergeCell ref="A223:H223"/>
    <mergeCell ref="A127:B127"/>
    <mergeCell ref="C127:D127"/>
    <mergeCell ref="A222:H222"/>
    <mergeCell ref="E123:F123"/>
    <mergeCell ref="B217:H217"/>
    <mergeCell ref="A17:B17"/>
    <mergeCell ref="A12:D12"/>
    <mergeCell ref="E12:H12"/>
    <mergeCell ref="A72:C72"/>
    <mergeCell ref="D73:H73"/>
    <mergeCell ref="A79:B79"/>
    <mergeCell ref="G78:H78"/>
    <mergeCell ref="A1:H1"/>
    <mergeCell ref="A2:H2"/>
    <mergeCell ref="A3:D3"/>
    <mergeCell ref="E3:H3"/>
    <mergeCell ref="A4:D4"/>
    <mergeCell ref="A8:D8"/>
    <mergeCell ref="E8:H8"/>
    <mergeCell ref="A9:D9"/>
    <mergeCell ref="E9:H9"/>
    <mergeCell ref="E4:H4"/>
    <mergeCell ref="A5:D5"/>
    <mergeCell ref="E5:H5"/>
    <mergeCell ref="A6:D6"/>
    <mergeCell ref="E6:H6"/>
    <mergeCell ref="A7:D7"/>
    <mergeCell ref="E7:H7"/>
    <mergeCell ref="E13:H13"/>
    <mergeCell ref="A14:D14"/>
    <mergeCell ref="A10:D10"/>
    <mergeCell ref="E10:H10"/>
    <mergeCell ref="A63:C63"/>
    <mergeCell ref="A64:C64"/>
    <mergeCell ref="C17:H17"/>
    <mergeCell ref="E26:H26"/>
    <mergeCell ref="D71:H71"/>
    <mergeCell ref="B211:H211"/>
    <mergeCell ref="A11:D11"/>
    <mergeCell ref="E11:H11"/>
    <mergeCell ref="A16:B16"/>
    <mergeCell ref="A13:D13"/>
    <mergeCell ref="C34:E34"/>
    <mergeCell ref="A24:D24"/>
    <mergeCell ref="E24:H24"/>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F33:H33"/>
    <mergeCell ref="A22:D23"/>
    <mergeCell ref="E22:H23"/>
    <mergeCell ref="E14:H14"/>
    <mergeCell ref="A15:B15"/>
    <mergeCell ref="C15:H15"/>
    <mergeCell ref="C16:H16"/>
    <mergeCell ref="A83:B83"/>
    <mergeCell ref="A74:C74"/>
    <mergeCell ref="D74:H74"/>
    <mergeCell ref="A44:D44"/>
    <mergeCell ref="E28:H28"/>
    <mergeCell ref="A25:D25"/>
    <mergeCell ref="E25:H25"/>
    <mergeCell ref="A29:D29"/>
    <mergeCell ref="E29:H29"/>
    <mergeCell ref="A26:D26"/>
    <mergeCell ref="A35:B35"/>
    <mergeCell ref="C35:E35"/>
    <mergeCell ref="A30:D30"/>
    <mergeCell ref="E30:H30"/>
    <mergeCell ref="A31:D31"/>
    <mergeCell ref="E31:H31"/>
    <mergeCell ref="A27:D27"/>
    <mergeCell ref="E27:H27"/>
    <mergeCell ref="C32:E32"/>
    <mergeCell ref="F35:H35"/>
    <mergeCell ref="F32:H32"/>
    <mergeCell ref="A33:B33"/>
    <mergeCell ref="A32:B32"/>
    <mergeCell ref="C33:E33"/>
    <mergeCell ref="A37:H37"/>
    <mergeCell ref="A36:B36"/>
    <mergeCell ref="C36:E36"/>
    <mergeCell ref="A41:D41"/>
    <mergeCell ref="E41:H41"/>
    <mergeCell ref="A40:H40"/>
    <mergeCell ref="A68:C68"/>
    <mergeCell ref="A69:C69"/>
    <mergeCell ref="D68:H68"/>
    <mergeCell ref="A39:B39"/>
    <mergeCell ref="C39:H39"/>
    <mergeCell ref="F36:H36"/>
    <mergeCell ref="G61:H61"/>
    <mergeCell ref="C50:E50"/>
    <mergeCell ref="D67:H67"/>
    <mergeCell ref="A38:B38"/>
    <mergeCell ref="C38:H38"/>
    <mergeCell ref="A45:D45"/>
    <mergeCell ref="C59:E59"/>
    <mergeCell ref="G59:H59"/>
    <mergeCell ref="E42:H42"/>
    <mergeCell ref="A42:D42"/>
    <mergeCell ref="A49:B49"/>
    <mergeCell ref="C49:E49"/>
    <mergeCell ref="G49:H49"/>
    <mergeCell ref="G53:H53"/>
    <mergeCell ref="A50:B50"/>
    <mergeCell ref="A62:H62"/>
    <mergeCell ref="C57:E57"/>
    <mergeCell ref="G57:H57"/>
    <mergeCell ref="C58:H58"/>
    <mergeCell ref="C60:H60"/>
    <mergeCell ref="A57:B60"/>
    <mergeCell ref="A51:B52"/>
    <mergeCell ref="C51:E51"/>
    <mergeCell ref="G51:H51"/>
    <mergeCell ref="C52:H52"/>
    <mergeCell ref="E79:F88"/>
    <mergeCell ref="G79:H88"/>
    <mergeCell ref="A87:B87"/>
    <mergeCell ref="A88:B88"/>
    <mergeCell ref="D69:H69"/>
    <mergeCell ref="A43:D43"/>
    <mergeCell ref="E43:H43"/>
    <mergeCell ref="E44:H44"/>
    <mergeCell ref="E45:H45"/>
    <mergeCell ref="E46:H46"/>
    <mergeCell ref="A46:D46"/>
    <mergeCell ref="A47:H47"/>
    <mergeCell ref="D65:H65"/>
    <mergeCell ref="A65:C65"/>
    <mergeCell ref="G50:H50"/>
    <mergeCell ref="A53:B54"/>
    <mergeCell ref="G126:H126"/>
    <mergeCell ref="A85:B85"/>
    <mergeCell ref="A91:B91"/>
    <mergeCell ref="C91:H91"/>
    <mergeCell ref="A114:E114"/>
    <mergeCell ref="A78:B78"/>
    <mergeCell ref="A81:B81"/>
    <mergeCell ref="A77:B77"/>
    <mergeCell ref="A75:B75"/>
    <mergeCell ref="A48:B48"/>
    <mergeCell ref="C48:H48"/>
    <mergeCell ref="A92:B92"/>
    <mergeCell ref="F108:H108"/>
    <mergeCell ref="A89:B89"/>
    <mergeCell ref="C89:H89"/>
    <mergeCell ref="A84:B84"/>
    <mergeCell ref="A94:B94"/>
    <mergeCell ref="A95:B95"/>
    <mergeCell ref="A96:B96"/>
    <mergeCell ref="F105:H105"/>
    <mergeCell ref="A105:E105"/>
    <mergeCell ref="D130:D131"/>
    <mergeCell ref="A107:E107"/>
    <mergeCell ref="A106:E106"/>
    <mergeCell ref="A103:E103"/>
    <mergeCell ref="F107:H107"/>
    <mergeCell ref="C55:E55"/>
    <mergeCell ref="G55:H55"/>
    <mergeCell ref="A108:E108"/>
    <mergeCell ref="A102:B102"/>
    <mergeCell ref="A126:B126"/>
    <mergeCell ref="A208:H208"/>
    <mergeCell ref="A179:B179"/>
    <mergeCell ref="A180:B180"/>
    <mergeCell ref="A174:H174"/>
    <mergeCell ref="A177:B177"/>
    <mergeCell ref="A147:H147"/>
    <mergeCell ref="A175:H175"/>
    <mergeCell ref="A149:B149"/>
    <mergeCell ref="A151:B151"/>
    <mergeCell ref="A86:B86"/>
    <mergeCell ref="C124:D124"/>
    <mergeCell ref="E124:F124"/>
    <mergeCell ref="A133:H133"/>
    <mergeCell ref="E130:E131"/>
    <mergeCell ref="G130:H131"/>
    <mergeCell ref="A93:B93"/>
    <mergeCell ref="E126:F126"/>
    <mergeCell ref="Q158:X158"/>
    <mergeCell ref="Y158:AF158"/>
    <mergeCell ref="AG158:AN158"/>
    <mergeCell ref="AO158:AV158"/>
    <mergeCell ref="AW158:BD158"/>
    <mergeCell ref="BE158:BL158"/>
    <mergeCell ref="BM158:BT158"/>
    <mergeCell ref="BU158:CB158"/>
    <mergeCell ref="CC158:CJ158"/>
    <mergeCell ref="CK158:CR158"/>
    <mergeCell ref="CS158:CZ158"/>
    <mergeCell ref="DA158:DH158"/>
    <mergeCell ref="DI158:DP158"/>
    <mergeCell ref="L142:M142"/>
    <mergeCell ref="A119:A120"/>
    <mergeCell ref="A124:A125"/>
    <mergeCell ref="DQ158:DX158"/>
    <mergeCell ref="G143:H144"/>
    <mergeCell ref="L143:M143"/>
    <mergeCell ref="I158:P158"/>
    <mergeCell ref="G124:H124"/>
    <mergeCell ref="A153:B153"/>
    <mergeCell ref="A142:H142"/>
    <mergeCell ref="E127:F127"/>
    <mergeCell ref="G127:H127"/>
    <mergeCell ref="A146:H146"/>
    <mergeCell ref="A155:B155"/>
    <mergeCell ref="A136:B136"/>
    <mergeCell ref="A140:B140"/>
    <mergeCell ref="A141:B141"/>
    <mergeCell ref="A145:H145"/>
    <mergeCell ref="A123:B123"/>
    <mergeCell ref="DY158:EF158"/>
    <mergeCell ref="EG158:EN158"/>
    <mergeCell ref="EO158:EV158"/>
    <mergeCell ref="HQ158:HX158"/>
    <mergeCell ref="HY158:IF158"/>
    <mergeCell ref="IG158:IN158"/>
    <mergeCell ref="IO158:IV158"/>
    <mergeCell ref="IW158:JD158"/>
    <mergeCell ref="JE158:JL158"/>
    <mergeCell ref="JM158:JT158"/>
    <mergeCell ref="JU158:KB158"/>
    <mergeCell ref="KC158:KJ158"/>
    <mergeCell ref="EW158:FD158"/>
    <mergeCell ref="FE158:FL158"/>
    <mergeCell ref="FM158:FT158"/>
    <mergeCell ref="FU158:GB158"/>
    <mergeCell ref="GC158:GJ158"/>
    <mergeCell ref="GK158:GR158"/>
    <mergeCell ref="GS158:GZ158"/>
    <mergeCell ref="HA158:HH158"/>
    <mergeCell ref="HI158:HP158"/>
    <mergeCell ref="NE158:NL158"/>
    <mergeCell ref="NM158:NT158"/>
    <mergeCell ref="NU158:OB158"/>
    <mergeCell ref="OC158:OJ158"/>
    <mergeCell ref="OK158:OR158"/>
    <mergeCell ref="OS158:OZ158"/>
    <mergeCell ref="PA158:PH158"/>
    <mergeCell ref="PI158:PP158"/>
    <mergeCell ref="PQ158:PX158"/>
    <mergeCell ref="KK158:KR158"/>
    <mergeCell ref="KS158:KZ158"/>
    <mergeCell ref="LA158:LH158"/>
    <mergeCell ref="LI158:LP158"/>
    <mergeCell ref="LQ158:LX158"/>
    <mergeCell ref="LY158:MF158"/>
    <mergeCell ref="MG158:MN158"/>
    <mergeCell ref="MO158:MV158"/>
    <mergeCell ref="MW158:ND158"/>
    <mergeCell ref="SS158:SZ158"/>
    <mergeCell ref="TA158:TH158"/>
    <mergeCell ref="TI158:TP158"/>
    <mergeCell ref="TQ158:TX158"/>
    <mergeCell ref="TY158:UF158"/>
    <mergeCell ref="UG158:UN158"/>
    <mergeCell ref="UO158:UV158"/>
    <mergeCell ref="UW158:VD158"/>
    <mergeCell ref="VE158:VL158"/>
    <mergeCell ref="PY158:QF158"/>
    <mergeCell ref="QG158:QN158"/>
    <mergeCell ref="QO158:QV158"/>
    <mergeCell ref="QW158:RD158"/>
    <mergeCell ref="RE158:RL158"/>
    <mergeCell ref="RM158:RT158"/>
    <mergeCell ref="RU158:SB158"/>
    <mergeCell ref="SC158:SJ158"/>
    <mergeCell ref="SK158:SR158"/>
    <mergeCell ref="YG158:YN158"/>
    <mergeCell ref="YO158:YV158"/>
    <mergeCell ref="YW158:ZD158"/>
    <mergeCell ref="ZE158:ZL158"/>
    <mergeCell ref="ZM158:ZT158"/>
    <mergeCell ref="ZU158:AAB158"/>
    <mergeCell ref="AAC158:AAJ158"/>
    <mergeCell ref="AAK158:AAR158"/>
    <mergeCell ref="AAS158:AAZ158"/>
    <mergeCell ref="VM158:VT158"/>
    <mergeCell ref="VU158:WB158"/>
    <mergeCell ref="WC158:WJ158"/>
    <mergeCell ref="WK158:WR158"/>
    <mergeCell ref="WS158:WZ158"/>
    <mergeCell ref="XA158:XH158"/>
    <mergeCell ref="XI158:XP158"/>
    <mergeCell ref="XQ158:XX158"/>
    <mergeCell ref="XY158:YF158"/>
    <mergeCell ref="ADU158:AEB158"/>
    <mergeCell ref="AEC158:AEJ158"/>
    <mergeCell ref="AEK158:AER158"/>
    <mergeCell ref="AES158:AEZ158"/>
    <mergeCell ref="AFA158:AFH158"/>
    <mergeCell ref="AFI158:AFP158"/>
    <mergeCell ref="AFQ158:AFX158"/>
    <mergeCell ref="AFY158:AGF158"/>
    <mergeCell ref="AGG158:AGN158"/>
    <mergeCell ref="ABA158:ABH158"/>
    <mergeCell ref="ABI158:ABP158"/>
    <mergeCell ref="ABQ158:ABX158"/>
    <mergeCell ref="ABY158:ACF158"/>
    <mergeCell ref="ACG158:ACN158"/>
    <mergeCell ref="ACO158:ACV158"/>
    <mergeCell ref="ACW158:ADD158"/>
    <mergeCell ref="ADE158:ADL158"/>
    <mergeCell ref="ADM158:ADT158"/>
    <mergeCell ref="AJI158:AJP158"/>
    <mergeCell ref="AJQ158:AJX158"/>
    <mergeCell ref="AJY158:AKF158"/>
    <mergeCell ref="AKG158:AKN158"/>
    <mergeCell ref="AKO158:AKV158"/>
    <mergeCell ref="AKW158:ALD158"/>
    <mergeCell ref="ALE158:ALL158"/>
    <mergeCell ref="ALM158:ALT158"/>
    <mergeCell ref="ALU158:AMB158"/>
    <mergeCell ref="AGO158:AGV158"/>
    <mergeCell ref="AGW158:AHD158"/>
    <mergeCell ref="AHE158:AHL158"/>
    <mergeCell ref="AHM158:AHT158"/>
    <mergeCell ref="AHU158:AIB158"/>
    <mergeCell ref="AIC158:AIJ158"/>
    <mergeCell ref="AIK158:AIR158"/>
    <mergeCell ref="AIS158:AIZ158"/>
    <mergeCell ref="AJA158:AJH158"/>
    <mergeCell ref="AOW158:APD158"/>
    <mergeCell ref="APE158:APL158"/>
    <mergeCell ref="APM158:APT158"/>
    <mergeCell ref="APU158:AQB158"/>
    <mergeCell ref="AQC158:AQJ158"/>
    <mergeCell ref="AQK158:AQR158"/>
    <mergeCell ref="AQS158:AQZ158"/>
    <mergeCell ref="ARA158:ARH158"/>
    <mergeCell ref="ARI158:ARP158"/>
    <mergeCell ref="AMC158:AMJ158"/>
    <mergeCell ref="AMK158:AMR158"/>
    <mergeCell ref="AMS158:AMZ158"/>
    <mergeCell ref="ANA158:ANH158"/>
    <mergeCell ref="ANI158:ANP158"/>
    <mergeCell ref="ANQ158:ANX158"/>
    <mergeCell ref="ANY158:AOF158"/>
    <mergeCell ref="AOG158:AON158"/>
    <mergeCell ref="AOO158:AOV158"/>
    <mergeCell ref="AUK158:AUR158"/>
    <mergeCell ref="AUS158:AUZ158"/>
    <mergeCell ref="AVA158:AVH158"/>
    <mergeCell ref="AVI158:AVP158"/>
    <mergeCell ref="AVQ158:AVX158"/>
    <mergeCell ref="AVY158:AWF158"/>
    <mergeCell ref="AWG158:AWN158"/>
    <mergeCell ref="AWO158:AWV158"/>
    <mergeCell ref="AWW158:AXD158"/>
    <mergeCell ref="ARQ158:ARX158"/>
    <mergeCell ref="ARY158:ASF158"/>
    <mergeCell ref="ASG158:ASN158"/>
    <mergeCell ref="ASO158:ASV158"/>
    <mergeCell ref="ASW158:ATD158"/>
    <mergeCell ref="ATE158:ATL158"/>
    <mergeCell ref="ATM158:ATT158"/>
    <mergeCell ref="ATU158:AUB158"/>
    <mergeCell ref="AUC158:AUJ158"/>
    <mergeCell ref="AZY158:BAF158"/>
    <mergeCell ref="BAG158:BAN158"/>
    <mergeCell ref="BAO158:BAV158"/>
    <mergeCell ref="BAW158:BBD158"/>
    <mergeCell ref="BBE158:BBL158"/>
    <mergeCell ref="BBM158:BBT158"/>
    <mergeCell ref="BBU158:BCB158"/>
    <mergeCell ref="BCC158:BCJ158"/>
    <mergeCell ref="BCK158:BCR158"/>
    <mergeCell ref="AXE158:AXL158"/>
    <mergeCell ref="AXM158:AXT158"/>
    <mergeCell ref="AXU158:AYB158"/>
    <mergeCell ref="AYC158:AYJ158"/>
    <mergeCell ref="AYK158:AYR158"/>
    <mergeCell ref="AYS158:AYZ158"/>
    <mergeCell ref="AZA158:AZH158"/>
    <mergeCell ref="AZI158:AZP158"/>
    <mergeCell ref="AZQ158:AZX158"/>
    <mergeCell ref="BFM158:BFT158"/>
    <mergeCell ref="BFU158:BGB158"/>
    <mergeCell ref="BGC158:BGJ158"/>
    <mergeCell ref="BGK158:BGR158"/>
    <mergeCell ref="BGS158:BGZ158"/>
    <mergeCell ref="BHA158:BHH158"/>
    <mergeCell ref="BHI158:BHP158"/>
    <mergeCell ref="BHQ158:BHX158"/>
    <mergeCell ref="BHY158:BIF158"/>
    <mergeCell ref="BCS158:BCZ158"/>
    <mergeCell ref="BDA158:BDH158"/>
    <mergeCell ref="BDI158:BDP158"/>
    <mergeCell ref="BDQ158:BDX158"/>
    <mergeCell ref="BDY158:BEF158"/>
    <mergeCell ref="BEG158:BEN158"/>
    <mergeCell ref="BEO158:BEV158"/>
    <mergeCell ref="BEW158:BFD158"/>
    <mergeCell ref="BFE158:BFL158"/>
    <mergeCell ref="BLA158:BLH158"/>
    <mergeCell ref="BLI158:BLP158"/>
    <mergeCell ref="BLQ158:BLX158"/>
    <mergeCell ref="BLY158:BMF158"/>
    <mergeCell ref="BMG158:BMN158"/>
    <mergeCell ref="BMO158:BMV158"/>
    <mergeCell ref="BMW158:BND158"/>
    <mergeCell ref="BNE158:BNL158"/>
    <mergeCell ref="BNM158:BNT158"/>
    <mergeCell ref="BIG158:BIN158"/>
    <mergeCell ref="BIO158:BIV158"/>
    <mergeCell ref="BIW158:BJD158"/>
    <mergeCell ref="BJE158:BJL158"/>
    <mergeCell ref="BJM158:BJT158"/>
    <mergeCell ref="BJU158:BKB158"/>
    <mergeCell ref="BKC158:BKJ158"/>
    <mergeCell ref="BKK158:BKR158"/>
    <mergeCell ref="BKS158:BKZ158"/>
    <mergeCell ref="BQO158:BQV158"/>
    <mergeCell ref="BQW158:BRD158"/>
    <mergeCell ref="BRE158:BRL158"/>
    <mergeCell ref="BRM158:BRT158"/>
    <mergeCell ref="BRU158:BSB158"/>
    <mergeCell ref="BSC158:BSJ158"/>
    <mergeCell ref="BSK158:BSR158"/>
    <mergeCell ref="BSS158:BSZ158"/>
    <mergeCell ref="BTA158:BTH158"/>
    <mergeCell ref="BNU158:BOB158"/>
    <mergeCell ref="BOC158:BOJ158"/>
    <mergeCell ref="BOK158:BOR158"/>
    <mergeCell ref="BOS158:BOZ158"/>
    <mergeCell ref="BPA158:BPH158"/>
    <mergeCell ref="BPI158:BPP158"/>
    <mergeCell ref="BPQ158:BPX158"/>
    <mergeCell ref="BPY158:BQF158"/>
    <mergeCell ref="BQG158:BQN158"/>
    <mergeCell ref="BWC158:BWJ158"/>
    <mergeCell ref="BWK158:BWR158"/>
    <mergeCell ref="BWS158:BWZ158"/>
    <mergeCell ref="BXA158:BXH158"/>
    <mergeCell ref="BXI158:BXP158"/>
    <mergeCell ref="BXQ158:BXX158"/>
    <mergeCell ref="BXY158:BYF158"/>
    <mergeCell ref="BYG158:BYN158"/>
    <mergeCell ref="BYO158:BYV158"/>
    <mergeCell ref="BTI158:BTP158"/>
    <mergeCell ref="BTQ158:BTX158"/>
    <mergeCell ref="BTY158:BUF158"/>
    <mergeCell ref="BUG158:BUN158"/>
    <mergeCell ref="BUO158:BUV158"/>
    <mergeCell ref="BUW158:BVD158"/>
    <mergeCell ref="BVE158:BVL158"/>
    <mergeCell ref="BVM158:BVT158"/>
    <mergeCell ref="BVU158:BWB158"/>
    <mergeCell ref="CBQ158:CBX158"/>
    <mergeCell ref="CBY158:CCF158"/>
    <mergeCell ref="CCG158:CCN158"/>
    <mergeCell ref="CCO158:CCV158"/>
    <mergeCell ref="CCW158:CDD158"/>
    <mergeCell ref="CDE158:CDL158"/>
    <mergeCell ref="CDM158:CDT158"/>
    <mergeCell ref="CDU158:CEB158"/>
    <mergeCell ref="CEC158:CEJ158"/>
    <mergeCell ref="BYW158:BZD158"/>
    <mergeCell ref="BZE158:BZL158"/>
    <mergeCell ref="BZM158:BZT158"/>
    <mergeCell ref="BZU158:CAB158"/>
    <mergeCell ref="CAC158:CAJ158"/>
    <mergeCell ref="CAK158:CAR158"/>
    <mergeCell ref="CAS158:CAZ158"/>
    <mergeCell ref="CBA158:CBH158"/>
    <mergeCell ref="CBI158:CBP158"/>
    <mergeCell ref="CHE158:CHL158"/>
    <mergeCell ref="CHM158:CHT158"/>
    <mergeCell ref="CHU158:CIB158"/>
    <mergeCell ref="CIC158:CIJ158"/>
    <mergeCell ref="CIK158:CIR158"/>
    <mergeCell ref="CIS158:CIZ158"/>
    <mergeCell ref="CJA158:CJH158"/>
    <mergeCell ref="CJI158:CJP158"/>
    <mergeCell ref="CJQ158:CJX158"/>
    <mergeCell ref="CEK158:CER158"/>
    <mergeCell ref="CES158:CEZ158"/>
    <mergeCell ref="CFA158:CFH158"/>
    <mergeCell ref="CFI158:CFP158"/>
    <mergeCell ref="CFQ158:CFX158"/>
    <mergeCell ref="CFY158:CGF158"/>
    <mergeCell ref="CGG158:CGN158"/>
    <mergeCell ref="CGO158:CGV158"/>
    <mergeCell ref="CGW158:CHD158"/>
    <mergeCell ref="CMS158:CMZ158"/>
    <mergeCell ref="CNA158:CNH158"/>
    <mergeCell ref="CNI158:CNP158"/>
    <mergeCell ref="CNQ158:CNX158"/>
    <mergeCell ref="CNY158:COF158"/>
    <mergeCell ref="COG158:CON158"/>
    <mergeCell ref="COO158:COV158"/>
    <mergeCell ref="COW158:CPD158"/>
    <mergeCell ref="CPE158:CPL158"/>
    <mergeCell ref="CJY158:CKF158"/>
    <mergeCell ref="CKG158:CKN158"/>
    <mergeCell ref="CKO158:CKV158"/>
    <mergeCell ref="CKW158:CLD158"/>
    <mergeCell ref="CLE158:CLL158"/>
    <mergeCell ref="CLM158:CLT158"/>
    <mergeCell ref="CLU158:CMB158"/>
    <mergeCell ref="CMC158:CMJ158"/>
    <mergeCell ref="CMK158:CMR158"/>
    <mergeCell ref="CSG158:CSN158"/>
    <mergeCell ref="CSO158:CSV158"/>
    <mergeCell ref="CSW158:CTD158"/>
    <mergeCell ref="CTE158:CTL158"/>
    <mergeCell ref="CTM158:CTT158"/>
    <mergeCell ref="CTU158:CUB158"/>
    <mergeCell ref="CUC158:CUJ158"/>
    <mergeCell ref="CUK158:CUR158"/>
    <mergeCell ref="CUS158:CUZ158"/>
    <mergeCell ref="CPM158:CPT158"/>
    <mergeCell ref="CPU158:CQB158"/>
    <mergeCell ref="CQC158:CQJ158"/>
    <mergeCell ref="CQK158:CQR158"/>
    <mergeCell ref="CQS158:CQZ158"/>
    <mergeCell ref="CRA158:CRH158"/>
    <mergeCell ref="CRI158:CRP158"/>
    <mergeCell ref="CRQ158:CRX158"/>
    <mergeCell ref="CRY158:CSF158"/>
    <mergeCell ref="CXU158:CYB158"/>
    <mergeCell ref="CYC158:CYJ158"/>
    <mergeCell ref="CYK158:CYR158"/>
    <mergeCell ref="CYS158:CYZ158"/>
    <mergeCell ref="CZA158:CZH158"/>
    <mergeCell ref="CZI158:CZP158"/>
    <mergeCell ref="CZQ158:CZX158"/>
    <mergeCell ref="CZY158:DAF158"/>
    <mergeCell ref="DAG158:DAN158"/>
    <mergeCell ref="CVA158:CVH158"/>
    <mergeCell ref="CVI158:CVP158"/>
    <mergeCell ref="CVQ158:CVX158"/>
    <mergeCell ref="CVY158:CWF158"/>
    <mergeCell ref="CWG158:CWN158"/>
    <mergeCell ref="CWO158:CWV158"/>
    <mergeCell ref="CWW158:CXD158"/>
    <mergeCell ref="CXE158:CXL158"/>
    <mergeCell ref="CXM158:CXT158"/>
    <mergeCell ref="DDI158:DDP158"/>
    <mergeCell ref="DDQ158:DDX158"/>
    <mergeCell ref="DDY158:DEF158"/>
    <mergeCell ref="DEG158:DEN158"/>
    <mergeCell ref="DEO158:DEV158"/>
    <mergeCell ref="DEW158:DFD158"/>
    <mergeCell ref="DFE158:DFL158"/>
    <mergeCell ref="DFM158:DFT158"/>
    <mergeCell ref="DFU158:DGB158"/>
    <mergeCell ref="DAO158:DAV158"/>
    <mergeCell ref="DAW158:DBD158"/>
    <mergeCell ref="DBE158:DBL158"/>
    <mergeCell ref="DBM158:DBT158"/>
    <mergeCell ref="DBU158:DCB158"/>
    <mergeCell ref="DCC158:DCJ158"/>
    <mergeCell ref="DCK158:DCR158"/>
    <mergeCell ref="DCS158:DCZ158"/>
    <mergeCell ref="DDA158:DDH158"/>
    <mergeCell ref="DIW158:DJD158"/>
    <mergeCell ref="DJE158:DJL158"/>
    <mergeCell ref="DJM158:DJT158"/>
    <mergeCell ref="DJU158:DKB158"/>
    <mergeCell ref="DKC158:DKJ158"/>
    <mergeCell ref="DKK158:DKR158"/>
    <mergeCell ref="DKS158:DKZ158"/>
    <mergeCell ref="DLA158:DLH158"/>
    <mergeCell ref="DLI158:DLP158"/>
    <mergeCell ref="DGC158:DGJ158"/>
    <mergeCell ref="DGK158:DGR158"/>
    <mergeCell ref="DGS158:DGZ158"/>
    <mergeCell ref="DHA158:DHH158"/>
    <mergeCell ref="DHI158:DHP158"/>
    <mergeCell ref="DHQ158:DHX158"/>
    <mergeCell ref="DHY158:DIF158"/>
    <mergeCell ref="DIG158:DIN158"/>
    <mergeCell ref="DIO158:DIV158"/>
    <mergeCell ref="DOK158:DOR158"/>
    <mergeCell ref="DOS158:DOZ158"/>
    <mergeCell ref="DPA158:DPH158"/>
    <mergeCell ref="DPI158:DPP158"/>
    <mergeCell ref="DPQ158:DPX158"/>
    <mergeCell ref="DPY158:DQF158"/>
    <mergeCell ref="DQG158:DQN158"/>
    <mergeCell ref="DQO158:DQV158"/>
    <mergeCell ref="DQW158:DRD158"/>
    <mergeCell ref="DLQ158:DLX158"/>
    <mergeCell ref="DLY158:DMF158"/>
    <mergeCell ref="DMG158:DMN158"/>
    <mergeCell ref="DMO158:DMV158"/>
    <mergeCell ref="DMW158:DND158"/>
    <mergeCell ref="DNE158:DNL158"/>
    <mergeCell ref="DNM158:DNT158"/>
    <mergeCell ref="DNU158:DOB158"/>
    <mergeCell ref="DOC158:DOJ158"/>
    <mergeCell ref="DTY158:DUF158"/>
    <mergeCell ref="DUG158:DUN158"/>
    <mergeCell ref="DUO158:DUV158"/>
    <mergeCell ref="DUW158:DVD158"/>
    <mergeCell ref="DVE158:DVL158"/>
    <mergeCell ref="DVM158:DVT158"/>
    <mergeCell ref="DVU158:DWB158"/>
    <mergeCell ref="DWC158:DWJ158"/>
    <mergeCell ref="DWK158:DWR158"/>
    <mergeCell ref="DRE158:DRL158"/>
    <mergeCell ref="DRM158:DRT158"/>
    <mergeCell ref="DRU158:DSB158"/>
    <mergeCell ref="DSC158:DSJ158"/>
    <mergeCell ref="DSK158:DSR158"/>
    <mergeCell ref="DSS158:DSZ158"/>
    <mergeCell ref="DTA158:DTH158"/>
    <mergeCell ref="DTI158:DTP158"/>
    <mergeCell ref="DTQ158:DTX158"/>
    <mergeCell ref="DZM158:DZT158"/>
    <mergeCell ref="DZU158:EAB158"/>
    <mergeCell ref="EAC158:EAJ158"/>
    <mergeCell ref="EAK158:EAR158"/>
    <mergeCell ref="EAS158:EAZ158"/>
    <mergeCell ref="EBA158:EBH158"/>
    <mergeCell ref="EBI158:EBP158"/>
    <mergeCell ref="EBQ158:EBX158"/>
    <mergeCell ref="EBY158:ECF158"/>
    <mergeCell ref="DWS158:DWZ158"/>
    <mergeCell ref="DXA158:DXH158"/>
    <mergeCell ref="DXI158:DXP158"/>
    <mergeCell ref="DXQ158:DXX158"/>
    <mergeCell ref="DXY158:DYF158"/>
    <mergeCell ref="DYG158:DYN158"/>
    <mergeCell ref="DYO158:DYV158"/>
    <mergeCell ref="DYW158:DZD158"/>
    <mergeCell ref="DZE158:DZL158"/>
    <mergeCell ref="EFA158:EFH158"/>
    <mergeCell ref="EFI158:EFP158"/>
    <mergeCell ref="EFQ158:EFX158"/>
    <mergeCell ref="EFY158:EGF158"/>
    <mergeCell ref="EGG158:EGN158"/>
    <mergeCell ref="EGO158:EGV158"/>
    <mergeCell ref="EGW158:EHD158"/>
    <mergeCell ref="EHE158:EHL158"/>
    <mergeCell ref="EHM158:EHT158"/>
    <mergeCell ref="ECG158:ECN158"/>
    <mergeCell ref="ECO158:ECV158"/>
    <mergeCell ref="ECW158:EDD158"/>
    <mergeCell ref="EDE158:EDL158"/>
    <mergeCell ref="EDM158:EDT158"/>
    <mergeCell ref="EDU158:EEB158"/>
    <mergeCell ref="EEC158:EEJ158"/>
    <mergeCell ref="EEK158:EER158"/>
    <mergeCell ref="EES158:EEZ158"/>
    <mergeCell ref="EKO158:EKV158"/>
    <mergeCell ref="EKW158:ELD158"/>
    <mergeCell ref="ELE158:ELL158"/>
    <mergeCell ref="ELM158:ELT158"/>
    <mergeCell ref="ELU158:EMB158"/>
    <mergeCell ref="EMC158:EMJ158"/>
    <mergeCell ref="EMK158:EMR158"/>
    <mergeCell ref="EMS158:EMZ158"/>
    <mergeCell ref="ENA158:ENH158"/>
    <mergeCell ref="EHU158:EIB158"/>
    <mergeCell ref="EIC158:EIJ158"/>
    <mergeCell ref="EIK158:EIR158"/>
    <mergeCell ref="EIS158:EIZ158"/>
    <mergeCell ref="EJA158:EJH158"/>
    <mergeCell ref="EJI158:EJP158"/>
    <mergeCell ref="EJQ158:EJX158"/>
    <mergeCell ref="EJY158:EKF158"/>
    <mergeCell ref="EKG158:EKN158"/>
    <mergeCell ref="EQC158:EQJ158"/>
    <mergeCell ref="EQK158:EQR158"/>
    <mergeCell ref="EQS158:EQZ158"/>
    <mergeCell ref="ERA158:ERH158"/>
    <mergeCell ref="ERI158:ERP158"/>
    <mergeCell ref="ERQ158:ERX158"/>
    <mergeCell ref="ERY158:ESF158"/>
    <mergeCell ref="ESG158:ESN158"/>
    <mergeCell ref="ESO158:ESV158"/>
    <mergeCell ref="ENI158:ENP158"/>
    <mergeCell ref="ENQ158:ENX158"/>
    <mergeCell ref="ENY158:EOF158"/>
    <mergeCell ref="EOG158:EON158"/>
    <mergeCell ref="EOO158:EOV158"/>
    <mergeCell ref="EOW158:EPD158"/>
    <mergeCell ref="EPE158:EPL158"/>
    <mergeCell ref="EPM158:EPT158"/>
    <mergeCell ref="EPU158:EQB158"/>
    <mergeCell ref="EVQ158:EVX158"/>
    <mergeCell ref="EVY158:EWF158"/>
    <mergeCell ref="EWG158:EWN158"/>
    <mergeCell ref="EWO158:EWV158"/>
    <mergeCell ref="EWW158:EXD158"/>
    <mergeCell ref="EXE158:EXL158"/>
    <mergeCell ref="EXM158:EXT158"/>
    <mergeCell ref="EXU158:EYB158"/>
    <mergeCell ref="EYC158:EYJ158"/>
    <mergeCell ref="ESW158:ETD158"/>
    <mergeCell ref="ETE158:ETL158"/>
    <mergeCell ref="ETM158:ETT158"/>
    <mergeCell ref="ETU158:EUB158"/>
    <mergeCell ref="EUC158:EUJ158"/>
    <mergeCell ref="EUK158:EUR158"/>
    <mergeCell ref="EUS158:EUZ158"/>
    <mergeCell ref="EVA158:EVH158"/>
    <mergeCell ref="EVI158:EVP158"/>
    <mergeCell ref="FBE158:FBL158"/>
    <mergeCell ref="FBM158:FBT158"/>
    <mergeCell ref="FBU158:FCB158"/>
    <mergeCell ref="FCC158:FCJ158"/>
    <mergeCell ref="FCK158:FCR158"/>
    <mergeCell ref="FCS158:FCZ158"/>
    <mergeCell ref="FDA158:FDH158"/>
    <mergeCell ref="FDI158:FDP158"/>
    <mergeCell ref="FDQ158:FDX158"/>
    <mergeCell ref="EYK158:EYR158"/>
    <mergeCell ref="EYS158:EYZ158"/>
    <mergeCell ref="EZA158:EZH158"/>
    <mergeCell ref="EZI158:EZP158"/>
    <mergeCell ref="EZQ158:EZX158"/>
    <mergeCell ref="EZY158:FAF158"/>
    <mergeCell ref="FAG158:FAN158"/>
    <mergeCell ref="FAO158:FAV158"/>
    <mergeCell ref="FAW158:FBD158"/>
    <mergeCell ref="FGS158:FGZ158"/>
    <mergeCell ref="FHA158:FHH158"/>
    <mergeCell ref="FHI158:FHP158"/>
    <mergeCell ref="FHQ158:FHX158"/>
    <mergeCell ref="FHY158:FIF158"/>
    <mergeCell ref="FIG158:FIN158"/>
    <mergeCell ref="FIO158:FIV158"/>
    <mergeCell ref="FIW158:FJD158"/>
    <mergeCell ref="FJE158:FJL158"/>
    <mergeCell ref="FDY158:FEF158"/>
    <mergeCell ref="FEG158:FEN158"/>
    <mergeCell ref="FEO158:FEV158"/>
    <mergeCell ref="FEW158:FFD158"/>
    <mergeCell ref="FFE158:FFL158"/>
    <mergeCell ref="FFM158:FFT158"/>
    <mergeCell ref="FFU158:FGB158"/>
    <mergeCell ref="FGC158:FGJ158"/>
    <mergeCell ref="FGK158:FGR158"/>
    <mergeCell ref="FMG158:FMN158"/>
    <mergeCell ref="FMO158:FMV158"/>
    <mergeCell ref="FMW158:FND158"/>
    <mergeCell ref="FNE158:FNL158"/>
    <mergeCell ref="FNM158:FNT158"/>
    <mergeCell ref="FNU158:FOB158"/>
    <mergeCell ref="FOC158:FOJ158"/>
    <mergeCell ref="FOK158:FOR158"/>
    <mergeCell ref="FOS158:FOZ158"/>
    <mergeCell ref="FJM158:FJT158"/>
    <mergeCell ref="FJU158:FKB158"/>
    <mergeCell ref="FKC158:FKJ158"/>
    <mergeCell ref="FKK158:FKR158"/>
    <mergeCell ref="FKS158:FKZ158"/>
    <mergeCell ref="FLA158:FLH158"/>
    <mergeCell ref="FLI158:FLP158"/>
    <mergeCell ref="FLQ158:FLX158"/>
    <mergeCell ref="FLY158:FMF158"/>
    <mergeCell ref="FRU158:FSB158"/>
    <mergeCell ref="FSC158:FSJ158"/>
    <mergeCell ref="FSK158:FSR158"/>
    <mergeCell ref="FSS158:FSZ158"/>
    <mergeCell ref="FTA158:FTH158"/>
    <mergeCell ref="FTI158:FTP158"/>
    <mergeCell ref="FTQ158:FTX158"/>
    <mergeCell ref="FTY158:FUF158"/>
    <mergeCell ref="FUG158:FUN158"/>
    <mergeCell ref="FPA158:FPH158"/>
    <mergeCell ref="FPI158:FPP158"/>
    <mergeCell ref="FPQ158:FPX158"/>
    <mergeCell ref="FPY158:FQF158"/>
    <mergeCell ref="FQG158:FQN158"/>
    <mergeCell ref="FQO158:FQV158"/>
    <mergeCell ref="FQW158:FRD158"/>
    <mergeCell ref="FRE158:FRL158"/>
    <mergeCell ref="FRM158:FRT158"/>
    <mergeCell ref="FXI158:FXP158"/>
    <mergeCell ref="FXQ158:FXX158"/>
    <mergeCell ref="FXY158:FYF158"/>
    <mergeCell ref="FYG158:FYN158"/>
    <mergeCell ref="FYO158:FYV158"/>
    <mergeCell ref="FYW158:FZD158"/>
    <mergeCell ref="FZE158:FZL158"/>
    <mergeCell ref="FZM158:FZT158"/>
    <mergeCell ref="FZU158:GAB158"/>
    <mergeCell ref="FUO158:FUV158"/>
    <mergeCell ref="FUW158:FVD158"/>
    <mergeCell ref="FVE158:FVL158"/>
    <mergeCell ref="FVM158:FVT158"/>
    <mergeCell ref="FVU158:FWB158"/>
    <mergeCell ref="FWC158:FWJ158"/>
    <mergeCell ref="FWK158:FWR158"/>
    <mergeCell ref="FWS158:FWZ158"/>
    <mergeCell ref="FXA158:FXH158"/>
    <mergeCell ref="GCW158:GDD158"/>
    <mergeCell ref="GDE158:GDL158"/>
    <mergeCell ref="GDM158:GDT158"/>
    <mergeCell ref="GDU158:GEB158"/>
    <mergeCell ref="GEC158:GEJ158"/>
    <mergeCell ref="GEK158:GER158"/>
    <mergeCell ref="GES158:GEZ158"/>
    <mergeCell ref="GFA158:GFH158"/>
    <mergeCell ref="GFI158:GFP158"/>
    <mergeCell ref="GAC158:GAJ158"/>
    <mergeCell ref="GAK158:GAR158"/>
    <mergeCell ref="GAS158:GAZ158"/>
    <mergeCell ref="GBA158:GBH158"/>
    <mergeCell ref="GBI158:GBP158"/>
    <mergeCell ref="GBQ158:GBX158"/>
    <mergeCell ref="GBY158:GCF158"/>
    <mergeCell ref="GCG158:GCN158"/>
    <mergeCell ref="GCO158:GCV158"/>
    <mergeCell ref="GIK158:GIR158"/>
    <mergeCell ref="GIS158:GIZ158"/>
    <mergeCell ref="GJA158:GJH158"/>
    <mergeCell ref="GJI158:GJP158"/>
    <mergeCell ref="GJQ158:GJX158"/>
    <mergeCell ref="GJY158:GKF158"/>
    <mergeCell ref="GKG158:GKN158"/>
    <mergeCell ref="GKO158:GKV158"/>
    <mergeCell ref="GKW158:GLD158"/>
    <mergeCell ref="GFQ158:GFX158"/>
    <mergeCell ref="GFY158:GGF158"/>
    <mergeCell ref="GGG158:GGN158"/>
    <mergeCell ref="GGO158:GGV158"/>
    <mergeCell ref="GGW158:GHD158"/>
    <mergeCell ref="GHE158:GHL158"/>
    <mergeCell ref="GHM158:GHT158"/>
    <mergeCell ref="GHU158:GIB158"/>
    <mergeCell ref="GIC158:GIJ158"/>
    <mergeCell ref="GNY158:GOF158"/>
    <mergeCell ref="GOG158:GON158"/>
    <mergeCell ref="GOO158:GOV158"/>
    <mergeCell ref="GOW158:GPD158"/>
    <mergeCell ref="GPE158:GPL158"/>
    <mergeCell ref="GPM158:GPT158"/>
    <mergeCell ref="GPU158:GQB158"/>
    <mergeCell ref="GQC158:GQJ158"/>
    <mergeCell ref="GQK158:GQR158"/>
    <mergeCell ref="GLE158:GLL158"/>
    <mergeCell ref="GLM158:GLT158"/>
    <mergeCell ref="GLU158:GMB158"/>
    <mergeCell ref="GMC158:GMJ158"/>
    <mergeCell ref="GMK158:GMR158"/>
    <mergeCell ref="GMS158:GMZ158"/>
    <mergeCell ref="GNA158:GNH158"/>
    <mergeCell ref="GNI158:GNP158"/>
    <mergeCell ref="GNQ158:GNX158"/>
    <mergeCell ref="GTM158:GTT158"/>
    <mergeCell ref="GTU158:GUB158"/>
    <mergeCell ref="GUC158:GUJ158"/>
    <mergeCell ref="GUK158:GUR158"/>
    <mergeCell ref="GUS158:GUZ158"/>
    <mergeCell ref="GVA158:GVH158"/>
    <mergeCell ref="GVI158:GVP158"/>
    <mergeCell ref="GVQ158:GVX158"/>
    <mergeCell ref="GVY158:GWF158"/>
    <mergeCell ref="GQS158:GQZ158"/>
    <mergeCell ref="GRA158:GRH158"/>
    <mergeCell ref="GRI158:GRP158"/>
    <mergeCell ref="GRQ158:GRX158"/>
    <mergeCell ref="GRY158:GSF158"/>
    <mergeCell ref="GSG158:GSN158"/>
    <mergeCell ref="GSO158:GSV158"/>
    <mergeCell ref="GSW158:GTD158"/>
    <mergeCell ref="GTE158:GTL158"/>
    <mergeCell ref="GZA158:GZH158"/>
    <mergeCell ref="GZI158:GZP158"/>
    <mergeCell ref="GZQ158:GZX158"/>
    <mergeCell ref="GZY158:HAF158"/>
    <mergeCell ref="HAG158:HAN158"/>
    <mergeCell ref="HAO158:HAV158"/>
    <mergeCell ref="HAW158:HBD158"/>
    <mergeCell ref="HBE158:HBL158"/>
    <mergeCell ref="HBM158:HBT158"/>
    <mergeCell ref="GWG158:GWN158"/>
    <mergeCell ref="GWO158:GWV158"/>
    <mergeCell ref="GWW158:GXD158"/>
    <mergeCell ref="GXE158:GXL158"/>
    <mergeCell ref="GXM158:GXT158"/>
    <mergeCell ref="GXU158:GYB158"/>
    <mergeCell ref="GYC158:GYJ158"/>
    <mergeCell ref="GYK158:GYR158"/>
    <mergeCell ref="GYS158:GYZ158"/>
    <mergeCell ref="HEO158:HEV158"/>
    <mergeCell ref="HEW158:HFD158"/>
    <mergeCell ref="HFE158:HFL158"/>
    <mergeCell ref="HFM158:HFT158"/>
    <mergeCell ref="HFU158:HGB158"/>
    <mergeCell ref="HGC158:HGJ158"/>
    <mergeCell ref="HGK158:HGR158"/>
    <mergeCell ref="HGS158:HGZ158"/>
    <mergeCell ref="HHA158:HHH158"/>
    <mergeCell ref="HBU158:HCB158"/>
    <mergeCell ref="HCC158:HCJ158"/>
    <mergeCell ref="HCK158:HCR158"/>
    <mergeCell ref="HCS158:HCZ158"/>
    <mergeCell ref="HDA158:HDH158"/>
    <mergeCell ref="HDI158:HDP158"/>
    <mergeCell ref="HDQ158:HDX158"/>
    <mergeCell ref="HDY158:HEF158"/>
    <mergeCell ref="HEG158:HEN158"/>
    <mergeCell ref="HKC158:HKJ158"/>
    <mergeCell ref="HKK158:HKR158"/>
    <mergeCell ref="HKS158:HKZ158"/>
    <mergeCell ref="HLA158:HLH158"/>
    <mergeCell ref="HLI158:HLP158"/>
    <mergeCell ref="HLQ158:HLX158"/>
    <mergeCell ref="HLY158:HMF158"/>
    <mergeCell ref="HMG158:HMN158"/>
    <mergeCell ref="HMO158:HMV158"/>
    <mergeCell ref="HHI158:HHP158"/>
    <mergeCell ref="HHQ158:HHX158"/>
    <mergeCell ref="HHY158:HIF158"/>
    <mergeCell ref="HIG158:HIN158"/>
    <mergeCell ref="HIO158:HIV158"/>
    <mergeCell ref="HIW158:HJD158"/>
    <mergeCell ref="HJE158:HJL158"/>
    <mergeCell ref="HJM158:HJT158"/>
    <mergeCell ref="HJU158:HKB158"/>
    <mergeCell ref="HPQ158:HPX158"/>
    <mergeCell ref="HPY158:HQF158"/>
    <mergeCell ref="HQG158:HQN158"/>
    <mergeCell ref="HQO158:HQV158"/>
    <mergeCell ref="HQW158:HRD158"/>
    <mergeCell ref="HRE158:HRL158"/>
    <mergeCell ref="HRM158:HRT158"/>
    <mergeCell ref="HRU158:HSB158"/>
    <mergeCell ref="HSC158:HSJ158"/>
    <mergeCell ref="HMW158:HND158"/>
    <mergeCell ref="HNE158:HNL158"/>
    <mergeCell ref="HNM158:HNT158"/>
    <mergeCell ref="HNU158:HOB158"/>
    <mergeCell ref="HOC158:HOJ158"/>
    <mergeCell ref="HOK158:HOR158"/>
    <mergeCell ref="HOS158:HOZ158"/>
    <mergeCell ref="HPA158:HPH158"/>
    <mergeCell ref="HPI158:HPP158"/>
    <mergeCell ref="HVE158:HVL158"/>
    <mergeCell ref="HVM158:HVT158"/>
    <mergeCell ref="HVU158:HWB158"/>
    <mergeCell ref="HWC158:HWJ158"/>
    <mergeCell ref="HWK158:HWR158"/>
    <mergeCell ref="HWS158:HWZ158"/>
    <mergeCell ref="HXA158:HXH158"/>
    <mergeCell ref="HXI158:HXP158"/>
    <mergeCell ref="HXQ158:HXX158"/>
    <mergeCell ref="HSK158:HSR158"/>
    <mergeCell ref="HSS158:HSZ158"/>
    <mergeCell ref="HTA158:HTH158"/>
    <mergeCell ref="HTI158:HTP158"/>
    <mergeCell ref="HTQ158:HTX158"/>
    <mergeCell ref="HTY158:HUF158"/>
    <mergeCell ref="HUG158:HUN158"/>
    <mergeCell ref="HUO158:HUV158"/>
    <mergeCell ref="HUW158:HVD158"/>
    <mergeCell ref="IAS158:IAZ158"/>
    <mergeCell ref="IBA158:IBH158"/>
    <mergeCell ref="IBI158:IBP158"/>
    <mergeCell ref="IBQ158:IBX158"/>
    <mergeCell ref="IBY158:ICF158"/>
    <mergeCell ref="ICG158:ICN158"/>
    <mergeCell ref="ICO158:ICV158"/>
    <mergeCell ref="ICW158:IDD158"/>
    <mergeCell ref="IDE158:IDL158"/>
    <mergeCell ref="HXY158:HYF158"/>
    <mergeCell ref="HYG158:HYN158"/>
    <mergeCell ref="HYO158:HYV158"/>
    <mergeCell ref="HYW158:HZD158"/>
    <mergeCell ref="HZE158:HZL158"/>
    <mergeCell ref="HZM158:HZT158"/>
    <mergeCell ref="HZU158:IAB158"/>
    <mergeCell ref="IAC158:IAJ158"/>
    <mergeCell ref="IAK158:IAR158"/>
    <mergeCell ref="IGG158:IGN158"/>
    <mergeCell ref="IGO158:IGV158"/>
    <mergeCell ref="IGW158:IHD158"/>
    <mergeCell ref="IHE158:IHL158"/>
    <mergeCell ref="IHM158:IHT158"/>
    <mergeCell ref="IHU158:IIB158"/>
    <mergeCell ref="IIC158:IIJ158"/>
    <mergeCell ref="IIK158:IIR158"/>
    <mergeCell ref="IIS158:IIZ158"/>
    <mergeCell ref="IDM158:IDT158"/>
    <mergeCell ref="IDU158:IEB158"/>
    <mergeCell ref="IEC158:IEJ158"/>
    <mergeCell ref="IEK158:IER158"/>
    <mergeCell ref="IES158:IEZ158"/>
    <mergeCell ref="IFA158:IFH158"/>
    <mergeCell ref="IFI158:IFP158"/>
    <mergeCell ref="IFQ158:IFX158"/>
    <mergeCell ref="IFY158:IGF158"/>
    <mergeCell ref="ILU158:IMB158"/>
    <mergeCell ref="IMC158:IMJ158"/>
    <mergeCell ref="IMK158:IMR158"/>
    <mergeCell ref="IMS158:IMZ158"/>
    <mergeCell ref="INA158:INH158"/>
    <mergeCell ref="INI158:INP158"/>
    <mergeCell ref="INQ158:INX158"/>
    <mergeCell ref="INY158:IOF158"/>
    <mergeCell ref="IOG158:ION158"/>
    <mergeCell ref="IJA158:IJH158"/>
    <mergeCell ref="IJI158:IJP158"/>
    <mergeCell ref="IJQ158:IJX158"/>
    <mergeCell ref="IJY158:IKF158"/>
    <mergeCell ref="IKG158:IKN158"/>
    <mergeCell ref="IKO158:IKV158"/>
    <mergeCell ref="IKW158:ILD158"/>
    <mergeCell ref="ILE158:ILL158"/>
    <mergeCell ref="ILM158:ILT158"/>
    <mergeCell ref="IRI158:IRP158"/>
    <mergeCell ref="IRQ158:IRX158"/>
    <mergeCell ref="IRY158:ISF158"/>
    <mergeCell ref="ISG158:ISN158"/>
    <mergeCell ref="ISO158:ISV158"/>
    <mergeCell ref="ISW158:ITD158"/>
    <mergeCell ref="ITE158:ITL158"/>
    <mergeCell ref="ITM158:ITT158"/>
    <mergeCell ref="ITU158:IUB158"/>
    <mergeCell ref="IOO158:IOV158"/>
    <mergeCell ref="IOW158:IPD158"/>
    <mergeCell ref="IPE158:IPL158"/>
    <mergeCell ref="IPM158:IPT158"/>
    <mergeCell ref="IPU158:IQB158"/>
    <mergeCell ref="IQC158:IQJ158"/>
    <mergeCell ref="IQK158:IQR158"/>
    <mergeCell ref="IQS158:IQZ158"/>
    <mergeCell ref="IRA158:IRH158"/>
    <mergeCell ref="IWW158:IXD158"/>
    <mergeCell ref="IXE158:IXL158"/>
    <mergeCell ref="IXM158:IXT158"/>
    <mergeCell ref="IXU158:IYB158"/>
    <mergeCell ref="IYC158:IYJ158"/>
    <mergeCell ref="IYK158:IYR158"/>
    <mergeCell ref="IYS158:IYZ158"/>
    <mergeCell ref="IZA158:IZH158"/>
    <mergeCell ref="IZI158:IZP158"/>
    <mergeCell ref="IUC158:IUJ158"/>
    <mergeCell ref="IUK158:IUR158"/>
    <mergeCell ref="IUS158:IUZ158"/>
    <mergeCell ref="IVA158:IVH158"/>
    <mergeCell ref="IVI158:IVP158"/>
    <mergeCell ref="IVQ158:IVX158"/>
    <mergeCell ref="IVY158:IWF158"/>
    <mergeCell ref="IWG158:IWN158"/>
    <mergeCell ref="IWO158:IWV158"/>
    <mergeCell ref="JCK158:JCR158"/>
    <mergeCell ref="JCS158:JCZ158"/>
    <mergeCell ref="JDA158:JDH158"/>
    <mergeCell ref="JDI158:JDP158"/>
    <mergeCell ref="JDQ158:JDX158"/>
    <mergeCell ref="JDY158:JEF158"/>
    <mergeCell ref="JEG158:JEN158"/>
    <mergeCell ref="JEO158:JEV158"/>
    <mergeCell ref="JEW158:JFD158"/>
    <mergeCell ref="IZQ158:IZX158"/>
    <mergeCell ref="IZY158:JAF158"/>
    <mergeCell ref="JAG158:JAN158"/>
    <mergeCell ref="JAO158:JAV158"/>
    <mergeCell ref="JAW158:JBD158"/>
    <mergeCell ref="JBE158:JBL158"/>
    <mergeCell ref="JBM158:JBT158"/>
    <mergeCell ref="JBU158:JCB158"/>
    <mergeCell ref="JCC158:JCJ158"/>
    <mergeCell ref="JHY158:JIF158"/>
    <mergeCell ref="JIG158:JIN158"/>
    <mergeCell ref="JIO158:JIV158"/>
    <mergeCell ref="JIW158:JJD158"/>
    <mergeCell ref="JJE158:JJL158"/>
    <mergeCell ref="JJM158:JJT158"/>
    <mergeCell ref="JJU158:JKB158"/>
    <mergeCell ref="JKC158:JKJ158"/>
    <mergeCell ref="JKK158:JKR158"/>
    <mergeCell ref="JFE158:JFL158"/>
    <mergeCell ref="JFM158:JFT158"/>
    <mergeCell ref="JFU158:JGB158"/>
    <mergeCell ref="JGC158:JGJ158"/>
    <mergeCell ref="JGK158:JGR158"/>
    <mergeCell ref="JGS158:JGZ158"/>
    <mergeCell ref="JHA158:JHH158"/>
    <mergeCell ref="JHI158:JHP158"/>
    <mergeCell ref="JHQ158:JHX158"/>
    <mergeCell ref="JNM158:JNT158"/>
    <mergeCell ref="JNU158:JOB158"/>
    <mergeCell ref="JOC158:JOJ158"/>
    <mergeCell ref="JOK158:JOR158"/>
    <mergeCell ref="JOS158:JOZ158"/>
    <mergeCell ref="JPA158:JPH158"/>
    <mergeCell ref="JPI158:JPP158"/>
    <mergeCell ref="JPQ158:JPX158"/>
    <mergeCell ref="JPY158:JQF158"/>
    <mergeCell ref="JKS158:JKZ158"/>
    <mergeCell ref="JLA158:JLH158"/>
    <mergeCell ref="JLI158:JLP158"/>
    <mergeCell ref="JLQ158:JLX158"/>
    <mergeCell ref="JLY158:JMF158"/>
    <mergeCell ref="JMG158:JMN158"/>
    <mergeCell ref="JMO158:JMV158"/>
    <mergeCell ref="JMW158:JND158"/>
    <mergeCell ref="JNE158:JNL158"/>
    <mergeCell ref="JTA158:JTH158"/>
    <mergeCell ref="JTI158:JTP158"/>
    <mergeCell ref="JTQ158:JTX158"/>
    <mergeCell ref="JTY158:JUF158"/>
    <mergeCell ref="JUG158:JUN158"/>
    <mergeCell ref="JUO158:JUV158"/>
    <mergeCell ref="JUW158:JVD158"/>
    <mergeCell ref="JVE158:JVL158"/>
    <mergeCell ref="JVM158:JVT158"/>
    <mergeCell ref="JQG158:JQN158"/>
    <mergeCell ref="JQO158:JQV158"/>
    <mergeCell ref="JQW158:JRD158"/>
    <mergeCell ref="JRE158:JRL158"/>
    <mergeCell ref="JRM158:JRT158"/>
    <mergeCell ref="JRU158:JSB158"/>
    <mergeCell ref="JSC158:JSJ158"/>
    <mergeCell ref="JSK158:JSR158"/>
    <mergeCell ref="JSS158:JSZ158"/>
    <mergeCell ref="JYO158:JYV158"/>
    <mergeCell ref="JYW158:JZD158"/>
    <mergeCell ref="JZE158:JZL158"/>
    <mergeCell ref="JZM158:JZT158"/>
    <mergeCell ref="JZU158:KAB158"/>
    <mergeCell ref="KAC158:KAJ158"/>
    <mergeCell ref="KAK158:KAR158"/>
    <mergeCell ref="KAS158:KAZ158"/>
    <mergeCell ref="KBA158:KBH158"/>
    <mergeCell ref="JVU158:JWB158"/>
    <mergeCell ref="JWC158:JWJ158"/>
    <mergeCell ref="JWK158:JWR158"/>
    <mergeCell ref="JWS158:JWZ158"/>
    <mergeCell ref="JXA158:JXH158"/>
    <mergeCell ref="JXI158:JXP158"/>
    <mergeCell ref="JXQ158:JXX158"/>
    <mergeCell ref="JXY158:JYF158"/>
    <mergeCell ref="JYG158:JYN158"/>
    <mergeCell ref="KEC158:KEJ158"/>
    <mergeCell ref="KEK158:KER158"/>
    <mergeCell ref="KES158:KEZ158"/>
    <mergeCell ref="KFA158:KFH158"/>
    <mergeCell ref="KFI158:KFP158"/>
    <mergeCell ref="KFQ158:KFX158"/>
    <mergeCell ref="KFY158:KGF158"/>
    <mergeCell ref="KGG158:KGN158"/>
    <mergeCell ref="KGO158:KGV158"/>
    <mergeCell ref="KBI158:KBP158"/>
    <mergeCell ref="KBQ158:KBX158"/>
    <mergeCell ref="KBY158:KCF158"/>
    <mergeCell ref="KCG158:KCN158"/>
    <mergeCell ref="KCO158:KCV158"/>
    <mergeCell ref="KCW158:KDD158"/>
    <mergeCell ref="KDE158:KDL158"/>
    <mergeCell ref="KDM158:KDT158"/>
    <mergeCell ref="KDU158:KEB158"/>
    <mergeCell ref="KJQ158:KJX158"/>
    <mergeCell ref="KJY158:KKF158"/>
    <mergeCell ref="KKG158:KKN158"/>
    <mergeCell ref="KKO158:KKV158"/>
    <mergeCell ref="KKW158:KLD158"/>
    <mergeCell ref="KLE158:KLL158"/>
    <mergeCell ref="KLM158:KLT158"/>
    <mergeCell ref="KLU158:KMB158"/>
    <mergeCell ref="KMC158:KMJ158"/>
    <mergeCell ref="KGW158:KHD158"/>
    <mergeCell ref="KHE158:KHL158"/>
    <mergeCell ref="KHM158:KHT158"/>
    <mergeCell ref="KHU158:KIB158"/>
    <mergeCell ref="KIC158:KIJ158"/>
    <mergeCell ref="KIK158:KIR158"/>
    <mergeCell ref="KIS158:KIZ158"/>
    <mergeCell ref="KJA158:KJH158"/>
    <mergeCell ref="KJI158:KJP158"/>
    <mergeCell ref="KPE158:KPL158"/>
    <mergeCell ref="KPM158:KPT158"/>
    <mergeCell ref="KPU158:KQB158"/>
    <mergeCell ref="KQC158:KQJ158"/>
    <mergeCell ref="KQK158:KQR158"/>
    <mergeCell ref="KQS158:KQZ158"/>
    <mergeCell ref="KRA158:KRH158"/>
    <mergeCell ref="KRI158:KRP158"/>
    <mergeCell ref="KRQ158:KRX158"/>
    <mergeCell ref="KMK158:KMR158"/>
    <mergeCell ref="KMS158:KMZ158"/>
    <mergeCell ref="KNA158:KNH158"/>
    <mergeCell ref="KNI158:KNP158"/>
    <mergeCell ref="KNQ158:KNX158"/>
    <mergeCell ref="KNY158:KOF158"/>
    <mergeCell ref="KOG158:KON158"/>
    <mergeCell ref="KOO158:KOV158"/>
    <mergeCell ref="KOW158:KPD158"/>
    <mergeCell ref="KUS158:KUZ158"/>
    <mergeCell ref="KVA158:KVH158"/>
    <mergeCell ref="KVI158:KVP158"/>
    <mergeCell ref="KVQ158:KVX158"/>
    <mergeCell ref="KVY158:KWF158"/>
    <mergeCell ref="KWG158:KWN158"/>
    <mergeCell ref="KWO158:KWV158"/>
    <mergeCell ref="KWW158:KXD158"/>
    <mergeCell ref="KXE158:KXL158"/>
    <mergeCell ref="KRY158:KSF158"/>
    <mergeCell ref="KSG158:KSN158"/>
    <mergeCell ref="KSO158:KSV158"/>
    <mergeCell ref="KSW158:KTD158"/>
    <mergeCell ref="KTE158:KTL158"/>
    <mergeCell ref="KTM158:KTT158"/>
    <mergeCell ref="KTU158:KUB158"/>
    <mergeCell ref="KUC158:KUJ158"/>
    <mergeCell ref="KUK158:KUR158"/>
    <mergeCell ref="LAG158:LAN158"/>
    <mergeCell ref="LAO158:LAV158"/>
    <mergeCell ref="LAW158:LBD158"/>
    <mergeCell ref="LBE158:LBL158"/>
    <mergeCell ref="LBM158:LBT158"/>
    <mergeCell ref="LBU158:LCB158"/>
    <mergeCell ref="LCC158:LCJ158"/>
    <mergeCell ref="LCK158:LCR158"/>
    <mergeCell ref="LCS158:LCZ158"/>
    <mergeCell ref="KXM158:KXT158"/>
    <mergeCell ref="KXU158:KYB158"/>
    <mergeCell ref="KYC158:KYJ158"/>
    <mergeCell ref="KYK158:KYR158"/>
    <mergeCell ref="KYS158:KYZ158"/>
    <mergeCell ref="KZA158:KZH158"/>
    <mergeCell ref="KZI158:KZP158"/>
    <mergeCell ref="KZQ158:KZX158"/>
    <mergeCell ref="KZY158:LAF158"/>
    <mergeCell ref="LFU158:LGB158"/>
    <mergeCell ref="LGC158:LGJ158"/>
    <mergeCell ref="LGK158:LGR158"/>
    <mergeCell ref="LGS158:LGZ158"/>
    <mergeCell ref="LHA158:LHH158"/>
    <mergeCell ref="LHI158:LHP158"/>
    <mergeCell ref="LHQ158:LHX158"/>
    <mergeCell ref="LHY158:LIF158"/>
    <mergeCell ref="LIG158:LIN158"/>
    <mergeCell ref="LDA158:LDH158"/>
    <mergeCell ref="LDI158:LDP158"/>
    <mergeCell ref="LDQ158:LDX158"/>
    <mergeCell ref="LDY158:LEF158"/>
    <mergeCell ref="LEG158:LEN158"/>
    <mergeCell ref="LEO158:LEV158"/>
    <mergeCell ref="LEW158:LFD158"/>
    <mergeCell ref="LFE158:LFL158"/>
    <mergeCell ref="LFM158:LFT158"/>
    <mergeCell ref="LLI158:LLP158"/>
    <mergeCell ref="LLQ158:LLX158"/>
    <mergeCell ref="LLY158:LMF158"/>
    <mergeCell ref="LMG158:LMN158"/>
    <mergeCell ref="LMO158:LMV158"/>
    <mergeCell ref="LMW158:LND158"/>
    <mergeCell ref="LNE158:LNL158"/>
    <mergeCell ref="LNM158:LNT158"/>
    <mergeCell ref="LNU158:LOB158"/>
    <mergeCell ref="LIO158:LIV158"/>
    <mergeCell ref="LIW158:LJD158"/>
    <mergeCell ref="LJE158:LJL158"/>
    <mergeCell ref="LJM158:LJT158"/>
    <mergeCell ref="LJU158:LKB158"/>
    <mergeCell ref="LKC158:LKJ158"/>
    <mergeCell ref="LKK158:LKR158"/>
    <mergeCell ref="LKS158:LKZ158"/>
    <mergeCell ref="LLA158:LLH158"/>
    <mergeCell ref="LQW158:LRD158"/>
    <mergeCell ref="LRE158:LRL158"/>
    <mergeCell ref="LRM158:LRT158"/>
    <mergeCell ref="LRU158:LSB158"/>
    <mergeCell ref="LSC158:LSJ158"/>
    <mergeCell ref="LSK158:LSR158"/>
    <mergeCell ref="LSS158:LSZ158"/>
    <mergeCell ref="LTA158:LTH158"/>
    <mergeCell ref="LTI158:LTP158"/>
    <mergeCell ref="LOC158:LOJ158"/>
    <mergeCell ref="LOK158:LOR158"/>
    <mergeCell ref="LOS158:LOZ158"/>
    <mergeCell ref="LPA158:LPH158"/>
    <mergeCell ref="LPI158:LPP158"/>
    <mergeCell ref="LPQ158:LPX158"/>
    <mergeCell ref="LPY158:LQF158"/>
    <mergeCell ref="LQG158:LQN158"/>
    <mergeCell ref="LQO158:LQV158"/>
    <mergeCell ref="LWK158:LWR158"/>
    <mergeCell ref="LWS158:LWZ158"/>
    <mergeCell ref="LXA158:LXH158"/>
    <mergeCell ref="LXI158:LXP158"/>
    <mergeCell ref="LXQ158:LXX158"/>
    <mergeCell ref="LXY158:LYF158"/>
    <mergeCell ref="LYG158:LYN158"/>
    <mergeCell ref="LYO158:LYV158"/>
    <mergeCell ref="LYW158:LZD158"/>
    <mergeCell ref="LTQ158:LTX158"/>
    <mergeCell ref="LTY158:LUF158"/>
    <mergeCell ref="LUG158:LUN158"/>
    <mergeCell ref="LUO158:LUV158"/>
    <mergeCell ref="LUW158:LVD158"/>
    <mergeCell ref="LVE158:LVL158"/>
    <mergeCell ref="LVM158:LVT158"/>
    <mergeCell ref="LVU158:LWB158"/>
    <mergeCell ref="LWC158:LWJ158"/>
    <mergeCell ref="MBY158:MCF158"/>
    <mergeCell ref="MCG158:MCN158"/>
    <mergeCell ref="MCO158:MCV158"/>
    <mergeCell ref="MCW158:MDD158"/>
    <mergeCell ref="MDE158:MDL158"/>
    <mergeCell ref="MDM158:MDT158"/>
    <mergeCell ref="MDU158:MEB158"/>
    <mergeCell ref="MEC158:MEJ158"/>
    <mergeCell ref="MEK158:MER158"/>
    <mergeCell ref="LZE158:LZL158"/>
    <mergeCell ref="LZM158:LZT158"/>
    <mergeCell ref="LZU158:MAB158"/>
    <mergeCell ref="MAC158:MAJ158"/>
    <mergeCell ref="MAK158:MAR158"/>
    <mergeCell ref="MAS158:MAZ158"/>
    <mergeCell ref="MBA158:MBH158"/>
    <mergeCell ref="MBI158:MBP158"/>
    <mergeCell ref="MBQ158:MBX158"/>
    <mergeCell ref="MHM158:MHT158"/>
    <mergeCell ref="MHU158:MIB158"/>
    <mergeCell ref="MIC158:MIJ158"/>
    <mergeCell ref="MIK158:MIR158"/>
    <mergeCell ref="MIS158:MIZ158"/>
    <mergeCell ref="MJA158:MJH158"/>
    <mergeCell ref="MJI158:MJP158"/>
    <mergeCell ref="MJQ158:MJX158"/>
    <mergeCell ref="MJY158:MKF158"/>
    <mergeCell ref="MES158:MEZ158"/>
    <mergeCell ref="MFA158:MFH158"/>
    <mergeCell ref="MFI158:MFP158"/>
    <mergeCell ref="MFQ158:MFX158"/>
    <mergeCell ref="MFY158:MGF158"/>
    <mergeCell ref="MGG158:MGN158"/>
    <mergeCell ref="MGO158:MGV158"/>
    <mergeCell ref="MGW158:MHD158"/>
    <mergeCell ref="MHE158:MHL158"/>
    <mergeCell ref="MNA158:MNH158"/>
    <mergeCell ref="MNI158:MNP158"/>
    <mergeCell ref="MNQ158:MNX158"/>
    <mergeCell ref="MNY158:MOF158"/>
    <mergeCell ref="MOG158:MON158"/>
    <mergeCell ref="MOO158:MOV158"/>
    <mergeCell ref="MOW158:MPD158"/>
    <mergeCell ref="MPE158:MPL158"/>
    <mergeCell ref="MPM158:MPT158"/>
    <mergeCell ref="MKG158:MKN158"/>
    <mergeCell ref="MKO158:MKV158"/>
    <mergeCell ref="MKW158:MLD158"/>
    <mergeCell ref="MLE158:MLL158"/>
    <mergeCell ref="MLM158:MLT158"/>
    <mergeCell ref="MLU158:MMB158"/>
    <mergeCell ref="MMC158:MMJ158"/>
    <mergeCell ref="MMK158:MMR158"/>
    <mergeCell ref="MMS158:MMZ158"/>
    <mergeCell ref="MSO158:MSV158"/>
    <mergeCell ref="MSW158:MTD158"/>
    <mergeCell ref="MTE158:MTL158"/>
    <mergeCell ref="MTM158:MTT158"/>
    <mergeCell ref="MTU158:MUB158"/>
    <mergeCell ref="MUC158:MUJ158"/>
    <mergeCell ref="MUK158:MUR158"/>
    <mergeCell ref="MUS158:MUZ158"/>
    <mergeCell ref="MVA158:MVH158"/>
    <mergeCell ref="MPU158:MQB158"/>
    <mergeCell ref="MQC158:MQJ158"/>
    <mergeCell ref="MQK158:MQR158"/>
    <mergeCell ref="MQS158:MQZ158"/>
    <mergeCell ref="MRA158:MRH158"/>
    <mergeCell ref="MRI158:MRP158"/>
    <mergeCell ref="MRQ158:MRX158"/>
    <mergeCell ref="MRY158:MSF158"/>
    <mergeCell ref="MSG158:MSN158"/>
    <mergeCell ref="MYC158:MYJ158"/>
    <mergeCell ref="MYK158:MYR158"/>
    <mergeCell ref="MYS158:MYZ158"/>
    <mergeCell ref="MZA158:MZH158"/>
    <mergeCell ref="MZI158:MZP158"/>
    <mergeCell ref="MZQ158:MZX158"/>
    <mergeCell ref="MZY158:NAF158"/>
    <mergeCell ref="NAG158:NAN158"/>
    <mergeCell ref="NAO158:NAV158"/>
    <mergeCell ref="MVI158:MVP158"/>
    <mergeCell ref="MVQ158:MVX158"/>
    <mergeCell ref="MVY158:MWF158"/>
    <mergeCell ref="MWG158:MWN158"/>
    <mergeCell ref="MWO158:MWV158"/>
    <mergeCell ref="MWW158:MXD158"/>
    <mergeCell ref="MXE158:MXL158"/>
    <mergeCell ref="MXM158:MXT158"/>
    <mergeCell ref="MXU158:MYB158"/>
    <mergeCell ref="NDQ158:NDX158"/>
    <mergeCell ref="NDY158:NEF158"/>
    <mergeCell ref="NEG158:NEN158"/>
    <mergeCell ref="NEO158:NEV158"/>
    <mergeCell ref="NEW158:NFD158"/>
    <mergeCell ref="NFE158:NFL158"/>
    <mergeCell ref="NFM158:NFT158"/>
    <mergeCell ref="NFU158:NGB158"/>
    <mergeCell ref="NGC158:NGJ158"/>
    <mergeCell ref="NAW158:NBD158"/>
    <mergeCell ref="NBE158:NBL158"/>
    <mergeCell ref="NBM158:NBT158"/>
    <mergeCell ref="NBU158:NCB158"/>
    <mergeCell ref="NCC158:NCJ158"/>
    <mergeCell ref="NCK158:NCR158"/>
    <mergeCell ref="NCS158:NCZ158"/>
    <mergeCell ref="NDA158:NDH158"/>
    <mergeCell ref="NDI158:NDP158"/>
    <mergeCell ref="NJE158:NJL158"/>
    <mergeCell ref="NJM158:NJT158"/>
    <mergeCell ref="NJU158:NKB158"/>
    <mergeCell ref="NKC158:NKJ158"/>
    <mergeCell ref="NKK158:NKR158"/>
    <mergeCell ref="NKS158:NKZ158"/>
    <mergeCell ref="NLA158:NLH158"/>
    <mergeCell ref="NLI158:NLP158"/>
    <mergeCell ref="NLQ158:NLX158"/>
    <mergeCell ref="NGK158:NGR158"/>
    <mergeCell ref="NGS158:NGZ158"/>
    <mergeCell ref="NHA158:NHH158"/>
    <mergeCell ref="NHI158:NHP158"/>
    <mergeCell ref="NHQ158:NHX158"/>
    <mergeCell ref="NHY158:NIF158"/>
    <mergeCell ref="NIG158:NIN158"/>
    <mergeCell ref="NIO158:NIV158"/>
    <mergeCell ref="NIW158:NJD158"/>
    <mergeCell ref="NOS158:NOZ158"/>
    <mergeCell ref="NPA158:NPH158"/>
    <mergeCell ref="NPI158:NPP158"/>
    <mergeCell ref="NPQ158:NPX158"/>
    <mergeCell ref="NPY158:NQF158"/>
    <mergeCell ref="NQG158:NQN158"/>
    <mergeCell ref="NQO158:NQV158"/>
    <mergeCell ref="NQW158:NRD158"/>
    <mergeCell ref="NRE158:NRL158"/>
    <mergeCell ref="NLY158:NMF158"/>
    <mergeCell ref="NMG158:NMN158"/>
    <mergeCell ref="NMO158:NMV158"/>
    <mergeCell ref="NMW158:NND158"/>
    <mergeCell ref="NNE158:NNL158"/>
    <mergeCell ref="NNM158:NNT158"/>
    <mergeCell ref="NNU158:NOB158"/>
    <mergeCell ref="NOC158:NOJ158"/>
    <mergeCell ref="NOK158:NOR158"/>
    <mergeCell ref="NUG158:NUN158"/>
    <mergeCell ref="NUO158:NUV158"/>
    <mergeCell ref="NUW158:NVD158"/>
    <mergeCell ref="NVE158:NVL158"/>
    <mergeCell ref="NVM158:NVT158"/>
    <mergeCell ref="NVU158:NWB158"/>
    <mergeCell ref="NWC158:NWJ158"/>
    <mergeCell ref="NWK158:NWR158"/>
    <mergeCell ref="NWS158:NWZ158"/>
    <mergeCell ref="NRM158:NRT158"/>
    <mergeCell ref="NRU158:NSB158"/>
    <mergeCell ref="NSC158:NSJ158"/>
    <mergeCell ref="NSK158:NSR158"/>
    <mergeCell ref="NSS158:NSZ158"/>
    <mergeCell ref="NTA158:NTH158"/>
    <mergeCell ref="NTI158:NTP158"/>
    <mergeCell ref="NTQ158:NTX158"/>
    <mergeCell ref="NTY158:NUF158"/>
    <mergeCell ref="NZU158:OAB158"/>
    <mergeCell ref="OAC158:OAJ158"/>
    <mergeCell ref="OAK158:OAR158"/>
    <mergeCell ref="OAS158:OAZ158"/>
    <mergeCell ref="OBA158:OBH158"/>
    <mergeCell ref="OBI158:OBP158"/>
    <mergeCell ref="OBQ158:OBX158"/>
    <mergeCell ref="OBY158:OCF158"/>
    <mergeCell ref="OCG158:OCN158"/>
    <mergeCell ref="NXA158:NXH158"/>
    <mergeCell ref="NXI158:NXP158"/>
    <mergeCell ref="NXQ158:NXX158"/>
    <mergeCell ref="NXY158:NYF158"/>
    <mergeCell ref="NYG158:NYN158"/>
    <mergeCell ref="NYO158:NYV158"/>
    <mergeCell ref="NYW158:NZD158"/>
    <mergeCell ref="NZE158:NZL158"/>
    <mergeCell ref="NZM158:NZT158"/>
    <mergeCell ref="OFI158:OFP158"/>
    <mergeCell ref="OFQ158:OFX158"/>
    <mergeCell ref="OFY158:OGF158"/>
    <mergeCell ref="OGG158:OGN158"/>
    <mergeCell ref="OGO158:OGV158"/>
    <mergeCell ref="OGW158:OHD158"/>
    <mergeCell ref="OHE158:OHL158"/>
    <mergeCell ref="OHM158:OHT158"/>
    <mergeCell ref="OHU158:OIB158"/>
    <mergeCell ref="OCO158:OCV158"/>
    <mergeCell ref="OCW158:ODD158"/>
    <mergeCell ref="ODE158:ODL158"/>
    <mergeCell ref="ODM158:ODT158"/>
    <mergeCell ref="ODU158:OEB158"/>
    <mergeCell ref="OEC158:OEJ158"/>
    <mergeCell ref="OEK158:OER158"/>
    <mergeCell ref="OES158:OEZ158"/>
    <mergeCell ref="OFA158:OFH158"/>
    <mergeCell ref="OKW158:OLD158"/>
    <mergeCell ref="OLE158:OLL158"/>
    <mergeCell ref="OLM158:OLT158"/>
    <mergeCell ref="OLU158:OMB158"/>
    <mergeCell ref="OMC158:OMJ158"/>
    <mergeCell ref="OMK158:OMR158"/>
    <mergeCell ref="OMS158:OMZ158"/>
    <mergeCell ref="ONA158:ONH158"/>
    <mergeCell ref="ONI158:ONP158"/>
    <mergeCell ref="OIC158:OIJ158"/>
    <mergeCell ref="OIK158:OIR158"/>
    <mergeCell ref="OIS158:OIZ158"/>
    <mergeCell ref="OJA158:OJH158"/>
    <mergeCell ref="OJI158:OJP158"/>
    <mergeCell ref="OJQ158:OJX158"/>
    <mergeCell ref="OJY158:OKF158"/>
    <mergeCell ref="OKG158:OKN158"/>
    <mergeCell ref="OKO158:OKV158"/>
    <mergeCell ref="OQK158:OQR158"/>
    <mergeCell ref="OQS158:OQZ158"/>
    <mergeCell ref="ORA158:ORH158"/>
    <mergeCell ref="ORI158:ORP158"/>
    <mergeCell ref="ORQ158:ORX158"/>
    <mergeCell ref="ORY158:OSF158"/>
    <mergeCell ref="OSG158:OSN158"/>
    <mergeCell ref="OSO158:OSV158"/>
    <mergeCell ref="OSW158:OTD158"/>
    <mergeCell ref="ONQ158:ONX158"/>
    <mergeCell ref="ONY158:OOF158"/>
    <mergeCell ref="OOG158:OON158"/>
    <mergeCell ref="OOO158:OOV158"/>
    <mergeCell ref="OOW158:OPD158"/>
    <mergeCell ref="OPE158:OPL158"/>
    <mergeCell ref="OPM158:OPT158"/>
    <mergeCell ref="OPU158:OQB158"/>
    <mergeCell ref="OQC158:OQJ158"/>
    <mergeCell ref="OVY158:OWF158"/>
    <mergeCell ref="OWG158:OWN158"/>
    <mergeCell ref="OWO158:OWV158"/>
    <mergeCell ref="OWW158:OXD158"/>
    <mergeCell ref="OXE158:OXL158"/>
    <mergeCell ref="OXM158:OXT158"/>
    <mergeCell ref="OXU158:OYB158"/>
    <mergeCell ref="OYC158:OYJ158"/>
    <mergeCell ref="OYK158:OYR158"/>
    <mergeCell ref="OTE158:OTL158"/>
    <mergeCell ref="OTM158:OTT158"/>
    <mergeCell ref="OTU158:OUB158"/>
    <mergeCell ref="OUC158:OUJ158"/>
    <mergeCell ref="OUK158:OUR158"/>
    <mergeCell ref="OUS158:OUZ158"/>
    <mergeCell ref="OVA158:OVH158"/>
    <mergeCell ref="OVI158:OVP158"/>
    <mergeCell ref="OVQ158:OVX158"/>
    <mergeCell ref="PBM158:PBT158"/>
    <mergeCell ref="PBU158:PCB158"/>
    <mergeCell ref="PCC158:PCJ158"/>
    <mergeCell ref="PCK158:PCR158"/>
    <mergeCell ref="PCS158:PCZ158"/>
    <mergeCell ref="PDA158:PDH158"/>
    <mergeCell ref="PDI158:PDP158"/>
    <mergeCell ref="PDQ158:PDX158"/>
    <mergeCell ref="PDY158:PEF158"/>
    <mergeCell ref="OYS158:OYZ158"/>
    <mergeCell ref="OZA158:OZH158"/>
    <mergeCell ref="OZI158:OZP158"/>
    <mergeCell ref="OZQ158:OZX158"/>
    <mergeCell ref="OZY158:PAF158"/>
    <mergeCell ref="PAG158:PAN158"/>
    <mergeCell ref="PAO158:PAV158"/>
    <mergeCell ref="PAW158:PBD158"/>
    <mergeCell ref="PBE158:PBL158"/>
    <mergeCell ref="PHA158:PHH158"/>
    <mergeCell ref="PHI158:PHP158"/>
    <mergeCell ref="PHQ158:PHX158"/>
    <mergeCell ref="PHY158:PIF158"/>
    <mergeCell ref="PIG158:PIN158"/>
    <mergeCell ref="PIO158:PIV158"/>
    <mergeCell ref="PIW158:PJD158"/>
    <mergeCell ref="PJE158:PJL158"/>
    <mergeCell ref="PJM158:PJT158"/>
    <mergeCell ref="PEG158:PEN158"/>
    <mergeCell ref="PEO158:PEV158"/>
    <mergeCell ref="PEW158:PFD158"/>
    <mergeCell ref="PFE158:PFL158"/>
    <mergeCell ref="PFM158:PFT158"/>
    <mergeCell ref="PFU158:PGB158"/>
    <mergeCell ref="PGC158:PGJ158"/>
    <mergeCell ref="PGK158:PGR158"/>
    <mergeCell ref="PGS158:PGZ158"/>
    <mergeCell ref="PMO158:PMV158"/>
    <mergeCell ref="PMW158:PND158"/>
    <mergeCell ref="PNE158:PNL158"/>
    <mergeCell ref="PNM158:PNT158"/>
    <mergeCell ref="PNU158:POB158"/>
    <mergeCell ref="POC158:POJ158"/>
    <mergeCell ref="POK158:POR158"/>
    <mergeCell ref="POS158:POZ158"/>
    <mergeCell ref="PPA158:PPH158"/>
    <mergeCell ref="PJU158:PKB158"/>
    <mergeCell ref="PKC158:PKJ158"/>
    <mergeCell ref="PKK158:PKR158"/>
    <mergeCell ref="PKS158:PKZ158"/>
    <mergeCell ref="PLA158:PLH158"/>
    <mergeCell ref="PLI158:PLP158"/>
    <mergeCell ref="PLQ158:PLX158"/>
    <mergeCell ref="PLY158:PMF158"/>
    <mergeCell ref="PMG158:PMN158"/>
    <mergeCell ref="PSC158:PSJ158"/>
    <mergeCell ref="PSK158:PSR158"/>
    <mergeCell ref="PSS158:PSZ158"/>
    <mergeCell ref="PTA158:PTH158"/>
    <mergeCell ref="PTI158:PTP158"/>
    <mergeCell ref="PTQ158:PTX158"/>
    <mergeCell ref="PTY158:PUF158"/>
    <mergeCell ref="PUG158:PUN158"/>
    <mergeCell ref="PUO158:PUV158"/>
    <mergeCell ref="PPI158:PPP158"/>
    <mergeCell ref="PPQ158:PPX158"/>
    <mergeCell ref="PPY158:PQF158"/>
    <mergeCell ref="PQG158:PQN158"/>
    <mergeCell ref="PQO158:PQV158"/>
    <mergeCell ref="PQW158:PRD158"/>
    <mergeCell ref="PRE158:PRL158"/>
    <mergeCell ref="PRM158:PRT158"/>
    <mergeCell ref="PRU158:PSB158"/>
    <mergeCell ref="PXQ158:PXX158"/>
    <mergeCell ref="PXY158:PYF158"/>
    <mergeCell ref="PYG158:PYN158"/>
    <mergeCell ref="PYO158:PYV158"/>
    <mergeCell ref="PYW158:PZD158"/>
    <mergeCell ref="PZE158:PZL158"/>
    <mergeCell ref="PZM158:PZT158"/>
    <mergeCell ref="PZU158:QAB158"/>
    <mergeCell ref="QAC158:QAJ158"/>
    <mergeCell ref="PUW158:PVD158"/>
    <mergeCell ref="PVE158:PVL158"/>
    <mergeCell ref="PVM158:PVT158"/>
    <mergeCell ref="PVU158:PWB158"/>
    <mergeCell ref="PWC158:PWJ158"/>
    <mergeCell ref="PWK158:PWR158"/>
    <mergeCell ref="PWS158:PWZ158"/>
    <mergeCell ref="PXA158:PXH158"/>
    <mergeCell ref="PXI158:PXP158"/>
    <mergeCell ref="QDE158:QDL158"/>
    <mergeCell ref="QDM158:QDT158"/>
    <mergeCell ref="QDU158:QEB158"/>
    <mergeCell ref="QEC158:QEJ158"/>
    <mergeCell ref="QEK158:QER158"/>
    <mergeCell ref="QES158:QEZ158"/>
    <mergeCell ref="QFA158:QFH158"/>
    <mergeCell ref="QFI158:QFP158"/>
    <mergeCell ref="QFQ158:QFX158"/>
    <mergeCell ref="QAK158:QAR158"/>
    <mergeCell ref="QAS158:QAZ158"/>
    <mergeCell ref="QBA158:QBH158"/>
    <mergeCell ref="QBI158:QBP158"/>
    <mergeCell ref="QBQ158:QBX158"/>
    <mergeCell ref="QBY158:QCF158"/>
    <mergeCell ref="QCG158:QCN158"/>
    <mergeCell ref="QCO158:QCV158"/>
    <mergeCell ref="QCW158:QDD158"/>
    <mergeCell ref="QIS158:QIZ158"/>
    <mergeCell ref="QJA158:QJH158"/>
    <mergeCell ref="QJI158:QJP158"/>
    <mergeCell ref="QJQ158:QJX158"/>
    <mergeCell ref="QJY158:QKF158"/>
    <mergeCell ref="QKG158:QKN158"/>
    <mergeCell ref="QKO158:QKV158"/>
    <mergeCell ref="QKW158:QLD158"/>
    <mergeCell ref="QLE158:QLL158"/>
    <mergeCell ref="QFY158:QGF158"/>
    <mergeCell ref="QGG158:QGN158"/>
    <mergeCell ref="QGO158:QGV158"/>
    <mergeCell ref="QGW158:QHD158"/>
    <mergeCell ref="QHE158:QHL158"/>
    <mergeCell ref="QHM158:QHT158"/>
    <mergeCell ref="QHU158:QIB158"/>
    <mergeCell ref="QIC158:QIJ158"/>
    <mergeCell ref="QIK158:QIR158"/>
    <mergeCell ref="QOG158:QON158"/>
    <mergeCell ref="QOO158:QOV158"/>
    <mergeCell ref="QOW158:QPD158"/>
    <mergeCell ref="QPE158:QPL158"/>
    <mergeCell ref="QPM158:QPT158"/>
    <mergeCell ref="QPU158:QQB158"/>
    <mergeCell ref="QQC158:QQJ158"/>
    <mergeCell ref="QQK158:QQR158"/>
    <mergeCell ref="QQS158:QQZ158"/>
    <mergeCell ref="QLM158:QLT158"/>
    <mergeCell ref="QLU158:QMB158"/>
    <mergeCell ref="QMC158:QMJ158"/>
    <mergeCell ref="QMK158:QMR158"/>
    <mergeCell ref="QMS158:QMZ158"/>
    <mergeCell ref="QNA158:QNH158"/>
    <mergeCell ref="QNI158:QNP158"/>
    <mergeCell ref="QNQ158:QNX158"/>
    <mergeCell ref="QNY158:QOF158"/>
    <mergeCell ref="QTU158:QUB158"/>
    <mergeCell ref="QUC158:QUJ158"/>
    <mergeCell ref="QUK158:QUR158"/>
    <mergeCell ref="QUS158:QUZ158"/>
    <mergeCell ref="QVA158:QVH158"/>
    <mergeCell ref="QVI158:QVP158"/>
    <mergeCell ref="QVQ158:QVX158"/>
    <mergeCell ref="QVY158:QWF158"/>
    <mergeCell ref="QWG158:QWN158"/>
    <mergeCell ref="QRA158:QRH158"/>
    <mergeCell ref="QRI158:QRP158"/>
    <mergeCell ref="QRQ158:QRX158"/>
    <mergeCell ref="QRY158:QSF158"/>
    <mergeCell ref="QSG158:QSN158"/>
    <mergeCell ref="QSO158:QSV158"/>
    <mergeCell ref="QSW158:QTD158"/>
    <mergeCell ref="QTE158:QTL158"/>
    <mergeCell ref="QTM158:QTT158"/>
    <mergeCell ref="QZI158:QZP158"/>
    <mergeCell ref="QZQ158:QZX158"/>
    <mergeCell ref="QZY158:RAF158"/>
    <mergeCell ref="RAG158:RAN158"/>
    <mergeCell ref="RAO158:RAV158"/>
    <mergeCell ref="RAW158:RBD158"/>
    <mergeCell ref="RBE158:RBL158"/>
    <mergeCell ref="RBM158:RBT158"/>
    <mergeCell ref="RBU158:RCB158"/>
    <mergeCell ref="QWO158:QWV158"/>
    <mergeCell ref="QWW158:QXD158"/>
    <mergeCell ref="QXE158:QXL158"/>
    <mergeCell ref="QXM158:QXT158"/>
    <mergeCell ref="QXU158:QYB158"/>
    <mergeCell ref="QYC158:QYJ158"/>
    <mergeCell ref="QYK158:QYR158"/>
    <mergeCell ref="QYS158:QYZ158"/>
    <mergeCell ref="QZA158:QZH158"/>
    <mergeCell ref="REW158:RFD158"/>
    <mergeCell ref="RFE158:RFL158"/>
    <mergeCell ref="RFM158:RFT158"/>
    <mergeCell ref="RFU158:RGB158"/>
    <mergeCell ref="RGC158:RGJ158"/>
    <mergeCell ref="RGK158:RGR158"/>
    <mergeCell ref="RGS158:RGZ158"/>
    <mergeCell ref="RHA158:RHH158"/>
    <mergeCell ref="RHI158:RHP158"/>
    <mergeCell ref="RCC158:RCJ158"/>
    <mergeCell ref="RCK158:RCR158"/>
    <mergeCell ref="RCS158:RCZ158"/>
    <mergeCell ref="RDA158:RDH158"/>
    <mergeCell ref="RDI158:RDP158"/>
    <mergeCell ref="RDQ158:RDX158"/>
    <mergeCell ref="RDY158:REF158"/>
    <mergeCell ref="REG158:REN158"/>
    <mergeCell ref="REO158:REV158"/>
    <mergeCell ref="RKK158:RKR158"/>
    <mergeCell ref="RKS158:RKZ158"/>
    <mergeCell ref="RLA158:RLH158"/>
    <mergeCell ref="RLI158:RLP158"/>
    <mergeCell ref="RLQ158:RLX158"/>
    <mergeCell ref="RLY158:RMF158"/>
    <mergeCell ref="RMG158:RMN158"/>
    <mergeCell ref="RMO158:RMV158"/>
    <mergeCell ref="RMW158:RND158"/>
    <mergeCell ref="RHQ158:RHX158"/>
    <mergeCell ref="RHY158:RIF158"/>
    <mergeCell ref="RIG158:RIN158"/>
    <mergeCell ref="RIO158:RIV158"/>
    <mergeCell ref="RIW158:RJD158"/>
    <mergeCell ref="RJE158:RJL158"/>
    <mergeCell ref="RJM158:RJT158"/>
    <mergeCell ref="RJU158:RKB158"/>
    <mergeCell ref="RKC158:RKJ158"/>
    <mergeCell ref="RPY158:RQF158"/>
    <mergeCell ref="RQG158:RQN158"/>
    <mergeCell ref="RQO158:RQV158"/>
    <mergeCell ref="RQW158:RRD158"/>
    <mergeCell ref="RRE158:RRL158"/>
    <mergeCell ref="RRM158:RRT158"/>
    <mergeCell ref="RRU158:RSB158"/>
    <mergeCell ref="RSC158:RSJ158"/>
    <mergeCell ref="RSK158:RSR158"/>
    <mergeCell ref="RNE158:RNL158"/>
    <mergeCell ref="RNM158:RNT158"/>
    <mergeCell ref="RNU158:ROB158"/>
    <mergeCell ref="ROC158:ROJ158"/>
    <mergeCell ref="ROK158:ROR158"/>
    <mergeCell ref="ROS158:ROZ158"/>
    <mergeCell ref="RPA158:RPH158"/>
    <mergeCell ref="RPI158:RPP158"/>
    <mergeCell ref="RPQ158:RPX158"/>
    <mergeCell ref="RVM158:RVT158"/>
    <mergeCell ref="RVU158:RWB158"/>
    <mergeCell ref="RWC158:RWJ158"/>
    <mergeCell ref="RWK158:RWR158"/>
    <mergeCell ref="RWS158:RWZ158"/>
    <mergeCell ref="RXA158:RXH158"/>
    <mergeCell ref="RXI158:RXP158"/>
    <mergeCell ref="RXQ158:RXX158"/>
    <mergeCell ref="RXY158:RYF158"/>
    <mergeCell ref="RSS158:RSZ158"/>
    <mergeCell ref="RTA158:RTH158"/>
    <mergeCell ref="RTI158:RTP158"/>
    <mergeCell ref="RTQ158:RTX158"/>
    <mergeCell ref="RTY158:RUF158"/>
    <mergeCell ref="RUG158:RUN158"/>
    <mergeCell ref="RUO158:RUV158"/>
    <mergeCell ref="RUW158:RVD158"/>
    <mergeCell ref="RVE158:RVL158"/>
    <mergeCell ref="SBA158:SBH158"/>
    <mergeCell ref="SBI158:SBP158"/>
    <mergeCell ref="SBQ158:SBX158"/>
    <mergeCell ref="SBY158:SCF158"/>
    <mergeCell ref="SCG158:SCN158"/>
    <mergeCell ref="SCO158:SCV158"/>
    <mergeCell ref="SCW158:SDD158"/>
    <mergeCell ref="SDE158:SDL158"/>
    <mergeCell ref="SDM158:SDT158"/>
    <mergeCell ref="RYG158:RYN158"/>
    <mergeCell ref="RYO158:RYV158"/>
    <mergeCell ref="RYW158:RZD158"/>
    <mergeCell ref="RZE158:RZL158"/>
    <mergeCell ref="RZM158:RZT158"/>
    <mergeCell ref="RZU158:SAB158"/>
    <mergeCell ref="SAC158:SAJ158"/>
    <mergeCell ref="SAK158:SAR158"/>
    <mergeCell ref="SAS158:SAZ158"/>
    <mergeCell ref="SGO158:SGV158"/>
    <mergeCell ref="SGW158:SHD158"/>
    <mergeCell ref="SHE158:SHL158"/>
    <mergeCell ref="SHM158:SHT158"/>
    <mergeCell ref="SHU158:SIB158"/>
    <mergeCell ref="SIC158:SIJ158"/>
    <mergeCell ref="SIK158:SIR158"/>
    <mergeCell ref="SIS158:SIZ158"/>
    <mergeCell ref="SJA158:SJH158"/>
    <mergeCell ref="SDU158:SEB158"/>
    <mergeCell ref="SEC158:SEJ158"/>
    <mergeCell ref="SEK158:SER158"/>
    <mergeCell ref="SES158:SEZ158"/>
    <mergeCell ref="SFA158:SFH158"/>
    <mergeCell ref="SFI158:SFP158"/>
    <mergeCell ref="SFQ158:SFX158"/>
    <mergeCell ref="SFY158:SGF158"/>
    <mergeCell ref="SGG158:SGN158"/>
    <mergeCell ref="SMC158:SMJ158"/>
    <mergeCell ref="SMK158:SMR158"/>
    <mergeCell ref="SMS158:SMZ158"/>
    <mergeCell ref="SNA158:SNH158"/>
    <mergeCell ref="SNI158:SNP158"/>
    <mergeCell ref="SNQ158:SNX158"/>
    <mergeCell ref="SNY158:SOF158"/>
    <mergeCell ref="SOG158:SON158"/>
    <mergeCell ref="SOO158:SOV158"/>
    <mergeCell ref="SJI158:SJP158"/>
    <mergeCell ref="SJQ158:SJX158"/>
    <mergeCell ref="SJY158:SKF158"/>
    <mergeCell ref="SKG158:SKN158"/>
    <mergeCell ref="SKO158:SKV158"/>
    <mergeCell ref="SKW158:SLD158"/>
    <mergeCell ref="SLE158:SLL158"/>
    <mergeCell ref="SLM158:SLT158"/>
    <mergeCell ref="SLU158:SMB158"/>
    <mergeCell ref="SRQ158:SRX158"/>
    <mergeCell ref="SRY158:SSF158"/>
    <mergeCell ref="SSG158:SSN158"/>
    <mergeCell ref="SSO158:SSV158"/>
    <mergeCell ref="SSW158:STD158"/>
    <mergeCell ref="STE158:STL158"/>
    <mergeCell ref="STM158:STT158"/>
    <mergeCell ref="STU158:SUB158"/>
    <mergeCell ref="SUC158:SUJ158"/>
    <mergeCell ref="SOW158:SPD158"/>
    <mergeCell ref="SPE158:SPL158"/>
    <mergeCell ref="SPM158:SPT158"/>
    <mergeCell ref="SPU158:SQB158"/>
    <mergeCell ref="SQC158:SQJ158"/>
    <mergeCell ref="SQK158:SQR158"/>
    <mergeCell ref="SQS158:SQZ158"/>
    <mergeCell ref="SRA158:SRH158"/>
    <mergeCell ref="SRI158:SRP158"/>
    <mergeCell ref="SXE158:SXL158"/>
    <mergeCell ref="SXM158:SXT158"/>
    <mergeCell ref="SXU158:SYB158"/>
    <mergeCell ref="SYC158:SYJ158"/>
    <mergeCell ref="SYK158:SYR158"/>
    <mergeCell ref="SYS158:SYZ158"/>
    <mergeCell ref="SZA158:SZH158"/>
    <mergeCell ref="SZI158:SZP158"/>
    <mergeCell ref="SZQ158:SZX158"/>
    <mergeCell ref="SUK158:SUR158"/>
    <mergeCell ref="SUS158:SUZ158"/>
    <mergeCell ref="SVA158:SVH158"/>
    <mergeCell ref="SVI158:SVP158"/>
    <mergeCell ref="SVQ158:SVX158"/>
    <mergeCell ref="SVY158:SWF158"/>
    <mergeCell ref="SWG158:SWN158"/>
    <mergeCell ref="SWO158:SWV158"/>
    <mergeCell ref="SWW158:SXD158"/>
    <mergeCell ref="TCS158:TCZ158"/>
    <mergeCell ref="TDA158:TDH158"/>
    <mergeCell ref="TDI158:TDP158"/>
    <mergeCell ref="TDQ158:TDX158"/>
    <mergeCell ref="TDY158:TEF158"/>
    <mergeCell ref="TEG158:TEN158"/>
    <mergeCell ref="TEO158:TEV158"/>
    <mergeCell ref="TEW158:TFD158"/>
    <mergeCell ref="TFE158:TFL158"/>
    <mergeCell ref="SZY158:TAF158"/>
    <mergeCell ref="TAG158:TAN158"/>
    <mergeCell ref="TAO158:TAV158"/>
    <mergeCell ref="TAW158:TBD158"/>
    <mergeCell ref="TBE158:TBL158"/>
    <mergeCell ref="TBM158:TBT158"/>
    <mergeCell ref="TBU158:TCB158"/>
    <mergeCell ref="TCC158:TCJ158"/>
    <mergeCell ref="TCK158:TCR158"/>
    <mergeCell ref="TIG158:TIN158"/>
    <mergeCell ref="TIO158:TIV158"/>
    <mergeCell ref="TIW158:TJD158"/>
    <mergeCell ref="TJE158:TJL158"/>
    <mergeCell ref="TJM158:TJT158"/>
    <mergeCell ref="TJU158:TKB158"/>
    <mergeCell ref="TKC158:TKJ158"/>
    <mergeCell ref="TKK158:TKR158"/>
    <mergeCell ref="TKS158:TKZ158"/>
    <mergeCell ref="TFM158:TFT158"/>
    <mergeCell ref="TFU158:TGB158"/>
    <mergeCell ref="TGC158:TGJ158"/>
    <mergeCell ref="TGK158:TGR158"/>
    <mergeCell ref="TGS158:TGZ158"/>
    <mergeCell ref="THA158:THH158"/>
    <mergeCell ref="THI158:THP158"/>
    <mergeCell ref="THQ158:THX158"/>
    <mergeCell ref="THY158:TIF158"/>
    <mergeCell ref="TNU158:TOB158"/>
    <mergeCell ref="TOC158:TOJ158"/>
    <mergeCell ref="TOK158:TOR158"/>
    <mergeCell ref="TOS158:TOZ158"/>
    <mergeCell ref="TPA158:TPH158"/>
    <mergeCell ref="TPI158:TPP158"/>
    <mergeCell ref="TPQ158:TPX158"/>
    <mergeCell ref="TPY158:TQF158"/>
    <mergeCell ref="TQG158:TQN158"/>
    <mergeCell ref="TLA158:TLH158"/>
    <mergeCell ref="TLI158:TLP158"/>
    <mergeCell ref="TLQ158:TLX158"/>
    <mergeCell ref="TLY158:TMF158"/>
    <mergeCell ref="TMG158:TMN158"/>
    <mergeCell ref="TMO158:TMV158"/>
    <mergeCell ref="TMW158:TND158"/>
    <mergeCell ref="TNE158:TNL158"/>
    <mergeCell ref="TNM158:TNT158"/>
    <mergeCell ref="TTI158:TTP158"/>
    <mergeCell ref="TTQ158:TTX158"/>
    <mergeCell ref="TTY158:TUF158"/>
    <mergeCell ref="TUG158:TUN158"/>
    <mergeCell ref="TUO158:TUV158"/>
    <mergeCell ref="TUW158:TVD158"/>
    <mergeCell ref="TVE158:TVL158"/>
    <mergeCell ref="TVM158:TVT158"/>
    <mergeCell ref="TVU158:TWB158"/>
    <mergeCell ref="TQO158:TQV158"/>
    <mergeCell ref="TQW158:TRD158"/>
    <mergeCell ref="TRE158:TRL158"/>
    <mergeCell ref="TRM158:TRT158"/>
    <mergeCell ref="TRU158:TSB158"/>
    <mergeCell ref="TSC158:TSJ158"/>
    <mergeCell ref="TSK158:TSR158"/>
    <mergeCell ref="TSS158:TSZ158"/>
    <mergeCell ref="TTA158:TTH158"/>
    <mergeCell ref="TYW158:TZD158"/>
    <mergeCell ref="TZE158:TZL158"/>
    <mergeCell ref="TZM158:TZT158"/>
    <mergeCell ref="TZU158:UAB158"/>
    <mergeCell ref="UAC158:UAJ158"/>
    <mergeCell ref="UAK158:UAR158"/>
    <mergeCell ref="UAS158:UAZ158"/>
    <mergeCell ref="UBA158:UBH158"/>
    <mergeCell ref="UBI158:UBP158"/>
    <mergeCell ref="TWC158:TWJ158"/>
    <mergeCell ref="TWK158:TWR158"/>
    <mergeCell ref="TWS158:TWZ158"/>
    <mergeCell ref="TXA158:TXH158"/>
    <mergeCell ref="TXI158:TXP158"/>
    <mergeCell ref="TXQ158:TXX158"/>
    <mergeCell ref="TXY158:TYF158"/>
    <mergeCell ref="TYG158:TYN158"/>
    <mergeCell ref="TYO158:TYV158"/>
    <mergeCell ref="UEK158:UER158"/>
    <mergeCell ref="UES158:UEZ158"/>
    <mergeCell ref="UFA158:UFH158"/>
    <mergeCell ref="UFI158:UFP158"/>
    <mergeCell ref="UFQ158:UFX158"/>
    <mergeCell ref="UFY158:UGF158"/>
    <mergeCell ref="UGG158:UGN158"/>
    <mergeCell ref="UGO158:UGV158"/>
    <mergeCell ref="UGW158:UHD158"/>
    <mergeCell ref="UBQ158:UBX158"/>
    <mergeCell ref="UBY158:UCF158"/>
    <mergeCell ref="UCG158:UCN158"/>
    <mergeCell ref="UCO158:UCV158"/>
    <mergeCell ref="UCW158:UDD158"/>
    <mergeCell ref="UDE158:UDL158"/>
    <mergeCell ref="UDM158:UDT158"/>
    <mergeCell ref="UDU158:UEB158"/>
    <mergeCell ref="UEC158:UEJ158"/>
    <mergeCell ref="UJY158:UKF158"/>
    <mergeCell ref="UKG158:UKN158"/>
    <mergeCell ref="UKO158:UKV158"/>
    <mergeCell ref="UKW158:ULD158"/>
    <mergeCell ref="ULE158:ULL158"/>
    <mergeCell ref="ULM158:ULT158"/>
    <mergeCell ref="ULU158:UMB158"/>
    <mergeCell ref="UMC158:UMJ158"/>
    <mergeCell ref="UMK158:UMR158"/>
    <mergeCell ref="UHE158:UHL158"/>
    <mergeCell ref="UHM158:UHT158"/>
    <mergeCell ref="UHU158:UIB158"/>
    <mergeCell ref="UIC158:UIJ158"/>
    <mergeCell ref="UIK158:UIR158"/>
    <mergeCell ref="UIS158:UIZ158"/>
    <mergeCell ref="UJA158:UJH158"/>
    <mergeCell ref="UJI158:UJP158"/>
    <mergeCell ref="UJQ158:UJX158"/>
    <mergeCell ref="UPM158:UPT158"/>
    <mergeCell ref="UPU158:UQB158"/>
    <mergeCell ref="UQC158:UQJ158"/>
    <mergeCell ref="UQK158:UQR158"/>
    <mergeCell ref="UQS158:UQZ158"/>
    <mergeCell ref="URA158:URH158"/>
    <mergeCell ref="URI158:URP158"/>
    <mergeCell ref="URQ158:URX158"/>
    <mergeCell ref="URY158:USF158"/>
    <mergeCell ref="UMS158:UMZ158"/>
    <mergeCell ref="UNA158:UNH158"/>
    <mergeCell ref="UNI158:UNP158"/>
    <mergeCell ref="UNQ158:UNX158"/>
    <mergeCell ref="UNY158:UOF158"/>
    <mergeCell ref="UOG158:UON158"/>
    <mergeCell ref="UOO158:UOV158"/>
    <mergeCell ref="UOW158:UPD158"/>
    <mergeCell ref="UPE158:UPL158"/>
    <mergeCell ref="UVA158:UVH158"/>
    <mergeCell ref="UVI158:UVP158"/>
    <mergeCell ref="UVQ158:UVX158"/>
    <mergeCell ref="UVY158:UWF158"/>
    <mergeCell ref="UWG158:UWN158"/>
    <mergeCell ref="UWO158:UWV158"/>
    <mergeCell ref="UWW158:UXD158"/>
    <mergeCell ref="UXE158:UXL158"/>
    <mergeCell ref="UXM158:UXT158"/>
    <mergeCell ref="USG158:USN158"/>
    <mergeCell ref="USO158:USV158"/>
    <mergeCell ref="USW158:UTD158"/>
    <mergeCell ref="UTE158:UTL158"/>
    <mergeCell ref="UTM158:UTT158"/>
    <mergeCell ref="UTU158:UUB158"/>
    <mergeCell ref="UUC158:UUJ158"/>
    <mergeCell ref="UUK158:UUR158"/>
    <mergeCell ref="UUS158:UUZ158"/>
    <mergeCell ref="VAO158:VAV158"/>
    <mergeCell ref="VAW158:VBD158"/>
    <mergeCell ref="VBE158:VBL158"/>
    <mergeCell ref="VBM158:VBT158"/>
    <mergeCell ref="VBU158:VCB158"/>
    <mergeCell ref="VCC158:VCJ158"/>
    <mergeCell ref="VCK158:VCR158"/>
    <mergeCell ref="VCS158:VCZ158"/>
    <mergeCell ref="VDA158:VDH158"/>
    <mergeCell ref="UXU158:UYB158"/>
    <mergeCell ref="UYC158:UYJ158"/>
    <mergeCell ref="UYK158:UYR158"/>
    <mergeCell ref="UYS158:UYZ158"/>
    <mergeCell ref="UZA158:UZH158"/>
    <mergeCell ref="UZI158:UZP158"/>
    <mergeCell ref="UZQ158:UZX158"/>
    <mergeCell ref="UZY158:VAF158"/>
    <mergeCell ref="VAG158:VAN158"/>
    <mergeCell ref="VGC158:VGJ158"/>
    <mergeCell ref="VGK158:VGR158"/>
    <mergeCell ref="VGS158:VGZ158"/>
    <mergeCell ref="VHA158:VHH158"/>
    <mergeCell ref="VHI158:VHP158"/>
    <mergeCell ref="VHQ158:VHX158"/>
    <mergeCell ref="VHY158:VIF158"/>
    <mergeCell ref="VIG158:VIN158"/>
    <mergeCell ref="VIO158:VIV158"/>
    <mergeCell ref="VDI158:VDP158"/>
    <mergeCell ref="VDQ158:VDX158"/>
    <mergeCell ref="VDY158:VEF158"/>
    <mergeCell ref="VEG158:VEN158"/>
    <mergeCell ref="VEO158:VEV158"/>
    <mergeCell ref="VEW158:VFD158"/>
    <mergeCell ref="VFE158:VFL158"/>
    <mergeCell ref="VFM158:VFT158"/>
    <mergeCell ref="VFU158:VGB158"/>
    <mergeCell ref="VLQ158:VLX158"/>
    <mergeCell ref="VLY158:VMF158"/>
    <mergeCell ref="VMG158:VMN158"/>
    <mergeCell ref="VMO158:VMV158"/>
    <mergeCell ref="VMW158:VND158"/>
    <mergeCell ref="VNE158:VNL158"/>
    <mergeCell ref="VNM158:VNT158"/>
    <mergeCell ref="VNU158:VOB158"/>
    <mergeCell ref="VOC158:VOJ158"/>
    <mergeCell ref="VIW158:VJD158"/>
    <mergeCell ref="VJE158:VJL158"/>
    <mergeCell ref="VJM158:VJT158"/>
    <mergeCell ref="VJU158:VKB158"/>
    <mergeCell ref="VKC158:VKJ158"/>
    <mergeCell ref="VKK158:VKR158"/>
    <mergeCell ref="VKS158:VKZ158"/>
    <mergeCell ref="VLA158:VLH158"/>
    <mergeCell ref="VLI158:VLP158"/>
    <mergeCell ref="VRE158:VRL158"/>
    <mergeCell ref="VRM158:VRT158"/>
    <mergeCell ref="VRU158:VSB158"/>
    <mergeCell ref="VSC158:VSJ158"/>
    <mergeCell ref="VSK158:VSR158"/>
    <mergeCell ref="VSS158:VSZ158"/>
    <mergeCell ref="VTA158:VTH158"/>
    <mergeCell ref="VTI158:VTP158"/>
    <mergeCell ref="VTQ158:VTX158"/>
    <mergeCell ref="VOK158:VOR158"/>
    <mergeCell ref="VOS158:VOZ158"/>
    <mergeCell ref="VPA158:VPH158"/>
    <mergeCell ref="VPI158:VPP158"/>
    <mergeCell ref="VPQ158:VPX158"/>
    <mergeCell ref="VPY158:VQF158"/>
    <mergeCell ref="VQG158:VQN158"/>
    <mergeCell ref="VQO158:VQV158"/>
    <mergeCell ref="VQW158:VRD158"/>
    <mergeCell ref="VWS158:VWZ158"/>
    <mergeCell ref="VXA158:VXH158"/>
    <mergeCell ref="VXI158:VXP158"/>
    <mergeCell ref="VXQ158:VXX158"/>
    <mergeCell ref="VXY158:VYF158"/>
    <mergeCell ref="VYG158:VYN158"/>
    <mergeCell ref="VYO158:VYV158"/>
    <mergeCell ref="VYW158:VZD158"/>
    <mergeCell ref="VZE158:VZL158"/>
    <mergeCell ref="VTY158:VUF158"/>
    <mergeCell ref="VUG158:VUN158"/>
    <mergeCell ref="VUO158:VUV158"/>
    <mergeCell ref="VUW158:VVD158"/>
    <mergeCell ref="VVE158:VVL158"/>
    <mergeCell ref="VVM158:VVT158"/>
    <mergeCell ref="VVU158:VWB158"/>
    <mergeCell ref="VWC158:VWJ158"/>
    <mergeCell ref="VWK158:VWR158"/>
    <mergeCell ref="WCG158:WCN158"/>
    <mergeCell ref="WCO158:WCV158"/>
    <mergeCell ref="WCW158:WDD158"/>
    <mergeCell ref="WDE158:WDL158"/>
    <mergeCell ref="WDM158:WDT158"/>
    <mergeCell ref="WDU158:WEB158"/>
    <mergeCell ref="WEC158:WEJ158"/>
    <mergeCell ref="WEK158:WER158"/>
    <mergeCell ref="WES158:WEZ158"/>
    <mergeCell ref="VZM158:VZT158"/>
    <mergeCell ref="VZU158:WAB158"/>
    <mergeCell ref="WAC158:WAJ158"/>
    <mergeCell ref="WAK158:WAR158"/>
    <mergeCell ref="WAS158:WAZ158"/>
    <mergeCell ref="WBA158:WBH158"/>
    <mergeCell ref="WBI158:WBP158"/>
    <mergeCell ref="WBQ158:WBX158"/>
    <mergeCell ref="WBY158:WCF158"/>
    <mergeCell ref="WHU158:WIB158"/>
    <mergeCell ref="WIC158:WIJ158"/>
    <mergeCell ref="WIK158:WIR158"/>
    <mergeCell ref="WIS158:WIZ158"/>
    <mergeCell ref="WJA158:WJH158"/>
    <mergeCell ref="WJI158:WJP158"/>
    <mergeCell ref="WJQ158:WJX158"/>
    <mergeCell ref="WJY158:WKF158"/>
    <mergeCell ref="WKG158:WKN158"/>
    <mergeCell ref="WFA158:WFH158"/>
    <mergeCell ref="WFI158:WFP158"/>
    <mergeCell ref="WFQ158:WFX158"/>
    <mergeCell ref="WFY158:WGF158"/>
    <mergeCell ref="WGG158:WGN158"/>
    <mergeCell ref="WGO158:WGV158"/>
    <mergeCell ref="WGW158:WHD158"/>
    <mergeCell ref="WHE158:WHL158"/>
    <mergeCell ref="WHM158:WHT158"/>
    <mergeCell ref="WNI158:WNP158"/>
    <mergeCell ref="WNQ158:WNX158"/>
    <mergeCell ref="WNY158:WOF158"/>
    <mergeCell ref="WOG158:WON158"/>
    <mergeCell ref="WOO158:WOV158"/>
    <mergeCell ref="WOW158:WPD158"/>
    <mergeCell ref="WPE158:WPL158"/>
    <mergeCell ref="WPM158:WPT158"/>
    <mergeCell ref="WPU158:WQB158"/>
    <mergeCell ref="WKO158:WKV158"/>
    <mergeCell ref="WKW158:WLD158"/>
    <mergeCell ref="WLE158:WLL158"/>
    <mergeCell ref="WLM158:WLT158"/>
    <mergeCell ref="WLU158:WMB158"/>
    <mergeCell ref="WMC158:WMJ158"/>
    <mergeCell ref="WMK158:WMR158"/>
    <mergeCell ref="WMS158:WMZ158"/>
    <mergeCell ref="WNA158:WNH158"/>
    <mergeCell ref="WWW158:WXD158"/>
    <mergeCell ref="WXE158:WXL158"/>
    <mergeCell ref="WXM158:WXT158"/>
    <mergeCell ref="WXU158:WYB158"/>
    <mergeCell ref="WYC158:WYJ158"/>
    <mergeCell ref="WSW158:WTD158"/>
    <mergeCell ref="WTE158:WTL158"/>
    <mergeCell ref="WTM158:WTT158"/>
    <mergeCell ref="WTU158:WUB158"/>
    <mergeCell ref="WUC158:WUJ158"/>
    <mergeCell ref="WUK158:WUR158"/>
    <mergeCell ref="WUS158:WUZ158"/>
    <mergeCell ref="WVA158:WVH158"/>
    <mergeCell ref="WVI158:WVP158"/>
    <mergeCell ref="WQC158:WQJ158"/>
    <mergeCell ref="WQK158:WQR158"/>
    <mergeCell ref="WQS158:WQZ158"/>
    <mergeCell ref="WRA158:WRH158"/>
    <mergeCell ref="WRI158:WRP158"/>
    <mergeCell ref="WRQ158:WRX158"/>
    <mergeCell ref="WRY158:WSF158"/>
    <mergeCell ref="WSG158:WSN158"/>
    <mergeCell ref="WSO158:WSV158"/>
    <mergeCell ref="B220:H220"/>
    <mergeCell ref="XDY158:XEF158"/>
    <mergeCell ref="XEG158:XEN158"/>
    <mergeCell ref="XEO158:XEV158"/>
    <mergeCell ref="XEW158:XFD158"/>
    <mergeCell ref="A138:H138"/>
    <mergeCell ref="G135:H137"/>
    <mergeCell ref="G139:H141"/>
    <mergeCell ref="A150:H150"/>
    <mergeCell ref="A154:B154"/>
    <mergeCell ref="XBE158:XBL158"/>
    <mergeCell ref="XBM158:XBT158"/>
    <mergeCell ref="XBU158:XCB158"/>
    <mergeCell ref="XCC158:XCJ158"/>
    <mergeCell ref="XCK158:XCR158"/>
    <mergeCell ref="XCS158:XCZ158"/>
    <mergeCell ref="XDA158:XDH158"/>
    <mergeCell ref="XDI158:XDP158"/>
    <mergeCell ref="XDQ158:XDX158"/>
    <mergeCell ref="WYK158:WYR158"/>
    <mergeCell ref="WYS158:WYZ158"/>
    <mergeCell ref="WZA158:WZH158"/>
    <mergeCell ref="WZI158:WZP158"/>
    <mergeCell ref="WZQ158:WZX158"/>
    <mergeCell ref="WZY158:XAF158"/>
    <mergeCell ref="XAG158:XAN158"/>
    <mergeCell ref="XAO158:XAV158"/>
    <mergeCell ref="XAW158:XBD158"/>
    <mergeCell ref="WVQ158:WVX158"/>
    <mergeCell ref="WVY158:WWF158"/>
    <mergeCell ref="WWG158:WWN158"/>
    <mergeCell ref="WWO158:WWV158"/>
  </mergeCells>
  <dataValidations count="12">
    <dataValidation type="list" allowBlank="1" showInputMessage="1" showErrorMessage="1" sqref="E4:H4" xr:uid="{00000000-0002-0000-0000-000000000000}">
      <formula1>"Axis Goregaon,Axis Thane,Axis Badlapur,Axis Sanpada, PNB Thane"</formula1>
    </dataValidation>
    <dataValidation type="list" allowBlank="1" showInputMessage="1" showErrorMessage="1" sqref="A16:B16" xr:uid="{00000000-0002-0000-0000-000001000000}">
      <formula1>"CTS No,Old Survey No,Plot No,Gut No,FP No,"</formula1>
    </dataValidation>
    <dataValidation type="list" allowBlank="1" showInputMessage="1" showErrorMessage="1" sqref="G19:H19" xr:uid="{00000000-0002-0000-0000-000002000000}">
      <formula1>$S$12:$W$12</formula1>
    </dataValidation>
    <dataValidation type="list" allowBlank="1" showInputMessage="1" showErrorMessage="1" sqref="E130:E131" xr:uid="{00000000-0002-0000-0000-000003000000}">
      <formula1>"Attached Loft area,Attached Terrace area,Attached Mezzanine area"</formula1>
    </dataValidation>
    <dataValidation type="list" allowBlank="1" showInputMessage="1" showErrorMessage="1" sqref="F131 F144" xr:uid="{00000000-0002-0000-0000-000004000000}">
      <formula1>"45%,50%,55%,60%"</formula1>
    </dataValidation>
    <dataValidation type="list" allowBlank="1" showInputMessage="1" showErrorMessage="1" sqref="F103:H103" xr:uid="{00000000-0002-0000-0000-000005000000}">
      <formula1>"On Saleable Area,On Builtup Area,On Carpet Area,On Plot Area"</formula1>
    </dataValidation>
    <dataValidation type="list" allowBlank="1" showInputMessage="1" showErrorMessage="1" sqref="F115:H115" xr:uid="{00000000-0002-0000-0000-000006000000}">
      <formula1>"100000,150000,200000,250000,300000,350000,400000,500000,600000,700000,800000,900000,1000000,1200000,1400000,1500000"</formula1>
    </dataValidation>
    <dataValidation type="list" allowBlank="1" showInputMessage="1" showErrorMessage="1" sqref="F130 F143" xr:uid="{00000000-0002-0000-0000-000007000000}">
      <formula1>"Saleable area Loading :,Builder Saleable area"</formula1>
    </dataValidation>
    <dataValidation type="list" allowBlank="1" showInputMessage="1" showErrorMessage="1" sqref="B130:B131" xr:uid="{00000000-0002-0000-0000-000008000000}">
      <formula1>"Shop No. (Sale Plan),Sale / Rehab,Sale / Mhada"</formula1>
    </dataValidation>
    <dataValidation type="list" allowBlank="1" showInputMessage="1" showErrorMessage="1" sqref="B143:B144" xr:uid="{00000000-0002-0000-0000-000009000000}">
      <formula1>"Flat No. (Sale Plan),Sale / Rehab,Sale / Mhada"</formula1>
    </dataValidation>
    <dataValidation type="list" allowBlank="1" showInputMessage="1" showErrorMessage="1" sqref="C20:D20" xr:uid="{00000000-0002-0000-0000-00000A000000}">
      <formula1>OFFSET($S$12,1,MATCH($G19,$S$12:$W$12,0)-1,15,1)</formula1>
    </dataValidation>
    <dataValidation type="list" allowBlank="1" showInputMessage="1" showErrorMessage="1" sqref="Y12" xr:uid="{00000000-0002-0000-0000-00000B000000}">
      <formula1>$D$4:$H$4</formula1>
    </dataValidation>
  </dataValidations>
  <hyperlinks>
    <hyperlink ref="C39" r:id="rId1" xr:uid="{00000000-0004-0000-0000-000000000000}"/>
    <hyperlink ref="I71" r:id="rId2" xr:uid="{00000000-0004-0000-0000-000001000000}"/>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5" manualBreakCount="5">
    <brk id="56" max="16383" man="1"/>
    <brk id="74" max="16383" man="1"/>
    <brk id="232" max="16383" man="1"/>
    <brk id="274" max="16383" man="1"/>
    <brk id="316"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28" zoomScale="85" zoomScaleNormal="85" workbookViewId="0">
      <selection activeCell="G68" sqref="G68"/>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32" t="s">
        <v>107</v>
      </c>
      <c r="C3" s="232"/>
      <c r="D3" s="232"/>
      <c r="E3" s="232"/>
      <c r="F3" s="232"/>
      <c r="G3" s="232"/>
      <c r="H3" s="232"/>
    </row>
    <row r="4" spans="1:9" x14ac:dyDescent="0.3">
      <c r="A4" s="2"/>
      <c r="B4" s="3" t="s">
        <v>108</v>
      </c>
      <c r="C4" s="3" t="s">
        <v>109</v>
      </c>
      <c r="D4" s="3" t="s">
        <v>69</v>
      </c>
      <c r="E4" s="3" t="s">
        <v>110</v>
      </c>
      <c r="F4" s="3" t="s">
        <v>116</v>
      </c>
      <c r="G4" s="3" t="s">
        <v>117</v>
      </c>
      <c r="H4" s="3" t="s">
        <v>111</v>
      </c>
    </row>
    <row r="5" spans="1:9" ht="15" customHeight="1" x14ac:dyDescent="0.3">
      <c r="A5" s="2"/>
      <c r="B5" s="5" t="s">
        <v>112</v>
      </c>
      <c r="C5" s="6"/>
      <c r="D5" s="5"/>
      <c r="E5" s="5"/>
      <c r="F5" s="7">
        <f>E5*1.6</f>
        <v>0</v>
      </c>
      <c r="G5" s="7" t="e">
        <f>H5/F5</f>
        <v>#DIV/0!</v>
      </c>
      <c r="H5" s="8"/>
    </row>
    <row r="6" spans="1:9" x14ac:dyDescent="0.3">
      <c r="A6" s="2"/>
      <c r="B6" s="5" t="s">
        <v>112</v>
      </c>
      <c r="C6" s="9"/>
      <c r="D6" s="5"/>
      <c r="E6" s="5"/>
      <c r="F6" s="7">
        <f t="shared" ref="F6:F11" si="0">E6*1.6</f>
        <v>0</v>
      </c>
      <c r="G6" s="7" t="e">
        <f t="shared" ref="G6:G11" si="1">H6/F6</f>
        <v>#DIV/0!</v>
      </c>
      <c r="H6" s="8"/>
    </row>
    <row r="7" spans="1:9" ht="15" customHeight="1" x14ac:dyDescent="0.3">
      <c r="A7" s="2"/>
      <c r="B7" s="5" t="s">
        <v>112</v>
      </c>
      <c r="C7" s="6"/>
      <c r="D7" s="5"/>
      <c r="E7" s="5"/>
      <c r="F7" s="7">
        <f t="shared" si="0"/>
        <v>0</v>
      </c>
      <c r="G7" s="7" t="e">
        <f t="shared" si="1"/>
        <v>#DIV/0!</v>
      </c>
      <c r="H7" s="8"/>
    </row>
    <row r="8" spans="1:9" x14ac:dyDescent="0.3">
      <c r="A8" s="2"/>
      <c r="B8" s="5" t="s">
        <v>112</v>
      </c>
      <c r="C8" s="9"/>
      <c r="D8" s="5"/>
      <c r="E8" s="5"/>
      <c r="F8" s="7">
        <f t="shared" si="0"/>
        <v>0</v>
      </c>
      <c r="G8" s="7" t="e">
        <f t="shared" si="1"/>
        <v>#DIV/0!</v>
      </c>
      <c r="H8" s="8"/>
    </row>
    <row r="9" spans="1:9" ht="15" customHeight="1" x14ac:dyDescent="0.3">
      <c r="A9" s="2"/>
      <c r="B9" s="5" t="s">
        <v>112</v>
      </c>
      <c r="C9" s="9"/>
      <c r="D9" s="5"/>
      <c r="E9" s="5"/>
      <c r="F9" s="7">
        <f t="shared" si="0"/>
        <v>0</v>
      </c>
      <c r="G9" s="7" t="e">
        <f t="shared" si="1"/>
        <v>#DIV/0!</v>
      </c>
      <c r="H9" s="8"/>
    </row>
    <row r="10" spans="1:9" ht="15" customHeight="1" x14ac:dyDescent="0.3">
      <c r="A10" s="2"/>
      <c r="B10" s="5" t="s">
        <v>113</v>
      </c>
      <c r="C10" s="6"/>
      <c r="D10" s="5"/>
      <c r="E10" s="5"/>
      <c r="F10" s="7">
        <f t="shared" si="0"/>
        <v>0</v>
      </c>
      <c r="G10" s="7" t="e">
        <f t="shared" si="1"/>
        <v>#DIV/0!</v>
      </c>
      <c r="H10" s="8"/>
    </row>
    <row r="11" spans="1:9" ht="15" customHeight="1" x14ac:dyDescent="0.3">
      <c r="A11" s="2"/>
      <c r="B11" s="5" t="s">
        <v>113</v>
      </c>
      <c r="C11" s="6"/>
      <c r="D11" s="5"/>
      <c r="E11" s="5"/>
      <c r="F11" s="7">
        <f t="shared" si="0"/>
        <v>0</v>
      </c>
      <c r="G11" s="7" t="e">
        <f t="shared" si="1"/>
        <v>#DIV/0!</v>
      </c>
      <c r="H11" s="8"/>
    </row>
    <row r="12" spans="1:9" ht="15" customHeight="1" x14ac:dyDescent="0.3">
      <c r="A12" s="2"/>
      <c r="B12" s="10" t="s">
        <v>114</v>
      </c>
      <c r="C12" s="5"/>
      <c r="D12" s="5"/>
      <c r="E12" s="5"/>
      <c r="F12" s="5"/>
      <c r="G12" s="11" t="e">
        <f>AVERAGE(G5:G11)</f>
        <v>#DIV/0!</v>
      </c>
      <c r="H12" s="5"/>
    </row>
    <row r="13" spans="1:9" ht="15" customHeight="1" x14ac:dyDescent="0.3">
      <c r="B13" s="10" t="s">
        <v>115</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30"/>
  <sheetViews>
    <sheetView topLeftCell="A16" zoomScale="130" zoomScaleNormal="130" workbookViewId="0">
      <selection activeCell="C30" sqref="C30"/>
    </sheetView>
  </sheetViews>
  <sheetFormatPr defaultRowHeight="14.4" x14ac:dyDescent="0.3"/>
  <cols>
    <col min="4" max="4" width="11" bestFit="1" customWidth="1"/>
    <col min="5" max="5" width="10.44140625" bestFit="1" customWidth="1"/>
    <col min="8" max="8" width="10.5546875" bestFit="1" customWidth="1"/>
  </cols>
  <sheetData>
    <row r="3" spans="2:11" x14ac:dyDescent="0.3">
      <c r="J3">
        <v>1</v>
      </c>
      <c r="K3">
        <v>2</v>
      </c>
    </row>
    <row r="4" spans="2:11" x14ac:dyDescent="0.3">
      <c r="B4" s="53"/>
      <c r="C4" s="53" t="s">
        <v>12</v>
      </c>
      <c r="D4" s="54" t="s">
        <v>177</v>
      </c>
      <c r="E4" s="54" t="s">
        <v>187</v>
      </c>
      <c r="F4" s="54" t="s">
        <v>171</v>
      </c>
      <c r="G4" s="54" t="s">
        <v>192</v>
      </c>
      <c r="H4" s="54" t="s">
        <v>210</v>
      </c>
      <c r="J4" t="s">
        <v>192</v>
      </c>
      <c r="K4" t="s">
        <v>208</v>
      </c>
    </row>
    <row r="5" spans="2:11" x14ac:dyDescent="0.3">
      <c r="B5" s="53"/>
      <c r="C5" s="53"/>
      <c r="D5" s="54" t="s">
        <v>178</v>
      </c>
      <c r="E5" s="54" t="s">
        <v>185</v>
      </c>
      <c r="F5" s="54" t="s">
        <v>207</v>
      </c>
      <c r="G5" s="54" t="s">
        <v>193</v>
      </c>
      <c r="H5" s="54" t="s">
        <v>211</v>
      </c>
    </row>
    <row r="6" spans="2:11" x14ac:dyDescent="0.3">
      <c r="B6" s="53"/>
      <c r="C6" s="53"/>
      <c r="D6" s="54" t="s">
        <v>179</v>
      </c>
      <c r="E6" s="54" t="s">
        <v>186</v>
      </c>
      <c r="F6" s="54" t="s">
        <v>208</v>
      </c>
      <c r="G6" s="54" t="s">
        <v>194</v>
      </c>
      <c r="H6" s="54" t="s">
        <v>224</v>
      </c>
    </row>
    <row r="7" spans="2:11" x14ac:dyDescent="0.3">
      <c r="B7" s="53"/>
      <c r="C7" s="53"/>
      <c r="D7" s="54" t="s">
        <v>180</v>
      </c>
      <c r="E7" s="54" t="s">
        <v>188</v>
      </c>
      <c r="F7" s="54" t="s">
        <v>209</v>
      </c>
      <c r="G7" s="54" t="s">
        <v>195</v>
      </c>
      <c r="H7" s="54" t="s">
        <v>212</v>
      </c>
    </row>
    <row r="8" spans="2:11" x14ac:dyDescent="0.3">
      <c r="B8" s="53"/>
      <c r="C8" s="53"/>
      <c r="D8" s="54" t="s">
        <v>181</v>
      </c>
      <c r="E8" s="54" t="s">
        <v>189</v>
      </c>
      <c r="F8" s="54"/>
      <c r="G8" s="54" t="s">
        <v>196</v>
      </c>
      <c r="H8" s="54" t="s">
        <v>213</v>
      </c>
    </row>
    <row r="9" spans="2:11" x14ac:dyDescent="0.3">
      <c r="B9" s="53"/>
      <c r="C9" s="53"/>
      <c r="D9" s="54" t="s">
        <v>182</v>
      </c>
      <c r="E9" s="54" t="s">
        <v>187</v>
      </c>
      <c r="F9" s="54"/>
      <c r="G9" s="54" t="s">
        <v>197</v>
      </c>
      <c r="H9" s="54" t="s">
        <v>214</v>
      </c>
    </row>
    <row r="10" spans="2:11" x14ac:dyDescent="0.3">
      <c r="B10" s="53"/>
      <c r="C10" s="53"/>
      <c r="D10" s="54" t="s">
        <v>183</v>
      </c>
      <c r="E10" s="54" t="s">
        <v>190</v>
      </c>
      <c r="F10" s="54"/>
      <c r="G10" s="54" t="s">
        <v>198</v>
      </c>
      <c r="H10" s="54" t="s">
        <v>215</v>
      </c>
    </row>
    <row r="11" spans="2:11" x14ac:dyDescent="0.3">
      <c r="B11" s="53"/>
      <c r="C11" s="53"/>
      <c r="D11" s="54" t="s">
        <v>184</v>
      </c>
      <c r="E11" s="54" t="s">
        <v>191</v>
      </c>
      <c r="F11" s="54"/>
      <c r="G11" s="54" t="s">
        <v>199</v>
      </c>
      <c r="H11" s="54" t="s">
        <v>216</v>
      </c>
    </row>
    <row r="12" spans="2:11" x14ac:dyDescent="0.3">
      <c r="B12" s="53"/>
      <c r="C12" s="53"/>
      <c r="D12" s="54"/>
      <c r="E12" s="54"/>
      <c r="F12" s="54"/>
      <c r="G12" s="54" t="s">
        <v>200</v>
      </c>
      <c r="H12" s="54" t="s">
        <v>217</v>
      </c>
    </row>
    <row r="13" spans="2:11" x14ac:dyDescent="0.3">
      <c r="B13" s="53"/>
      <c r="C13" s="53"/>
      <c r="D13" s="54"/>
      <c r="E13" s="54"/>
      <c r="F13" s="54"/>
      <c r="G13" s="54" t="s">
        <v>201</v>
      </c>
      <c r="H13" s="54" t="s">
        <v>218</v>
      </c>
    </row>
    <row r="14" spans="2:11" x14ac:dyDescent="0.3">
      <c r="B14" s="53"/>
      <c r="C14" s="53"/>
      <c r="D14" s="54"/>
      <c r="E14" s="54"/>
      <c r="F14" s="54"/>
      <c r="G14" s="54" t="s">
        <v>202</v>
      </c>
      <c r="H14" s="54" t="s">
        <v>219</v>
      </c>
    </row>
    <row r="15" spans="2:11" x14ac:dyDescent="0.3">
      <c r="B15" s="53"/>
      <c r="C15" s="53"/>
      <c r="D15" s="54"/>
      <c r="E15" s="54"/>
      <c r="F15" s="54"/>
      <c r="G15" s="54" t="s">
        <v>203</v>
      </c>
      <c r="H15" s="54" t="s">
        <v>220</v>
      </c>
    </row>
    <row r="16" spans="2:11" x14ac:dyDescent="0.3">
      <c r="B16" s="53"/>
      <c r="C16" s="53"/>
      <c r="D16" s="54"/>
      <c r="E16" s="54"/>
      <c r="F16" s="54"/>
      <c r="G16" s="54" t="s">
        <v>204</v>
      </c>
      <c r="H16" s="54" t="s">
        <v>221</v>
      </c>
    </row>
    <row r="17" spans="2:8" x14ac:dyDescent="0.3">
      <c r="B17" s="53"/>
      <c r="C17" s="53"/>
      <c r="D17" s="54"/>
      <c r="E17" s="54"/>
      <c r="F17" s="54"/>
      <c r="G17" s="54" t="s">
        <v>205</v>
      </c>
      <c r="H17" s="54" t="s">
        <v>222</v>
      </c>
    </row>
    <row r="18" spans="2:8" x14ac:dyDescent="0.3">
      <c r="B18" s="53"/>
      <c r="C18" s="53"/>
      <c r="D18" s="54"/>
      <c r="E18" s="54"/>
      <c r="F18" s="54"/>
      <c r="G18" s="54" t="s">
        <v>206</v>
      </c>
      <c r="H18" s="54" t="s">
        <v>223</v>
      </c>
    </row>
    <row r="24" spans="2:8" x14ac:dyDescent="0.3">
      <c r="C24" t="s">
        <v>168</v>
      </c>
    </row>
    <row r="25" spans="2:8" x14ac:dyDescent="0.3">
      <c r="C25" t="s">
        <v>225</v>
      </c>
    </row>
    <row r="26" spans="2:8" x14ac:dyDescent="0.3">
      <c r="C26" t="s">
        <v>226</v>
      </c>
    </row>
    <row r="27" spans="2:8" x14ac:dyDescent="0.3">
      <c r="C27" t="s">
        <v>227</v>
      </c>
    </row>
    <row r="28" spans="2:8" x14ac:dyDescent="0.3">
      <c r="C28" t="s">
        <v>228</v>
      </c>
    </row>
    <row r="29" spans="2:8" x14ac:dyDescent="0.3">
      <c r="C29" t="s">
        <v>229</v>
      </c>
    </row>
    <row r="30" spans="2:8" x14ac:dyDescent="0.3">
      <c r="C30" t="s">
        <v>168</v>
      </c>
    </row>
  </sheetData>
  <dataValidations count="2">
    <dataValidation type="list" allowBlank="1" showInputMessage="1" showErrorMessage="1" sqref="J4" xr:uid="{00000000-0002-0000-0200-000000000000}">
      <formula1>$D$4:$H$4</formula1>
    </dataValidation>
    <dataValidation type="list" allowBlank="1" showInputMessage="1" showErrorMessage="1" sqref="K4" xr:uid="{00000000-0002-0000-0200-000001000000}">
      <formula1>OFFSET($D$4,1,MATCH($J4,$D$4:$H$4,0)-1,15,1)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Research</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2025-08-14T10:46:45Z</cp:lastPrinted>
  <dcterms:created xsi:type="dcterms:W3CDTF">2019-07-16T09:29:46Z</dcterms:created>
  <dcterms:modified xsi:type="dcterms:W3CDTF">2025-08-14T10:46:45Z</dcterms:modified>
</cp:coreProperties>
</file>