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VSJC-06\Downloads\APF Dump\"/>
    </mc:Choice>
  </mc:AlternateContent>
  <bookViews>
    <workbookView xWindow="0" yWindow="0" windowWidth="20490" windowHeight="7020" tabRatio="725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Report!$A$1:$H$366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39" i="1" l="1"/>
  <c r="J138" i="1"/>
  <c r="J137" i="1"/>
  <c r="J136" i="1"/>
  <c r="C142" i="1" l="1"/>
  <c r="J153" i="1"/>
  <c r="J152" i="1"/>
  <c r="J151" i="1"/>
  <c r="J150" i="1"/>
  <c r="C99" i="1" l="1"/>
  <c r="J111" i="1"/>
  <c r="J110" i="1"/>
  <c r="J109" i="1"/>
  <c r="J108" i="1"/>
  <c r="D193" i="1"/>
  <c r="D192" i="1"/>
  <c r="D188" i="1"/>
  <c r="D242" i="1"/>
  <c r="D238" i="1"/>
  <c r="D211" i="1"/>
  <c r="D210" i="1"/>
  <c r="D257" i="1"/>
  <c r="D256" i="1"/>
  <c r="D255" i="1"/>
  <c r="D254" i="1"/>
  <c r="D253" i="1"/>
  <c r="D252" i="1"/>
  <c r="F252" i="1" s="1"/>
  <c r="I252" i="1" s="1"/>
  <c r="D251" i="1"/>
  <c r="F251" i="1" s="1"/>
  <c r="D250" i="1"/>
  <c r="F250" i="1" s="1"/>
  <c r="D249" i="1"/>
  <c r="F249" i="1" s="1"/>
  <c r="G249" i="1"/>
  <c r="G250" i="1" s="1"/>
  <c r="G251" i="1" s="1"/>
  <c r="G252" i="1" s="1"/>
  <c r="D245" i="1"/>
  <c r="D244" i="1"/>
  <c r="D243" i="1"/>
  <c r="D241" i="1"/>
  <c r="D240" i="1"/>
  <c r="D239" i="1"/>
  <c r="D234" i="1"/>
  <c r="D233" i="1"/>
  <c r="D231" i="1"/>
  <c r="H100" i="1"/>
  <c r="E176" i="1" l="1"/>
  <c r="C176" i="1"/>
  <c r="C177" i="1"/>
  <c r="E177" i="1"/>
  <c r="J104" i="1"/>
  <c r="D112" i="1"/>
  <c r="D111" i="1"/>
  <c r="D107" i="1"/>
  <c r="J99" i="1"/>
  <c r="J101" i="1" s="1"/>
  <c r="J106" i="1"/>
  <c r="J107" i="1" s="1"/>
  <c r="J112" i="1" s="1"/>
  <c r="J103" i="1"/>
  <c r="D108" i="1"/>
  <c r="D110" i="1"/>
  <c r="D106" i="1"/>
  <c r="J105" i="1"/>
  <c r="C104" i="1" s="1"/>
  <c r="D113" i="1"/>
  <c r="D109" i="1"/>
  <c r="F234" i="1"/>
  <c r="F233" i="1"/>
  <c r="D232" i="1"/>
  <c r="F232" i="1" s="1"/>
  <c r="F231" i="1"/>
  <c r="D227" i="1"/>
  <c r="F227" i="1" s="1"/>
  <c r="D226" i="1"/>
  <c r="F226" i="1" s="1"/>
  <c r="D225" i="1"/>
  <c r="F225" i="1" s="1"/>
  <c r="D222" i="1"/>
  <c r="F222" i="1" s="1"/>
  <c r="D221" i="1"/>
  <c r="F221" i="1" s="1"/>
  <c r="D220" i="1"/>
  <c r="F220" i="1" s="1"/>
  <c r="D219" i="1"/>
  <c r="D224" i="1"/>
  <c r="F224" i="1" s="1"/>
  <c r="D223" i="1"/>
  <c r="F223" i="1" s="1"/>
  <c r="D215" i="1"/>
  <c r="D214" i="1"/>
  <c r="D213" i="1"/>
  <c r="D212" i="1"/>
  <c r="D209" i="1"/>
  <c r="I205" i="1"/>
  <c r="F257" i="1"/>
  <c r="F256" i="1"/>
  <c r="F255" i="1"/>
  <c r="F254" i="1"/>
  <c r="F253" i="1"/>
  <c r="G253" i="1"/>
  <c r="G254" i="1" s="1"/>
  <c r="G255" i="1" s="1"/>
  <c r="G256" i="1" s="1"/>
  <c r="G257" i="1" s="1"/>
  <c r="F245" i="1"/>
  <c r="F244" i="1"/>
  <c r="F243" i="1"/>
  <c r="F242" i="1"/>
  <c r="F241" i="1"/>
  <c r="F240" i="1"/>
  <c r="F239" i="1"/>
  <c r="G238" i="1"/>
  <c r="G239" i="1" s="1"/>
  <c r="G240" i="1" s="1"/>
  <c r="G241" i="1" s="1"/>
  <c r="G242" i="1" s="1"/>
  <c r="G243" i="1" s="1"/>
  <c r="G244" i="1" s="1"/>
  <c r="G245" i="1" s="1"/>
  <c r="F238" i="1"/>
  <c r="G231" i="1"/>
  <c r="G232" i="1" s="1"/>
  <c r="G233" i="1" s="1"/>
  <c r="G234" i="1" s="1"/>
  <c r="G219" i="1"/>
  <c r="G220" i="1" s="1"/>
  <c r="G221" i="1" s="1"/>
  <c r="G222" i="1" s="1"/>
  <c r="G223" i="1" s="1"/>
  <c r="G224" i="1" s="1"/>
  <c r="G225" i="1" s="1"/>
  <c r="G226" i="1" s="1"/>
  <c r="G227" i="1" s="1"/>
  <c r="G175" i="1" l="1"/>
  <c r="G177" i="1"/>
  <c r="F219" i="1"/>
  <c r="G174" i="1" s="1"/>
  <c r="E174" i="1"/>
  <c r="C174" i="1"/>
  <c r="G176" i="1"/>
  <c r="E173" i="1"/>
  <c r="C173" i="1"/>
  <c r="E175" i="1"/>
  <c r="C175" i="1"/>
  <c r="J113" i="1"/>
  <c r="C105" i="1" s="1"/>
  <c r="G104" i="1" s="1"/>
  <c r="G102" i="1" s="1"/>
  <c r="D104" i="1"/>
  <c r="F215" i="1"/>
  <c r="F214" i="1"/>
  <c r="F213" i="1"/>
  <c r="J208" i="1"/>
  <c r="F212" i="1"/>
  <c r="F211" i="1"/>
  <c r="F210" i="1"/>
  <c r="J205" i="1"/>
  <c r="G209" i="1"/>
  <c r="G210" i="1" s="1"/>
  <c r="G211" i="1" s="1"/>
  <c r="G212" i="1" s="1"/>
  <c r="G213" i="1" s="1"/>
  <c r="G214" i="1" s="1"/>
  <c r="G215" i="1" s="1"/>
  <c r="F209" i="1"/>
  <c r="D205" i="1"/>
  <c r="F205" i="1" s="1"/>
  <c r="D204" i="1"/>
  <c r="F204" i="1" s="1"/>
  <c r="D201" i="1"/>
  <c r="F201" i="1" s="1"/>
  <c r="D202" i="1"/>
  <c r="F202" i="1" s="1"/>
  <c r="D203" i="1"/>
  <c r="F203" i="1" s="1"/>
  <c r="D200" i="1"/>
  <c r="F200" i="1" s="1"/>
  <c r="XFC201" i="1"/>
  <c r="XEZ201" i="1"/>
  <c r="XFB201" i="1" s="1"/>
  <c r="XEU201" i="1"/>
  <c r="XER201" i="1"/>
  <c r="XET201" i="1" s="1"/>
  <c r="XEM201" i="1"/>
  <c r="XEJ201" i="1"/>
  <c r="XEL201" i="1" s="1"/>
  <c r="XEE201" i="1"/>
  <c r="XEB201" i="1"/>
  <c r="XED201" i="1" s="1"/>
  <c r="XDW201" i="1"/>
  <c r="XDT201" i="1"/>
  <c r="XDV201" i="1" s="1"/>
  <c r="XDO201" i="1"/>
  <c r="XDL201" i="1"/>
  <c r="XDN201" i="1" s="1"/>
  <c r="XDG201" i="1"/>
  <c r="XDD201" i="1"/>
  <c r="XDF201" i="1" s="1"/>
  <c r="XCY201" i="1"/>
  <c r="XCV201" i="1"/>
  <c r="XCX201" i="1" s="1"/>
  <c r="XCQ201" i="1"/>
  <c r="XCN201" i="1"/>
  <c r="XCP201" i="1" s="1"/>
  <c r="XCI201" i="1"/>
  <c r="XCF201" i="1"/>
  <c r="XCH201" i="1" s="1"/>
  <c r="XCA201" i="1"/>
  <c r="XBX201" i="1"/>
  <c r="XBZ201" i="1" s="1"/>
  <c r="XBS201" i="1"/>
  <c r="XBP201" i="1"/>
  <c r="XBR201" i="1" s="1"/>
  <c r="XBK201" i="1"/>
  <c r="XBH201" i="1"/>
  <c r="XBJ201" i="1" s="1"/>
  <c r="XBC201" i="1"/>
  <c r="XAZ201" i="1"/>
  <c r="XBB201" i="1" s="1"/>
  <c r="XAU201" i="1"/>
  <c r="XAR201" i="1"/>
  <c r="XAT201" i="1" s="1"/>
  <c r="XAM201" i="1"/>
  <c r="XAJ201" i="1"/>
  <c r="XAL201" i="1" s="1"/>
  <c r="XAE201" i="1"/>
  <c r="XAB201" i="1"/>
  <c r="XAD201" i="1" s="1"/>
  <c r="WZW201" i="1"/>
  <c r="WZT201" i="1"/>
  <c r="WZV201" i="1" s="1"/>
  <c r="WZO201" i="1"/>
  <c r="WZL201" i="1"/>
  <c r="WZN201" i="1" s="1"/>
  <c r="WZG201" i="1"/>
  <c r="WZD201" i="1"/>
  <c r="WZF201" i="1" s="1"/>
  <c r="WYY201" i="1"/>
  <c r="WYV201" i="1"/>
  <c r="WYX201" i="1" s="1"/>
  <c r="WYQ201" i="1"/>
  <c r="WYN201" i="1"/>
  <c r="WYP201" i="1" s="1"/>
  <c r="WYI201" i="1"/>
  <c r="WYF201" i="1"/>
  <c r="WYH201" i="1" s="1"/>
  <c r="WYA201" i="1"/>
  <c r="WXX201" i="1"/>
  <c r="WXZ201" i="1" s="1"/>
  <c r="WXS201" i="1"/>
  <c r="WXP201" i="1"/>
  <c r="WXR201" i="1" s="1"/>
  <c r="WXK201" i="1"/>
  <c r="WXH201" i="1"/>
  <c r="WXJ201" i="1" s="1"/>
  <c r="WXC201" i="1"/>
  <c r="WWZ201" i="1"/>
  <c r="WXB201" i="1" s="1"/>
  <c r="WWU201" i="1"/>
  <c r="WWR201" i="1"/>
  <c r="WWT201" i="1" s="1"/>
  <c r="WWM201" i="1"/>
  <c r="WWJ201" i="1"/>
  <c r="WWL201" i="1" s="1"/>
  <c r="WWE201" i="1"/>
  <c r="WWB201" i="1"/>
  <c r="WWD201" i="1" s="1"/>
  <c r="WVW201" i="1"/>
  <c r="WVT201" i="1"/>
  <c r="WVV201" i="1" s="1"/>
  <c r="WVO201" i="1"/>
  <c r="WVL201" i="1"/>
  <c r="WVN201" i="1" s="1"/>
  <c r="WVG201" i="1"/>
  <c r="WVD201" i="1"/>
  <c r="WVF201" i="1" s="1"/>
  <c r="WUY201" i="1"/>
  <c r="WUV201" i="1"/>
  <c r="WUX201" i="1" s="1"/>
  <c r="WUQ201" i="1"/>
  <c r="WUN201" i="1"/>
  <c r="WUP201" i="1" s="1"/>
  <c r="WUI201" i="1"/>
  <c r="WUF201" i="1"/>
  <c r="WUH201" i="1" s="1"/>
  <c r="WUA201" i="1"/>
  <c r="WTX201" i="1"/>
  <c r="WTZ201" i="1" s="1"/>
  <c r="WTS201" i="1"/>
  <c r="WTP201" i="1"/>
  <c r="WTR201" i="1" s="1"/>
  <c r="WTK201" i="1"/>
  <c r="WTH201" i="1"/>
  <c r="WTJ201" i="1" s="1"/>
  <c r="WTC201" i="1"/>
  <c r="WSZ201" i="1"/>
  <c r="WTB201" i="1" s="1"/>
  <c r="WSU201" i="1"/>
  <c r="WSR201" i="1"/>
  <c r="WST201" i="1" s="1"/>
  <c r="WSM201" i="1"/>
  <c r="WSJ201" i="1"/>
  <c r="WSL201" i="1" s="1"/>
  <c r="WSE201" i="1"/>
  <c r="WSB201" i="1"/>
  <c r="WSD201" i="1" s="1"/>
  <c r="WRW201" i="1"/>
  <c r="WRT201" i="1"/>
  <c r="WRV201" i="1" s="1"/>
  <c r="WRO201" i="1"/>
  <c r="WRL201" i="1"/>
  <c r="WRN201" i="1" s="1"/>
  <c r="WRG201" i="1"/>
  <c r="WRD201" i="1"/>
  <c r="WRF201" i="1" s="1"/>
  <c r="WQY201" i="1"/>
  <c r="WQV201" i="1"/>
  <c r="WQX201" i="1" s="1"/>
  <c r="WQQ201" i="1"/>
  <c r="WQN201" i="1"/>
  <c r="WQP201" i="1" s="1"/>
  <c r="WQI201" i="1"/>
  <c r="WQF201" i="1"/>
  <c r="WQH201" i="1" s="1"/>
  <c r="WQA201" i="1"/>
  <c r="WPX201" i="1"/>
  <c r="WPZ201" i="1" s="1"/>
  <c r="WPS201" i="1"/>
  <c r="WPP201" i="1"/>
  <c r="WPR201" i="1" s="1"/>
  <c r="WPK201" i="1"/>
  <c r="WPH201" i="1"/>
  <c r="WPJ201" i="1" s="1"/>
  <c r="WPC201" i="1"/>
  <c r="WOZ201" i="1"/>
  <c r="WPB201" i="1" s="1"/>
  <c r="WOU201" i="1"/>
  <c r="WOR201" i="1"/>
  <c r="WOT201" i="1" s="1"/>
  <c r="WOM201" i="1"/>
  <c r="WOJ201" i="1"/>
  <c r="WOL201" i="1" s="1"/>
  <c r="WOE201" i="1"/>
  <c r="WOB201" i="1"/>
  <c r="WOD201" i="1" s="1"/>
  <c r="WNW201" i="1"/>
  <c r="WNT201" i="1"/>
  <c r="WNV201" i="1" s="1"/>
  <c r="WNO201" i="1"/>
  <c r="WNL201" i="1"/>
  <c r="WNN201" i="1" s="1"/>
  <c r="WNG201" i="1"/>
  <c r="WND201" i="1"/>
  <c r="WNF201" i="1" s="1"/>
  <c r="WMY201" i="1"/>
  <c r="WMV201" i="1"/>
  <c r="WMX201" i="1" s="1"/>
  <c r="WMQ201" i="1"/>
  <c r="WMN201" i="1"/>
  <c r="WMP201" i="1" s="1"/>
  <c r="WMI201" i="1"/>
  <c r="WMF201" i="1"/>
  <c r="WMH201" i="1" s="1"/>
  <c r="WMA201" i="1"/>
  <c r="WLX201" i="1"/>
  <c r="WLZ201" i="1" s="1"/>
  <c r="WLS201" i="1"/>
  <c r="WLP201" i="1"/>
  <c r="WLR201" i="1" s="1"/>
  <c r="WLK201" i="1"/>
  <c r="WLH201" i="1"/>
  <c r="WLJ201" i="1" s="1"/>
  <c r="WLC201" i="1"/>
  <c r="WKZ201" i="1"/>
  <c r="WLB201" i="1" s="1"/>
  <c r="WKU201" i="1"/>
  <c r="WKR201" i="1"/>
  <c r="WKT201" i="1" s="1"/>
  <c r="WKM201" i="1"/>
  <c r="WKJ201" i="1"/>
  <c r="WKL201" i="1" s="1"/>
  <c r="WKE201" i="1"/>
  <c r="WKB201" i="1"/>
  <c r="WKD201" i="1" s="1"/>
  <c r="WJW201" i="1"/>
  <c r="WJT201" i="1"/>
  <c r="WJV201" i="1" s="1"/>
  <c r="WJO201" i="1"/>
  <c r="WJL201" i="1"/>
  <c r="WJN201" i="1" s="1"/>
  <c r="WJG201" i="1"/>
  <c r="WJD201" i="1"/>
  <c r="WJF201" i="1" s="1"/>
  <c r="WIY201" i="1"/>
  <c r="WIV201" i="1"/>
  <c r="WIX201" i="1" s="1"/>
  <c r="WIQ201" i="1"/>
  <c r="WIN201" i="1"/>
  <c r="WIP201" i="1" s="1"/>
  <c r="WII201" i="1"/>
  <c r="WIF201" i="1"/>
  <c r="WIH201" i="1" s="1"/>
  <c r="WIA201" i="1"/>
  <c r="WHX201" i="1"/>
  <c r="WHZ201" i="1" s="1"/>
  <c r="WHS201" i="1"/>
  <c r="WHP201" i="1"/>
  <c r="WHR201" i="1" s="1"/>
  <c r="WHK201" i="1"/>
  <c r="WHH201" i="1"/>
  <c r="WHJ201" i="1" s="1"/>
  <c r="WHC201" i="1"/>
  <c r="WGZ201" i="1"/>
  <c r="WHB201" i="1" s="1"/>
  <c r="WGU201" i="1"/>
  <c r="WGR201" i="1"/>
  <c r="WGT201" i="1" s="1"/>
  <c r="WGM201" i="1"/>
  <c r="WGJ201" i="1"/>
  <c r="WGL201" i="1" s="1"/>
  <c r="WGE201" i="1"/>
  <c r="WGB201" i="1"/>
  <c r="WGD201" i="1" s="1"/>
  <c r="WFW201" i="1"/>
  <c r="WFT201" i="1"/>
  <c r="WFV201" i="1" s="1"/>
  <c r="WFO201" i="1"/>
  <c r="WFL201" i="1"/>
  <c r="WFN201" i="1" s="1"/>
  <c r="WFG201" i="1"/>
  <c r="WFD201" i="1"/>
  <c r="WFF201" i="1" s="1"/>
  <c r="WEY201" i="1"/>
  <c r="WEV201" i="1"/>
  <c r="WEX201" i="1" s="1"/>
  <c r="WEQ201" i="1"/>
  <c r="WEN201" i="1"/>
  <c r="WEP201" i="1" s="1"/>
  <c r="WEI201" i="1"/>
  <c r="WEF201" i="1"/>
  <c r="WEH201" i="1" s="1"/>
  <c r="WEA201" i="1"/>
  <c r="WDX201" i="1"/>
  <c r="WDZ201" i="1" s="1"/>
  <c r="WDS201" i="1"/>
  <c r="WDP201" i="1"/>
  <c r="WDR201" i="1" s="1"/>
  <c r="WDK201" i="1"/>
  <c r="WDH201" i="1"/>
  <c r="WDJ201" i="1" s="1"/>
  <c r="WDC201" i="1"/>
  <c r="WCZ201" i="1"/>
  <c r="WDB201" i="1" s="1"/>
  <c r="WCU201" i="1"/>
  <c r="WCR201" i="1"/>
  <c r="WCT201" i="1" s="1"/>
  <c r="WCM201" i="1"/>
  <c r="WCJ201" i="1"/>
  <c r="WCL201" i="1" s="1"/>
  <c r="WCE201" i="1"/>
  <c r="WCB201" i="1"/>
  <c r="WCD201" i="1" s="1"/>
  <c r="WBW201" i="1"/>
  <c r="WBT201" i="1"/>
  <c r="WBV201" i="1" s="1"/>
  <c r="WBO201" i="1"/>
  <c r="WBL201" i="1"/>
  <c r="WBN201" i="1" s="1"/>
  <c r="WBG201" i="1"/>
  <c r="WBD201" i="1"/>
  <c r="WBF201" i="1" s="1"/>
  <c r="WAY201" i="1"/>
  <c r="WAV201" i="1"/>
  <c r="WAX201" i="1" s="1"/>
  <c r="WAQ201" i="1"/>
  <c r="WAN201" i="1"/>
  <c r="WAP201" i="1" s="1"/>
  <c r="WAI201" i="1"/>
  <c r="WAF201" i="1"/>
  <c r="WAH201" i="1" s="1"/>
  <c r="WAA201" i="1"/>
  <c r="VZX201" i="1"/>
  <c r="VZZ201" i="1" s="1"/>
  <c r="VZS201" i="1"/>
  <c r="VZP201" i="1"/>
  <c r="VZR201" i="1" s="1"/>
  <c r="VZK201" i="1"/>
  <c r="VZH201" i="1"/>
  <c r="VZJ201" i="1" s="1"/>
  <c r="VZC201" i="1"/>
  <c r="VYZ201" i="1"/>
  <c r="VZB201" i="1" s="1"/>
  <c r="VYU201" i="1"/>
  <c r="VYR201" i="1"/>
  <c r="VYT201" i="1" s="1"/>
  <c r="VYM201" i="1"/>
  <c r="VYJ201" i="1"/>
  <c r="VYL201" i="1" s="1"/>
  <c r="VYE201" i="1"/>
  <c r="VYB201" i="1"/>
  <c r="VYD201" i="1" s="1"/>
  <c r="VXW201" i="1"/>
  <c r="VXT201" i="1"/>
  <c r="VXV201" i="1" s="1"/>
  <c r="VXO201" i="1"/>
  <c r="VXL201" i="1"/>
  <c r="VXN201" i="1" s="1"/>
  <c r="VXG201" i="1"/>
  <c r="VXD201" i="1"/>
  <c r="VXF201" i="1" s="1"/>
  <c r="VWY201" i="1"/>
  <c r="VWV201" i="1"/>
  <c r="VWX201" i="1" s="1"/>
  <c r="VWQ201" i="1"/>
  <c r="VWN201" i="1"/>
  <c r="VWP201" i="1" s="1"/>
  <c r="VWI201" i="1"/>
  <c r="VWF201" i="1"/>
  <c r="VWH201" i="1" s="1"/>
  <c r="VWA201" i="1"/>
  <c r="VVX201" i="1"/>
  <c r="VVZ201" i="1" s="1"/>
  <c r="VVS201" i="1"/>
  <c r="VVP201" i="1"/>
  <c r="VVR201" i="1" s="1"/>
  <c r="VVK201" i="1"/>
  <c r="VVH201" i="1"/>
  <c r="VVJ201" i="1" s="1"/>
  <c r="VVC201" i="1"/>
  <c r="VUZ201" i="1"/>
  <c r="VVB201" i="1" s="1"/>
  <c r="VUU201" i="1"/>
  <c r="VUR201" i="1"/>
  <c r="VUT201" i="1" s="1"/>
  <c r="VUM201" i="1"/>
  <c r="VUJ201" i="1"/>
  <c r="VUL201" i="1" s="1"/>
  <c r="VUE201" i="1"/>
  <c r="VUB201" i="1"/>
  <c r="VUD201" i="1" s="1"/>
  <c r="VTW201" i="1"/>
  <c r="VTT201" i="1"/>
  <c r="VTV201" i="1" s="1"/>
  <c r="VTO201" i="1"/>
  <c r="VTL201" i="1"/>
  <c r="VTN201" i="1" s="1"/>
  <c r="VTG201" i="1"/>
  <c r="VTD201" i="1"/>
  <c r="VTF201" i="1" s="1"/>
  <c r="VSY201" i="1"/>
  <c r="VSV201" i="1"/>
  <c r="VSX201" i="1" s="1"/>
  <c r="VSQ201" i="1"/>
  <c r="VSN201" i="1"/>
  <c r="VSP201" i="1" s="1"/>
  <c r="VSI201" i="1"/>
  <c r="VSF201" i="1"/>
  <c r="VSH201" i="1" s="1"/>
  <c r="VSA201" i="1"/>
  <c r="VRX201" i="1"/>
  <c r="VRZ201" i="1" s="1"/>
  <c r="VRS201" i="1"/>
  <c r="VRP201" i="1"/>
  <c r="VRR201" i="1" s="1"/>
  <c r="VRK201" i="1"/>
  <c r="VRH201" i="1"/>
  <c r="VRJ201" i="1" s="1"/>
  <c r="VRC201" i="1"/>
  <c r="VQZ201" i="1"/>
  <c r="VRB201" i="1" s="1"/>
  <c r="VQU201" i="1"/>
  <c r="VQR201" i="1"/>
  <c r="VQT201" i="1" s="1"/>
  <c r="VQM201" i="1"/>
  <c r="VQJ201" i="1"/>
  <c r="VQL201" i="1" s="1"/>
  <c r="VQE201" i="1"/>
  <c r="VQB201" i="1"/>
  <c r="VQD201" i="1" s="1"/>
  <c r="VPW201" i="1"/>
  <c r="VPT201" i="1"/>
  <c r="VPV201" i="1" s="1"/>
  <c r="VPO201" i="1"/>
  <c r="VPL201" i="1"/>
  <c r="VPN201" i="1" s="1"/>
  <c r="VPG201" i="1"/>
  <c r="VPD201" i="1"/>
  <c r="VPF201" i="1" s="1"/>
  <c r="VOY201" i="1"/>
  <c r="VOV201" i="1"/>
  <c r="VOX201" i="1" s="1"/>
  <c r="VOQ201" i="1"/>
  <c r="VON201" i="1"/>
  <c r="VOP201" i="1" s="1"/>
  <c r="VOI201" i="1"/>
  <c r="VOF201" i="1"/>
  <c r="VOH201" i="1" s="1"/>
  <c r="VOA201" i="1"/>
  <c r="VNX201" i="1"/>
  <c r="VNZ201" i="1" s="1"/>
  <c r="VNS201" i="1"/>
  <c r="VNP201" i="1"/>
  <c r="VNR201" i="1" s="1"/>
  <c r="VNK201" i="1"/>
  <c r="VNH201" i="1"/>
  <c r="VNJ201" i="1" s="1"/>
  <c r="VNC201" i="1"/>
  <c r="VMZ201" i="1"/>
  <c r="VNB201" i="1" s="1"/>
  <c r="VMU201" i="1"/>
  <c r="VMR201" i="1"/>
  <c r="VMT201" i="1" s="1"/>
  <c r="VMM201" i="1"/>
  <c r="VMJ201" i="1"/>
  <c r="VML201" i="1" s="1"/>
  <c r="VME201" i="1"/>
  <c r="VMB201" i="1"/>
  <c r="VMD201" i="1" s="1"/>
  <c r="VLW201" i="1"/>
  <c r="VLT201" i="1"/>
  <c r="VLV201" i="1" s="1"/>
  <c r="VLO201" i="1"/>
  <c r="VLL201" i="1"/>
  <c r="VLN201" i="1" s="1"/>
  <c r="VLG201" i="1"/>
  <c r="VLD201" i="1"/>
  <c r="VLF201" i="1" s="1"/>
  <c r="VKY201" i="1"/>
  <c r="VKV201" i="1"/>
  <c r="VKX201" i="1" s="1"/>
  <c r="VKQ201" i="1"/>
  <c r="VKN201" i="1"/>
  <c r="VKP201" i="1" s="1"/>
  <c r="VKI201" i="1"/>
  <c r="VKF201" i="1"/>
  <c r="VKH201" i="1" s="1"/>
  <c r="VKA201" i="1"/>
  <c r="VJX201" i="1"/>
  <c r="VJZ201" i="1" s="1"/>
  <c r="VJS201" i="1"/>
  <c r="VJP201" i="1"/>
  <c r="VJR201" i="1" s="1"/>
  <c r="VJK201" i="1"/>
  <c r="VJH201" i="1"/>
  <c r="VJJ201" i="1" s="1"/>
  <c r="VJC201" i="1"/>
  <c r="VIZ201" i="1"/>
  <c r="VJB201" i="1" s="1"/>
  <c r="VIU201" i="1"/>
  <c r="VIR201" i="1"/>
  <c r="VIT201" i="1" s="1"/>
  <c r="VIM201" i="1"/>
  <c r="VIJ201" i="1"/>
  <c r="VIL201" i="1" s="1"/>
  <c r="VIE201" i="1"/>
  <c r="VIB201" i="1"/>
  <c r="VID201" i="1" s="1"/>
  <c r="VHW201" i="1"/>
  <c r="VHT201" i="1"/>
  <c r="VHV201" i="1" s="1"/>
  <c r="VHO201" i="1"/>
  <c r="VHL201" i="1"/>
  <c r="VHN201" i="1" s="1"/>
  <c r="VHG201" i="1"/>
  <c r="VHD201" i="1"/>
  <c r="VHF201" i="1" s="1"/>
  <c r="VGY201" i="1"/>
  <c r="VGV201" i="1"/>
  <c r="VGX201" i="1" s="1"/>
  <c r="VGQ201" i="1"/>
  <c r="VGN201" i="1"/>
  <c r="VGP201" i="1" s="1"/>
  <c r="VGI201" i="1"/>
  <c r="VGF201" i="1"/>
  <c r="VGH201" i="1" s="1"/>
  <c r="VGA201" i="1"/>
  <c r="VFX201" i="1"/>
  <c r="VFZ201" i="1" s="1"/>
  <c r="VFS201" i="1"/>
  <c r="VFP201" i="1"/>
  <c r="VFR201" i="1" s="1"/>
  <c r="VFK201" i="1"/>
  <c r="VFH201" i="1"/>
  <c r="VFJ201" i="1" s="1"/>
  <c r="VFC201" i="1"/>
  <c r="VEZ201" i="1"/>
  <c r="VFB201" i="1" s="1"/>
  <c r="VEU201" i="1"/>
  <c r="VER201" i="1"/>
  <c r="VET201" i="1" s="1"/>
  <c r="VEM201" i="1"/>
  <c r="VEJ201" i="1"/>
  <c r="VEL201" i="1" s="1"/>
  <c r="VEE201" i="1"/>
  <c r="VEB201" i="1"/>
  <c r="VED201" i="1" s="1"/>
  <c r="VDW201" i="1"/>
  <c r="VDT201" i="1"/>
  <c r="VDV201" i="1" s="1"/>
  <c r="VDO201" i="1"/>
  <c r="VDL201" i="1"/>
  <c r="VDN201" i="1" s="1"/>
  <c r="VDG201" i="1"/>
  <c r="VDD201" i="1"/>
  <c r="VDF201" i="1" s="1"/>
  <c r="VCY201" i="1"/>
  <c r="VCV201" i="1"/>
  <c r="VCX201" i="1" s="1"/>
  <c r="VCQ201" i="1"/>
  <c r="VCN201" i="1"/>
  <c r="VCP201" i="1" s="1"/>
  <c r="VCI201" i="1"/>
  <c r="VCF201" i="1"/>
  <c r="VCH201" i="1" s="1"/>
  <c r="VCA201" i="1"/>
  <c r="VBX201" i="1"/>
  <c r="VBZ201" i="1" s="1"/>
  <c r="VBS201" i="1"/>
  <c r="VBP201" i="1"/>
  <c r="VBR201" i="1" s="1"/>
  <c r="VBK201" i="1"/>
  <c r="VBH201" i="1"/>
  <c r="VBJ201" i="1" s="1"/>
  <c r="VBC201" i="1"/>
  <c r="VAZ201" i="1"/>
  <c r="VBB201" i="1" s="1"/>
  <c r="VAU201" i="1"/>
  <c r="VAR201" i="1"/>
  <c r="VAT201" i="1" s="1"/>
  <c r="VAM201" i="1"/>
  <c r="VAJ201" i="1"/>
  <c r="VAL201" i="1" s="1"/>
  <c r="VAE201" i="1"/>
  <c r="VAB201" i="1"/>
  <c r="VAD201" i="1" s="1"/>
  <c r="UZW201" i="1"/>
  <c r="UZT201" i="1"/>
  <c r="UZV201" i="1" s="1"/>
  <c r="UZO201" i="1"/>
  <c r="UZL201" i="1"/>
  <c r="UZN201" i="1" s="1"/>
  <c r="UZG201" i="1"/>
  <c r="UZD201" i="1"/>
  <c r="UZF201" i="1" s="1"/>
  <c r="UYY201" i="1"/>
  <c r="UYV201" i="1"/>
  <c r="UYX201" i="1" s="1"/>
  <c r="UYQ201" i="1"/>
  <c r="UYN201" i="1"/>
  <c r="UYP201" i="1" s="1"/>
  <c r="UYI201" i="1"/>
  <c r="UYF201" i="1"/>
  <c r="UYH201" i="1" s="1"/>
  <c r="UYA201" i="1"/>
  <c r="UXX201" i="1"/>
  <c r="UXZ201" i="1" s="1"/>
  <c r="UXS201" i="1"/>
  <c r="UXP201" i="1"/>
  <c r="UXR201" i="1" s="1"/>
  <c r="UXK201" i="1"/>
  <c r="UXH201" i="1"/>
  <c r="UXJ201" i="1" s="1"/>
  <c r="UXC201" i="1"/>
  <c r="UWZ201" i="1"/>
  <c r="UXB201" i="1" s="1"/>
  <c r="UWU201" i="1"/>
  <c r="UWR201" i="1"/>
  <c r="UWT201" i="1" s="1"/>
  <c r="UWM201" i="1"/>
  <c r="UWJ201" i="1"/>
  <c r="UWL201" i="1" s="1"/>
  <c r="UWE201" i="1"/>
  <c r="UWB201" i="1"/>
  <c r="UWD201" i="1" s="1"/>
  <c r="UVW201" i="1"/>
  <c r="UVT201" i="1"/>
  <c r="UVV201" i="1" s="1"/>
  <c r="UVO201" i="1"/>
  <c r="UVL201" i="1"/>
  <c r="UVN201" i="1" s="1"/>
  <c r="UVG201" i="1"/>
  <c r="UVD201" i="1"/>
  <c r="UVF201" i="1" s="1"/>
  <c r="UUY201" i="1"/>
  <c r="UUV201" i="1"/>
  <c r="UUX201" i="1" s="1"/>
  <c r="UUQ201" i="1"/>
  <c r="UUN201" i="1"/>
  <c r="UUP201" i="1" s="1"/>
  <c r="UUI201" i="1"/>
  <c r="UUF201" i="1"/>
  <c r="UUH201" i="1" s="1"/>
  <c r="UUA201" i="1"/>
  <c r="UTX201" i="1"/>
  <c r="UTZ201" i="1" s="1"/>
  <c r="UTS201" i="1"/>
  <c r="UTP201" i="1"/>
  <c r="UTR201" i="1" s="1"/>
  <c r="UTK201" i="1"/>
  <c r="UTH201" i="1"/>
  <c r="UTJ201" i="1" s="1"/>
  <c r="UTC201" i="1"/>
  <c r="USZ201" i="1"/>
  <c r="UTB201" i="1" s="1"/>
  <c r="USU201" i="1"/>
  <c r="USR201" i="1"/>
  <c r="UST201" i="1" s="1"/>
  <c r="USM201" i="1"/>
  <c r="USJ201" i="1"/>
  <c r="USL201" i="1" s="1"/>
  <c r="USE201" i="1"/>
  <c r="USB201" i="1"/>
  <c r="USD201" i="1" s="1"/>
  <c r="URW201" i="1"/>
  <c r="URT201" i="1"/>
  <c r="URV201" i="1" s="1"/>
  <c r="URO201" i="1"/>
  <c r="URL201" i="1"/>
  <c r="URN201" i="1" s="1"/>
  <c r="URG201" i="1"/>
  <c r="URD201" i="1"/>
  <c r="URF201" i="1" s="1"/>
  <c r="UQY201" i="1"/>
  <c r="UQV201" i="1"/>
  <c r="UQX201" i="1" s="1"/>
  <c r="UQQ201" i="1"/>
  <c r="UQN201" i="1"/>
  <c r="UQP201" i="1" s="1"/>
  <c r="UQI201" i="1"/>
  <c r="UQF201" i="1"/>
  <c r="UQH201" i="1" s="1"/>
  <c r="UQA201" i="1"/>
  <c r="UPX201" i="1"/>
  <c r="UPZ201" i="1" s="1"/>
  <c r="UPS201" i="1"/>
  <c r="UPP201" i="1"/>
  <c r="UPR201" i="1" s="1"/>
  <c r="UPK201" i="1"/>
  <c r="UPH201" i="1"/>
  <c r="UPJ201" i="1" s="1"/>
  <c r="UPC201" i="1"/>
  <c r="UOZ201" i="1"/>
  <c r="UPB201" i="1" s="1"/>
  <c r="UOU201" i="1"/>
  <c r="UOR201" i="1"/>
  <c r="UOT201" i="1" s="1"/>
  <c r="UOM201" i="1"/>
  <c r="UOJ201" i="1"/>
  <c r="UOL201" i="1" s="1"/>
  <c r="UOE201" i="1"/>
  <c r="UOB201" i="1"/>
  <c r="UOD201" i="1" s="1"/>
  <c r="UNW201" i="1"/>
  <c r="UNT201" i="1"/>
  <c r="UNV201" i="1" s="1"/>
  <c r="UNO201" i="1"/>
  <c r="UNL201" i="1"/>
  <c r="UNN201" i="1" s="1"/>
  <c r="UNG201" i="1"/>
  <c r="UND201" i="1"/>
  <c r="UNF201" i="1" s="1"/>
  <c r="UMY201" i="1"/>
  <c r="UMV201" i="1"/>
  <c r="UMX201" i="1" s="1"/>
  <c r="UMQ201" i="1"/>
  <c r="UMN201" i="1"/>
  <c r="UMP201" i="1" s="1"/>
  <c r="UMI201" i="1"/>
  <c r="UMF201" i="1"/>
  <c r="UMH201" i="1" s="1"/>
  <c r="UMA201" i="1"/>
  <c r="ULX201" i="1"/>
  <c r="ULZ201" i="1" s="1"/>
  <c r="ULS201" i="1"/>
  <c r="ULP201" i="1"/>
  <c r="ULR201" i="1" s="1"/>
  <c r="ULK201" i="1"/>
  <c r="ULH201" i="1"/>
  <c r="ULJ201" i="1" s="1"/>
  <c r="ULC201" i="1"/>
  <c r="UKZ201" i="1"/>
  <c r="ULB201" i="1" s="1"/>
  <c r="UKU201" i="1"/>
  <c r="UKR201" i="1"/>
  <c r="UKT201" i="1" s="1"/>
  <c r="UKM201" i="1"/>
  <c r="UKJ201" i="1"/>
  <c r="UKL201" i="1" s="1"/>
  <c r="UKE201" i="1"/>
  <c r="UKB201" i="1"/>
  <c r="UKD201" i="1" s="1"/>
  <c r="UJW201" i="1"/>
  <c r="UJT201" i="1"/>
  <c r="UJV201" i="1" s="1"/>
  <c r="UJO201" i="1"/>
  <c r="UJL201" i="1"/>
  <c r="UJN201" i="1" s="1"/>
  <c r="UJG201" i="1"/>
  <c r="UJD201" i="1"/>
  <c r="UJF201" i="1" s="1"/>
  <c r="UIY201" i="1"/>
  <c r="UIV201" i="1"/>
  <c r="UIX201" i="1" s="1"/>
  <c r="UIQ201" i="1"/>
  <c r="UIN201" i="1"/>
  <c r="UIP201" i="1" s="1"/>
  <c r="UII201" i="1"/>
  <c r="UIF201" i="1"/>
  <c r="UIH201" i="1" s="1"/>
  <c r="UIA201" i="1"/>
  <c r="UHX201" i="1"/>
  <c r="UHZ201" i="1" s="1"/>
  <c r="UHS201" i="1"/>
  <c r="UHP201" i="1"/>
  <c r="UHR201" i="1" s="1"/>
  <c r="UHK201" i="1"/>
  <c r="UHH201" i="1"/>
  <c r="UHJ201" i="1" s="1"/>
  <c r="UHC201" i="1"/>
  <c r="UGZ201" i="1"/>
  <c r="UHB201" i="1" s="1"/>
  <c r="UGU201" i="1"/>
  <c r="UGR201" i="1"/>
  <c r="UGT201" i="1" s="1"/>
  <c r="UGM201" i="1"/>
  <c r="UGJ201" i="1"/>
  <c r="UGL201" i="1" s="1"/>
  <c r="UGE201" i="1"/>
  <c r="UGB201" i="1"/>
  <c r="UGD201" i="1" s="1"/>
  <c r="UFW201" i="1"/>
  <c r="UFT201" i="1"/>
  <c r="UFV201" i="1" s="1"/>
  <c r="UFO201" i="1"/>
  <c r="UFL201" i="1"/>
  <c r="UFN201" i="1" s="1"/>
  <c r="UFG201" i="1"/>
  <c r="UFD201" i="1"/>
  <c r="UFF201" i="1" s="1"/>
  <c r="UEY201" i="1"/>
  <c r="UEV201" i="1"/>
  <c r="UEX201" i="1" s="1"/>
  <c r="UEQ201" i="1"/>
  <c r="UEN201" i="1"/>
  <c r="UEP201" i="1" s="1"/>
  <c r="UEI201" i="1"/>
  <c r="UEF201" i="1"/>
  <c r="UEH201" i="1" s="1"/>
  <c r="UEA201" i="1"/>
  <c r="UDX201" i="1"/>
  <c r="UDZ201" i="1" s="1"/>
  <c r="UDS201" i="1"/>
  <c r="UDP201" i="1"/>
  <c r="UDR201" i="1" s="1"/>
  <c r="UDK201" i="1"/>
  <c r="UDH201" i="1"/>
  <c r="UDJ201" i="1" s="1"/>
  <c r="UDC201" i="1"/>
  <c r="UCZ201" i="1"/>
  <c r="UDB201" i="1" s="1"/>
  <c r="UCU201" i="1"/>
  <c r="UCR201" i="1"/>
  <c r="UCT201" i="1" s="1"/>
  <c r="UCM201" i="1"/>
  <c r="UCJ201" i="1"/>
  <c r="UCL201" i="1" s="1"/>
  <c r="UCE201" i="1"/>
  <c r="UCB201" i="1"/>
  <c r="UCD201" i="1" s="1"/>
  <c r="UBW201" i="1"/>
  <c r="UBT201" i="1"/>
  <c r="UBV201" i="1" s="1"/>
  <c r="UBO201" i="1"/>
  <c r="UBL201" i="1"/>
  <c r="UBN201" i="1" s="1"/>
  <c r="UBG201" i="1"/>
  <c r="UBD201" i="1"/>
  <c r="UBF201" i="1" s="1"/>
  <c r="UAY201" i="1"/>
  <c r="UAV201" i="1"/>
  <c r="UAX201" i="1" s="1"/>
  <c r="UAQ201" i="1"/>
  <c r="UAN201" i="1"/>
  <c r="UAP201" i="1" s="1"/>
  <c r="UAI201" i="1"/>
  <c r="UAF201" i="1"/>
  <c r="UAH201" i="1" s="1"/>
  <c r="UAA201" i="1"/>
  <c r="TZX201" i="1"/>
  <c r="TZZ201" i="1" s="1"/>
  <c r="TZS201" i="1"/>
  <c r="TZP201" i="1"/>
  <c r="TZR201" i="1" s="1"/>
  <c r="TZK201" i="1"/>
  <c r="TZH201" i="1"/>
  <c r="TZJ201" i="1" s="1"/>
  <c r="TZC201" i="1"/>
  <c r="TYZ201" i="1"/>
  <c r="TZB201" i="1" s="1"/>
  <c r="TYU201" i="1"/>
  <c r="TYR201" i="1"/>
  <c r="TYT201" i="1" s="1"/>
  <c r="TYM201" i="1"/>
  <c r="TYJ201" i="1"/>
  <c r="TYL201" i="1" s="1"/>
  <c r="TYE201" i="1"/>
  <c r="TYB201" i="1"/>
  <c r="TYD201" i="1" s="1"/>
  <c r="TXW201" i="1"/>
  <c r="TXT201" i="1"/>
  <c r="TXV201" i="1" s="1"/>
  <c r="TXO201" i="1"/>
  <c r="TXL201" i="1"/>
  <c r="TXN201" i="1" s="1"/>
  <c r="TXG201" i="1"/>
  <c r="TXD201" i="1"/>
  <c r="TXF201" i="1" s="1"/>
  <c r="TWY201" i="1"/>
  <c r="TWV201" i="1"/>
  <c r="TWX201" i="1" s="1"/>
  <c r="TWQ201" i="1"/>
  <c r="TWN201" i="1"/>
  <c r="TWP201" i="1" s="1"/>
  <c r="TWI201" i="1"/>
  <c r="TWF201" i="1"/>
  <c r="TWH201" i="1" s="1"/>
  <c r="TWA201" i="1"/>
  <c r="TVX201" i="1"/>
  <c r="TVZ201" i="1" s="1"/>
  <c r="TVS201" i="1"/>
  <c r="TVP201" i="1"/>
  <c r="TVR201" i="1" s="1"/>
  <c r="TVK201" i="1"/>
  <c r="TVH201" i="1"/>
  <c r="TVJ201" i="1" s="1"/>
  <c r="TVC201" i="1"/>
  <c r="TUZ201" i="1"/>
  <c r="TVB201" i="1" s="1"/>
  <c r="TUU201" i="1"/>
  <c r="TUR201" i="1"/>
  <c r="TUT201" i="1" s="1"/>
  <c r="TUM201" i="1"/>
  <c r="TUJ201" i="1"/>
  <c r="TUL201" i="1" s="1"/>
  <c r="TUE201" i="1"/>
  <c r="TUB201" i="1"/>
  <c r="TUD201" i="1" s="1"/>
  <c r="TTW201" i="1"/>
  <c r="TTT201" i="1"/>
  <c r="TTV201" i="1" s="1"/>
  <c r="TTO201" i="1"/>
  <c r="TTL201" i="1"/>
  <c r="TTN201" i="1" s="1"/>
  <c r="TTG201" i="1"/>
  <c r="TTD201" i="1"/>
  <c r="TTF201" i="1" s="1"/>
  <c r="TSY201" i="1"/>
  <c r="TSV201" i="1"/>
  <c r="TSX201" i="1" s="1"/>
  <c r="TSQ201" i="1"/>
  <c r="TSN201" i="1"/>
  <c r="TSP201" i="1" s="1"/>
  <c r="TSI201" i="1"/>
  <c r="TSF201" i="1"/>
  <c r="TSH201" i="1" s="1"/>
  <c r="TSA201" i="1"/>
  <c r="TRX201" i="1"/>
  <c r="TRZ201" i="1" s="1"/>
  <c r="TRS201" i="1"/>
  <c r="TRP201" i="1"/>
  <c r="TRR201" i="1" s="1"/>
  <c r="TRK201" i="1"/>
  <c r="TRH201" i="1"/>
  <c r="TRJ201" i="1" s="1"/>
  <c r="TRC201" i="1"/>
  <c r="TQZ201" i="1"/>
  <c r="TRB201" i="1" s="1"/>
  <c r="TQU201" i="1"/>
  <c r="TQR201" i="1"/>
  <c r="TQT201" i="1" s="1"/>
  <c r="TQM201" i="1"/>
  <c r="TQJ201" i="1"/>
  <c r="TQL201" i="1" s="1"/>
  <c r="TQE201" i="1"/>
  <c r="TQB201" i="1"/>
  <c r="TQD201" i="1" s="1"/>
  <c r="TPW201" i="1"/>
  <c r="TPT201" i="1"/>
  <c r="TPV201" i="1" s="1"/>
  <c r="TPO201" i="1"/>
  <c r="TPL201" i="1"/>
  <c r="TPN201" i="1" s="1"/>
  <c r="TPG201" i="1"/>
  <c r="TPD201" i="1"/>
  <c r="TPF201" i="1" s="1"/>
  <c r="TOY201" i="1"/>
  <c r="TOV201" i="1"/>
  <c r="TOX201" i="1" s="1"/>
  <c r="TOQ201" i="1"/>
  <c r="TON201" i="1"/>
  <c r="TOP201" i="1" s="1"/>
  <c r="TOI201" i="1"/>
  <c r="TOF201" i="1"/>
  <c r="TOH201" i="1" s="1"/>
  <c r="TOA201" i="1"/>
  <c r="TNX201" i="1"/>
  <c r="TNZ201" i="1" s="1"/>
  <c r="TNS201" i="1"/>
  <c r="TNP201" i="1"/>
  <c r="TNR201" i="1" s="1"/>
  <c r="TNK201" i="1"/>
  <c r="TNH201" i="1"/>
  <c r="TNJ201" i="1" s="1"/>
  <c r="TNC201" i="1"/>
  <c r="TMZ201" i="1"/>
  <c r="TNB201" i="1" s="1"/>
  <c r="TMU201" i="1"/>
  <c r="TMR201" i="1"/>
  <c r="TMT201" i="1" s="1"/>
  <c r="TMM201" i="1"/>
  <c r="TMJ201" i="1"/>
  <c r="TML201" i="1" s="1"/>
  <c r="TME201" i="1"/>
  <c r="TMB201" i="1"/>
  <c r="TMD201" i="1" s="1"/>
  <c r="TLW201" i="1"/>
  <c r="TLT201" i="1"/>
  <c r="TLV201" i="1" s="1"/>
  <c r="TLO201" i="1"/>
  <c r="TLL201" i="1"/>
  <c r="TLN201" i="1" s="1"/>
  <c r="TLG201" i="1"/>
  <c r="TLD201" i="1"/>
  <c r="TLF201" i="1" s="1"/>
  <c r="TKY201" i="1"/>
  <c r="TKV201" i="1"/>
  <c r="TKX201" i="1" s="1"/>
  <c r="TKQ201" i="1"/>
  <c r="TKN201" i="1"/>
  <c r="TKP201" i="1" s="1"/>
  <c r="TKI201" i="1"/>
  <c r="TKF201" i="1"/>
  <c r="TKH201" i="1" s="1"/>
  <c r="TKA201" i="1"/>
  <c r="TJX201" i="1"/>
  <c r="TJZ201" i="1" s="1"/>
  <c r="TJS201" i="1"/>
  <c r="TJP201" i="1"/>
  <c r="TJR201" i="1" s="1"/>
  <c r="TJK201" i="1"/>
  <c r="TJH201" i="1"/>
  <c r="TJJ201" i="1" s="1"/>
  <c r="TJC201" i="1"/>
  <c r="TIZ201" i="1"/>
  <c r="TJB201" i="1" s="1"/>
  <c r="TIU201" i="1"/>
  <c r="TIR201" i="1"/>
  <c r="TIT201" i="1" s="1"/>
  <c r="TIM201" i="1"/>
  <c r="TIJ201" i="1"/>
  <c r="TIL201" i="1" s="1"/>
  <c r="TIE201" i="1"/>
  <c r="TIB201" i="1"/>
  <c r="TID201" i="1" s="1"/>
  <c r="THW201" i="1"/>
  <c r="THT201" i="1"/>
  <c r="THV201" i="1" s="1"/>
  <c r="THO201" i="1"/>
  <c r="THL201" i="1"/>
  <c r="THN201" i="1" s="1"/>
  <c r="THG201" i="1"/>
  <c r="THD201" i="1"/>
  <c r="THF201" i="1" s="1"/>
  <c r="TGY201" i="1"/>
  <c r="TGV201" i="1"/>
  <c r="TGX201" i="1" s="1"/>
  <c r="TGQ201" i="1"/>
  <c r="TGN201" i="1"/>
  <c r="TGP201" i="1" s="1"/>
  <c r="TGI201" i="1"/>
  <c r="TGF201" i="1"/>
  <c r="TGH201" i="1" s="1"/>
  <c r="TGA201" i="1"/>
  <c r="TFX201" i="1"/>
  <c r="TFZ201" i="1" s="1"/>
  <c r="TFS201" i="1"/>
  <c r="TFP201" i="1"/>
  <c r="TFR201" i="1" s="1"/>
  <c r="TFK201" i="1"/>
  <c r="TFH201" i="1"/>
  <c r="TFJ201" i="1" s="1"/>
  <c r="TFC201" i="1"/>
  <c r="TEZ201" i="1"/>
  <c r="TFB201" i="1" s="1"/>
  <c r="TEU201" i="1"/>
  <c r="TER201" i="1"/>
  <c r="TET201" i="1" s="1"/>
  <c r="TEM201" i="1"/>
  <c r="TEJ201" i="1"/>
  <c r="TEL201" i="1" s="1"/>
  <c r="TEE201" i="1"/>
  <c r="TEB201" i="1"/>
  <c r="TED201" i="1" s="1"/>
  <c r="TDW201" i="1"/>
  <c r="TDT201" i="1"/>
  <c r="TDV201" i="1" s="1"/>
  <c r="TDO201" i="1"/>
  <c r="TDL201" i="1"/>
  <c r="TDN201" i="1" s="1"/>
  <c r="TDG201" i="1"/>
  <c r="TDD201" i="1"/>
  <c r="TDF201" i="1" s="1"/>
  <c r="TCY201" i="1"/>
  <c r="TCV201" i="1"/>
  <c r="TCX201" i="1" s="1"/>
  <c r="TCQ201" i="1"/>
  <c r="TCN201" i="1"/>
  <c r="TCP201" i="1" s="1"/>
  <c r="TCI201" i="1"/>
  <c r="TCF201" i="1"/>
  <c r="TCH201" i="1" s="1"/>
  <c r="TCA201" i="1"/>
  <c r="TBX201" i="1"/>
  <c r="TBZ201" i="1" s="1"/>
  <c r="TBS201" i="1"/>
  <c r="TBP201" i="1"/>
  <c r="TBR201" i="1" s="1"/>
  <c r="TBK201" i="1"/>
  <c r="TBH201" i="1"/>
  <c r="TBJ201" i="1" s="1"/>
  <c r="TBC201" i="1"/>
  <c r="TAZ201" i="1"/>
  <c r="TBB201" i="1" s="1"/>
  <c r="TAU201" i="1"/>
  <c r="TAR201" i="1"/>
  <c r="TAT201" i="1" s="1"/>
  <c r="TAM201" i="1"/>
  <c r="TAJ201" i="1"/>
  <c r="TAL201" i="1" s="1"/>
  <c r="TAE201" i="1"/>
  <c r="TAB201" i="1"/>
  <c r="TAD201" i="1" s="1"/>
  <c r="SZW201" i="1"/>
  <c r="SZT201" i="1"/>
  <c r="SZV201" i="1" s="1"/>
  <c r="SZO201" i="1"/>
  <c r="SZL201" i="1"/>
  <c r="SZN201" i="1" s="1"/>
  <c r="SZG201" i="1"/>
  <c r="SZD201" i="1"/>
  <c r="SZF201" i="1" s="1"/>
  <c r="SYY201" i="1"/>
  <c r="SYV201" i="1"/>
  <c r="SYX201" i="1" s="1"/>
  <c r="SYQ201" i="1"/>
  <c r="SYN201" i="1"/>
  <c r="SYP201" i="1" s="1"/>
  <c r="SYI201" i="1"/>
  <c r="SYF201" i="1"/>
  <c r="SYH201" i="1" s="1"/>
  <c r="SYA201" i="1"/>
  <c r="SXX201" i="1"/>
  <c r="SXZ201" i="1" s="1"/>
  <c r="SXS201" i="1"/>
  <c r="SXP201" i="1"/>
  <c r="SXR201" i="1" s="1"/>
  <c r="SXK201" i="1"/>
  <c r="SXH201" i="1"/>
  <c r="SXJ201" i="1" s="1"/>
  <c r="SXC201" i="1"/>
  <c r="SWZ201" i="1"/>
  <c r="SXB201" i="1" s="1"/>
  <c r="SWU201" i="1"/>
  <c r="SWR201" i="1"/>
  <c r="SWT201" i="1" s="1"/>
  <c r="SWM201" i="1"/>
  <c r="SWJ201" i="1"/>
  <c r="SWL201" i="1" s="1"/>
  <c r="SWE201" i="1"/>
  <c r="SWB201" i="1"/>
  <c r="SWD201" i="1" s="1"/>
  <c r="SVW201" i="1"/>
  <c r="SVT201" i="1"/>
  <c r="SVV201" i="1" s="1"/>
  <c r="SVO201" i="1"/>
  <c r="SVL201" i="1"/>
  <c r="SVN201" i="1" s="1"/>
  <c r="SVG201" i="1"/>
  <c r="SVD201" i="1"/>
  <c r="SVF201" i="1" s="1"/>
  <c r="SUY201" i="1"/>
  <c r="SUV201" i="1"/>
  <c r="SUX201" i="1" s="1"/>
  <c r="SUQ201" i="1"/>
  <c r="SUN201" i="1"/>
  <c r="SUP201" i="1" s="1"/>
  <c r="SUI201" i="1"/>
  <c r="SUF201" i="1"/>
  <c r="SUH201" i="1" s="1"/>
  <c r="SUA201" i="1"/>
  <c r="STX201" i="1"/>
  <c r="STZ201" i="1" s="1"/>
  <c r="STS201" i="1"/>
  <c r="STP201" i="1"/>
  <c r="STR201" i="1" s="1"/>
  <c r="STK201" i="1"/>
  <c r="STH201" i="1"/>
  <c r="STJ201" i="1" s="1"/>
  <c r="STC201" i="1"/>
  <c r="SSZ201" i="1"/>
  <c r="STB201" i="1" s="1"/>
  <c r="SSU201" i="1"/>
  <c r="SSR201" i="1"/>
  <c r="SST201" i="1" s="1"/>
  <c r="SSM201" i="1"/>
  <c r="SSJ201" i="1"/>
  <c r="SSL201" i="1" s="1"/>
  <c r="SSE201" i="1"/>
  <c r="SSB201" i="1"/>
  <c r="SSD201" i="1" s="1"/>
  <c r="SRW201" i="1"/>
  <c r="SRT201" i="1"/>
  <c r="SRV201" i="1" s="1"/>
  <c r="SRO201" i="1"/>
  <c r="SRL201" i="1"/>
  <c r="SRN201" i="1" s="1"/>
  <c r="SRG201" i="1"/>
  <c r="SRD201" i="1"/>
  <c r="SRF201" i="1" s="1"/>
  <c r="SQY201" i="1"/>
  <c r="SQV201" i="1"/>
  <c r="SQX201" i="1" s="1"/>
  <c r="SQQ201" i="1"/>
  <c r="SQN201" i="1"/>
  <c r="SQP201" i="1" s="1"/>
  <c r="SQI201" i="1"/>
  <c r="SQF201" i="1"/>
  <c r="SQH201" i="1" s="1"/>
  <c r="SQA201" i="1"/>
  <c r="SPX201" i="1"/>
  <c r="SPZ201" i="1" s="1"/>
  <c r="SPS201" i="1"/>
  <c r="SPP201" i="1"/>
  <c r="SPR201" i="1" s="1"/>
  <c r="SPK201" i="1"/>
  <c r="SPH201" i="1"/>
  <c r="SPJ201" i="1" s="1"/>
  <c r="SPC201" i="1"/>
  <c r="SOZ201" i="1"/>
  <c r="SPB201" i="1" s="1"/>
  <c r="SOU201" i="1"/>
  <c r="SOR201" i="1"/>
  <c r="SOT201" i="1" s="1"/>
  <c r="SOM201" i="1"/>
  <c r="SOJ201" i="1"/>
  <c r="SOL201" i="1" s="1"/>
  <c r="SOE201" i="1"/>
  <c r="SOB201" i="1"/>
  <c r="SOD201" i="1" s="1"/>
  <c r="SNW201" i="1"/>
  <c r="SNT201" i="1"/>
  <c r="SNV201" i="1" s="1"/>
  <c r="SNO201" i="1"/>
  <c r="SNL201" i="1"/>
  <c r="SNN201" i="1" s="1"/>
  <c r="SNG201" i="1"/>
  <c r="SND201" i="1"/>
  <c r="SNF201" i="1" s="1"/>
  <c r="SMY201" i="1"/>
  <c r="SMV201" i="1"/>
  <c r="SMX201" i="1" s="1"/>
  <c r="SMQ201" i="1"/>
  <c r="SMN201" i="1"/>
  <c r="SMP201" i="1" s="1"/>
  <c r="SMI201" i="1"/>
  <c r="SMF201" i="1"/>
  <c r="SMH201" i="1" s="1"/>
  <c r="SMA201" i="1"/>
  <c r="SLX201" i="1"/>
  <c r="SLZ201" i="1" s="1"/>
  <c r="SLS201" i="1"/>
  <c r="SLP201" i="1"/>
  <c r="SLR201" i="1" s="1"/>
  <c r="SLK201" i="1"/>
  <c r="SLH201" i="1"/>
  <c r="SLJ201" i="1" s="1"/>
  <c r="SLC201" i="1"/>
  <c r="SKZ201" i="1"/>
  <c r="SLB201" i="1" s="1"/>
  <c r="SKU201" i="1"/>
  <c r="SKR201" i="1"/>
  <c r="SKT201" i="1" s="1"/>
  <c r="SKM201" i="1"/>
  <c r="SKJ201" i="1"/>
  <c r="SKL201" i="1" s="1"/>
  <c r="SKE201" i="1"/>
  <c r="SKB201" i="1"/>
  <c r="SKD201" i="1" s="1"/>
  <c r="SJW201" i="1"/>
  <c r="SJT201" i="1"/>
  <c r="SJV201" i="1" s="1"/>
  <c r="SJO201" i="1"/>
  <c r="SJL201" i="1"/>
  <c r="SJN201" i="1" s="1"/>
  <c r="SJG201" i="1"/>
  <c r="SJD201" i="1"/>
  <c r="SJF201" i="1" s="1"/>
  <c r="SIY201" i="1"/>
  <c r="SIV201" i="1"/>
  <c r="SIX201" i="1" s="1"/>
  <c r="SIQ201" i="1"/>
  <c r="SIN201" i="1"/>
  <c r="SIP201" i="1" s="1"/>
  <c r="SII201" i="1"/>
  <c r="SIF201" i="1"/>
  <c r="SIH201" i="1" s="1"/>
  <c r="SIA201" i="1"/>
  <c r="SHX201" i="1"/>
  <c r="SHZ201" i="1" s="1"/>
  <c r="SHS201" i="1"/>
  <c r="SHP201" i="1"/>
  <c r="SHR201" i="1" s="1"/>
  <c r="SHK201" i="1"/>
  <c r="SHH201" i="1"/>
  <c r="SHJ201" i="1" s="1"/>
  <c r="SHC201" i="1"/>
  <c r="SGZ201" i="1"/>
  <c r="SHB201" i="1" s="1"/>
  <c r="SGU201" i="1"/>
  <c r="SGR201" i="1"/>
  <c r="SGT201" i="1" s="1"/>
  <c r="SGM201" i="1"/>
  <c r="SGJ201" i="1"/>
  <c r="SGL201" i="1" s="1"/>
  <c r="SGE201" i="1"/>
  <c r="SGB201" i="1"/>
  <c r="SGD201" i="1" s="1"/>
  <c r="SFW201" i="1"/>
  <c r="SFT201" i="1"/>
  <c r="SFV201" i="1" s="1"/>
  <c r="SFO201" i="1"/>
  <c r="SFL201" i="1"/>
  <c r="SFN201" i="1" s="1"/>
  <c r="SFG201" i="1"/>
  <c r="SFD201" i="1"/>
  <c r="SFF201" i="1" s="1"/>
  <c r="SEY201" i="1"/>
  <c r="SEV201" i="1"/>
  <c r="SEX201" i="1" s="1"/>
  <c r="SEQ201" i="1"/>
  <c r="SEN201" i="1"/>
  <c r="SEP201" i="1" s="1"/>
  <c r="SEI201" i="1"/>
  <c r="SEF201" i="1"/>
  <c r="SEH201" i="1" s="1"/>
  <c r="SEA201" i="1"/>
  <c r="SDX201" i="1"/>
  <c r="SDZ201" i="1" s="1"/>
  <c r="SDS201" i="1"/>
  <c r="SDP201" i="1"/>
  <c r="SDR201" i="1" s="1"/>
  <c r="SDK201" i="1"/>
  <c r="SDH201" i="1"/>
  <c r="SDJ201" i="1" s="1"/>
  <c r="SDC201" i="1"/>
  <c r="SCZ201" i="1"/>
  <c r="SDB201" i="1" s="1"/>
  <c r="SCU201" i="1"/>
  <c r="SCR201" i="1"/>
  <c r="SCT201" i="1" s="1"/>
  <c r="SCM201" i="1"/>
  <c r="SCJ201" i="1"/>
  <c r="SCL201" i="1" s="1"/>
  <c r="SCE201" i="1"/>
  <c r="SCB201" i="1"/>
  <c r="SCD201" i="1" s="1"/>
  <c r="SBW201" i="1"/>
  <c r="SBT201" i="1"/>
  <c r="SBV201" i="1" s="1"/>
  <c r="SBO201" i="1"/>
  <c r="SBL201" i="1"/>
  <c r="SBN201" i="1" s="1"/>
  <c r="SBG201" i="1"/>
  <c r="SBD201" i="1"/>
  <c r="SBF201" i="1" s="1"/>
  <c r="SAY201" i="1"/>
  <c r="SAV201" i="1"/>
  <c r="SAX201" i="1" s="1"/>
  <c r="SAQ201" i="1"/>
  <c r="SAN201" i="1"/>
  <c r="SAP201" i="1" s="1"/>
  <c r="SAI201" i="1"/>
  <c r="SAF201" i="1"/>
  <c r="SAH201" i="1" s="1"/>
  <c r="SAA201" i="1"/>
  <c r="RZX201" i="1"/>
  <c r="RZZ201" i="1" s="1"/>
  <c r="RZS201" i="1"/>
  <c r="RZP201" i="1"/>
  <c r="RZR201" i="1" s="1"/>
  <c r="RZK201" i="1"/>
  <c r="RZH201" i="1"/>
  <c r="RZJ201" i="1" s="1"/>
  <c r="RZC201" i="1"/>
  <c r="RYZ201" i="1"/>
  <c r="RZB201" i="1" s="1"/>
  <c r="RYU201" i="1"/>
  <c r="RYR201" i="1"/>
  <c r="RYT201" i="1" s="1"/>
  <c r="RYM201" i="1"/>
  <c r="RYJ201" i="1"/>
  <c r="RYL201" i="1" s="1"/>
  <c r="RYE201" i="1"/>
  <c r="RYB201" i="1"/>
  <c r="RYD201" i="1" s="1"/>
  <c r="RXW201" i="1"/>
  <c r="RXT201" i="1"/>
  <c r="RXV201" i="1" s="1"/>
  <c r="RXO201" i="1"/>
  <c r="RXL201" i="1"/>
  <c r="RXN201" i="1" s="1"/>
  <c r="RXG201" i="1"/>
  <c r="RXD201" i="1"/>
  <c r="RXF201" i="1" s="1"/>
  <c r="RWY201" i="1"/>
  <c r="RWV201" i="1"/>
  <c r="RWX201" i="1" s="1"/>
  <c r="RWQ201" i="1"/>
  <c r="RWN201" i="1"/>
  <c r="RWP201" i="1" s="1"/>
  <c r="RWI201" i="1"/>
  <c r="RWF201" i="1"/>
  <c r="RWH201" i="1" s="1"/>
  <c r="RWA201" i="1"/>
  <c r="RVX201" i="1"/>
  <c r="RVZ201" i="1" s="1"/>
  <c r="RVS201" i="1"/>
  <c r="RVP201" i="1"/>
  <c r="RVR201" i="1" s="1"/>
  <c r="RVK201" i="1"/>
  <c r="RVH201" i="1"/>
  <c r="RVJ201" i="1" s="1"/>
  <c r="RVC201" i="1"/>
  <c r="RUZ201" i="1"/>
  <c r="RVB201" i="1" s="1"/>
  <c r="RUU201" i="1"/>
  <c r="RUR201" i="1"/>
  <c r="RUT201" i="1" s="1"/>
  <c r="RUM201" i="1"/>
  <c r="RUJ201" i="1"/>
  <c r="RUL201" i="1" s="1"/>
  <c r="RUE201" i="1"/>
  <c r="RUB201" i="1"/>
  <c r="RUD201" i="1" s="1"/>
  <c r="RTW201" i="1"/>
  <c r="RTT201" i="1"/>
  <c r="RTV201" i="1" s="1"/>
  <c r="RTO201" i="1"/>
  <c r="RTL201" i="1"/>
  <c r="RTN201" i="1" s="1"/>
  <c r="RTG201" i="1"/>
  <c r="RTD201" i="1"/>
  <c r="RTF201" i="1" s="1"/>
  <c r="RSY201" i="1"/>
  <c r="RSV201" i="1"/>
  <c r="RSX201" i="1" s="1"/>
  <c r="RSQ201" i="1"/>
  <c r="RSN201" i="1"/>
  <c r="RSP201" i="1" s="1"/>
  <c r="RSI201" i="1"/>
  <c r="RSF201" i="1"/>
  <c r="RSH201" i="1" s="1"/>
  <c r="RSA201" i="1"/>
  <c r="RRX201" i="1"/>
  <c r="RRZ201" i="1" s="1"/>
  <c r="RRS201" i="1"/>
  <c r="RRP201" i="1"/>
  <c r="RRR201" i="1" s="1"/>
  <c r="RRK201" i="1"/>
  <c r="RRH201" i="1"/>
  <c r="RRJ201" i="1" s="1"/>
  <c r="RRC201" i="1"/>
  <c r="RQZ201" i="1"/>
  <c r="RRB201" i="1" s="1"/>
  <c r="RQU201" i="1"/>
  <c r="RQR201" i="1"/>
  <c r="RQT201" i="1" s="1"/>
  <c r="RQM201" i="1"/>
  <c r="RQJ201" i="1"/>
  <c r="RQL201" i="1" s="1"/>
  <c r="RQE201" i="1"/>
  <c r="RQB201" i="1"/>
  <c r="RQD201" i="1" s="1"/>
  <c r="RPW201" i="1"/>
  <c r="RPT201" i="1"/>
  <c r="RPV201" i="1" s="1"/>
  <c r="RPO201" i="1"/>
  <c r="RPL201" i="1"/>
  <c r="RPN201" i="1" s="1"/>
  <c r="RPG201" i="1"/>
  <c r="RPD201" i="1"/>
  <c r="RPF201" i="1" s="1"/>
  <c r="ROY201" i="1"/>
  <c r="ROV201" i="1"/>
  <c r="ROX201" i="1" s="1"/>
  <c r="ROQ201" i="1"/>
  <c r="RON201" i="1"/>
  <c r="ROP201" i="1" s="1"/>
  <c r="ROI201" i="1"/>
  <c r="ROF201" i="1"/>
  <c r="ROH201" i="1" s="1"/>
  <c r="ROA201" i="1"/>
  <c r="RNX201" i="1"/>
  <c r="RNZ201" i="1" s="1"/>
  <c r="RNS201" i="1"/>
  <c r="RNP201" i="1"/>
  <c r="RNR201" i="1" s="1"/>
  <c r="RNK201" i="1"/>
  <c r="RNH201" i="1"/>
  <c r="RNJ201" i="1" s="1"/>
  <c r="RNC201" i="1"/>
  <c r="RMZ201" i="1"/>
  <c r="RNB201" i="1" s="1"/>
  <c r="RMU201" i="1"/>
  <c r="RMR201" i="1"/>
  <c r="RMT201" i="1" s="1"/>
  <c r="RMM201" i="1"/>
  <c r="RMJ201" i="1"/>
  <c r="RML201" i="1" s="1"/>
  <c r="RME201" i="1"/>
  <c r="RMB201" i="1"/>
  <c r="RMD201" i="1" s="1"/>
  <c r="RLW201" i="1"/>
  <c r="RLT201" i="1"/>
  <c r="RLV201" i="1" s="1"/>
  <c r="RLO201" i="1"/>
  <c r="RLL201" i="1"/>
  <c r="RLN201" i="1" s="1"/>
  <c r="RLG201" i="1"/>
  <c r="RLD201" i="1"/>
  <c r="RLF201" i="1" s="1"/>
  <c r="RKY201" i="1"/>
  <c r="RKV201" i="1"/>
  <c r="RKX201" i="1" s="1"/>
  <c r="RKQ201" i="1"/>
  <c r="RKN201" i="1"/>
  <c r="RKP201" i="1" s="1"/>
  <c r="RKI201" i="1"/>
  <c r="RKF201" i="1"/>
  <c r="RKH201" i="1" s="1"/>
  <c r="RKA201" i="1"/>
  <c r="RJX201" i="1"/>
  <c r="RJZ201" i="1" s="1"/>
  <c r="RJS201" i="1"/>
  <c r="RJP201" i="1"/>
  <c r="RJR201" i="1" s="1"/>
  <c r="RJK201" i="1"/>
  <c r="RJH201" i="1"/>
  <c r="RJJ201" i="1" s="1"/>
  <c r="RJC201" i="1"/>
  <c r="RIZ201" i="1"/>
  <c r="RJB201" i="1" s="1"/>
  <c r="RIU201" i="1"/>
  <c r="RIR201" i="1"/>
  <c r="RIT201" i="1" s="1"/>
  <c r="RIM201" i="1"/>
  <c r="RIJ201" i="1"/>
  <c r="RIL201" i="1" s="1"/>
  <c r="RIE201" i="1"/>
  <c r="RIB201" i="1"/>
  <c r="RID201" i="1" s="1"/>
  <c r="RHW201" i="1"/>
  <c r="RHT201" i="1"/>
  <c r="RHV201" i="1" s="1"/>
  <c r="RHO201" i="1"/>
  <c r="RHL201" i="1"/>
  <c r="RHN201" i="1" s="1"/>
  <c r="RHG201" i="1"/>
  <c r="RHD201" i="1"/>
  <c r="RHF201" i="1" s="1"/>
  <c r="RGY201" i="1"/>
  <c r="RGV201" i="1"/>
  <c r="RGX201" i="1" s="1"/>
  <c r="RGQ201" i="1"/>
  <c r="RGN201" i="1"/>
  <c r="RGP201" i="1" s="1"/>
  <c r="RGI201" i="1"/>
  <c r="RGF201" i="1"/>
  <c r="RGH201" i="1" s="1"/>
  <c r="RGA201" i="1"/>
  <c r="RFX201" i="1"/>
  <c r="RFZ201" i="1" s="1"/>
  <c r="RFS201" i="1"/>
  <c r="RFP201" i="1"/>
  <c r="RFR201" i="1" s="1"/>
  <c r="RFK201" i="1"/>
  <c r="RFH201" i="1"/>
  <c r="RFJ201" i="1" s="1"/>
  <c r="RFC201" i="1"/>
  <c r="REZ201" i="1"/>
  <c r="RFB201" i="1" s="1"/>
  <c r="REU201" i="1"/>
  <c r="RER201" i="1"/>
  <c r="RET201" i="1" s="1"/>
  <c r="REM201" i="1"/>
  <c r="REJ201" i="1"/>
  <c r="REL201" i="1" s="1"/>
  <c r="REE201" i="1"/>
  <c r="REB201" i="1"/>
  <c r="RED201" i="1" s="1"/>
  <c r="RDW201" i="1"/>
  <c r="RDT201" i="1"/>
  <c r="RDV201" i="1" s="1"/>
  <c r="RDO201" i="1"/>
  <c r="RDL201" i="1"/>
  <c r="RDN201" i="1" s="1"/>
  <c r="RDG201" i="1"/>
  <c r="RDD201" i="1"/>
  <c r="RDF201" i="1" s="1"/>
  <c r="RCY201" i="1"/>
  <c r="RCV201" i="1"/>
  <c r="RCX201" i="1" s="1"/>
  <c r="RCQ201" i="1"/>
  <c r="RCN201" i="1"/>
  <c r="RCP201" i="1" s="1"/>
  <c r="RCI201" i="1"/>
  <c r="RCF201" i="1"/>
  <c r="RCH201" i="1" s="1"/>
  <c r="RCA201" i="1"/>
  <c r="RBX201" i="1"/>
  <c r="RBZ201" i="1" s="1"/>
  <c r="RBS201" i="1"/>
  <c r="RBP201" i="1"/>
  <c r="RBR201" i="1" s="1"/>
  <c r="RBK201" i="1"/>
  <c r="RBH201" i="1"/>
  <c r="RBJ201" i="1" s="1"/>
  <c r="RBC201" i="1"/>
  <c r="RAZ201" i="1"/>
  <c r="RBB201" i="1" s="1"/>
  <c r="RAU201" i="1"/>
  <c r="RAR201" i="1"/>
  <c r="RAT201" i="1" s="1"/>
  <c r="RAM201" i="1"/>
  <c r="RAJ201" i="1"/>
  <c r="RAL201" i="1" s="1"/>
  <c r="RAE201" i="1"/>
  <c r="RAB201" i="1"/>
  <c r="RAD201" i="1" s="1"/>
  <c r="QZW201" i="1"/>
  <c r="QZT201" i="1"/>
  <c r="QZV201" i="1" s="1"/>
  <c r="QZO201" i="1"/>
  <c r="QZL201" i="1"/>
  <c r="QZN201" i="1" s="1"/>
  <c r="QZG201" i="1"/>
  <c r="QZD201" i="1"/>
  <c r="QZF201" i="1" s="1"/>
  <c r="QYY201" i="1"/>
  <c r="QYV201" i="1"/>
  <c r="QYX201" i="1" s="1"/>
  <c r="QYQ201" i="1"/>
  <c r="QYN201" i="1"/>
  <c r="QYP201" i="1" s="1"/>
  <c r="QYI201" i="1"/>
  <c r="QYF201" i="1"/>
  <c r="QYH201" i="1" s="1"/>
  <c r="QYA201" i="1"/>
  <c r="QXX201" i="1"/>
  <c r="QXZ201" i="1" s="1"/>
  <c r="QXS201" i="1"/>
  <c r="QXP201" i="1"/>
  <c r="QXR201" i="1" s="1"/>
  <c r="QXK201" i="1"/>
  <c r="QXH201" i="1"/>
  <c r="QXJ201" i="1" s="1"/>
  <c r="QXC201" i="1"/>
  <c r="QWZ201" i="1"/>
  <c r="QXB201" i="1" s="1"/>
  <c r="QWU201" i="1"/>
  <c r="QWR201" i="1"/>
  <c r="QWT201" i="1" s="1"/>
  <c r="QWM201" i="1"/>
  <c r="QWJ201" i="1"/>
  <c r="QWL201" i="1" s="1"/>
  <c r="QWE201" i="1"/>
  <c r="QWB201" i="1"/>
  <c r="QWD201" i="1" s="1"/>
  <c r="QVW201" i="1"/>
  <c r="QVT201" i="1"/>
  <c r="QVV201" i="1" s="1"/>
  <c r="QVO201" i="1"/>
  <c r="QVL201" i="1"/>
  <c r="QVN201" i="1" s="1"/>
  <c r="QVG201" i="1"/>
  <c r="QVD201" i="1"/>
  <c r="QVF201" i="1" s="1"/>
  <c r="QUY201" i="1"/>
  <c r="QUV201" i="1"/>
  <c r="QUX201" i="1" s="1"/>
  <c r="QUQ201" i="1"/>
  <c r="QUN201" i="1"/>
  <c r="QUP201" i="1" s="1"/>
  <c r="QUI201" i="1"/>
  <c r="QUF201" i="1"/>
  <c r="QUH201" i="1" s="1"/>
  <c r="QUA201" i="1"/>
  <c r="QTX201" i="1"/>
  <c r="QTZ201" i="1" s="1"/>
  <c r="QTS201" i="1"/>
  <c r="QTP201" i="1"/>
  <c r="QTR201" i="1" s="1"/>
  <c r="QTK201" i="1"/>
  <c r="QTH201" i="1"/>
  <c r="QTJ201" i="1" s="1"/>
  <c r="QTC201" i="1"/>
  <c r="QSZ201" i="1"/>
  <c r="QTB201" i="1" s="1"/>
  <c r="QSU201" i="1"/>
  <c r="QSR201" i="1"/>
  <c r="QST201" i="1" s="1"/>
  <c r="QSM201" i="1"/>
  <c r="QSJ201" i="1"/>
  <c r="QSL201" i="1" s="1"/>
  <c r="QSE201" i="1"/>
  <c r="QSB201" i="1"/>
  <c r="QSD201" i="1" s="1"/>
  <c r="QRW201" i="1"/>
  <c r="QRT201" i="1"/>
  <c r="QRV201" i="1" s="1"/>
  <c r="QRO201" i="1"/>
  <c r="QRL201" i="1"/>
  <c r="QRN201" i="1" s="1"/>
  <c r="QRG201" i="1"/>
  <c r="QRD201" i="1"/>
  <c r="QRF201" i="1" s="1"/>
  <c r="QQY201" i="1"/>
  <c r="QQV201" i="1"/>
  <c r="QQX201" i="1" s="1"/>
  <c r="QQQ201" i="1"/>
  <c r="QQN201" i="1"/>
  <c r="QQP201" i="1" s="1"/>
  <c r="QQI201" i="1"/>
  <c r="QQF201" i="1"/>
  <c r="QQH201" i="1" s="1"/>
  <c r="QQA201" i="1"/>
  <c r="QPX201" i="1"/>
  <c r="QPZ201" i="1" s="1"/>
  <c r="QPS201" i="1"/>
  <c r="QPP201" i="1"/>
  <c r="QPR201" i="1" s="1"/>
  <c r="QPK201" i="1"/>
  <c r="QPH201" i="1"/>
  <c r="QPJ201" i="1" s="1"/>
  <c r="QPC201" i="1"/>
  <c r="QOZ201" i="1"/>
  <c r="QPB201" i="1" s="1"/>
  <c r="QOU201" i="1"/>
  <c r="QOR201" i="1"/>
  <c r="QOT201" i="1" s="1"/>
  <c r="QOM201" i="1"/>
  <c r="QOJ201" i="1"/>
  <c r="QOL201" i="1" s="1"/>
  <c r="QOE201" i="1"/>
  <c r="QOB201" i="1"/>
  <c r="QOD201" i="1" s="1"/>
  <c r="QNW201" i="1"/>
  <c r="QNT201" i="1"/>
  <c r="QNV201" i="1" s="1"/>
  <c r="QNO201" i="1"/>
  <c r="QNL201" i="1"/>
  <c r="QNN201" i="1" s="1"/>
  <c r="QNG201" i="1"/>
  <c r="QND201" i="1"/>
  <c r="QNF201" i="1" s="1"/>
  <c r="QMY201" i="1"/>
  <c r="QMV201" i="1"/>
  <c r="QMX201" i="1" s="1"/>
  <c r="QMQ201" i="1"/>
  <c r="QMN201" i="1"/>
  <c r="QMP201" i="1" s="1"/>
  <c r="QMI201" i="1"/>
  <c r="QMF201" i="1"/>
  <c r="QMH201" i="1" s="1"/>
  <c r="QMA201" i="1"/>
  <c r="QLX201" i="1"/>
  <c r="QLZ201" i="1" s="1"/>
  <c r="QLS201" i="1"/>
  <c r="QLP201" i="1"/>
  <c r="QLR201" i="1" s="1"/>
  <c r="QLK201" i="1"/>
  <c r="QLH201" i="1"/>
  <c r="QLJ201" i="1" s="1"/>
  <c r="QLC201" i="1"/>
  <c r="QKZ201" i="1"/>
  <c r="QLB201" i="1" s="1"/>
  <c r="QKU201" i="1"/>
  <c r="QKR201" i="1"/>
  <c r="QKT201" i="1" s="1"/>
  <c r="QKM201" i="1"/>
  <c r="QKJ201" i="1"/>
  <c r="QKL201" i="1" s="1"/>
  <c r="QKE201" i="1"/>
  <c r="QKB201" i="1"/>
  <c r="QKD201" i="1" s="1"/>
  <c r="QJW201" i="1"/>
  <c r="QJT201" i="1"/>
  <c r="QJV201" i="1" s="1"/>
  <c r="QJO201" i="1"/>
  <c r="QJL201" i="1"/>
  <c r="QJN201" i="1" s="1"/>
  <c r="QJG201" i="1"/>
  <c r="QJD201" i="1"/>
  <c r="QJF201" i="1" s="1"/>
  <c r="QIY201" i="1"/>
  <c r="QIV201" i="1"/>
  <c r="QIX201" i="1" s="1"/>
  <c r="QIQ201" i="1"/>
  <c r="QIN201" i="1"/>
  <c r="QIP201" i="1" s="1"/>
  <c r="QII201" i="1"/>
  <c r="QIF201" i="1"/>
  <c r="QIH201" i="1" s="1"/>
  <c r="QIA201" i="1"/>
  <c r="QHX201" i="1"/>
  <c r="QHZ201" i="1" s="1"/>
  <c r="QHS201" i="1"/>
  <c r="QHP201" i="1"/>
  <c r="QHR201" i="1" s="1"/>
  <c r="QHK201" i="1"/>
  <c r="QHH201" i="1"/>
  <c r="QHJ201" i="1" s="1"/>
  <c r="QHC201" i="1"/>
  <c r="QGZ201" i="1"/>
  <c r="QHB201" i="1" s="1"/>
  <c r="QGU201" i="1"/>
  <c r="QGR201" i="1"/>
  <c r="QGT201" i="1" s="1"/>
  <c r="QGM201" i="1"/>
  <c r="QGJ201" i="1"/>
  <c r="QGL201" i="1" s="1"/>
  <c r="QGE201" i="1"/>
  <c r="QGB201" i="1"/>
  <c r="QGD201" i="1" s="1"/>
  <c r="QFW201" i="1"/>
  <c r="QFT201" i="1"/>
  <c r="QFV201" i="1" s="1"/>
  <c r="QFO201" i="1"/>
  <c r="QFL201" i="1"/>
  <c r="QFN201" i="1" s="1"/>
  <c r="QFG201" i="1"/>
  <c r="QFD201" i="1"/>
  <c r="QFF201" i="1" s="1"/>
  <c r="QEY201" i="1"/>
  <c r="QEV201" i="1"/>
  <c r="QEX201" i="1" s="1"/>
  <c r="QEQ201" i="1"/>
  <c r="QEN201" i="1"/>
  <c r="QEP201" i="1" s="1"/>
  <c r="QEI201" i="1"/>
  <c r="QEF201" i="1"/>
  <c r="QEH201" i="1" s="1"/>
  <c r="QEA201" i="1"/>
  <c r="QDX201" i="1"/>
  <c r="QDZ201" i="1" s="1"/>
  <c r="QDS201" i="1"/>
  <c r="QDP201" i="1"/>
  <c r="QDR201" i="1" s="1"/>
  <c r="QDK201" i="1"/>
  <c r="QDH201" i="1"/>
  <c r="QDJ201" i="1" s="1"/>
  <c r="QDC201" i="1"/>
  <c r="QCZ201" i="1"/>
  <c r="QDB201" i="1" s="1"/>
  <c r="QCU201" i="1"/>
  <c r="QCR201" i="1"/>
  <c r="QCT201" i="1" s="1"/>
  <c r="QCM201" i="1"/>
  <c r="QCJ201" i="1"/>
  <c r="QCL201" i="1" s="1"/>
  <c r="QCE201" i="1"/>
  <c r="QCB201" i="1"/>
  <c r="QCD201" i="1" s="1"/>
  <c r="QBW201" i="1"/>
  <c r="QBT201" i="1"/>
  <c r="QBV201" i="1" s="1"/>
  <c r="QBO201" i="1"/>
  <c r="QBL201" i="1"/>
  <c r="QBN201" i="1" s="1"/>
  <c r="QBG201" i="1"/>
  <c r="QBD201" i="1"/>
  <c r="QBF201" i="1" s="1"/>
  <c r="QAY201" i="1"/>
  <c r="QAV201" i="1"/>
  <c r="QAX201" i="1" s="1"/>
  <c r="QAQ201" i="1"/>
  <c r="QAN201" i="1"/>
  <c r="QAP201" i="1" s="1"/>
  <c r="QAI201" i="1"/>
  <c r="QAF201" i="1"/>
  <c r="QAH201" i="1" s="1"/>
  <c r="QAA201" i="1"/>
  <c r="PZX201" i="1"/>
  <c r="PZZ201" i="1" s="1"/>
  <c r="PZS201" i="1"/>
  <c r="PZP201" i="1"/>
  <c r="PZR201" i="1" s="1"/>
  <c r="PZK201" i="1"/>
  <c r="PZH201" i="1"/>
  <c r="PZJ201" i="1" s="1"/>
  <c r="PZC201" i="1"/>
  <c r="PYZ201" i="1"/>
  <c r="PZB201" i="1" s="1"/>
  <c r="PYU201" i="1"/>
  <c r="PYR201" i="1"/>
  <c r="PYT201" i="1" s="1"/>
  <c r="PYM201" i="1"/>
  <c r="PYJ201" i="1"/>
  <c r="PYL201" i="1" s="1"/>
  <c r="PYE201" i="1"/>
  <c r="PYB201" i="1"/>
  <c r="PYD201" i="1" s="1"/>
  <c r="PXW201" i="1"/>
  <c r="PXT201" i="1"/>
  <c r="PXV201" i="1" s="1"/>
  <c r="PXO201" i="1"/>
  <c r="PXL201" i="1"/>
  <c r="PXN201" i="1" s="1"/>
  <c r="PXG201" i="1"/>
  <c r="PXD201" i="1"/>
  <c r="PXF201" i="1" s="1"/>
  <c r="PWY201" i="1"/>
  <c r="PWV201" i="1"/>
  <c r="PWX201" i="1" s="1"/>
  <c r="PWQ201" i="1"/>
  <c r="PWN201" i="1"/>
  <c r="PWP201" i="1" s="1"/>
  <c r="PWI201" i="1"/>
  <c r="PWF201" i="1"/>
  <c r="PWH201" i="1" s="1"/>
  <c r="PWA201" i="1"/>
  <c r="PVX201" i="1"/>
  <c r="PVZ201" i="1" s="1"/>
  <c r="PVS201" i="1"/>
  <c r="PVP201" i="1"/>
  <c r="PVR201" i="1" s="1"/>
  <c r="PVK201" i="1"/>
  <c r="PVH201" i="1"/>
  <c r="PVJ201" i="1" s="1"/>
  <c r="PVC201" i="1"/>
  <c r="PUZ201" i="1"/>
  <c r="PVB201" i="1" s="1"/>
  <c r="PUU201" i="1"/>
  <c r="PUR201" i="1"/>
  <c r="PUT201" i="1" s="1"/>
  <c r="PUM201" i="1"/>
  <c r="PUJ201" i="1"/>
  <c r="PUL201" i="1" s="1"/>
  <c r="PUE201" i="1"/>
  <c r="PUB201" i="1"/>
  <c r="PUD201" i="1" s="1"/>
  <c r="PTW201" i="1"/>
  <c r="PTT201" i="1"/>
  <c r="PTV201" i="1" s="1"/>
  <c r="PTO201" i="1"/>
  <c r="PTL201" i="1"/>
  <c r="PTN201" i="1" s="1"/>
  <c r="PTG201" i="1"/>
  <c r="PTD201" i="1"/>
  <c r="PTF201" i="1" s="1"/>
  <c r="PSY201" i="1"/>
  <c r="PSV201" i="1"/>
  <c r="PSX201" i="1" s="1"/>
  <c r="PSQ201" i="1"/>
  <c r="PSN201" i="1"/>
  <c r="PSP201" i="1" s="1"/>
  <c r="PSI201" i="1"/>
  <c r="PSF201" i="1"/>
  <c r="PSH201" i="1" s="1"/>
  <c r="PSA201" i="1"/>
  <c r="PRX201" i="1"/>
  <c r="PRZ201" i="1" s="1"/>
  <c r="PRS201" i="1"/>
  <c r="PRP201" i="1"/>
  <c r="PRR201" i="1" s="1"/>
  <c r="PRK201" i="1"/>
  <c r="PRH201" i="1"/>
  <c r="PRJ201" i="1" s="1"/>
  <c r="PRC201" i="1"/>
  <c r="PQZ201" i="1"/>
  <c r="PRB201" i="1" s="1"/>
  <c r="PQU201" i="1"/>
  <c r="PQR201" i="1"/>
  <c r="PQT201" i="1" s="1"/>
  <c r="PQM201" i="1"/>
  <c r="PQJ201" i="1"/>
  <c r="PQL201" i="1" s="1"/>
  <c r="PQE201" i="1"/>
  <c r="PQB201" i="1"/>
  <c r="PQD201" i="1" s="1"/>
  <c r="PPW201" i="1"/>
  <c r="PPT201" i="1"/>
  <c r="PPV201" i="1" s="1"/>
  <c r="PPO201" i="1"/>
  <c r="PPL201" i="1"/>
  <c r="PPN201" i="1" s="1"/>
  <c r="PPG201" i="1"/>
  <c r="PPD201" i="1"/>
  <c r="PPF201" i="1" s="1"/>
  <c r="POY201" i="1"/>
  <c r="POV201" i="1"/>
  <c r="POX201" i="1" s="1"/>
  <c r="POQ201" i="1"/>
  <c r="PON201" i="1"/>
  <c r="POP201" i="1" s="1"/>
  <c r="POI201" i="1"/>
  <c r="POF201" i="1"/>
  <c r="POH201" i="1" s="1"/>
  <c r="POA201" i="1"/>
  <c r="PNX201" i="1"/>
  <c r="PNZ201" i="1" s="1"/>
  <c r="PNS201" i="1"/>
  <c r="PNP201" i="1"/>
  <c r="PNR201" i="1" s="1"/>
  <c r="PNK201" i="1"/>
  <c r="PNH201" i="1"/>
  <c r="PNJ201" i="1" s="1"/>
  <c r="PNC201" i="1"/>
  <c r="PMZ201" i="1"/>
  <c r="PNB201" i="1" s="1"/>
  <c r="PMU201" i="1"/>
  <c r="PMR201" i="1"/>
  <c r="PMT201" i="1" s="1"/>
  <c r="PMM201" i="1"/>
  <c r="PMJ201" i="1"/>
  <c r="PML201" i="1" s="1"/>
  <c r="PME201" i="1"/>
  <c r="PMB201" i="1"/>
  <c r="PMD201" i="1" s="1"/>
  <c r="PLW201" i="1"/>
  <c r="PLT201" i="1"/>
  <c r="PLV201" i="1" s="1"/>
  <c r="PLO201" i="1"/>
  <c r="PLL201" i="1"/>
  <c r="PLN201" i="1" s="1"/>
  <c r="PLG201" i="1"/>
  <c r="PLD201" i="1"/>
  <c r="PLF201" i="1" s="1"/>
  <c r="PKY201" i="1"/>
  <c r="PKV201" i="1"/>
  <c r="PKX201" i="1" s="1"/>
  <c r="PKQ201" i="1"/>
  <c r="PKN201" i="1"/>
  <c r="PKP201" i="1" s="1"/>
  <c r="PKI201" i="1"/>
  <c r="PKF201" i="1"/>
  <c r="PKH201" i="1" s="1"/>
  <c r="PKA201" i="1"/>
  <c r="PJX201" i="1"/>
  <c r="PJZ201" i="1" s="1"/>
  <c r="PJS201" i="1"/>
  <c r="PJP201" i="1"/>
  <c r="PJR201" i="1" s="1"/>
  <c r="PJK201" i="1"/>
  <c r="PJH201" i="1"/>
  <c r="PJJ201" i="1" s="1"/>
  <c r="PJC201" i="1"/>
  <c r="PIZ201" i="1"/>
  <c r="PJB201" i="1" s="1"/>
  <c r="PIU201" i="1"/>
  <c r="PIR201" i="1"/>
  <c r="PIT201" i="1" s="1"/>
  <c r="PIM201" i="1"/>
  <c r="PIJ201" i="1"/>
  <c r="PIL201" i="1" s="1"/>
  <c r="PIE201" i="1"/>
  <c r="PIB201" i="1"/>
  <c r="PID201" i="1" s="1"/>
  <c r="PHW201" i="1"/>
  <c r="PHT201" i="1"/>
  <c r="PHV201" i="1" s="1"/>
  <c r="PHO201" i="1"/>
  <c r="PHL201" i="1"/>
  <c r="PHN201" i="1" s="1"/>
  <c r="PHG201" i="1"/>
  <c r="PHD201" i="1"/>
  <c r="PHF201" i="1" s="1"/>
  <c r="PGY201" i="1"/>
  <c r="PGV201" i="1"/>
  <c r="PGX201" i="1" s="1"/>
  <c r="PGQ201" i="1"/>
  <c r="PGN201" i="1"/>
  <c r="PGP201" i="1" s="1"/>
  <c r="PGI201" i="1"/>
  <c r="PGF201" i="1"/>
  <c r="PGH201" i="1" s="1"/>
  <c r="PGA201" i="1"/>
  <c r="PFX201" i="1"/>
  <c r="PFZ201" i="1" s="1"/>
  <c r="PFS201" i="1"/>
  <c r="PFP201" i="1"/>
  <c r="PFR201" i="1" s="1"/>
  <c r="PFK201" i="1"/>
  <c r="PFH201" i="1"/>
  <c r="PFJ201" i="1" s="1"/>
  <c r="PFC201" i="1"/>
  <c r="PEZ201" i="1"/>
  <c r="PFB201" i="1" s="1"/>
  <c r="PEU201" i="1"/>
  <c r="PER201" i="1"/>
  <c r="PET201" i="1" s="1"/>
  <c r="PEM201" i="1"/>
  <c r="PEJ201" i="1"/>
  <c r="PEL201" i="1" s="1"/>
  <c r="PEE201" i="1"/>
  <c r="PEB201" i="1"/>
  <c r="PED201" i="1" s="1"/>
  <c r="PDW201" i="1"/>
  <c r="PDT201" i="1"/>
  <c r="PDV201" i="1" s="1"/>
  <c r="PDO201" i="1"/>
  <c r="PDL201" i="1"/>
  <c r="PDN201" i="1" s="1"/>
  <c r="PDG201" i="1"/>
  <c r="PDD201" i="1"/>
  <c r="PDF201" i="1" s="1"/>
  <c r="PCY201" i="1"/>
  <c r="PCV201" i="1"/>
  <c r="PCX201" i="1" s="1"/>
  <c r="PCQ201" i="1"/>
  <c r="PCN201" i="1"/>
  <c r="PCP201" i="1" s="1"/>
  <c r="PCI201" i="1"/>
  <c r="PCF201" i="1"/>
  <c r="PCH201" i="1" s="1"/>
  <c r="PCA201" i="1"/>
  <c r="PBX201" i="1"/>
  <c r="PBZ201" i="1" s="1"/>
  <c r="PBS201" i="1"/>
  <c r="PBP201" i="1"/>
  <c r="PBR201" i="1" s="1"/>
  <c r="PBK201" i="1"/>
  <c r="PBH201" i="1"/>
  <c r="PBJ201" i="1" s="1"/>
  <c r="PBC201" i="1"/>
  <c r="PAZ201" i="1"/>
  <c r="PBB201" i="1" s="1"/>
  <c r="PAU201" i="1"/>
  <c r="PAR201" i="1"/>
  <c r="PAT201" i="1" s="1"/>
  <c r="PAM201" i="1"/>
  <c r="PAJ201" i="1"/>
  <c r="PAL201" i="1" s="1"/>
  <c r="PAE201" i="1"/>
  <c r="PAB201" i="1"/>
  <c r="PAD201" i="1" s="1"/>
  <c r="OZW201" i="1"/>
  <c r="OZT201" i="1"/>
  <c r="OZV201" i="1" s="1"/>
  <c r="OZO201" i="1"/>
  <c r="OZL201" i="1"/>
  <c r="OZN201" i="1" s="1"/>
  <c r="OZG201" i="1"/>
  <c r="OZD201" i="1"/>
  <c r="OZF201" i="1" s="1"/>
  <c r="OYY201" i="1"/>
  <c r="OYV201" i="1"/>
  <c r="OYX201" i="1" s="1"/>
  <c r="OYQ201" i="1"/>
  <c r="OYN201" i="1"/>
  <c r="OYP201" i="1" s="1"/>
  <c r="OYI201" i="1"/>
  <c r="OYF201" i="1"/>
  <c r="OYH201" i="1" s="1"/>
  <c r="OYA201" i="1"/>
  <c r="OXX201" i="1"/>
  <c r="OXZ201" i="1" s="1"/>
  <c r="OXS201" i="1"/>
  <c r="OXP201" i="1"/>
  <c r="OXR201" i="1" s="1"/>
  <c r="OXK201" i="1"/>
  <c r="OXH201" i="1"/>
  <c r="OXJ201" i="1" s="1"/>
  <c r="OXC201" i="1"/>
  <c r="OWZ201" i="1"/>
  <c r="OXB201" i="1" s="1"/>
  <c r="OWU201" i="1"/>
  <c r="OWR201" i="1"/>
  <c r="OWT201" i="1" s="1"/>
  <c r="OWM201" i="1"/>
  <c r="OWJ201" i="1"/>
  <c r="OWL201" i="1" s="1"/>
  <c r="OWE201" i="1"/>
  <c r="OWB201" i="1"/>
  <c r="OWD201" i="1" s="1"/>
  <c r="OVW201" i="1"/>
  <c r="OVT201" i="1"/>
  <c r="OVV201" i="1" s="1"/>
  <c r="OVO201" i="1"/>
  <c r="OVL201" i="1"/>
  <c r="OVN201" i="1" s="1"/>
  <c r="OVG201" i="1"/>
  <c r="OVD201" i="1"/>
  <c r="OVF201" i="1" s="1"/>
  <c r="OUY201" i="1"/>
  <c r="OUV201" i="1"/>
  <c r="OUX201" i="1" s="1"/>
  <c r="OUQ201" i="1"/>
  <c r="OUN201" i="1"/>
  <c r="OUP201" i="1" s="1"/>
  <c r="OUI201" i="1"/>
  <c r="OUF201" i="1"/>
  <c r="OUH201" i="1" s="1"/>
  <c r="OUA201" i="1"/>
  <c r="OTX201" i="1"/>
  <c r="OTZ201" i="1" s="1"/>
  <c r="OTS201" i="1"/>
  <c r="OTP201" i="1"/>
  <c r="OTR201" i="1" s="1"/>
  <c r="OTK201" i="1"/>
  <c r="OTH201" i="1"/>
  <c r="OTJ201" i="1" s="1"/>
  <c r="OTC201" i="1"/>
  <c r="OSZ201" i="1"/>
  <c r="OTB201" i="1" s="1"/>
  <c r="OSU201" i="1"/>
  <c r="OSR201" i="1"/>
  <c r="OST201" i="1" s="1"/>
  <c r="OSM201" i="1"/>
  <c r="OSJ201" i="1"/>
  <c r="OSL201" i="1" s="1"/>
  <c r="OSE201" i="1"/>
  <c r="OSB201" i="1"/>
  <c r="OSD201" i="1" s="1"/>
  <c r="ORW201" i="1"/>
  <c r="ORT201" i="1"/>
  <c r="ORV201" i="1" s="1"/>
  <c r="ORO201" i="1"/>
  <c r="ORL201" i="1"/>
  <c r="ORN201" i="1" s="1"/>
  <c r="ORG201" i="1"/>
  <c r="ORD201" i="1"/>
  <c r="ORF201" i="1" s="1"/>
  <c r="OQY201" i="1"/>
  <c r="OQV201" i="1"/>
  <c r="OQX201" i="1" s="1"/>
  <c r="OQQ201" i="1"/>
  <c r="OQN201" i="1"/>
  <c r="OQP201" i="1" s="1"/>
  <c r="OQI201" i="1"/>
  <c r="OQF201" i="1"/>
  <c r="OQH201" i="1" s="1"/>
  <c r="OQA201" i="1"/>
  <c r="OPX201" i="1"/>
  <c r="OPZ201" i="1" s="1"/>
  <c r="OPS201" i="1"/>
  <c r="OPP201" i="1"/>
  <c r="OPR201" i="1" s="1"/>
  <c r="OPK201" i="1"/>
  <c r="OPH201" i="1"/>
  <c r="OPJ201" i="1" s="1"/>
  <c r="OPC201" i="1"/>
  <c r="OOZ201" i="1"/>
  <c r="OPB201" i="1" s="1"/>
  <c r="OOU201" i="1"/>
  <c r="OOR201" i="1"/>
  <c r="OOT201" i="1" s="1"/>
  <c r="OOM201" i="1"/>
  <c r="OOJ201" i="1"/>
  <c r="OOL201" i="1" s="1"/>
  <c r="OOE201" i="1"/>
  <c r="OOB201" i="1"/>
  <c r="OOD201" i="1" s="1"/>
  <c r="ONW201" i="1"/>
  <c r="ONT201" i="1"/>
  <c r="ONV201" i="1" s="1"/>
  <c r="ONO201" i="1"/>
  <c r="ONL201" i="1"/>
  <c r="ONN201" i="1" s="1"/>
  <c r="ONG201" i="1"/>
  <c r="OND201" i="1"/>
  <c r="ONF201" i="1" s="1"/>
  <c r="OMY201" i="1"/>
  <c r="OMV201" i="1"/>
  <c r="OMX201" i="1" s="1"/>
  <c r="OMQ201" i="1"/>
  <c r="OMN201" i="1"/>
  <c r="OMP201" i="1" s="1"/>
  <c r="OMI201" i="1"/>
  <c r="OMF201" i="1"/>
  <c r="OMH201" i="1" s="1"/>
  <c r="OMA201" i="1"/>
  <c r="OLX201" i="1"/>
  <c r="OLZ201" i="1" s="1"/>
  <c r="OLS201" i="1"/>
  <c r="OLP201" i="1"/>
  <c r="OLR201" i="1" s="1"/>
  <c r="OLK201" i="1"/>
  <c r="OLH201" i="1"/>
  <c r="OLJ201" i="1" s="1"/>
  <c r="OLC201" i="1"/>
  <c r="OKZ201" i="1"/>
  <c r="OLB201" i="1" s="1"/>
  <c r="OKU201" i="1"/>
  <c r="OKR201" i="1"/>
  <c r="OKT201" i="1" s="1"/>
  <c r="OKM201" i="1"/>
  <c r="OKJ201" i="1"/>
  <c r="OKL201" i="1" s="1"/>
  <c r="OKE201" i="1"/>
  <c r="OKB201" i="1"/>
  <c r="OKD201" i="1" s="1"/>
  <c r="OJW201" i="1"/>
  <c r="OJT201" i="1"/>
  <c r="OJV201" i="1" s="1"/>
  <c r="OJO201" i="1"/>
  <c r="OJL201" i="1"/>
  <c r="OJN201" i="1" s="1"/>
  <c r="OJG201" i="1"/>
  <c r="OJD201" i="1"/>
  <c r="OJF201" i="1" s="1"/>
  <c r="OIY201" i="1"/>
  <c r="OIV201" i="1"/>
  <c r="OIX201" i="1" s="1"/>
  <c r="OIQ201" i="1"/>
  <c r="OIN201" i="1"/>
  <c r="OIP201" i="1" s="1"/>
  <c r="OII201" i="1"/>
  <c r="OIF201" i="1"/>
  <c r="OIH201" i="1" s="1"/>
  <c r="OIA201" i="1"/>
  <c r="OHX201" i="1"/>
  <c r="OHZ201" i="1" s="1"/>
  <c r="OHS201" i="1"/>
  <c r="OHP201" i="1"/>
  <c r="OHR201" i="1" s="1"/>
  <c r="OHK201" i="1"/>
  <c r="OHH201" i="1"/>
  <c r="OHJ201" i="1" s="1"/>
  <c r="OHC201" i="1"/>
  <c r="OGZ201" i="1"/>
  <c r="OHB201" i="1" s="1"/>
  <c r="OGU201" i="1"/>
  <c r="OGR201" i="1"/>
  <c r="OGT201" i="1" s="1"/>
  <c r="OGM201" i="1"/>
  <c r="OGJ201" i="1"/>
  <c r="OGL201" i="1" s="1"/>
  <c r="OGE201" i="1"/>
  <c r="OGB201" i="1"/>
  <c r="OGD201" i="1" s="1"/>
  <c r="OFW201" i="1"/>
  <c r="OFT201" i="1"/>
  <c r="OFV201" i="1" s="1"/>
  <c r="OFO201" i="1"/>
  <c r="OFL201" i="1"/>
  <c r="OFN201" i="1" s="1"/>
  <c r="OFG201" i="1"/>
  <c r="OFD201" i="1"/>
  <c r="OFF201" i="1" s="1"/>
  <c r="OEY201" i="1"/>
  <c r="OEV201" i="1"/>
  <c r="OEX201" i="1" s="1"/>
  <c r="OEQ201" i="1"/>
  <c r="OEN201" i="1"/>
  <c r="OEP201" i="1" s="1"/>
  <c r="OEI201" i="1"/>
  <c r="OEF201" i="1"/>
  <c r="OEH201" i="1" s="1"/>
  <c r="OEA201" i="1"/>
  <c r="ODX201" i="1"/>
  <c r="ODZ201" i="1" s="1"/>
  <c r="ODS201" i="1"/>
  <c r="ODP201" i="1"/>
  <c r="ODR201" i="1" s="1"/>
  <c r="ODK201" i="1"/>
  <c r="ODH201" i="1"/>
  <c r="ODJ201" i="1" s="1"/>
  <c r="ODC201" i="1"/>
  <c r="OCZ201" i="1"/>
  <c r="ODB201" i="1" s="1"/>
  <c r="OCU201" i="1"/>
  <c r="OCR201" i="1"/>
  <c r="OCT201" i="1" s="1"/>
  <c r="OCM201" i="1"/>
  <c r="OCJ201" i="1"/>
  <c r="OCL201" i="1" s="1"/>
  <c r="OCE201" i="1"/>
  <c r="OCB201" i="1"/>
  <c r="OCD201" i="1" s="1"/>
  <c r="OBW201" i="1"/>
  <c r="OBT201" i="1"/>
  <c r="OBV201" i="1" s="1"/>
  <c r="OBO201" i="1"/>
  <c r="OBL201" i="1"/>
  <c r="OBN201" i="1" s="1"/>
  <c r="OBG201" i="1"/>
  <c r="OBD201" i="1"/>
  <c r="OBF201" i="1" s="1"/>
  <c r="OAY201" i="1"/>
  <c r="OAV201" i="1"/>
  <c r="OAX201" i="1" s="1"/>
  <c r="OAQ201" i="1"/>
  <c r="OAN201" i="1"/>
  <c r="OAP201" i="1" s="1"/>
  <c r="OAI201" i="1"/>
  <c r="OAF201" i="1"/>
  <c r="OAH201" i="1" s="1"/>
  <c r="OAA201" i="1"/>
  <c r="NZX201" i="1"/>
  <c r="NZZ201" i="1" s="1"/>
  <c r="NZS201" i="1"/>
  <c r="NZP201" i="1"/>
  <c r="NZR201" i="1" s="1"/>
  <c r="NZK201" i="1"/>
  <c r="NZH201" i="1"/>
  <c r="NZJ201" i="1" s="1"/>
  <c r="NZC201" i="1"/>
  <c r="NYZ201" i="1"/>
  <c r="NZB201" i="1" s="1"/>
  <c r="NYU201" i="1"/>
  <c r="NYR201" i="1"/>
  <c r="NYT201" i="1" s="1"/>
  <c r="NYM201" i="1"/>
  <c r="NYJ201" i="1"/>
  <c r="NYL201" i="1" s="1"/>
  <c r="NYE201" i="1"/>
  <c r="NYB201" i="1"/>
  <c r="NYD201" i="1" s="1"/>
  <c r="NXW201" i="1"/>
  <c r="NXT201" i="1"/>
  <c r="NXV201" i="1" s="1"/>
  <c r="NXO201" i="1"/>
  <c r="NXL201" i="1"/>
  <c r="NXN201" i="1" s="1"/>
  <c r="NXG201" i="1"/>
  <c r="NXD201" i="1"/>
  <c r="NXF201" i="1" s="1"/>
  <c r="NWY201" i="1"/>
  <c r="NWV201" i="1"/>
  <c r="NWX201" i="1" s="1"/>
  <c r="NWQ201" i="1"/>
  <c r="NWN201" i="1"/>
  <c r="NWP201" i="1" s="1"/>
  <c r="NWI201" i="1"/>
  <c r="NWF201" i="1"/>
  <c r="NWH201" i="1" s="1"/>
  <c r="NWA201" i="1"/>
  <c r="NVX201" i="1"/>
  <c r="NVZ201" i="1" s="1"/>
  <c r="NVS201" i="1"/>
  <c r="NVP201" i="1"/>
  <c r="NVR201" i="1" s="1"/>
  <c r="NVK201" i="1"/>
  <c r="NVH201" i="1"/>
  <c r="NVJ201" i="1" s="1"/>
  <c r="NVC201" i="1"/>
  <c r="NUZ201" i="1"/>
  <c r="NVB201" i="1" s="1"/>
  <c r="NUU201" i="1"/>
  <c r="NUR201" i="1"/>
  <c r="NUT201" i="1" s="1"/>
  <c r="NUM201" i="1"/>
  <c r="NUJ201" i="1"/>
  <c r="NUL201" i="1" s="1"/>
  <c r="NUE201" i="1"/>
  <c r="NUB201" i="1"/>
  <c r="NUD201" i="1" s="1"/>
  <c r="NTW201" i="1"/>
  <c r="NTT201" i="1"/>
  <c r="NTV201" i="1" s="1"/>
  <c r="NTO201" i="1"/>
  <c r="NTL201" i="1"/>
  <c r="NTN201" i="1" s="1"/>
  <c r="NTG201" i="1"/>
  <c r="NTD201" i="1"/>
  <c r="NTF201" i="1" s="1"/>
  <c r="NSY201" i="1"/>
  <c r="NSV201" i="1"/>
  <c r="NSX201" i="1" s="1"/>
  <c r="NSQ201" i="1"/>
  <c r="NSN201" i="1"/>
  <c r="NSP201" i="1" s="1"/>
  <c r="NSI201" i="1"/>
  <c r="NSF201" i="1"/>
  <c r="NSH201" i="1" s="1"/>
  <c r="NSA201" i="1"/>
  <c r="NRX201" i="1"/>
  <c r="NRZ201" i="1" s="1"/>
  <c r="NRS201" i="1"/>
  <c r="NRP201" i="1"/>
  <c r="NRR201" i="1" s="1"/>
  <c r="NRK201" i="1"/>
  <c r="NRH201" i="1"/>
  <c r="NRJ201" i="1" s="1"/>
  <c r="NRC201" i="1"/>
  <c r="NQZ201" i="1"/>
  <c r="NRB201" i="1" s="1"/>
  <c r="NQU201" i="1"/>
  <c r="NQR201" i="1"/>
  <c r="NQT201" i="1" s="1"/>
  <c r="NQM201" i="1"/>
  <c r="NQJ201" i="1"/>
  <c r="NQL201" i="1" s="1"/>
  <c r="NQE201" i="1"/>
  <c r="NQB201" i="1"/>
  <c r="NQD201" i="1" s="1"/>
  <c r="NPW201" i="1"/>
  <c r="NPT201" i="1"/>
  <c r="NPV201" i="1" s="1"/>
  <c r="NPO201" i="1"/>
  <c r="NPL201" i="1"/>
  <c r="NPN201" i="1" s="1"/>
  <c r="NPG201" i="1"/>
  <c r="NPD201" i="1"/>
  <c r="NPF201" i="1" s="1"/>
  <c r="NOY201" i="1"/>
  <c r="NOV201" i="1"/>
  <c r="NOX201" i="1" s="1"/>
  <c r="NOQ201" i="1"/>
  <c r="NON201" i="1"/>
  <c r="NOP201" i="1" s="1"/>
  <c r="NOI201" i="1"/>
  <c r="NOF201" i="1"/>
  <c r="NOH201" i="1" s="1"/>
  <c r="NOA201" i="1"/>
  <c r="NNX201" i="1"/>
  <c r="NNZ201" i="1" s="1"/>
  <c r="NNS201" i="1"/>
  <c r="NNP201" i="1"/>
  <c r="NNR201" i="1" s="1"/>
  <c r="NNK201" i="1"/>
  <c r="NNH201" i="1"/>
  <c r="NNJ201" i="1" s="1"/>
  <c r="NNC201" i="1"/>
  <c r="NMZ201" i="1"/>
  <c r="NNB201" i="1" s="1"/>
  <c r="NMU201" i="1"/>
  <c r="NMR201" i="1"/>
  <c r="NMT201" i="1" s="1"/>
  <c r="NMM201" i="1"/>
  <c r="NMJ201" i="1"/>
  <c r="NML201" i="1" s="1"/>
  <c r="NME201" i="1"/>
  <c r="NMB201" i="1"/>
  <c r="NMD201" i="1" s="1"/>
  <c r="NLW201" i="1"/>
  <c r="NLT201" i="1"/>
  <c r="NLV201" i="1" s="1"/>
  <c r="NLO201" i="1"/>
  <c r="NLL201" i="1"/>
  <c r="NLN201" i="1" s="1"/>
  <c r="NLG201" i="1"/>
  <c r="NLD201" i="1"/>
  <c r="NLF201" i="1" s="1"/>
  <c r="NKY201" i="1"/>
  <c r="NKV201" i="1"/>
  <c r="NKX201" i="1" s="1"/>
  <c r="NKQ201" i="1"/>
  <c r="NKN201" i="1"/>
  <c r="NKP201" i="1" s="1"/>
  <c r="NKI201" i="1"/>
  <c r="NKF201" i="1"/>
  <c r="NKH201" i="1" s="1"/>
  <c r="NKA201" i="1"/>
  <c r="NJX201" i="1"/>
  <c r="NJZ201" i="1" s="1"/>
  <c r="NJS201" i="1"/>
  <c r="NJP201" i="1"/>
  <c r="NJR201" i="1" s="1"/>
  <c r="NJK201" i="1"/>
  <c r="NJH201" i="1"/>
  <c r="NJJ201" i="1" s="1"/>
  <c r="NJC201" i="1"/>
  <c r="NIZ201" i="1"/>
  <c r="NJB201" i="1" s="1"/>
  <c r="NIU201" i="1"/>
  <c r="NIR201" i="1"/>
  <c r="NIT201" i="1" s="1"/>
  <c r="NIM201" i="1"/>
  <c r="NIJ201" i="1"/>
  <c r="NIL201" i="1" s="1"/>
  <c r="NIE201" i="1"/>
  <c r="NIB201" i="1"/>
  <c r="NID201" i="1" s="1"/>
  <c r="NHW201" i="1"/>
  <c r="NHT201" i="1"/>
  <c r="NHV201" i="1" s="1"/>
  <c r="NHO201" i="1"/>
  <c r="NHL201" i="1"/>
  <c r="NHN201" i="1" s="1"/>
  <c r="NHG201" i="1"/>
  <c r="NHD201" i="1"/>
  <c r="NHF201" i="1" s="1"/>
  <c r="NGY201" i="1"/>
  <c r="NGV201" i="1"/>
  <c r="NGX201" i="1" s="1"/>
  <c r="NGQ201" i="1"/>
  <c r="NGN201" i="1"/>
  <c r="NGP201" i="1" s="1"/>
  <c r="NGI201" i="1"/>
  <c r="NGF201" i="1"/>
  <c r="NGH201" i="1" s="1"/>
  <c r="NGA201" i="1"/>
  <c r="NFX201" i="1"/>
  <c r="NFZ201" i="1" s="1"/>
  <c r="NFS201" i="1"/>
  <c r="NFP201" i="1"/>
  <c r="NFR201" i="1" s="1"/>
  <c r="NFK201" i="1"/>
  <c r="NFH201" i="1"/>
  <c r="NFJ201" i="1" s="1"/>
  <c r="NFC201" i="1"/>
  <c r="NEZ201" i="1"/>
  <c r="NFB201" i="1" s="1"/>
  <c r="NEU201" i="1"/>
  <c r="NER201" i="1"/>
  <c r="NET201" i="1" s="1"/>
  <c r="NEM201" i="1"/>
  <c r="NEJ201" i="1"/>
  <c r="NEL201" i="1" s="1"/>
  <c r="NEE201" i="1"/>
  <c r="NEB201" i="1"/>
  <c r="NED201" i="1" s="1"/>
  <c r="NDW201" i="1"/>
  <c r="NDT201" i="1"/>
  <c r="NDV201" i="1" s="1"/>
  <c r="NDO201" i="1"/>
  <c r="NDL201" i="1"/>
  <c r="NDN201" i="1" s="1"/>
  <c r="NDG201" i="1"/>
  <c r="NDD201" i="1"/>
  <c r="NDF201" i="1" s="1"/>
  <c r="NCY201" i="1"/>
  <c r="NCV201" i="1"/>
  <c r="NCX201" i="1" s="1"/>
  <c r="NCQ201" i="1"/>
  <c r="NCN201" i="1"/>
  <c r="NCP201" i="1" s="1"/>
  <c r="NCI201" i="1"/>
  <c r="NCF201" i="1"/>
  <c r="NCH201" i="1" s="1"/>
  <c r="NCA201" i="1"/>
  <c r="NBX201" i="1"/>
  <c r="NBZ201" i="1" s="1"/>
  <c r="NBS201" i="1"/>
  <c r="NBP201" i="1"/>
  <c r="NBR201" i="1" s="1"/>
  <c r="NBK201" i="1"/>
  <c r="NBH201" i="1"/>
  <c r="NBJ201" i="1" s="1"/>
  <c r="NBC201" i="1"/>
  <c r="NAZ201" i="1"/>
  <c r="NBB201" i="1" s="1"/>
  <c r="NAU201" i="1"/>
  <c r="NAR201" i="1"/>
  <c r="NAT201" i="1" s="1"/>
  <c r="NAM201" i="1"/>
  <c r="NAJ201" i="1"/>
  <c r="NAL201" i="1" s="1"/>
  <c r="NAE201" i="1"/>
  <c r="NAB201" i="1"/>
  <c r="NAD201" i="1" s="1"/>
  <c r="MZW201" i="1"/>
  <c r="MZT201" i="1"/>
  <c r="MZV201" i="1" s="1"/>
  <c r="MZO201" i="1"/>
  <c r="MZL201" i="1"/>
  <c r="MZN201" i="1" s="1"/>
  <c r="MZG201" i="1"/>
  <c r="MZD201" i="1"/>
  <c r="MZF201" i="1" s="1"/>
  <c r="MYY201" i="1"/>
  <c r="MYV201" i="1"/>
  <c r="MYX201" i="1" s="1"/>
  <c r="MYQ201" i="1"/>
  <c r="MYN201" i="1"/>
  <c r="MYP201" i="1" s="1"/>
  <c r="MYI201" i="1"/>
  <c r="MYF201" i="1"/>
  <c r="MYH201" i="1" s="1"/>
  <c r="MYA201" i="1"/>
  <c r="MXX201" i="1"/>
  <c r="MXZ201" i="1" s="1"/>
  <c r="MXS201" i="1"/>
  <c r="MXP201" i="1"/>
  <c r="MXR201" i="1" s="1"/>
  <c r="MXK201" i="1"/>
  <c r="MXH201" i="1"/>
  <c r="MXJ201" i="1" s="1"/>
  <c r="MXC201" i="1"/>
  <c r="MWZ201" i="1"/>
  <c r="MXB201" i="1" s="1"/>
  <c r="MWU201" i="1"/>
  <c r="MWR201" i="1"/>
  <c r="MWT201" i="1" s="1"/>
  <c r="MWM201" i="1"/>
  <c r="MWJ201" i="1"/>
  <c r="MWL201" i="1" s="1"/>
  <c r="MWE201" i="1"/>
  <c r="MWB201" i="1"/>
  <c r="MWD201" i="1" s="1"/>
  <c r="MVW201" i="1"/>
  <c r="MVT201" i="1"/>
  <c r="MVV201" i="1" s="1"/>
  <c r="MVO201" i="1"/>
  <c r="MVL201" i="1"/>
  <c r="MVN201" i="1" s="1"/>
  <c r="MVG201" i="1"/>
  <c r="MVD201" i="1"/>
  <c r="MVF201" i="1" s="1"/>
  <c r="MUY201" i="1"/>
  <c r="MUV201" i="1"/>
  <c r="MUX201" i="1" s="1"/>
  <c r="MUQ201" i="1"/>
  <c r="MUN201" i="1"/>
  <c r="MUP201" i="1" s="1"/>
  <c r="MUI201" i="1"/>
  <c r="MUF201" i="1"/>
  <c r="MUH201" i="1" s="1"/>
  <c r="MUA201" i="1"/>
  <c r="MTX201" i="1"/>
  <c r="MTZ201" i="1" s="1"/>
  <c r="MTS201" i="1"/>
  <c r="MTP201" i="1"/>
  <c r="MTR201" i="1" s="1"/>
  <c r="MTK201" i="1"/>
  <c r="MTH201" i="1"/>
  <c r="MTJ201" i="1" s="1"/>
  <c r="MTC201" i="1"/>
  <c r="MSZ201" i="1"/>
  <c r="MTB201" i="1" s="1"/>
  <c r="MSU201" i="1"/>
  <c r="MSR201" i="1"/>
  <c r="MST201" i="1" s="1"/>
  <c r="MSM201" i="1"/>
  <c r="MSJ201" i="1"/>
  <c r="MSL201" i="1" s="1"/>
  <c r="MSE201" i="1"/>
  <c r="MSB201" i="1"/>
  <c r="MSD201" i="1" s="1"/>
  <c r="MRW201" i="1"/>
  <c r="MRT201" i="1"/>
  <c r="MRV201" i="1" s="1"/>
  <c r="MRO201" i="1"/>
  <c r="MRL201" i="1"/>
  <c r="MRN201" i="1" s="1"/>
  <c r="MRG201" i="1"/>
  <c r="MRD201" i="1"/>
  <c r="MRF201" i="1" s="1"/>
  <c r="MQY201" i="1"/>
  <c r="MQV201" i="1"/>
  <c r="MQX201" i="1" s="1"/>
  <c r="MQQ201" i="1"/>
  <c r="MQN201" i="1"/>
  <c r="MQP201" i="1" s="1"/>
  <c r="MQI201" i="1"/>
  <c r="MQF201" i="1"/>
  <c r="MQH201" i="1" s="1"/>
  <c r="MQA201" i="1"/>
  <c r="MPX201" i="1"/>
  <c r="MPZ201" i="1" s="1"/>
  <c r="MPS201" i="1"/>
  <c r="MPP201" i="1"/>
  <c r="MPR201" i="1" s="1"/>
  <c r="MPK201" i="1"/>
  <c r="MPH201" i="1"/>
  <c r="MPJ201" i="1" s="1"/>
  <c r="MPC201" i="1"/>
  <c r="MOZ201" i="1"/>
  <c r="MPB201" i="1" s="1"/>
  <c r="MOU201" i="1"/>
  <c r="MOR201" i="1"/>
  <c r="MOT201" i="1" s="1"/>
  <c r="MOM201" i="1"/>
  <c r="MOJ201" i="1"/>
  <c r="MOL201" i="1" s="1"/>
  <c r="MOE201" i="1"/>
  <c r="MOB201" i="1"/>
  <c r="MOD201" i="1" s="1"/>
  <c r="MNW201" i="1"/>
  <c r="MNT201" i="1"/>
  <c r="MNV201" i="1" s="1"/>
  <c r="MNO201" i="1"/>
  <c r="MNL201" i="1"/>
  <c r="MNN201" i="1" s="1"/>
  <c r="MNG201" i="1"/>
  <c r="MND201" i="1"/>
  <c r="MNF201" i="1" s="1"/>
  <c r="MMY201" i="1"/>
  <c r="MMV201" i="1"/>
  <c r="MMX201" i="1" s="1"/>
  <c r="MMQ201" i="1"/>
  <c r="MMN201" i="1"/>
  <c r="MMP201" i="1" s="1"/>
  <c r="MMI201" i="1"/>
  <c r="MMF201" i="1"/>
  <c r="MMH201" i="1" s="1"/>
  <c r="MMA201" i="1"/>
  <c r="MLX201" i="1"/>
  <c r="MLZ201" i="1" s="1"/>
  <c r="MLS201" i="1"/>
  <c r="MLP201" i="1"/>
  <c r="MLR201" i="1" s="1"/>
  <c r="MLK201" i="1"/>
  <c r="MLH201" i="1"/>
  <c r="MLJ201" i="1" s="1"/>
  <c r="MLC201" i="1"/>
  <c r="MKZ201" i="1"/>
  <c r="MLB201" i="1" s="1"/>
  <c r="MKU201" i="1"/>
  <c r="MKR201" i="1"/>
  <c r="MKT201" i="1" s="1"/>
  <c r="MKM201" i="1"/>
  <c r="MKJ201" i="1"/>
  <c r="MKL201" i="1" s="1"/>
  <c r="MKE201" i="1"/>
  <c r="MKB201" i="1"/>
  <c r="MKD201" i="1" s="1"/>
  <c r="MJW201" i="1"/>
  <c r="MJT201" i="1"/>
  <c r="MJV201" i="1" s="1"/>
  <c r="MJO201" i="1"/>
  <c r="MJL201" i="1"/>
  <c r="MJN201" i="1" s="1"/>
  <c r="MJG201" i="1"/>
  <c r="MJD201" i="1"/>
  <c r="MJF201" i="1" s="1"/>
  <c r="MIY201" i="1"/>
  <c r="MIV201" i="1"/>
  <c r="MIX201" i="1" s="1"/>
  <c r="MIQ201" i="1"/>
  <c r="MIN201" i="1"/>
  <c r="MIP201" i="1" s="1"/>
  <c r="MII201" i="1"/>
  <c r="MIF201" i="1"/>
  <c r="MIH201" i="1" s="1"/>
  <c r="MIA201" i="1"/>
  <c r="MHX201" i="1"/>
  <c r="MHZ201" i="1" s="1"/>
  <c r="MHS201" i="1"/>
  <c r="MHP201" i="1"/>
  <c r="MHR201" i="1" s="1"/>
  <c r="MHK201" i="1"/>
  <c r="MHH201" i="1"/>
  <c r="MHJ201" i="1" s="1"/>
  <c r="MHC201" i="1"/>
  <c r="MGZ201" i="1"/>
  <c r="MHB201" i="1" s="1"/>
  <c r="MGU201" i="1"/>
  <c r="MGR201" i="1"/>
  <c r="MGT201" i="1" s="1"/>
  <c r="MGM201" i="1"/>
  <c r="MGJ201" i="1"/>
  <c r="MGL201" i="1" s="1"/>
  <c r="MGE201" i="1"/>
  <c r="MGB201" i="1"/>
  <c r="MGD201" i="1" s="1"/>
  <c r="MFW201" i="1"/>
  <c r="MFT201" i="1"/>
  <c r="MFV201" i="1" s="1"/>
  <c r="MFO201" i="1"/>
  <c r="MFL201" i="1"/>
  <c r="MFN201" i="1" s="1"/>
  <c r="MFG201" i="1"/>
  <c r="MFD201" i="1"/>
  <c r="MFF201" i="1" s="1"/>
  <c r="MEY201" i="1"/>
  <c r="MEV201" i="1"/>
  <c r="MEX201" i="1" s="1"/>
  <c r="MEQ201" i="1"/>
  <c r="MEN201" i="1"/>
  <c r="MEP201" i="1" s="1"/>
  <c r="MEI201" i="1"/>
  <c r="MEF201" i="1"/>
  <c r="MEH201" i="1" s="1"/>
  <c r="MEA201" i="1"/>
  <c r="MDX201" i="1"/>
  <c r="MDZ201" i="1" s="1"/>
  <c r="MDS201" i="1"/>
  <c r="MDP201" i="1"/>
  <c r="MDR201" i="1" s="1"/>
  <c r="MDK201" i="1"/>
  <c r="MDH201" i="1"/>
  <c r="MDJ201" i="1" s="1"/>
  <c r="MDC201" i="1"/>
  <c r="MCZ201" i="1"/>
  <c r="MDB201" i="1" s="1"/>
  <c r="MCU201" i="1"/>
  <c r="MCR201" i="1"/>
  <c r="MCT201" i="1" s="1"/>
  <c r="MCM201" i="1"/>
  <c r="MCJ201" i="1"/>
  <c r="MCL201" i="1" s="1"/>
  <c r="MCE201" i="1"/>
  <c r="MCB201" i="1"/>
  <c r="MCD201" i="1" s="1"/>
  <c r="MBW201" i="1"/>
  <c r="MBT201" i="1"/>
  <c r="MBV201" i="1" s="1"/>
  <c r="MBO201" i="1"/>
  <c r="MBL201" i="1"/>
  <c r="MBN201" i="1" s="1"/>
  <c r="MBG201" i="1"/>
  <c r="MBD201" i="1"/>
  <c r="MBF201" i="1" s="1"/>
  <c r="MAY201" i="1"/>
  <c r="MAV201" i="1"/>
  <c r="MAX201" i="1" s="1"/>
  <c r="MAQ201" i="1"/>
  <c r="MAN201" i="1"/>
  <c r="MAP201" i="1" s="1"/>
  <c r="MAI201" i="1"/>
  <c r="MAF201" i="1"/>
  <c r="MAH201" i="1" s="1"/>
  <c r="MAA201" i="1"/>
  <c r="LZX201" i="1"/>
  <c r="LZZ201" i="1" s="1"/>
  <c r="LZS201" i="1"/>
  <c r="LZP201" i="1"/>
  <c r="LZR201" i="1" s="1"/>
  <c r="LZK201" i="1"/>
  <c r="LZH201" i="1"/>
  <c r="LZJ201" i="1" s="1"/>
  <c r="LZC201" i="1"/>
  <c r="LYZ201" i="1"/>
  <c r="LZB201" i="1" s="1"/>
  <c r="LYU201" i="1"/>
  <c r="LYR201" i="1"/>
  <c r="LYT201" i="1" s="1"/>
  <c r="LYM201" i="1"/>
  <c r="LYJ201" i="1"/>
  <c r="LYL201" i="1" s="1"/>
  <c r="LYE201" i="1"/>
  <c r="LYB201" i="1"/>
  <c r="LYD201" i="1" s="1"/>
  <c r="LXW201" i="1"/>
  <c r="LXT201" i="1"/>
  <c r="LXV201" i="1" s="1"/>
  <c r="LXO201" i="1"/>
  <c r="LXL201" i="1"/>
  <c r="LXN201" i="1" s="1"/>
  <c r="LXG201" i="1"/>
  <c r="LXD201" i="1"/>
  <c r="LXF201" i="1" s="1"/>
  <c r="LWY201" i="1"/>
  <c r="LWV201" i="1"/>
  <c r="LWX201" i="1" s="1"/>
  <c r="LWQ201" i="1"/>
  <c r="LWN201" i="1"/>
  <c r="LWP201" i="1" s="1"/>
  <c r="LWI201" i="1"/>
  <c r="LWF201" i="1"/>
  <c r="LWH201" i="1" s="1"/>
  <c r="LWA201" i="1"/>
  <c r="LVX201" i="1"/>
  <c r="LVZ201" i="1" s="1"/>
  <c r="LVS201" i="1"/>
  <c r="LVP201" i="1"/>
  <c r="LVR201" i="1" s="1"/>
  <c r="LVK201" i="1"/>
  <c r="LVH201" i="1"/>
  <c r="LVJ201" i="1" s="1"/>
  <c r="LVC201" i="1"/>
  <c r="LUZ201" i="1"/>
  <c r="LVB201" i="1" s="1"/>
  <c r="LUU201" i="1"/>
  <c r="LUR201" i="1"/>
  <c r="LUT201" i="1" s="1"/>
  <c r="LUM201" i="1"/>
  <c r="LUJ201" i="1"/>
  <c r="LUL201" i="1" s="1"/>
  <c r="LUE201" i="1"/>
  <c r="LUB201" i="1"/>
  <c r="LUD201" i="1" s="1"/>
  <c r="LTW201" i="1"/>
  <c r="LTT201" i="1"/>
  <c r="LTV201" i="1" s="1"/>
  <c r="LTO201" i="1"/>
  <c r="LTL201" i="1"/>
  <c r="LTN201" i="1" s="1"/>
  <c r="LTG201" i="1"/>
  <c r="LTD201" i="1"/>
  <c r="LTF201" i="1" s="1"/>
  <c r="LSY201" i="1"/>
  <c r="LSV201" i="1"/>
  <c r="LSX201" i="1" s="1"/>
  <c r="LSQ201" i="1"/>
  <c r="LSN201" i="1"/>
  <c r="LSP201" i="1" s="1"/>
  <c r="LSI201" i="1"/>
  <c r="LSF201" i="1"/>
  <c r="LSH201" i="1" s="1"/>
  <c r="LSA201" i="1"/>
  <c r="LRX201" i="1"/>
  <c r="LRZ201" i="1" s="1"/>
  <c r="LRS201" i="1"/>
  <c r="LRP201" i="1"/>
  <c r="LRR201" i="1" s="1"/>
  <c r="LRK201" i="1"/>
  <c r="LRH201" i="1"/>
  <c r="LRJ201" i="1" s="1"/>
  <c r="LRC201" i="1"/>
  <c r="LQZ201" i="1"/>
  <c r="LRB201" i="1" s="1"/>
  <c r="LQU201" i="1"/>
  <c r="LQR201" i="1"/>
  <c r="LQT201" i="1" s="1"/>
  <c r="LQM201" i="1"/>
  <c r="LQJ201" i="1"/>
  <c r="LQL201" i="1" s="1"/>
  <c r="LQE201" i="1"/>
  <c r="LQB201" i="1"/>
  <c r="LQD201" i="1" s="1"/>
  <c r="LPW201" i="1"/>
  <c r="LPT201" i="1"/>
  <c r="LPV201" i="1" s="1"/>
  <c r="LPO201" i="1"/>
  <c r="LPL201" i="1"/>
  <c r="LPN201" i="1" s="1"/>
  <c r="LPG201" i="1"/>
  <c r="LPD201" i="1"/>
  <c r="LPF201" i="1" s="1"/>
  <c r="LOY201" i="1"/>
  <c r="LOV201" i="1"/>
  <c r="LOX201" i="1" s="1"/>
  <c r="LOQ201" i="1"/>
  <c r="LON201" i="1"/>
  <c r="LOP201" i="1" s="1"/>
  <c r="LOI201" i="1"/>
  <c r="LOF201" i="1"/>
  <c r="LOH201" i="1" s="1"/>
  <c r="LOA201" i="1"/>
  <c r="LNX201" i="1"/>
  <c r="LNZ201" i="1" s="1"/>
  <c r="LNS201" i="1"/>
  <c r="LNP201" i="1"/>
  <c r="LNR201" i="1" s="1"/>
  <c r="LNK201" i="1"/>
  <c r="LNH201" i="1"/>
  <c r="LNJ201" i="1" s="1"/>
  <c r="LNC201" i="1"/>
  <c r="LMZ201" i="1"/>
  <c r="LNB201" i="1" s="1"/>
  <c r="LMU201" i="1"/>
  <c r="LMR201" i="1"/>
  <c r="LMT201" i="1" s="1"/>
  <c r="LMM201" i="1"/>
  <c r="LMJ201" i="1"/>
  <c r="LML201" i="1" s="1"/>
  <c r="LME201" i="1"/>
  <c r="LMB201" i="1"/>
  <c r="LMD201" i="1" s="1"/>
  <c r="LLW201" i="1"/>
  <c r="LLT201" i="1"/>
  <c r="LLV201" i="1" s="1"/>
  <c r="LLO201" i="1"/>
  <c r="LLL201" i="1"/>
  <c r="LLN201" i="1" s="1"/>
  <c r="LLG201" i="1"/>
  <c r="LLD201" i="1"/>
  <c r="LLF201" i="1" s="1"/>
  <c r="LKY201" i="1"/>
  <c r="LKV201" i="1"/>
  <c r="LKX201" i="1" s="1"/>
  <c r="LKQ201" i="1"/>
  <c r="LKN201" i="1"/>
  <c r="LKP201" i="1" s="1"/>
  <c r="LKI201" i="1"/>
  <c r="LKF201" i="1"/>
  <c r="LKH201" i="1" s="1"/>
  <c r="LKA201" i="1"/>
  <c r="LJX201" i="1"/>
  <c r="LJZ201" i="1" s="1"/>
  <c r="LJS201" i="1"/>
  <c r="LJP201" i="1"/>
  <c r="LJR201" i="1" s="1"/>
  <c r="LJK201" i="1"/>
  <c r="LJH201" i="1"/>
  <c r="LJJ201" i="1" s="1"/>
  <c r="LJC201" i="1"/>
  <c r="LIZ201" i="1"/>
  <c r="LJB201" i="1" s="1"/>
  <c r="LIU201" i="1"/>
  <c r="LIR201" i="1"/>
  <c r="LIT201" i="1" s="1"/>
  <c r="LIM201" i="1"/>
  <c r="LIJ201" i="1"/>
  <c r="LIL201" i="1" s="1"/>
  <c r="LIE201" i="1"/>
  <c r="LIB201" i="1"/>
  <c r="LID201" i="1" s="1"/>
  <c r="LHW201" i="1"/>
  <c r="LHT201" i="1"/>
  <c r="LHV201" i="1" s="1"/>
  <c r="LHO201" i="1"/>
  <c r="LHL201" i="1"/>
  <c r="LHN201" i="1" s="1"/>
  <c r="LHG201" i="1"/>
  <c r="LHD201" i="1"/>
  <c r="LHF201" i="1" s="1"/>
  <c r="LGY201" i="1"/>
  <c r="LGV201" i="1"/>
  <c r="LGX201" i="1" s="1"/>
  <c r="LGQ201" i="1"/>
  <c r="LGN201" i="1"/>
  <c r="LGP201" i="1" s="1"/>
  <c r="LGI201" i="1"/>
  <c r="LGF201" i="1"/>
  <c r="LGH201" i="1" s="1"/>
  <c r="LGA201" i="1"/>
  <c r="LFX201" i="1"/>
  <c r="LFZ201" i="1" s="1"/>
  <c r="LFS201" i="1"/>
  <c r="LFP201" i="1"/>
  <c r="LFR201" i="1" s="1"/>
  <c r="LFK201" i="1"/>
  <c r="LFH201" i="1"/>
  <c r="LFJ201" i="1" s="1"/>
  <c r="LFC201" i="1"/>
  <c r="LEZ201" i="1"/>
  <c r="LFB201" i="1" s="1"/>
  <c r="LEU201" i="1"/>
  <c r="LER201" i="1"/>
  <c r="LET201" i="1" s="1"/>
  <c r="LEM201" i="1"/>
  <c r="LEJ201" i="1"/>
  <c r="LEL201" i="1" s="1"/>
  <c r="LEE201" i="1"/>
  <c r="LEB201" i="1"/>
  <c r="LED201" i="1" s="1"/>
  <c r="LDW201" i="1"/>
  <c r="LDT201" i="1"/>
  <c r="LDV201" i="1" s="1"/>
  <c r="LDO201" i="1"/>
  <c r="LDL201" i="1"/>
  <c r="LDN201" i="1" s="1"/>
  <c r="LDG201" i="1"/>
  <c r="LDD201" i="1"/>
  <c r="LDF201" i="1" s="1"/>
  <c r="LCY201" i="1"/>
  <c r="LCV201" i="1"/>
  <c r="LCX201" i="1" s="1"/>
  <c r="LCQ201" i="1"/>
  <c r="LCN201" i="1"/>
  <c r="LCP201" i="1" s="1"/>
  <c r="LCI201" i="1"/>
  <c r="LCF201" i="1"/>
  <c r="LCH201" i="1" s="1"/>
  <c r="LCA201" i="1"/>
  <c r="LBX201" i="1"/>
  <c r="LBZ201" i="1" s="1"/>
  <c r="LBS201" i="1"/>
  <c r="LBP201" i="1"/>
  <c r="LBR201" i="1" s="1"/>
  <c r="LBK201" i="1"/>
  <c r="LBH201" i="1"/>
  <c r="LBJ201" i="1" s="1"/>
  <c r="LBC201" i="1"/>
  <c r="LAZ201" i="1"/>
  <c r="LBB201" i="1" s="1"/>
  <c r="LAU201" i="1"/>
  <c r="LAR201" i="1"/>
  <c r="LAT201" i="1" s="1"/>
  <c r="LAM201" i="1"/>
  <c r="LAJ201" i="1"/>
  <c r="LAL201" i="1" s="1"/>
  <c r="LAE201" i="1"/>
  <c r="LAB201" i="1"/>
  <c r="LAD201" i="1" s="1"/>
  <c r="KZW201" i="1"/>
  <c r="KZT201" i="1"/>
  <c r="KZV201" i="1" s="1"/>
  <c r="KZO201" i="1"/>
  <c r="KZL201" i="1"/>
  <c r="KZN201" i="1" s="1"/>
  <c r="KZG201" i="1"/>
  <c r="KZD201" i="1"/>
  <c r="KZF201" i="1" s="1"/>
  <c r="KYY201" i="1"/>
  <c r="KYV201" i="1"/>
  <c r="KYX201" i="1" s="1"/>
  <c r="KYQ201" i="1"/>
  <c r="KYN201" i="1"/>
  <c r="KYP201" i="1" s="1"/>
  <c r="KYI201" i="1"/>
  <c r="KYF201" i="1"/>
  <c r="KYH201" i="1" s="1"/>
  <c r="KYA201" i="1"/>
  <c r="KXX201" i="1"/>
  <c r="KXZ201" i="1" s="1"/>
  <c r="KXS201" i="1"/>
  <c r="KXP201" i="1"/>
  <c r="KXR201" i="1" s="1"/>
  <c r="KXK201" i="1"/>
  <c r="KXH201" i="1"/>
  <c r="KXJ201" i="1" s="1"/>
  <c r="KXC201" i="1"/>
  <c r="KWZ201" i="1"/>
  <c r="KXB201" i="1" s="1"/>
  <c r="KWU201" i="1"/>
  <c r="KWR201" i="1"/>
  <c r="KWT201" i="1" s="1"/>
  <c r="KWM201" i="1"/>
  <c r="KWJ201" i="1"/>
  <c r="KWL201" i="1" s="1"/>
  <c r="KWE201" i="1"/>
  <c r="KWB201" i="1"/>
  <c r="KWD201" i="1" s="1"/>
  <c r="KVW201" i="1"/>
  <c r="KVT201" i="1"/>
  <c r="KVV201" i="1" s="1"/>
  <c r="KVO201" i="1"/>
  <c r="KVL201" i="1"/>
  <c r="KVN201" i="1" s="1"/>
  <c r="KVG201" i="1"/>
  <c r="KVD201" i="1"/>
  <c r="KVF201" i="1" s="1"/>
  <c r="KUY201" i="1"/>
  <c r="KUV201" i="1"/>
  <c r="KUX201" i="1" s="1"/>
  <c r="KUQ201" i="1"/>
  <c r="KUN201" i="1"/>
  <c r="KUP201" i="1" s="1"/>
  <c r="KUI201" i="1"/>
  <c r="KUF201" i="1"/>
  <c r="KUH201" i="1" s="1"/>
  <c r="KUA201" i="1"/>
  <c r="KTX201" i="1"/>
  <c r="KTZ201" i="1" s="1"/>
  <c r="KTS201" i="1"/>
  <c r="KTP201" i="1"/>
  <c r="KTR201" i="1" s="1"/>
  <c r="KTK201" i="1"/>
  <c r="KTH201" i="1"/>
  <c r="KTJ201" i="1" s="1"/>
  <c r="KTC201" i="1"/>
  <c r="KSZ201" i="1"/>
  <c r="KTB201" i="1" s="1"/>
  <c r="KSU201" i="1"/>
  <c r="KSR201" i="1"/>
  <c r="KST201" i="1" s="1"/>
  <c r="KSM201" i="1"/>
  <c r="KSJ201" i="1"/>
  <c r="KSL201" i="1" s="1"/>
  <c r="KSE201" i="1"/>
  <c r="KSB201" i="1"/>
  <c r="KSD201" i="1" s="1"/>
  <c r="KRW201" i="1"/>
  <c r="KRT201" i="1"/>
  <c r="KRV201" i="1" s="1"/>
  <c r="KRO201" i="1"/>
  <c r="KRL201" i="1"/>
  <c r="KRN201" i="1" s="1"/>
  <c r="KRG201" i="1"/>
  <c r="KRD201" i="1"/>
  <c r="KRF201" i="1" s="1"/>
  <c r="KQY201" i="1"/>
  <c r="KQV201" i="1"/>
  <c r="KQX201" i="1" s="1"/>
  <c r="KQQ201" i="1"/>
  <c r="KQN201" i="1"/>
  <c r="KQP201" i="1" s="1"/>
  <c r="KQI201" i="1"/>
  <c r="KQF201" i="1"/>
  <c r="KQH201" i="1" s="1"/>
  <c r="KQA201" i="1"/>
  <c r="KPX201" i="1"/>
  <c r="KPZ201" i="1" s="1"/>
  <c r="KPS201" i="1"/>
  <c r="KPP201" i="1"/>
  <c r="KPR201" i="1" s="1"/>
  <c r="KPK201" i="1"/>
  <c r="KPH201" i="1"/>
  <c r="KPJ201" i="1" s="1"/>
  <c r="KPC201" i="1"/>
  <c r="KOZ201" i="1"/>
  <c r="KPB201" i="1" s="1"/>
  <c r="KOU201" i="1"/>
  <c r="KOR201" i="1"/>
  <c r="KOT201" i="1" s="1"/>
  <c r="KOM201" i="1"/>
  <c r="KOJ201" i="1"/>
  <c r="KOL201" i="1" s="1"/>
  <c r="KOE201" i="1"/>
  <c r="KOB201" i="1"/>
  <c r="KOD201" i="1" s="1"/>
  <c r="KNW201" i="1"/>
  <c r="KNT201" i="1"/>
  <c r="KNV201" i="1" s="1"/>
  <c r="KNO201" i="1"/>
  <c r="KNL201" i="1"/>
  <c r="KNN201" i="1" s="1"/>
  <c r="KNG201" i="1"/>
  <c r="KND201" i="1"/>
  <c r="KNF201" i="1" s="1"/>
  <c r="KMY201" i="1"/>
  <c r="KMV201" i="1"/>
  <c r="KMX201" i="1" s="1"/>
  <c r="KMQ201" i="1"/>
  <c r="KMN201" i="1"/>
  <c r="KMP201" i="1" s="1"/>
  <c r="KMI201" i="1"/>
  <c r="KMF201" i="1"/>
  <c r="KMH201" i="1" s="1"/>
  <c r="KMA201" i="1"/>
  <c r="KLX201" i="1"/>
  <c r="KLZ201" i="1" s="1"/>
  <c r="KLS201" i="1"/>
  <c r="KLP201" i="1"/>
  <c r="KLR201" i="1" s="1"/>
  <c r="KLK201" i="1"/>
  <c r="KLH201" i="1"/>
  <c r="KLJ201" i="1" s="1"/>
  <c r="KLC201" i="1"/>
  <c r="KKZ201" i="1"/>
  <c r="KLB201" i="1" s="1"/>
  <c r="KKU201" i="1"/>
  <c r="KKR201" i="1"/>
  <c r="KKT201" i="1" s="1"/>
  <c r="KKM201" i="1"/>
  <c r="KKJ201" i="1"/>
  <c r="KKL201" i="1" s="1"/>
  <c r="KKE201" i="1"/>
  <c r="KKB201" i="1"/>
  <c r="KKD201" i="1" s="1"/>
  <c r="KJW201" i="1"/>
  <c r="KJT201" i="1"/>
  <c r="KJV201" i="1" s="1"/>
  <c r="KJO201" i="1"/>
  <c r="KJL201" i="1"/>
  <c r="KJN201" i="1" s="1"/>
  <c r="KJG201" i="1"/>
  <c r="KJD201" i="1"/>
  <c r="KJF201" i="1" s="1"/>
  <c r="KIY201" i="1"/>
  <c r="KIV201" i="1"/>
  <c r="KIX201" i="1" s="1"/>
  <c r="KIQ201" i="1"/>
  <c r="KIN201" i="1"/>
  <c r="KIP201" i="1" s="1"/>
  <c r="KII201" i="1"/>
  <c r="KIF201" i="1"/>
  <c r="KIH201" i="1" s="1"/>
  <c r="KIA201" i="1"/>
  <c r="KHX201" i="1"/>
  <c r="KHZ201" i="1" s="1"/>
  <c r="KHS201" i="1"/>
  <c r="KHP201" i="1"/>
  <c r="KHR201" i="1" s="1"/>
  <c r="KHK201" i="1"/>
  <c r="KHH201" i="1"/>
  <c r="KHJ201" i="1" s="1"/>
  <c r="KHC201" i="1"/>
  <c r="KGZ201" i="1"/>
  <c r="KHB201" i="1" s="1"/>
  <c r="KGU201" i="1"/>
  <c r="KGR201" i="1"/>
  <c r="KGT201" i="1" s="1"/>
  <c r="KGM201" i="1"/>
  <c r="KGJ201" i="1"/>
  <c r="KGL201" i="1" s="1"/>
  <c r="KGE201" i="1"/>
  <c r="KGB201" i="1"/>
  <c r="KGD201" i="1" s="1"/>
  <c r="KFW201" i="1"/>
  <c r="KFT201" i="1"/>
  <c r="KFV201" i="1" s="1"/>
  <c r="KFO201" i="1"/>
  <c r="KFL201" i="1"/>
  <c r="KFN201" i="1" s="1"/>
  <c r="KFG201" i="1"/>
  <c r="KFD201" i="1"/>
  <c r="KFF201" i="1" s="1"/>
  <c r="KEY201" i="1"/>
  <c r="KEV201" i="1"/>
  <c r="KEX201" i="1" s="1"/>
  <c r="KEQ201" i="1"/>
  <c r="KEN201" i="1"/>
  <c r="KEP201" i="1" s="1"/>
  <c r="KEI201" i="1"/>
  <c r="KEF201" i="1"/>
  <c r="KEH201" i="1" s="1"/>
  <c r="KEA201" i="1"/>
  <c r="KDX201" i="1"/>
  <c r="KDZ201" i="1" s="1"/>
  <c r="KDS201" i="1"/>
  <c r="KDP201" i="1"/>
  <c r="KDR201" i="1" s="1"/>
  <c r="KDK201" i="1"/>
  <c r="KDH201" i="1"/>
  <c r="KDJ201" i="1" s="1"/>
  <c r="KDC201" i="1"/>
  <c r="KCZ201" i="1"/>
  <c r="KDB201" i="1" s="1"/>
  <c r="KCU201" i="1"/>
  <c r="KCR201" i="1"/>
  <c r="KCT201" i="1" s="1"/>
  <c r="KCM201" i="1"/>
  <c r="KCJ201" i="1"/>
  <c r="KCL201" i="1" s="1"/>
  <c r="KCE201" i="1"/>
  <c r="KCB201" i="1"/>
  <c r="KCD201" i="1" s="1"/>
  <c r="KBW201" i="1"/>
  <c r="KBT201" i="1"/>
  <c r="KBV201" i="1" s="1"/>
  <c r="KBO201" i="1"/>
  <c r="KBL201" i="1"/>
  <c r="KBN201" i="1" s="1"/>
  <c r="KBG201" i="1"/>
  <c r="KBD201" i="1"/>
  <c r="KBF201" i="1" s="1"/>
  <c r="KAY201" i="1"/>
  <c r="KAV201" i="1"/>
  <c r="KAX201" i="1" s="1"/>
  <c r="KAQ201" i="1"/>
  <c r="KAN201" i="1"/>
  <c r="KAP201" i="1" s="1"/>
  <c r="KAI201" i="1"/>
  <c r="KAF201" i="1"/>
  <c r="KAH201" i="1" s="1"/>
  <c r="KAA201" i="1"/>
  <c r="JZX201" i="1"/>
  <c r="JZZ201" i="1" s="1"/>
  <c r="JZS201" i="1"/>
  <c r="JZP201" i="1"/>
  <c r="JZR201" i="1" s="1"/>
  <c r="JZK201" i="1"/>
  <c r="JZH201" i="1"/>
  <c r="JZJ201" i="1" s="1"/>
  <c r="JZC201" i="1"/>
  <c r="JYZ201" i="1"/>
  <c r="JZB201" i="1" s="1"/>
  <c r="JYU201" i="1"/>
  <c r="JYR201" i="1"/>
  <c r="JYT201" i="1" s="1"/>
  <c r="JYM201" i="1"/>
  <c r="JYJ201" i="1"/>
  <c r="JYL201" i="1" s="1"/>
  <c r="JYE201" i="1"/>
  <c r="JYB201" i="1"/>
  <c r="JYD201" i="1" s="1"/>
  <c r="JXW201" i="1"/>
  <c r="JXT201" i="1"/>
  <c r="JXV201" i="1" s="1"/>
  <c r="JXO201" i="1"/>
  <c r="JXL201" i="1"/>
  <c r="JXN201" i="1" s="1"/>
  <c r="JXG201" i="1"/>
  <c r="JXD201" i="1"/>
  <c r="JXF201" i="1" s="1"/>
  <c r="JWY201" i="1"/>
  <c r="JWV201" i="1"/>
  <c r="JWX201" i="1" s="1"/>
  <c r="JWQ201" i="1"/>
  <c r="JWN201" i="1"/>
  <c r="JWP201" i="1" s="1"/>
  <c r="JWI201" i="1"/>
  <c r="JWF201" i="1"/>
  <c r="JWH201" i="1" s="1"/>
  <c r="JWA201" i="1"/>
  <c r="JVX201" i="1"/>
  <c r="JVZ201" i="1" s="1"/>
  <c r="JVS201" i="1"/>
  <c r="JVP201" i="1"/>
  <c r="JVR201" i="1" s="1"/>
  <c r="JVK201" i="1"/>
  <c r="JVH201" i="1"/>
  <c r="JVJ201" i="1" s="1"/>
  <c r="JVC201" i="1"/>
  <c r="JUZ201" i="1"/>
  <c r="JVB201" i="1" s="1"/>
  <c r="JUU201" i="1"/>
  <c r="JUR201" i="1"/>
  <c r="JUT201" i="1" s="1"/>
  <c r="JUM201" i="1"/>
  <c r="JUJ201" i="1"/>
  <c r="JUL201" i="1" s="1"/>
  <c r="JUE201" i="1"/>
  <c r="JUB201" i="1"/>
  <c r="JUD201" i="1" s="1"/>
  <c r="JTW201" i="1"/>
  <c r="JTT201" i="1"/>
  <c r="JTV201" i="1" s="1"/>
  <c r="JTO201" i="1"/>
  <c r="JTL201" i="1"/>
  <c r="JTN201" i="1" s="1"/>
  <c r="JTG201" i="1"/>
  <c r="JTD201" i="1"/>
  <c r="JTF201" i="1" s="1"/>
  <c r="JSY201" i="1"/>
  <c r="JSV201" i="1"/>
  <c r="JSX201" i="1" s="1"/>
  <c r="JSQ201" i="1"/>
  <c r="JSN201" i="1"/>
  <c r="JSP201" i="1" s="1"/>
  <c r="JSI201" i="1"/>
  <c r="JSF201" i="1"/>
  <c r="JSH201" i="1" s="1"/>
  <c r="JSA201" i="1"/>
  <c r="JRX201" i="1"/>
  <c r="JRZ201" i="1" s="1"/>
  <c r="JRS201" i="1"/>
  <c r="JRP201" i="1"/>
  <c r="JRR201" i="1" s="1"/>
  <c r="JRK201" i="1"/>
  <c r="JRH201" i="1"/>
  <c r="JRJ201" i="1" s="1"/>
  <c r="JRC201" i="1"/>
  <c r="JQZ201" i="1"/>
  <c r="JRB201" i="1" s="1"/>
  <c r="JQU201" i="1"/>
  <c r="JQR201" i="1"/>
  <c r="JQT201" i="1" s="1"/>
  <c r="JQM201" i="1"/>
  <c r="JQJ201" i="1"/>
  <c r="JQL201" i="1" s="1"/>
  <c r="JQE201" i="1"/>
  <c r="JQB201" i="1"/>
  <c r="JQD201" i="1" s="1"/>
  <c r="JPW201" i="1"/>
  <c r="JPT201" i="1"/>
  <c r="JPV201" i="1" s="1"/>
  <c r="JPO201" i="1"/>
  <c r="JPL201" i="1"/>
  <c r="JPN201" i="1" s="1"/>
  <c r="JPG201" i="1"/>
  <c r="JPD201" i="1"/>
  <c r="JPF201" i="1" s="1"/>
  <c r="JOY201" i="1"/>
  <c r="JOV201" i="1"/>
  <c r="JOX201" i="1" s="1"/>
  <c r="JOQ201" i="1"/>
  <c r="JON201" i="1"/>
  <c r="JOP201" i="1" s="1"/>
  <c r="JOI201" i="1"/>
  <c r="JOF201" i="1"/>
  <c r="JOH201" i="1" s="1"/>
  <c r="JOA201" i="1"/>
  <c r="JNX201" i="1"/>
  <c r="JNZ201" i="1" s="1"/>
  <c r="JNS201" i="1"/>
  <c r="JNP201" i="1"/>
  <c r="JNR201" i="1" s="1"/>
  <c r="JNK201" i="1"/>
  <c r="JNH201" i="1"/>
  <c r="JNJ201" i="1" s="1"/>
  <c r="JNC201" i="1"/>
  <c r="JMZ201" i="1"/>
  <c r="JNB201" i="1" s="1"/>
  <c r="JMU201" i="1"/>
  <c r="JMR201" i="1"/>
  <c r="JMT201" i="1" s="1"/>
  <c r="JMM201" i="1"/>
  <c r="JMJ201" i="1"/>
  <c r="JML201" i="1" s="1"/>
  <c r="JME201" i="1"/>
  <c r="JMB201" i="1"/>
  <c r="JMD201" i="1" s="1"/>
  <c r="JLW201" i="1"/>
  <c r="JLT201" i="1"/>
  <c r="JLV201" i="1" s="1"/>
  <c r="JLO201" i="1"/>
  <c r="JLL201" i="1"/>
  <c r="JLN201" i="1" s="1"/>
  <c r="JLG201" i="1"/>
  <c r="JLD201" i="1"/>
  <c r="JLF201" i="1" s="1"/>
  <c r="JKY201" i="1"/>
  <c r="JKV201" i="1"/>
  <c r="JKX201" i="1" s="1"/>
  <c r="JKQ201" i="1"/>
  <c r="JKN201" i="1"/>
  <c r="JKP201" i="1" s="1"/>
  <c r="JKI201" i="1"/>
  <c r="JKF201" i="1"/>
  <c r="JKH201" i="1" s="1"/>
  <c r="JKA201" i="1"/>
  <c r="JJX201" i="1"/>
  <c r="JJZ201" i="1" s="1"/>
  <c r="JJS201" i="1"/>
  <c r="JJP201" i="1"/>
  <c r="JJR201" i="1" s="1"/>
  <c r="JJK201" i="1"/>
  <c r="JJH201" i="1"/>
  <c r="JJJ201" i="1" s="1"/>
  <c r="JJC201" i="1"/>
  <c r="JIZ201" i="1"/>
  <c r="JJB201" i="1" s="1"/>
  <c r="JIU201" i="1"/>
  <c r="JIR201" i="1"/>
  <c r="JIT201" i="1" s="1"/>
  <c r="JIM201" i="1"/>
  <c r="JIJ201" i="1"/>
  <c r="JIL201" i="1" s="1"/>
  <c r="JIE201" i="1"/>
  <c r="JIB201" i="1"/>
  <c r="JID201" i="1" s="1"/>
  <c r="JHW201" i="1"/>
  <c r="JHT201" i="1"/>
  <c r="JHV201" i="1" s="1"/>
  <c r="JHO201" i="1"/>
  <c r="JHL201" i="1"/>
  <c r="JHN201" i="1" s="1"/>
  <c r="JHG201" i="1"/>
  <c r="JHD201" i="1"/>
  <c r="JHF201" i="1" s="1"/>
  <c r="JGY201" i="1"/>
  <c r="JGV201" i="1"/>
  <c r="JGX201" i="1" s="1"/>
  <c r="JGQ201" i="1"/>
  <c r="JGN201" i="1"/>
  <c r="JGP201" i="1" s="1"/>
  <c r="JGI201" i="1"/>
  <c r="JGF201" i="1"/>
  <c r="JGH201" i="1" s="1"/>
  <c r="JGA201" i="1"/>
  <c r="JFX201" i="1"/>
  <c r="JFZ201" i="1" s="1"/>
  <c r="JFS201" i="1"/>
  <c r="JFP201" i="1"/>
  <c r="JFR201" i="1" s="1"/>
  <c r="JFK201" i="1"/>
  <c r="JFH201" i="1"/>
  <c r="JFJ201" i="1" s="1"/>
  <c r="JFC201" i="1"/>
  <c r="JEZ201" i="1"/>
  <c r="JFB201" i="1" s="1"/>
  <c r="JEU201" i="1"/>
  <c r="JER201" i="1"/>
  <c r="JET201" i="1" s="1"/>
  <c r="JEM201" i="1"/>
  <c r="JEJ201" i="1"/>
  <c r="JEL201" i="1" s="1"/>
  <c r="JEE201" i="1"/>
  <c r="JEB201" i="1"/>
  <c r="JED201" i="1" s="1"/>
  <c r="JDW201" i="1"/>
  <c r="JDT201" i="1"/>
  <c r="JDV201" i="1" s="1"/>
  <c r="JDO201" i="1"/>
  <c r="JDL201" i="1"/>
  <c r="JDN201" i="1" s="1"/>
  <c r="JDG201" i="1"/>
  <c r="JDD201" i="1"/>
  <c r="JDF201" i="1" s="1"/>
  <c r="JCY201" i="1"/>
  <c r="JCV201" i="1"/>
  <c r="JCX201" i="1" s="1"/>
  <c r="JCQ201" i="1"/>
  <c r="JCN201" i="1"/>
  <c r="JCP201" i="1" s="1"/>
  <c r="JCI201" i="1"/>
  <c r="JCF201" i="1"/>
  <c r="JCH201" i="1" s="1"/>
  <c r="JCA201" i="1"/>
  <c r="JBX201" i="1"/>
  <c r="JBZ201" i="1" s="1"/>
  <c r="JBS201" i="1"/>
  <c r="JBP201" i="1"/>
  <c r="JBR201" i="1" s="1"/>
  <c r="JBK201" i="1"/>
  <c r="JBH201" i="1"/>
  <c r="JBJ201" i="1" s="1"/>
  <c r="JBC201" i="1"/>
  <c r="JAZ201" i="1"/>
  <c r="JBB201" i="1" s="1"/>
  <c r="JAU201" i="1"/>
  <c r="JAR201" i="1"/>
  <c r="JAT201" i="1" s="1"/>
  <c r="JAM201" i="1"/>
  <c r="JAJ201" i="1"/>
  <c r="JAL201" i="1" s="1"/>
  <c r="JAE201" i="1"/>
  <c r="JAB201" i="1"/>
  <c r="JAD201" i="1" s="1"/>
  <c r="IZW201" i="1"/>
  <c r="IZT201" i="1"/>
  <c r="IZV201" i="1" s="1"/>
  <c r="IZO201" i="1"/>
  <c r="IZL201" i="1"/>
  <c r="IZN201" i="1" s="1"/>
  <c r="IZG201" i="1"/>
  <c r="IZD201" i="1"/>
  <c r="IZF201" i="1" s="1"/>
  <c r="IYY201" i="1"/>
  <c r="IYV201" i="1"/>
  <c r="IYX201" i="1" s="1"/>
  <c r="IYQ201" i="1"/>
  <c r="IYN201" i="1"/>
  <c r="IYP201" i="1" s="1"/>
  <c r="IYI201" i="1"/>
  <c r="IYF201" i="1"/>
  <c r="IYH201" i="1" s="1"/>
  <c r="IYA201" i="1"/>
  <c r="IXX201" i="1"/>
  <c r="IXZ201" i="1" s="1"/>
  <c r="IXS201" i="1"/>
  <c r="IXP201" i="1"/>
  <c r="IXR201" i="1" s="1"/>
  <c r="IXK201" i="1"/>
  <c r="IXH201" i="1"/>
  <c r="IXJ201" i="1" s="1"/>
  <c r="IXC201" i="1"/>
  <c r="IWZ201" i="1"/>
  <c r="IXB201" i="1" s="1"/>
  <c r="IWU201" i="1"/>
  <c r="IWR201" i="1"/>
  <c r="IWT201" i="1" s="1"/>
  <c r="IWM201" i="1"/>
  <c r="IWJ201" i="1"/>
  <c r="IWL201" i="1" s="1"/>
  <c r="IWE201" i="1"/>
  <c r="IWB201" i="1"/>
  <c r="IWD201" i="1" s="1"/>
  <c r="IVW201" i="1"/>
  <c r="IVT201" i="1"/>
  <c r="IVV201" i="1" s="1"/>
  <c r="IVO201" i="1"/>
  <c r="IVL201" i="1"/>
  <c r="IVN201" i="1" s="1"/>
  <c r="IVG201" i="1"/>
  <c r="IVD201" i="1"/>
  <c r="IVF201" i="1" s="1"/>
  <c r="IUY201" i="1"/>
  <c r="IUV201" i="1"/>
  <c r="IUX201" i="1" s="1"/>
  <c r="IUQ201" i="1"/>
  <c r="IUN201" i="1"/>
  <c r="IUP201" i="1" s="1"/>
  <c r="IUI201" i="1"/>
  <c r="IUF201" i="1"/>
  <c r="IUH201" i="1" s="1"/>
  <c r="IUA201" i="1"/>
  <c r="ITX201" i="1"/>
  <c r="ITZ201" i="1" s="1"/>
  <c r="ITS201" i="1"/>
  <c r="ITP201" i="1"/>
  <c r="ITR201" i="1" s="1"/>
  <c r="ITK201" i="1"/>
  <c r="ITH201" i="1"/>
  <c r="ITJ201" i="1" s="1"/>
  <c r="ITC201" i="1"/>
  <c r="ISZ201" i="1"/>
  <c r="ITB201" i="1" s="1"/>
  <c r="ISU201" i="1"/>
  <c r="ISR201" i="1"/>
  <c r="IST201" i="1" s="1"/>
  <c r="ISM201" i="1"/>
  <c r="ISJ201" i="1"/>
  <c r="ISL201" i="1" s="1"/>
  <c r="ISE201" i="1"/>
  <c r="ISB201" i="1"/>
  <c r="ISD201" i="1" s="1"/>
  <c r="IRW201" i="1"/>
  <c r="IRT201" i="1"/>
  <c r="IRV201" i="1" s="1"/>
  <c r="IRO201" i="1"/>
  <c r="IRL201" i="1"/>
  <c r="IRN201" i="1" s="1"/>
  <c r="IRG201" i="1"/>
  <c r="IRD201" i="1"/>
  <c r="IRF201" i="1" s="1"/>
  <c r="IQY201" i="1"/>
  <c r="IQV201" i="1"/>
  <c r="IQX201" i="1" s="1"/>
  <c r="IQQ201" i="1"/>
  <c r="IQN201" i="1"/>
  <c r="IQP201" i="1" s="1"/>
  <c r="IQI201" i="1"/>
  <c r="IQF201" i="1"/>
  <c r="IQH201" i="1" s="1"/>
  <c r="IQA201" i="1"/>
  <c r="IPX201" i="1"/>
  <c r="IPZ201" i="1" s="1"/>
  <c r="IPS201" i="1"/>
  <c r="IPP201" i="1"/>
  <c r="IPR201" i="1" s="1"/>
  <c r="IPK201" i="1"/>
  <c r="IPH201" i="1"/>
  <c r="IPJ201" i="1" s="1"/>
  <c r="IPC201" i="1"/>
  <c r="IOZ201" i="1"/>
  <c r="IPB201" i="1" s="1"/>
  <c r="IOU201" i="1"/>
  <c r="IOR201" i="1"/>
  <c r="IOT201" i="1" s="1"/>
  <c r="IOM201" i="1"/>
  <c r="IOJ201" i="1"/>
  <c r="IOL201" i="1" s="1"/>
  <c r="IOE201" i="1"/>
  <c r="IOB201" i="1"/>
  <c r="IOD201" i="1" s="1"/>
  <c r="INW201" i="1"/>
  <c r="INT201" i="1"/>
  <c r="INV201" i="1" s="1"/>
  <c r="INO201" i="1"/>
  <c r="INL201" i="1"/>
  <c r="INN201" i="1" s="1"/>
  <c r="ING201" i="1"/>
  <c r="IND201" i="1"/>
  <c r="INF201" i="1" s="1"/>
  <c r="IMY201" i="1"/>
  <c r="IMV201" i="1"/>
  <c r="IMX201" i="1" s="1"/>
  <c r="IMQ201" i="1"/>
  <c r="IMN201" i="1"/>
  <c r="IMP201" i="1" s="1"/>
  <c r="IMI201" i="1"/>
  <c r="IMF201" i="1"/>
  <c r="IMH201" i="1" s="1"/>
  <c r="IMA201" i="1"/>
  <c r="ILX201" i="1"/>
  <c r="ILZ201" i="1" s="1"/>
  <c r="ILS201" i="1"/>
  <c r="ILP201" i="1"/>
  <c r="ILR201" i="1" s="1"/>
  <c r="ILK201" i="1"/>
  <c r="ILH201" i="1"/>
  <c r="ILJ201" i="1" s="1"/>
  <c r="ILC201" i="1"/>
  <c r="IKZ201" i="1"/>
  <c r="ILB201" i="1" s="1"/>
  <c r="IKU201" i="1"/>
  <c r="IKR201" i="1"/>
  <c r="IKT201" i="1" s="1"/>
  <c r="IKM201" i="1"/>
  <c r="IKJ201" i="1"/>
  <c r="IKL201" i="1" s="1"/>
  <c r="IKE201" i="1"/>
  <c r="IKB201" i="1"/>
  <c r="IKD201" i="1" s="1"/>
  <c r="IJW201" i="1"/>
  <c r="IJT201" i="1"/>
  <c r="IJV201" i="1" s="1"/>
  <c r="IJO201" i="1"/>
  <c r="IJL201" i="1"/>
  <c r="IJN201" i="1" s="1"/>
  <c r="IJG201" i="1"/>
  <c r="IJD201" i="1"/>
  <c r="IJF201" i="1" s="1"/>
  <c r="IIY201" i="1"/>
  <c r="IIV201" i="1"/>
  <c r="IIX201" i="1" s="1"/>
  <c r="IIQ201" i="1"/>
  <c r="IIN201" i="1"/>
  <c r="IIP201" i="1" s="1"/>
  <c r="III201" i="1"/>
  <c r="IIF201" i="1"/>
  <c r="IIH201" i="1" s="1"/>
  <c r="IIA201" i="1"/>
  <c r="IHX201" i="1"/>
  <c r="IHZ201" i="1" s="1"/>
  <c r="IHS201" i="1"/>
  <c r="IHP201" i="1"/>
  <c r="IHR201" i="1" s="1"/>
  <c r="IHK201" i="1"/>
  <c r="IHH201" i="1"/>
  <c r="IHJ201" i="1" s="1"/>
  <c r="IHC201" i="1"/>
  <c r="IGZ201" i="1"/>
  <c r="IHB201" i="1" s="1"/>
  <c r="IGU201" i="1"/>
  <c r="IGR201" i="1"/>
  <c r="IGT201" i="1" s="1"/>
  <c r="IGM201" i="1"/>
  <c r="IGJ201" i="1"/>
  <c r="IGL201" i="1" s="1"/>
  <c r="IGE201" i="1"/>
  <c r="IGB201" i="1"/>
  <c r="IGD201" i="1" s="1"/>
  <c r="IFW201" i="1"/>
  <c r="IFT201" i="1"/>
  <c r="IFV201" i="1" s="1"/>
  <c r="IFO201" i="1"/>
  <c r="IFL201" i="1"/>
  <c r="IFN201" i="1" s="1"/>
  <c r="IFG201" i="1"/>
  <c r="IFD201" i="1"/>
  <c r="IFF201" i="1" s="1"/>
  <c r="IEY201" i="1"/>
  <c r="IEV201" i="1"/>
  <c r="IEX201" i="1" s="1"/>
  <c r="IEQ201" i="1"/>
  <c r="IEN201" i="1"/>
  <c r="IEP201" i="1" s="1"/>
  <c r="IEI201" i="1"/>
  <c r="IEF201" i="1"/>
  <c r="IEH201" i="1" s="1"/>
  <c r="IEA201" i="1"/>
  <c r="IDX201" i="1"/>
  <c r="IDZ201" i="1" s="1"/>
  <c r="IDS201" i="1"/>
  <c r="IDP201" i="1"/>
  <c r="IDR201" i="1" s="1"/>
  <c r="IDK201" i="1"/>
  <c r="IDH201" i="1"/>
  <c r="IDJ201" i="1" s="1"/>
  <c r="IDC201" i="1"/>
  <c r="ICZ201" i="1"/>
  <c r="IDB201" i="1" s="1"/>
  <c r="ICU201" i="1"/>
  <c r="ICR201" i="1"/>
  <c r="ICT201" i="1" s="1"/>
  <c r="ICM201" i="1"/>
  <c r="ICJ201" i="1"/>
  <c r="ICL201" i="1" s="1"/>
  <c r="ICE201" i="1"/>
  <c r="ICB201" i="1"/>
  <c r="ICD201" i="1" s="1"/>
  <c r="IBW201" i="1"/>
  <c r="IBT201" i="1"/>
  <c r="IBV201" i="1" s="1"/>
  <c r="IBO201" i="1"/>
  <c r="IBL201" i="1"/>
  <c r="IBN201" i="1" s="1"/>
  <c r="IBG201" i="1"/>
  <c r="IBD201" i="1"/>
  <c r="IBF201" i="1" s="1"/>
  <c r="IAY201" i="1"/>
  <c r="IAV201" i="1"/>
  <c r="IAX201" i="1" s="1"/>
  <c r="IAQ201" i="1"/>
  <c r="IAN201" i="1"/>
  <c r="IAP201" i="1" s="1"/>
  <c r="IAI201" i="1"/>
  <c r="IAF201" i="1"/>
  <c r="IAH201" i="1" s="1"/>
  <c r="IAA201" i="1"/>
  <c r="HZX201" i="1"/>
  <c r="HZZ201" i="1" s="1"/>
  <c r="HZS201" i="1"/>
  <c r="HZP201" i="1"/>
  <c r="HZR201" i="1" s="1"/>
  <c r="HZK201" i="1"/>
  <c r="HZH201" i="1"/>
  <c r="HZJ201" i="1" s="1"/>
  <c r="HZC201" i="1"/>
  <c r="HYZ201" i="1"/>
  <c r="HZB201" i="1" s="1"/>
  <c r="HYU201" i="1"/>
  <c r="HYR201" i="1"/>
  <c r="HYT201" i="1" s="1"/>
  <c r="HYM201" i="1"/>
  <c r="HYJ201" i="1"/>
  <c r="HYL201" i="1" s="1"/>
  <c r="HYE201" i="1"/>
  <c r="HYB201" i="1"/>
  <c r="HYD201" i="1" s="1"/>
  <c r="HXW201" i="1"/>
  <c r="HXT201" i="1"/>
  <c r="HXV201" i="1" s="1"/>
  <c r="HXO201" i="1"/>
  <c r="HXL201" i="1"/>
  <c r="HXN201" i="1" s="1"/>
  <c r="HXG201" i="1"/>
  <c r="HXD201" i="1"/>
  <c r="HXF201" i="1" s="1"/>
  <c r="HWY201" i="1"/>
  <c r="HWV201" i="1"/>
  <c r="HWX201" i="1" s="1"/>
  <c r="HWQ201" i="1"/>
  <c r="HWN201" i="1"/>
  <c r="HWP201" i="1" s="1"/>
  <c r="HWI201" i="1"/>
  <c r="HWF201" i="1"/>
  <c r="HWH201" i="1" s="1"/>
  <c r="HWA201" i="1"/>
  <c r="HVX201" i="1"/>
  <c r="HVZ201" i="1" s="1"/>
  <c r="HVS201" i="1"/>
  <c r="HVP201" i="1"/>
  <c r="HVR201" i="1" s="1"/>
  <c r="HVK201" i="1"/>
  <c r="HVH201" i="1"/>
  <c r="HVJ201" i="1" s="1"/>
  <c r="HVC201" i="1"/>
  <c r="HUZ201" i="1"/>
  <c r="HVB201" i="1" s="1"/>
  <c r="HUU201" i="1"/>
  <c r="HUR201" i="1"/>
  <c r="HUT201" i="1" s="1"/>
  <c r="HUM201" i="1"/>
  <c r="HUJ201" i="1"/>
  <c r="HUL201" i="1" s="1"/>
  <c r="HUE201" i="1"/>
  <c r="HUB201" i="1"/>
  <c r="HUD201" i="1" s="1"/>
  <c r="HTW201" i="1"/>
  <c r="HTT201" i="1"/>
  <c r="HTV201" i="1" s="1"/>
  <c r="HTO201" i="1"/>
  <c r="HTL201" i="1"/>
  <c r="HTN201" i="1" s="1"/>
  <c r="HTG201" i="1"/>
  <c r="HTD201" i="1"/>
  <c r="HTF201" i="1" s="1"/>
  <c r="HSY201" i="1"/>
  <c r="HSV201" i="1"/>
  <c r="HSX201" i="1" s="1"/>
  <c r="HSQ201" i="1"/>
  <c r="HSN201" i="1"/>
  <c r="HSP201" i="1" s="1"/>
  <c r="HSI201" i="1"/>
  <c r="HSF201" i="1"/>
  <c r="HSH201" i="1" s="1"/>
  <c r="HSA201" i="1"/>
  <c r="HRX201" i="1"/>
  <c r="HRZ201" i="1" s="1"/>
  <c r="HRS201" i="1"/>
  <c r="HRP201" i="1"/>
  <c r="HRR201" i="1" s="1"/>
  <c r="HRK201" i="1"/>
  <c r="HRH201" i="1"/>
  <c r="HRJ201" i="1" s="1"/>
  <c r="HRC201" i="1"/>
  <c r="HQZ201" i="1"/>
  <c r="HRB201" i="1" s="1"/>
  <c r="HQU201" i="1"/>
  <c r="HQR201" i="1"/>
  <c r="HQT201" i="1" s="1"/>
  <c r="HQM201" i="1"/>
  <c r="HQJ201" i="1"/>
  <c r="HQL201" i="1" s="1"/>
  <c r="HQE201" i="1"/>
  <c r="HQB201" i="1"/>
  <c r="HQD201" i="1" s="1"/>
  <c r="HPW201" i="1"/>
  <c r="HPT201" i="1"/>
  <c r="HPV201" i="1" s="1"/>
  <c r="HPO201" i="1"/>
  <c r="HPL201" i="1"/>
  <c r="HPN201" i="1" s="1"/>
  <c r="HPG201" i="1"/>
  <c r="HPD201" i="1"/>
  <c r="HPF201" i="1" s="1"/>
  <c r="HOY201" i="1"/>
  <c r="HOV201" i="1"/>
  <c r="HOX201" i="1" s="1"/>
  <c r="HOQ201" i="1"/>
  <c r="HON201" i="1"/>
  <c r="HOP201" i="1" s="1"/>
  <c r="HOI201" i="1"/>
  <c r="HOF201" i="1"/>
  <c r="HOH201" i="1" s="1"/>
  <c r="HOA201" i="1"/>
  <c r="HNX201" i="1"/>
  <c r="HNZ201" i="1" s="1"/>
  <c r="HNS201" i="1"/>
  <c r="HNP201" i="1"/>
  <c r="HNR201" i="1" s="1"/>
  <c r="HNK201" i="1"/>
  <c r="HNH201" i="1"/>
  <c r="HNJ201" i="1" s="1"/>
  <c r="HNC201" i="1"/>
  <c r="HMZ201" i="1"/>
  <c r="HNB201" i="1" s="1"/>
  <c r="HMU201" i="1"/>
  <c r="HMR201" i="1"/>
  <c r="HMT201" i="1" s="1"/>
  <c r="HMM201" i="1"/>
  <c r="HMJ201" i="1"/>
  <c r="HML201" i="1" s="1"/>
  <c r="HME201" i="1"/>
  <c r="HMB201" i="1"/>
  <c r="HMD201" i="1" s="1"/>
  <c r="HLW201" i="1"/>
  <c r="HLT201" i="1"/>
  <c r="HLV201" i="1" s="1"/>
  <c r="HLO201" i="1"/>
  <c r="HLL201" i="1"/>
  <c r="HLN201" i="1" s="1"/>
  <c r="HLG201" i="1"/>
  <c r="HLD201" i="1"/>
  <c r="HLF201" i="1" s="1"/>
  <c r="HKY201" i="1"/>
  <c r="HKV201" i="1"/>
  <c r="HKX201" i="1" s="1"/>
  <c r="HKQ201" i="1"/>
  <c r="HKN201" i="1"/>
  <c r="HKP201" i="1" s="1"/>
  <c r="HKI201" i="1"/>
  <c r="HKF201" i="1"/>
  <c r="HKH201" i="1" s="1"/>
  <c r="HKA201" i="1"/>
  <c r="HJX201" i="1"/>
  <c r="HJZ201" i="1" s="1"/>
  <c r="HJS201" i="1"/>
  <c r="HJP201" i="1"/>
  <c r="HJR201" i="1" s="1"/>
  <c r="HJK201" i="1"/>
  <c r="HJH201" i="1"/>
  <c r="HJJ201" i="1" s="1"/>
  <c r="HJC201" i="1"/>
  <c r="HIZ201" i="1"/>
  <c r="HJB201" i="1" s="1"/>
  <c r="HIU201" i="1"/>
  <c r="HIR201" i="1"/>
  <c r="HIT201" i="1" s="1"/>
  <c r="HIM201" i="1"/>
  <c r="HIJ201" i="1"/>
  <c r="HIL201" i="1" s="1"/>
  <c r="HIE201" i="1"/>
  <c r="HIB201" i="1"/>
  <c r="HID201" i="1" s="1"/>
  <c r="HHW201" i="1"/>
  <c r="HHT201" i="1"/>
  <c r="HHV201" i="1" s="1"/>
  <c r="HHO201" i="1"/>
  <c r="HHL201" i="1"/>
  <c r="HHN201" i="1" s="1"/>
  <c r="HHG201" i="1"/>
  <c r="HHD201" i="1"/>
  <c r="HHF201" i="1" s="1"/>
  <c r="HGY201" i="1"/>
  <c r="HGV201" i="1"/>
  <c r="HGX201" i="1" s="1"/>
  <c r="HGQ201" i="1"/>
  <c r="HGN201" i="1"/>
  <c r="HGP201" i="1" s="1"/>
  <c r="HGI201" i="1"/>
  <c r="HGF201" i="1"/>
  <c r="HGH201" i="1" s="1"/>
  <c r="HGA201" i="1"/>
  <c r="HFX201" i="1"/>
  <c r="HFZ201" i="1" s="1"/>
  <c r="HFS201" i="1"/>
  <c r="HFP201" i="1"/>
  <c r="HFR201" i="1" s="1"/>
  <c r="HFK201" i="1"/>
  <c r="HFH201" i="1"/>
  <c r="HFJ201" i="1" s="1"/>
  <c r="HFC201" i="1"/>
  <c r="HEZ201" i="1"/>
  <c r="HFB201" i="1" s="1"/>
  <c r="HEU201" i="1"/>
  <c r="HER201" i="1"/>
  <c r="HET201" i="1" s="1"/>
  <c r="HEM201" i="1"/>
  <c r="HEJ201" i="1"/>
  <c r="HEL201" i="1" s="1"/>
  <c r="HEE201" i="1"/>
  <c r="HEB201" i="1"/>
  <c r="HED201" i="1" s="1"/>
  <c r="HDW201" i="1"/>
  <c r="HDT201" i="1"/>
  <c r="HDV201" i="1" s="1"/>
  <c r="HDO201" i="1"/>
  <c r="HDL201" i="1"/>
  <c r="HDN201" i="1" s="1"/>
  <c r="HDG201" i="1"/>
  <c r="HDD201" i="1"/>
  <c r="HDF201" i="1" s="1"/>
  <c r="HCY201" i="1"/>
  <c r="HCV201" i="1"/>
  <c r="HCX201" i="1" s="1"/>
  <c r="HCQ201" i="1"/>
  <c r="HCN201" i="1"/>
  <c r="HCP201" i="1" s="1"/>
  <c r="HCI201" i="1"/>
  <c r="HCF201" i="1"/>
  <c r="HCH201" i="1" s="1"/>
  <c r="HCA201" i="1"/>
  <c r="HBX201" i="1"/>
  <c r="HBZ201" i="1" s="1"/>
  <c r="HBS201" i="1"/>
  <c r="HBP201" i="1"/>
  <c r="HBR201" i="1" s="1"/>
  <c r="HBK201" i="1"/>
  <c r="HBH201" i="1"/>
  <c r="HBJ201" i="1" s="1"/>
  <c r="HBC201" i="1"/>
  <c r="HAZ201" i="1"/>
  <c r="HBB201" i="1" s="1"/>
  <c r="HAU201" i="1"/>
  <c r="HAR201" i="1"/>
  <c r="HAT201" i="1" s="1"/>
  <c r="HAM201" i="1"/>
  <c r="HAJ201" i="1"/>
  <c r="HAL201" i="1" s="1"/>
  <c r="HAE201" i="1"/>
  <c r="HAB201" i="1"/>
  <c r="HAD201" i="1" s="1"/>
  <c r="GZW201" i="1"/>
  <c r="GZT201" i="1"/>
  <c r="GZV201" i="1" s="1"/>
  <c r="GZO201" i="1"/>
  <c r="GZL201" i="1"/>
  <c r="GZN201" i="1" s="1"/>
  <c r="GZG201" i="1"/>
  <c r="GZD201" i="1"/>
  <c r="GZF201" i="1" s="1"/>
  <c r="GYY201" i="1"/>
  <c r="GYV201" i="1"/>
  <c r="GYX201" i="1" s="1"/>
  <c r="GYQ201" i="1"/>
  <c r="GYN201" i="1"/>
  <c r="GYP201" i="1" s="1"/>
  <c r="GYI201" i="1"/>
  <c r="GYF201" i="1"/>
  <c r="GYH201" i="1" s="1"/>
  <c r="GYA201" i="1"/>
  <c r="GXX201" i="1"/>
  <c r="GXZ201" i="1" s="1"/>
  <c r="GXS201" i="1"/>
  <c r="GXP201" i="1"/>
  <c r="GXR201" i="1" s="1"/>
  <c r="GXK201" i="1"/>
  <c r="GXH201" i="1"/>
  <c r="GXJ201" i="1" s="1"/>
  <c r="GXC201" i="1"/>
  <c r="GWZ201" i="1"/>
  <c r="GXB201" i="1" s="1"/>
  <c r="GWU201" i="1"/>
  <c r="GWR201" i="1"/>
  <c r="GWT201" i="1" s="1"/>
  <c r="GWM201" i="1"/>
  <c r="GWJ201" i="1"/>
  <c r="GWL201" i="1" s="1"/>
  <c r="GWE201" i="1"/>
  <c r="GWB201" i="1"/>
  <c r="GWD201" i="1" s="1"/>
  <c r="GVW201" i="1"/>
  <c r="GVT201" i="1"/>
  <c r="GVV201" i="1" s="1"/>
  <c r="GVO201" i="1"/>
  <c r="GVL201" i="1"/>
  <c r="GVN201" i="1" s="1"/>
  <c r="GVG201" i="1"/>
  <c r="GVD201" i="1"/>
  <c r="GVF201" i="1" s="1"/>
  <c r="GUY201" i="1"/>
  <c r="GUV201" i="1"/>
  <c r="GUX201" i="1" s="1"/>
  <c r="GUQ201" i="1"/>
  <c r="GUN201" i="1"/>
  <c r="GUP201" i="1" s="1"/>
  <c r="GUI201" i="1"/>
  <c r="GUF201" i="1"/>
  <c r="GUH201" i="1" s="1"/>
  <c r="GUA201" i="1"/>
  <c r="GTX201" i="1"/>
  <c r="GTZ201" i="1" s="1"/>
  <c r="GTS201" i="1"/>
  <c r="GTP201" i="1"/>
  <c r="GTR201" i="1" s="1"/>
  <c r="GTK201" i="1"/>
  <c r="GTH201" i="1"/>
  <c r="GTJ201" i="1" s="1"/>
  <c r="GTC201" i="1"/>
  <c r="GSZ201" i="1"/>
  <c r="GTB201" i="1" s="1"/>
  <c r="GSU201" i="1"/>
  <c r="GSR201" i="1"/>
  <c r="GST201" i="1" s="1"/>
  <c r="GSM201" i="1"/>
  <c r="GSJ201" i="1"/>
  <c r="GSL201" i="1" s="1"/>
  <c r="GSE201" i="1"/>
  <c r="GSB201" i="1"/>
  <c r="GSD201" i="1" s="1"/>
  <c r="GRW201" i="1"/>
  <c r="GRT201" i="1"/>
  <c r="GRV201" i="1" s="1"/>
  <c r="GRO201" i="1"/>
  <c r="GRL201" i="1"/>
  <c r="GRN201" i="1" s="1"/>
  <c r="GRG201" i="1"/>
  <c r="GRD201" i="1"/>
  <c r="GRF201" i="1" s="1"/>
  <c r="GQY201" i="1"/>
  <c r="GQV201" i="1"/>
  <c r="GQX201" i="1" s="1"/>
  <c r="GQQ201" i="1"/>
  <c r="GQN201" i="1"/>
  <c r="GQP201" i="1" s="1"/>
  <c r="GQI201" i="1"/>
  <c r="GQF201" i="1"/>
  <c r="GQH201" i="1" s="1"/>
  <c r="GQA201" i="1"/>
  <c r="GPX201" i="1"/>
  <c r="GPZ201" i="1" s="1"/>
  <c r="GPS201" i="1"/>
  <c r="GPP201" i="1"/>
  <c r="GPR201" i="1" s="1"/>
  <c r="GPK201" i="1"/>
  <c r="GPH201" i="1"/>
  <c r="GPJ201" i="1" s="1"/>
  <c r="GPC201" i="1"/>
  <c r="GOZ201" i="1"/>
  <c r="GPB201" i="1" s="1"/>
  <c r="GOU201" i="1"/>
  <c r="GOR201" i="1"/>
  <c r="GOT201" i="1" s="1"/>
  <c r="GOM201" i="1"/>
  <c r="GOJ201" i="1"/>
  <c r="GOL201" i="1" s="1"/>
  <c r="GOE201" i="1"/>
  <c r="GOB201" i="1"/>
  <c r="GOD201" i="1" s="1"/>
  <c r="GNW201" i="1"/>
  <c r="GNT201" i="1"/>
  <c r="GNV201" i="1" s="1"/>
  <c r="GNO201" i="1"/>
  <c r="GNL201" i="1"/>
  <c r="GNN201" i="1" s="1"/>
  <c r="GNG201" i="1"/>
  <c r="GND201" i="1"/>
  <c r="GNF201" i="1" s="1"/>
  <c r="GMY201" i="1"/>
  <c r="GMV201" i="1"/>
  <c r="GMX201" i="1" s="1"/>
  <c r="GMQ201" i="1"/>
  <c r="GMN201" i="1"/>
  <c r="GMP201" i="1" s="1"/>
  <c r="GMI201" i="1"/>
  <c r="GMF201" i="1"/>
  <c r="GMH201" i="1" s="1"/>
  <c r="GMA201" i="1"/>
  <c r="GLX201" i="1"/>
  <c r="GLZ201" i="1" s="1"/>
  <c r="GLS201" i="1"/>
  <c r="GLP201" i="1"/>
  <c r="GLR201" i="1" s="1"/>
  <c r="GLK201" i="1"/>
  <c r="GLH201" i="1"/>
  <c r="GLJ201" i="1" s="1"/>
  <c r="GLC201" i="1"/>
  <c r="GKZ201" i="1"/>
  <c r="GLB201" i="1" s="1"/>
  <c r="GKU201" i="1"/>
  <c r="GKR201" i="1"/>
  <c r="GKT201" i="1" s="1"/>
  <c r="GKM201" i="1"/>
  <c r="GKJ201" i="1"/>
  <c r="GKL201" i="1" s="1"/>
  <c r="GKE201" i="1"/>
  <c r="GKB201" i="1"/>
  <c r="GKD201" i="1" s="1"/>
  <c r="GJW201" i="1"/>
  <c r="GJT201" i="1"/>
  <c r="GJV201" i="1" s="1"/>
  <c r="GJO201" i="1"/>
  <c r="GJL201" i="1"/>
  <c r="GJN201" i="1" s="1"/>
  <c r="GJG201" i="1"/>
  <c r="GJD201" i="1"/>
  <c r="GJF201" i="1" s="1"/>
  <c r="GIY201" i="1"/>
  <c r="GIV201" i="1"/>
  <c r="GIX201" i="1" s="1"/>
  <c r="GIQ201" i="1"/>
  <c r="GIN201" i="1"/>
  <c r="GIP201" i="1" s="1"/>
  <c r="GII201" i="1"/>
  <c r="GIF201" i="1"/>
  <c r="GIH201" i="1" s="1"/>
  <c r="GIA201" i="1"/>
  <c r="GHX201" i="1"/>
  <c r="GHZ201" i="1" s="1"/>
  <c r="GHS201" i="1"/>
  <c r="GHP201" i="1"/>
  <c r="GHR201" i="1" s="1"/>
  <c r="GHK201" i="1"/>
  <c r="GHH201" i="1"/>
  <c r="GHJ201" i="1" s="1"/>
  <c r="GHC201" i="1"/>
  <c r="GGZ201" i="1"/>
  <c r="GHB201" i="1" s="1"/>
  <c r="GGU201" i="1"/>
  <c r="GGR201" i="1"/>
  <c r="GGT201" i="1" s="1"/>
  <c r="GGM201" i="1"/>
  <c r="GGJ201" i="1"/>
  <c r="GGL201" i="1" s="1"/>
  <c r="GGE201" i="1"/>
  <c r="GGB201" i="1"/>
  <c r="GGD201" i="1" s="1"/>
  <c r="GFW201" i="1"/>
  <c r="GFT201" i="1"/>
  <c r="GFV201" i="1" s="1"/>
  <c r="GFO201" i="1"/>
  <c r="GFL201" i="1"/>
  <c r="GFN201" i="1" s="1"/>
  <c r="GFG201" i="1"/>
  <c r="GFD201" i="1"/>
  <c r="GFF201" i="1" s="1"/>
  <c r="GEY201" i="1"/>
  <c r="GEV201" i="1"/>
  <c r="GEX201" i="1" s="1"/>
  <c r="GEQ201" i="1"/>
  <c r="GEN201" i="1"/>
  <c r="GEP201" i="1" s="1"/>
  <c r="GEI201" i="1"/>
  <c r="GEF201" i="1"/>
  <c r="GEH201" i="1" s="1"/>
  <c r="GEA201" i="1"/>
  <c r="GDX201" i="1"/>
  <c r="GDZ201" i="1" s="1"/>
  <c r="GDS201" i="1"/>
  <c r="GDP201" i="1"/>
  <c r="GDR201" i="1" s="1"/>
  <c r="GDK201" i="1"/>
  <c r="GDH201" i="1"/>
  <c r="GDJ201" i="1" s="1"/>
  <c r="GDC201" i="1"/>
  <c r="GCZ201" i="1"/>
  <c r="GDB201" i="1" s="1"/>
  <c r="GCU201" i="1"/>
  <c r="GCR201" i="1"/>
  <c r="GCT201" i="1" s="1"/>
  <c r="GCM201" i="1"/>
  <c r="GCJ201" i="1"/>
  <c r="GCL201" i="1" s="1"/>
  <c r="GCE201" i="1"/>
  <c r="GCB201" i="1"/>
  <c r="GCD201" i="1" s="1"/>
  <c r="GBW201" i="1"/>
  <c r="GBT201" i="1"/>
  <c r="GBV201" i="1" s="1"/>
  <c r="GBO201" i="1"/>
  <c r="GBL201" i="1"/>
  <c r="GBN201" i="1" s="1"/>
  <c r="GBG201" i="1"/>
  <c r="GBD201" i="1"/>
  <c r="GBF201" i="1" s="1"/>
  <c r="GAY201" i="1"/>
  <c r="GAV201" i="1"/>
  <c r="GAX201" i="1" s="1"/>
  <c r="GAQ201" i="1"/>
  <c r="GAN201" i="1"/>
  <c r="GAP201" i="1" s="1"/>
  <c r="GAI201" i="1"/>
  <c r="GAF201" i="1"/>
  <c r="GAH201" i="1" s="1"/>
  <c r="GAA201" i="1"/>
  <c r="FZX201" i="1"/>
  <c r="FZZ201" i="1" s="1"/>
  <c r="FZS201" i="1"/>
  <c r="FZP201" i="1"/>
  <c r="FZR201" i="1" s="1"/>
  <c r="FZK201" i="1"/>
  <c r="FZH201" i="1"/>
  <c r="FZJ201" i="1" s="1"/>
  <c r="FZC201" i="1"/>
  <c r="FYZ201" i="1"/>
  <c r="FZB201" i="1" s="1"/>
  <c r="FYU201" i="1"/>
  <c r="FYR201" i="1"/>
  <c r="FYT201" i="1" s="1"/>
  <c r="FYM201" i="1"/>
  <c r="FYJ201" i="1"/>
  <c r="FYL201" i="1" s="1"/>
  <c r="FYE201" i="1"/>
  <c r="FYB201" i="1"/>
  <c r="FYD201" i="1" s="1"/>
  <c r="FXW201" i="1"/>
  <c r="FXT201" i="1"/>
  <c r="FXV201" i="1" s="1"/>
  <c r="FXO201" i="1"/>
  <c r="FXL201" i="1"/>
  <c r="FXN201" i="1" s="1"/>
  <c r="FXG201" i="1"/>
  <c r="FXD201" i="1"/>
  <c r="FXF201" i="1" s="1"/>
  <c r="FWY201" i="1"/>
  <c r="FWV201" i="1"/>
  <c r="FWX201" i="1" s="1"/>
  <c r="FWQ201" i="1"/>
  <c r="FWN201" i="1"/>
  <c r="FWP201" i="1" s="1"/>
  <c r="FWI201" i="1"/>
  <c r="FWF201" i="1"/>
  <c r="FWH201" i="1" s="1"/>
  <c r="FWA201" i="1"/>
  <c r="FVX201" i="1"/>
  <c r="FVZ201" i="1" s="1"/>
  <c r="FVS201" i="1"/>
  <c r="FVP201" i="1"/>
  <c r="FVR201" i="1" s="1"/>
  <c r="FVK201" i="1"/>
  <c r="FVH201" i="1"/>
  <c r="FVJ201" i="1" s="1"/>
  <c r="FVC201" i="1"/>
  <c r="FUZ201" i="1"/>
  <c r="FVB201" i="1" s="1"/>
  <c r="FUU201" i="1"/>
  <c r="FUR201" i="1"/>
  <c r="FUT201" i="1" s="1"/>
  <c r="FUM201" i="1"/>
  <c r="FUJ201" i="1"/>
  <c r="FUL201" i="1" s="1"/>
  <c r="FUE201" i="1"/>
  <c r="FUB201" i="1"/>
  <c r="FUD201" i="1" s="1"/>
  <c r="FTW201" i="1"/>
  <c r="FTT201" i="1"/>
  <c r="FTV201" i="1" s="1"/>
  <c r="FTO201" i="1"/>
  <c r="FTL201" i="1"/>
  <c r="FTN201" i="1" s="1"/>
  <c r="FTG201" i="1"/>
  <c r="FTD201" i="1"/>
  <c r="FTF201" i="1" s="1"/>
  <c r="FSY201" i="1"/>
  <c r="FSV201" i="1"/>
  <c r="FSX201" i="1" s="1"/>
  <c r="FSQ201" i="1"/>
  <c r="FSN201" i="1"/>
  <c r="FSP201" i="1" s="1"/>
  <c r="FSI201" i="1"/>
  <c r="FSF201" i="1"/>
  <c r="FSH201" i="1" s="1"/>
  <c r="FSA201" i="1"/>
  <c r="FRX201" i="1"/>
  <c r="FRZ201" i="1" s="1"/>
  <c r="FRS201" i="1"/>
  <c r="FRP201" i="1"/>
  <c r="FRR201" i="1" s="1"/>
  <c r="FRK201" i="1"/>
  <c r="FRH201" i="1"/>
  <c r="FRJ201" i="1" s="1"/>
  <c r="FRC201" i="1"/>
  <c r="FQZ201" i="1"/>
  <c r="FRB201" i="1" s="1"/>
  <c r="FQU201" i="1"/>
  <c r="FQR201" i="1"/>
  <c r="FQT201" i="1" s="1"/>
  <c r="FQM201" i="1"/>
  <c r="FQJ201" i="1"/>
  <c r="FQL201" i="1" s="1"/>
  <c r="FQE201" i="1"/>
  <c r="FQB201" i="1"/>
  <c r="FQD201" i="1" s="1"/>
  <c r="FPW201" i="1"/>
  <c r="FPT201" i="1"/>
  <c r="FPV201" i="1" s="1"/>
  <c r="FPO201" i="1"/>
  <c r="FPL201" i="1"/>
  <c r="FPN201" i="1" s="1"/>
  <c r="FPG201" i="1"/>
  <c r="FPD201" i="1"/>
  <c r="FPF201" i="1" s="1"/>
  <c r="FOY201" i="1"/>
  <c r="FOV201" i="1"/>
  <c r="FOX201" i="1" s="1"/>
  <c r="FOQ201" i="1"/>
  <c r="FON201" i="1"/>
  <c r="FOP201" i="1" s="1"/>
  <c r="FOI201" i="1"/>
  <c r="FOF201" i="1"/>
  <c r="FOH201" i="1" s="1"/>
  <c r="FOA201" i="1"/>
  <c r="FNX201" i="1"/>
  <c r="FNZ201" i="1" s="1"/>
  <c r="FNS201" i="1"/>
  <c r="FNP201" i="1"/>
  <c r="FNR201" i="1" s="1"/>
  <c r="FNK201" i="1"/>
  <c r="FNH201" i="1"/>
  <c r="FNJ201" i="1" s="1"/>
  <c r="FNC201" i="1"/>
  <c r="FMZ201" i="1"/>
  <c r="FNB201" i="1" s="1"/>
  <c r="FMU201" i="1"/>
  <c r="FMR201" i="1"/>
  <c r="FMT201" i="1" s="1"/>
  <c r="FMM201" i="1"/>
  <c r="FMJ201" i="1"/>
  <c r="FML201" i="1" s="1"/>
  <c r="FME201" i="1"/>
  <c r="FMB201" i="1"/>
  <c r="FMD201" i="1" s="1"/>
  <c r="FLW201" i="1"/>
  <c r="FLT201" i="1"/>
  <c r="FLV201" i="1" s="1"/>
  <c r="FLO201" i="1"/>
  <c r="FLL201" i="1"/>
  <c r="FLN201" i="1" s="1"/>
  <c r="FLG201" i="1"/>
  <c r="FLD201" i="1"/>
  <c r="FLF201" i="1" s="1"/>
  <c r="FKY201" i="1"/>
  <c r="FKV201" i="1"/>
  <c r="FKX201" i="1" s="1"/>
  <c r="FKQ201" i="1"/>
  <c r="FKN201" i="1"/>
  <c r="FKP201" i="1" s="1"/>
  <c r="FKI201" i="1"/>
  <c r="FKF201" i="1"/>
  <c r="FKH201" i="1" s="1"/>
  <c r="FKA201" i="1"/>
  <c r="FJX201" i="1"/>
  <c r="FJZ201" i="1" s="1"/>
  <c r="FJS201" i="1"/>
  <c r="FJP201" i="1"/>
  <c r="FJR201" i="1" s="1"/>
  <c r="FJK201" i="1"/>
  <c r="FJH201" i="1"/>
  <c r="FJJ201" i="1" s="1"/>
  <c r="FJC201" i="1"/>
  <c r="FIZ201" i="1"/>
  <c r="FJB201" i="1" s="1"/>
  <c r="FIU201" i="1"/>
  <c r="FIR201" i="1"/>
  <c r="FIT201" i="1" s="1"/>
  <c r="FIM201" i="1"/>
  <c r="FIJ201" i="1"/>
  <c r="FIL201" i="1" s="1"/>
  <c r="FIE201" i="1"/>
  <c r="FIB201" i="1"/>
  <c r="FID201" i="1" s="1"/>
  <c r="FHW201" i="1"/>
  <c r="FHT201" i="1"/>
  <c r="FHV201" i="1" s="1"/>
  <c r="FHO201" i="1"/>
  <c r="FHL201" i="1"/>
  <c r="FHN201" i="1" s="1"/>
  <c r="FHG201" i="1"/>
  <c r="FHD201" i="1"/>
  <c r="FHF201" i="1" s="1"/>
  <c r="FGY201" i="1"/>
  <c r="FGV201" i="1"/>
  <c r="FGX201" i="1" s="1"/>
  <c r="FGQ201" i="1"/>
  <c r="FGN201" i="1"/>
  <c r="FGP201" i="1" s="1"/>
  <c r="FGI201" i="1"/>
  <c r="FGF201" i="1"/>
  <c r="FGH201" i="1" s="1"/>
  <c r="FGA201" i="1"/>
  <c r="FFX201" i="1"/>
  <c r="FFZ201" i="1" s="1"/>
  <c r="FFS201" i="1"/>
  <c r="FFP201" i="1"/>
  <c r="FFR201" i="1" s="1"/>
  <c r="FFK201" i="1"/>
  <c r="FFH201" i="1"/>
  <c r="FFJ201" i="1" s="1"/>
  <c r="FFC201" i="1"/>
  <c r="FEZ201" i="1"/>
  <c r="FFB201" i="1" s="1"/>
  <c r="FEU201" i="1"/>
  <c r="FER201" i="1"/>
  <c r="FET201" i="1" s="1"/>
  <c r="FEM201" i="1"/>
  <c r="FEJ201" i="1"/>
  <c r="FEL201" i="1" s="1"/>
  <c r="FEE201" i="1"/>
  <c r="FEB201" i="1"/>
  <c r="FED201" i="1" s="1"/>
  <c r="FDW201" i="1"/>
  <c r="FDT201" i="1"/>
  <c r="FDV201" i="1" s="1"/>
  <c r="FDO201" i="1"/>
  <c r="FDL201" i="1"/>
  <c r="FDN201" i="1" s="1"/>
  <c r="FDG201" i="1"/>
  <c r="FDD201" i="1"/>
  <c r="FDF201" i="1" s="1"/>
  <c r="FCY201" i="1"/>
  <c r="FCV201" i="1"/>
  <c r="FCX201" i="1" s="1"/>
  <c r="FCQ201" i="1"/>
  <c r="FCN201" i="1"/>
  <c r="FCP201" i="1" s="1"/>
  <c r="FCI201" i="1"/>
  <c r="FCF201" i="1"/>
  <c r="FCH201" i="1" s="1"/>
  <c r="FCA201" i="1"/>
  <c r="FBX201" i="1"/>
  <c r="FBZ201" i="1" s="1"/>
  <c r="FBS201" i="1"/>
  <c r="FBP201" i="1"/>
  <c r="FBR201" i="1" s="1"/>
  <c r="FBK201" i="1"/>
  <c r="FBH201" i="1"/>
  <c r="FBJ201" i="1" s="1"/>
  <c r="FBC201" i="1"/>
  <c r="FAZ201" i="1"/>
  <c r="FBB201" i="1" s="1"/>
  <c r="FAU201" i="1"/>
  <c r="FAR201" i="1"/>
  <c r="FAT201" i="1" s="1"/>
  <c r="FAM201" i="1"/>
  <c r="FAJ201" i="1"/>
  <c r="FAL201" i="1" s="1"/>
  <c r="FAE201" i="1"/>
  <c r="FAB201" i="1"/>
  <c r="FAD201" i="1" s="1"/>
  <c r="EZW201" i="1"/>
  <c r="EZT201" i="1"/>
  <c r="EZV201" i="1" s="1"/>
  <c r="EZO201" i="1"/>
  <c r="EZL201" i="1"/>
  <c r="EZN201" i="1" s="1"/>
  <c r="EZG201" i="1"/>
  <c r="EZD201" i="1"/>
  <c r="EZF201" i="1" s="1"/>
  <c r="EYY201" i="1"/>
  <c r="EYV201" i="1"/>
  <c r="EYX201" i="1" s="1"/>
  <c r="EYQ201" i="1"/>
  <c r="EYN201" i="1"/>
  <c r="EYP201" i="1" s="1"/>
  <c r="EYI201" i="1"/>
  <c r="EYF201" i="1"/>
  <c r="EYH201" i="1" s="1"/>
  <c r="EYA201" i="1"/>
  <c r="EXX201" i="1"/>
  <c r="EXZ201" i="1" s="1"/>
  <c r="EXS201" i="1"/>
  <c r="EXP201" i="1"/>
  <c r="EXR201" i="1" s="1"/>
  <c r="EXK201" i="1"/>
  <c r="EXH201" i="1"/>
  <c r="EXJ201" i="1" s="1"/>
  <c r="EXC201" i="1"/>
  <c r="EWZ201" i="1"/>
  <c r="EXB201" i="1" s="1"/>
  <c r="EWU201" i="1"/>
  <c r="EWR201" i="1"/>
  <c r="EWT201" i="1" s="1"/>
  <c r="EWM201" i="1"/>
  <c r="EWJ201" i="1"/>
  <c r="EWL201" i="1" s="1"/>
  <c r="EWE201" i="1"/>
  <c r="EWB201" i="1"/>
  <c r="EWD201" i="1" s="1"/>
  <c r="EVW201" i="1"/>
  <c r="EVT201" i="1"/>
  <c r="EVV201" i="1" s="1"/>
  <c r="EVO201" i="1"/>
  <c r="EVL201" i="1"/>
  <c r="EVN201" i="1" s="1"/>
  <c r="EVG201" i="1"/>
  <c r="EVD201" i="1"/>
  <c r="EVF201" i="1" s="1"/>
  <c r="EUY201" i="1"/>
  <c r="EUV201" i="1"/>
  <c r="EUX201" i="1" s="1"/>
  <c r="EUQ201" i="1"/>
  <c r="EUN201" i="1"/>
  <c r="EUP201" i="1" s="1"/>
  <c r="EUI201" i="1"/>
  <c r="EUF201" i="1"/>
  <c r="EUH201" i="1" s="1"/>
  <c r="EUA201" i="1"/>
  <c r="ETX201" i="1"/>
  <c r="ETZ201" i="1" s="1"/>
  <c r="ETS201" i="1"/>
  <c r="ETP201" i="1"/>
  <c r="ETR201" i="1" s="1"/>
  <c r="ETK201" i="1"/>
  <c r="ETH201" i="1"/>
  <c r="ETJ201" i="1" s="1"/>
  <c r="ETC201" i="1"/>
  <c r="ESZ201" i="1"/>
  <c r="ETB201" i="1" s="1"/>
  <c r="ESU201" i="1"/>
  <c r="ESR201" i="1"/>
  <c r="EST201" i="1" s="1"/>
  <c r="ESM201" i="1"/>
  <c r="ESJ201" i="1"/>
  <c r="ESL201" i="1" s="1"/>
  <c r="ESE201" i="1"/>
  <c r="ESB201" i="1"/>
  <c r="ESD201" i="1" s="1"/>
  <c r="ERW201" i="1"/>
  <c r="ERT201" i="1"/>
  <c r="ERV201" i="1" s="1"/>
  <c r="ERO201" i="1"/>
  <c r="ERL201" i="1"/>
  <c r="ERN201" i="1" s="1"/>
  <c r="ERG201" i="1"/>
  <c r="ERD201" i="1"/>
  <c r="ERF201" i="1" s="1"/>
  <c r="EQY201" i="1"/>
  <c r="EQV201" i="1"/>
  <c r="EQX201" i="1" s="1"/>
  <c r="EQQ201" i="1"/>
  <c r="EQN201" i="1"/>
  <c r="EQP201" i="1" s="1"/>
  <c r="EQI201" i="1"/>
  <c r="EQF201" i="1"/>
  <c r="EQH201" i="1" s="1"/>
  <c r="EQA201" i="1"/>
  <c r="EPX201" i="1"/>
  <c r="EPZ201" i="1" s="1"/>
  <c r="EPS201" i="1"/>
  <c r="EPP201" i="1"/>
  <c r="EPR201" i="1" s="1"/>
  <c r="EPK201" i="1"/>
  <c r="EPH201" i="1"/>
  <c r="EPJ201" i="1" s="1"/>
  <c r="EPC201" i="1"/>
  <c r="EOZ201" i="1"/>
  <c r="EPB201" i="1" s="1"/>
  <c r="EOU201" i="1"/>
  <c r="EOR201" i="1"/>
  <c r="EOT201" i="1" s="1"/>
  <c r="EOM201" i="1"/>
  <c r="EOJ201" i="1"/>
  <c r="EOL201" i="1" s="1"/>
  <c r="EOE201" i="1"/>
  <c r="EOB201" i="1"/>
  <c r="EOD201" i="1" s="1"/>
  <c r="ENW201" i="1"/>
  <c r="ENT201" i="1"/>
  <c r="ENV201" i="1" s="1"/>
  <c r="ENO201" i="1"/>
  <c r="ENL201" i="1"/>
  <c r="ENN201" i="1" s="1"/>
  <c r="ENG201" i="1"/>
  <c r="END201" i="1"/>
  <c r="ENF201" i="1" s="1"/>
  <c r="EMY201" i="1"/>
  <c r="EMV201" i="1"/>
  <c r="EMX201" i="1" s="1"/>
  <c r="EMQ201" i="1"/>
  <c r="EMN201" i="1"/>
  <c r="EMP201" i="1" s="1"/>
  <c r="EMI201" i="1"/>
  <c r="EMF201" i="1"/>
  <c r="EMH201" i="1" s="1"/>
  <c r="EMA201" i="1"/>
  <c r="ELX201" i="1"/>
  <c r="ELZ201" i="1" s="1"/>
  <c r="ELS201" i="1"/>
  <c r="ELP201" i="1"/>
  <c r="ELR201" i="1" s="1"/>
  <c r="ELK201" i="1"/>
  <c r="ELH201" i="1"/>
  <c r="ELJ201" i="1" s="1"/>
  <c r="ELC201" i="1"/>
  <c r="EKZ201" i="1"/>
  <c r="ELB201" i="1" s="1"/>
  <c r="EKU201" i="1"/>
  <c r="EKR201" i="1"/>
  <c r="EKT201" i="1" s="1"/>
  <c r="EKM201" i="1"/>
  <c r="EKJ201" i="1"/>
  <c r="EKL201" i="1" s="1"/>
  <c r="EKE201" i="1"/>
  <c r="EKB201" i="1"/>
  <c r="EKD201" i="1" s="1"/>
  <c r="EJW201" i="1"/>
  <c r="EJT201" i="1"/>
  <c r="EJV201" i="1" s="1"/>
  <c r="EJO201" i="1"/>
  <c r="EJL201" i="1"/>
  <c r="EJN201" i="1" s="1"/>
  <c r="EJG201" i="1"/>
  <c r="EJD201" i="1"/>
  <c r="EJF201" i="1" s="1"/>
  <c r="EIY201" i="1"/>
  <c r="EIV201" i="1"/>
  <c r="EIX201" i="1" s="1"/>
  <c r="EIQ201" i="1"/>
  <c r="EIN201" i="1"/>
  <c r="EIP201" i="1" s="1"/>
  <c r="EII201" i="1"/>
  <c r="EIF201" i="1"/>
  <c r="EIH201" i="1" s="1"/>
  <c r="EIA201" i="1"/>
  <c r="EHX201" i="1"/>
  <c r="EHZ201" i="1" s="1"/>
  <c r="EHS201" i="1"/>
  <c r="EHP201" i="1"/>
  <c r="EHR201" i="1" s="1"/>
  <c r="EHK201" i="1"/>
  <c r="EHH201" i="1"/>
  <c r="EHJ201" i="1" s="1"/>
  <c r="EHC201" i="1"/>
  <c r="EGZ201" i="1"/>
  <c r="EHB201" i="1" s="1"/>
  <c r="EGU201" i="1"/>
  <c r="EGR201" i="1"/>
  <c r="EGT201" i="1" s="1"/>
  <c r="EGM201" i="1"/>
  <c r="EGJ201" i="1"/>
  <c r="EGL201" i="1" s="1"/>
  <c r="EGE201" i="1"/>
  <c r="EGB201" i="1"/>
  <c r="EGD201" i="1" s="1"/>
  <c r="EFW201" i="1"/>
  <c r="EFT201" i="1"/>
  <c r="EFV201" i="1" s="1"/>
  <c r="EFO201" i="1"/>
  <c r="EFL201" i="1"/>
  <c r="EFN201" i="1" s="1"/>
  <c r="EFG201" i="1"/>
  <c r="EFD201" i="1"/>
  <c r="EFF201" i="1" s="1"/>
  <c r="EEY201" i="1"/>
  <c r="EEV201" i="1"/>
  <c r="EEX201" i="1" s="1"/>
  <c r="EEQ201" i="1"/>
  <c r="EEN201" i="1"/>
  <c r="EEP201" i="1" s="1"/>
  <c r="EEI201" i="1"/>
  <c r="EEF201" i="1"/>
  <c r="EEH201" i="1" s="1"/>
  <c r="EEA201" i="1"/>
  <c r="EDX201" i="1"/>
  <c r="EDZ201" i="1" s="1"/>
  <c r="EDS201" i="1"/>
  <c r="EDP201" i="1"/>
  <c r="EDR201" i="1" s="1"/>
  <c r="EDK201" i="1"/>
  <c r="EDH201" i="1"/>
  <c r="EDJ201" i="1" s="1"/>
  <c r="EDC201" i="1"/>
  <c r="ECZ201" i="1"/>
  <c r="EDB201" i="1" s="1"/>
  <c r="ECU201" i="1"/>
  <c r="ECR201" i="1"/>
  <c r="ECT201" i="1" s="1"/>
  <c r="ECM201" i="1"/>
  <c r="ECJ201" i="1"/>
  <c r="ECL201" i="1" s="1"/>
  <c r="ECE201" i="1"/>
  <c r="ECB201" i="1"/>
  <c r="ECD201" i="1" s="1"/>
  <c r="EBW201" i="1"/>
  <c r="EBT201" i="1"/>
  <c r="EBV201" i="1" s="1"/>
  <c r="EBO201" i="1"/>
  <c r="EBL201" i="1"/>
  <c r="EBN201" i="1" s="1"/>
  <c r="EBG201" i="1"/>
  <c r="EBD201" i="1"/>
  <c r="EBF201" i="1" s="1"/>
  <c r="EAY201" i="1"/>
  <c r="EAV201" i="1"/>
  <c r="EAX201" i="1" s="1"/>
  <c r="EAQ201" i="1"/>
  <c r="EAN201" i="1"/>
  <c r="EAP201" i="1" s="1"/>
  <c r="EAI201" i="1"/>
  <c r="EAF201" i="1"/>
  <c r="EAH201" i="1" s="1"/>
  <c r="EAA201" i="1"/>
  <c r="DZX201" i="1"/>
  <c r="DZZ201" i="1" s="1"/>
  <c r="DZS201" i="1"/>
  <c r="DZP201" i="1"/>
  <c r="DZR201" i="1" s="1"/>
  <c r="DZK201" i="1"/>
  <c r="DZH201" i="1"/>
  <c r="DZJ201" i="1" s="1"/>
  <c r="DZC201" i="1"/>
  <c r="DYZ201" i="1"/>
  <c r="DZB201" i="1" s="1"/>
  <c r="DYU201" i="1"/>
  <c r="DYR201" i="1"/>
  <c r="DYT201" i="1" s="1"/>
  <c r="DYM201" i="1"/>
  <c r="DYJ201" i="1"/>
  <c r="DYL201" i="1" s="1"/>
  <c r="DYE201" i="1"/>
  <c r="DYB201" i="1"/>
  <c r="DYD201" i="1" s="1"/>
  <c r="DXW201" i="1"/>
  <c r="DXT201" i="1"/>
  <c r="DXV201" i="1" s="1"/>
  <c r="DXO201" i="1"/>
  <c r="DXL201" i="1"/>
  <c r="DXN201" i="1" s="1"/>
  <c r="DXG201" i="1"/>
  <c r="DXD201" i="1"/>
  <c r="DXF201" i="1" s="1"/>
  <c r="DWY201" i="1"/>
  <c r="DWV201" i="1"/>
  <c r="DWX201" i="1" s="1"/>
  <c r="DWQ201" i="1"/>
  <c r="DWN201" i="1"/>
  <c r="DWP201" i="1" s="1"/>
  <c r="DWI201" i="1"/>
  <c r="DWF201" i="1"/>
  <c r="DWH201" i="1" s="1"/>
  <c r="DWA201" i="1"/>
  <c r="DVX201" i="1"/>
  <c r="DVZ201" i="1" s="1"/>
  <c r="DVS201" i="1"/>
  <c r="DVP201" i="1"/>
  <c r="DVR201" i="1" s="1"/>
  <c r="DVK201" i="1"/>
  <c r="DVH201" i="1"/>
  <c r="DVJ201" i="1" s="1"/>
  <c r="DVC201" i="1"/>
  <c r="DUZ201" i="1"/>
  <c r="DVB201" i="1" s="1"/>
  <c r="DUU201" i="1"/>
  <c r="DUR201" i="1"/>
  <c r="DUT201" i="1" s="1"/>
  <c r="DUM201" i="1"/>
  <c r="DUJ201" i="1"/>
  <c r="DUL201" i="1" s="1"/>
  <c r="DUE201" i="1"/>
  <c r="DUB201" i="1"/>
  <c r="DUD201" i="1" s="1"/>
  <c r="DTW201" i="1"/>
  <c r="DTT201" i="1"/>
  <c r="DTV201" i="1" s="1"/>
  <c r="DTO201" i="1"/>
  <c r="DTL201" i="1"/>
  <c r="DTN201" i="1" s="1"/>
  <c r="DTG201" i="1"/>
  <c r="DTD201" i="1"/>
  <c r="DTF201" i="1" s="1"/>
  <c r="DSY201" i="1"/>
  <c r="DSV201" i="1"/>
  <c r="DSX201" i="1" s="1"/>
  <c r="DSQ201" i="1"/>
  <c r="DSN201" i="1"/>
  <c r="DSP201" i="1" s="1"/>
  <c r="DSI201" i="1"/>
  <c r="DSF201" i="1"/>
  <c r="DSH201" i="1" s="1"/>
  <c r="DSA201" i="1"/>
  <c r="DRX201" i="1"/>
  <c r="DRZ201" i="1" s="1"/>
  <c r="DRS201" i="1"/>
  <c r="DRP201" i="1"/>
  <c r="DRR201" i="1" s="1"/>
  <c r="DRK201" i="1"/>
  <c r="DRH201" i="1"/>
  <c r="DRJ201" i="1" s="1"/>
  <c r="DRC201" i="1"/>
  <c r="DQZ201" i="1"/>
  <c r="DRB201" i="1" s="1"/>
  <c r="DQU201" i="1"/>
  <c r="DQR201" i="1"/>
  <c r="DQT201" i="1" s="1"/>
  <c r="DQM201" i="1"/>
  <c r="DQJ201" i="1"/>
  <c r="DQL201" i="1" s="1"/>
  <c r="DQE201" i="1"/>
  <c r="DQB201" i="1"/>
  <c r="DQD201" i="1" s="1"/>
  <c r="DPW201" i="1"/>
  <c r="DPT201" i="1"/>
  <c r="DPV201" i="1" s="1"/>
  <c r="DPO201" i="1"/>
  <c r="DPL201" i="1"/>
  <c r="DPN201" i="1" s="1"/>
  <c r="DPG201" i="1"/>
  <c r="DPD201" i="1"/>
  <c r="DPF201" i="1" s="1"/>
  <c r="DOY201" i="1"/>
  <c r="DOV201" i="1"/>
  <c r="DOX201" i="1" s="1"/>
  <c r="DOQ201" i="1"/>
  <c r="DON201" i="1"/>
  <c r="DOP201" i="1" s="1"/>
  <c r="DOI201" i="1"/>
  <c r="DOF201" i="1"/>
  <c r="DOH201" i="1" s="1"/>
  <c r="DOA201" i="1"/>
  <c r="DNX201" i="1"/>
  <c r="DNZ201" i="1" s="1"/>
  <c r="DNS201" i="1"/>
  <c r="DNP201" i="1"/>
  <c r="DNR201" i="1" s="1"/>
  <c r="DNK201" i="1"/>
  <c r="DNH201" i="1"/>
  <c r="DNJ201" i="1" s="1"/>
  <c r="DNC201" i="1"/>
  <c r="DMZ201" i="1"/>
  <c r="DNB201" i="1" s="1"/>
  <c r="DMU201" i="1"/>
  <c r="DMR201" i="1"/>
  <c r="DMT201" i="1" s="1"/>
  <c r="DMM201" i="1"/>
  <c r="DMJ201" i="1"/>
  <c r="DML201" i="1" s="1"/>
  <c r="DME201" i="1"/>
  <c r="DMB201" i="1"/>
  <c r="DMD201" i="1" s="1"/>
  <c r="DLW201" i="1"/>
  <c r="DLT201" i="1"/>
  <c r="DLV201" i="1" s="1"/>
  <c r="DLO201" i="1"/>
  <c r="DLL201" i="1"/>
  <c r="DLN201" i="1" s="1"/>
  <c r="DLG201" i="1"/>
  <c r="DLD201" i="1"/>
  <c r="DLF201" i="1" s="1"/>
  <c r="DKY201" i="1"/>
  <c r="DKV201" i="1"/>
  <c r="DKX201" i="1" s="1"/>
  <c r="DKQ201" i="1"/>
  <c r="DKN201" i="1"/>
  <c r="DKP201" i="1" s="1"/>
  <c r="DKI201" i="1"/>
  <c r="DKF201" i="1"/>
  <c r="DKH201" i="1" s="1"/>
  <c r="DKA201" i="1"/>
  <c r="DJX201" i="1"/>
  <c r="DJZ201" i="1" s="1"/>
  <c r="DJS201" i="1"/>
  <c r="DJP201" i="1"/>
  <c r="DJR201" i="1" s="1"/>
  <c r="DJK201" i="1"/>
  <c r="DJH201" i="1"/>
  <c r="DJJ201" i="1" s="1"/>
  <c r="DJC201" i="1"/>
  <c r="DIZ201" i="1"/>
  <c r="DJB201" i="1" s="1"/>
  <c r="DIU201" i="1"/>
  <c r="DIR201" i="1"/>
  <c r="DIT201" i="1" s="1"/>
  <c r="DIM201" i="1"/>
  <c r="DIJ201" i="1"/>
  <c r="DIL201" i="1" s="1"/>
  <c r="DIE201" i="1"/>
  <c r="DIB201" i="1"/>
  <c r="DID201" i="1" s="1"/>
  <c r="DHW201" i="1"/>
  <c r="DHT201" i="1"/>
  <c r="DHV201" i="1" s="1"/>
  <c r="DHO201" i="1"/>
  <c r="DHL201" i="1"/>
  <c r="DHN201" i="1" s="1"/>
  <c r="DHG201" i="1"/>
  <c r="DHD201" i="1"/>
  <c r="DHF201" i="1" s="1"/>
  <c r="DGY201" i="1"/>
  <c r="DGV201" i="1"/>
  <c r="DGX201" i="1" s="1"/>
  <c r="DGQ201" i="1"/>
  <c r="DGN201" i="1"/>
  <c r="DGP201" i="1" s="1"/>
  <c r="DGI201" i="1"/>
  <c r="DGF201" i="1"/>
  <c r="DGH201" i="1" s="1"/>
  <c r="DGA201" i="1"/>
  <c r="DFX201" i="1"/>
  <c r="DFZ201" i="1" s="1"/>
  <c r="DFS201" i="1"/>
  <c r="DFP201" i="1"/>
  <c r="DFR201" i="1" s="1"/>
  <c r="DFK201" i="1"/>
  <c r="DFH201" i="1"/>
  <c r="DFJ201" i="1" s="1"/>
  <c r="DFC201" i="1"/>
  <c r="DEZ201" i="1"/>
  <c r="DFB201" i="1" s="1"/>
  <c r="DEU201" i="1"/>
  <c r="DER201" i="1"/>
  <c r="DET201" i="1" s="1"/>
  <c r="DEM201" i="1"/>
  <c r="DEJ201" i="1"/>
  <c r="DEL201" i="1" s="1"/>
  <c r="DEE201" i="1"/>
  <c r="DEB201" i="1"/>
  <c r="DED201" i="1" s="1"/>
  <c r="DDW201" i="1"/>
  <c r="DDT201" i="1"/>
  <c r="DDV201" i="1" s="1"/>
  <c r="DDO201" i="1"/>
  <c r="DDL201" i="1"/>
  <c r="DDN201" i="1" s="1"/>
  <c r="DDG201" i="1"/>
  <c r="DDD201" i="1"/>
  <c r="DDF201" i="1" s="1"/>
  <c r="DCY201" i="1"/>
  <c r="DCV201" i="1"/>
  <c r="DCX201" i="1" s="1"/>
  <c r="DCQ201" i="1"/>
  <c r="DCN201" i="1"/>
  <c r="DCP201" i="1" s="1"/>
  <c r="DCI201" i="1"/>
  <c r="DCF201" i="1"/>
  <c r="DCH201" i="1" s="1"/>
  <c r="DCA201" i="1"/>
  <c r="DBX201" i="1"/>
  <c r="DBZ201" i="1" s="1"/>
  <c r="DBS201" i="1"/>
  <c r="DBP201" i="1"/>
  <c r="DBR201" i="1" s="1"/>
  <c r="DBK201" i="1"/>
  <c r="DBH201" i="1"/>
  <c r="DBJ201" i="1" s="1"/>
  <c r="DBC201" i="1"/>
  <c r="DAZ201" i="1"/>
  <c r="DBB201" i="1" s="1"/>
  <c r="DAU201" i="1"/>
  <c r="DAR201" i="1"/>
  <c r="DAT201" i="1" s="1"/>
  <c r="DAM201" i="1"/>
  <c r="DAJ201" i="1"/>
  <c r="DAL201" i="1" s="1"/>
  <c r="DAE201" i="1"/>
  <c r="DAB201" i="1"/>
  <c r="DAD201" i="1" s="1"/>
  <c r="CZW201" i="1"/>
  <c r="CZT201" i="1"/>
  <c r="CZV201" i="1" s="1"/>
  <c r="CZO201" i="1"/>
  <c r="CZL201" i="1"/>
  <c r="CZN201" i="1" s="1"/>
  <c r="CZG201" i="1"/>
  <c r="CZD201" i="1"/>
  <c r="CZF201" i="1" s="1"/>
  <c r="CYY201" i="1"/>
  <c r="CYV201" i="1"/>
  <c r="CYX201" i="1" s="1"/>
  <c r="CYQ201" i="1"/>
  <c r="CYN201" i="1"/>
  <c r="CYP201" i="1" s="1"/>
  <c r="CYI201" i="1"/>
  <c r="CYF201" i="1"/>
  <c r="CYH201" i="1" s="1"/>
  <c r="CYA201" i="1"/>
  <c r="CXX201" i="1"/>
  <c r="CXZ201" i="1" s="1"/>
  <c r="CXS201" i="1"/>
  <c r="CXP201" i="1"/>
  <c r="CXR201" i="1" s="1"/>
  <c r="CXK201" i="1"/>
  <c r="CXH201" i="1"/>
  <c r="CXJ201" i="1" s="1"/>
  <c r="CXC201" i="1"/>
  <c r="CWZ201" i="1"/>
  <c r="CXB201" i="1" s="1"/>
  <c r="CWU201" i="1"/>
  <c r="CWR201" i="1"/>
  <c r="CWT201" i="1" s="1"/>
  <c r="CWM201" i="1"/>
  <c r="CWJ201" i="1"/>
  <c r="CWL201" i="1" s="1"/>
  <c r="CWE201" i="1"/>
  <c r="CWB201" i="1"/>
  <c r="CWD201" i="1" s="1"/>
  <c r="CVW201" i="1"/>
  <c r="CVT201" i="1"/>
  <c r="CVV201" i="1" s="1"/>
  <c r="CVO201" i="1"/>
  <c r="CVL201" i="1"/>
  <c r="CVN201" i="1" s="1"/>
  <c r="CVG201" i="1"/>
  <c r="CVD201" i="1"/>
  <c r="CVF201" i="1" s="1"/>
  <c r="CUY201" i="1"/>
  <c r="CUV201" i="1"/>
  <c r="CUX201" i="1" s="1"/>
  <c r="CUQ201" i="1"/>
  <c r="CUN201" i="1"/>
  <c r="CUP201" i="1" s="1"/>
  <c r="CUI201" i="1"/>
  <c r="CUF201" i="1"/>
  <c r="CUH201" i="1" s="1"/>
  <c r="CUA201" i="1"/>
  <c r="CTX201" i="1"/>
  <c r="CTZ201" i="1" s="1"/>
  <c r="CTS201" i="1"/>
  <c r="CTP201" i="1"/>
  <c r="CTR201" i="1" s="1"/>
  <c r="CTK201" i="1"/>
  <c r="CTH201" i="1"/>
  <c r="CTJ201" i="1" s="1"/>
  <c r="CTC201" i="1"/>
  <c r="CSZ201" i="1"/>
  <c r="CTB201" i="1" s="1"/>
  <c r="CSU201" i="1"/>
  <c r="CSR201" i="1"/>
  <c r="CST201" i="1" s="1"/>
  <c r="CSM201" i="1"/>
  <c r="CSJ201" i="1"/>
  <c r="CSL201" i="1" s="1"/>
  <c r="CSE201" i="1"/>
  <c r="CSB201" i="1"/>
  <c r="CSD201" i="1" s="1"/>
  <c r="CRW201" i="1"/>
  <c r="CRT201" i="1"/>
  <c r="CRV201" i="1" s="1"/>
  <c r="CRO201" i="1"/>
  <c r="CRL201" i="1"/>
  <c r="CRN201" i="1" s="1"/>
  <c r="CRG201" i="1"/>
  <c r="CRD201" i="1"/>
  <c r="CRF201" i="1" s="1"/>
  <c r="CQY201" i="1"/>
  <c r="CQV201" i="1"/>
  <c r="CQX201" i="1" s="1"/>
  <c r="CQQ201" i="1"/>
  <c r="CQN201" i="1"/>
  <c r="CQP201" i="1" s="1"/>
  <c r="CQI201" i="1"/>
  <c r="CQF201" i="1"/>
  <c r="CQH201" i="1" s="1"/>
  <c r="CQA201" i="1"/>
  <c r="CPX201" i="1"/>
  <c r="CPZ201" i="1" s="1"/>
  <c r="CPS201" i="1"/>
  <c r="CPP201" i="1"/>
  <c r="CPR201" i="1" s="1"/>
  <c r="CPK201" i="1"/>
  <c r="CPH201" i="1"/>
  <c r="CPJ201" i="1" s="1"/>
  <c r="CPC201" i="1"/>
  <c r="COZ201" i="1"/>
  <c r="CPB201" i="1" s="1"/>
  <c r="COU201" i="1"/>
  <c r="COR201" i="1"/>
  <c r="COT201" i="1" s="1"/>
  <c r="COM201" i="1"/>
  <c r="COJ201" i="1"/>
  <c r="COL201" i="1" s="1"/>
  <c r="COE201" i="1"/>
  <c r="COB201" i="1"/>
  <c r="COD201" i="1" s="1"/>
  <c r="CNW201" i="1"/>
  <c r="CNT201" i="1"/>
  <c r="CNV201" i="1" s="1"/>
  <c r="CNO201" i="1"/>
  <c r="CNL201" i="1"/>
  <c r="CNN201" i="1" s="1"/>
  <c r="CNG201" i="1"/>
  <c r="CND201" i="1"/>
  <c r="CNF201" i="1" s="1"/>
  <c r="CMY201" i="1"/>
  <c r="CMV201" i="1"/>
  <c r="CMX201" i="1" s="1"/>
  <c r="CMQ201" i="1"/>
  <c r="CMN201" i="1"/>
  <c r="CMP201" i="1" s="1"/>
  <c r="CMI201" i="1"/>
  <c r="CMF201" i="1"/>
  <c r="CMH201" i="1" s="1"/>
  <c r="CMA201" i="1"/>
  <c r="CLX201" i="1"/>
  <c r="CLZ201" i="1" s="1"/>
  <c r="CLS201" i="1"/>
  <c r="CLP201" i="1"/>
  <c r="CLR201" i="1" s="1"/>
  <c r="CLK201" i="1"/>
  <c r="CLH201" i="1"/>
  <c r="CLJ201" i="1" s="1"/>
  <c r="CLC201" i="1"/>
  <c r="CKZ201" i="1"/>
  <c r="CLB201" i="1" s="1"/>
  <c r="CKU201" i="1"/>
  <c r="CKR201" i="1"/>
  <c r="CKT201" i="1" s="1"/>
  <c r="CKM201" i="1"/>
  <c r="CKJ201" i="1"/>
  <c r="CKL201" i="1" s="1"/>
  <c r="CKE201" i="1"/>
  <c r="CKB201" i="1"/>
  <c r="CKD201" i="1" s="1"/>
  <c r="CJW201" i="1"/>
  <c r="CJT201" i="1"/>
  <c r="CJV201" i="1" s="1"/>
  <c r="CJO201" i="1"/>
  <c r="CJL201" i="1"/>
  <c r="CJN201" i="1" s="1"/>
  <c r="CJG201" i="1"/>
  <c r="CJD201" i="1"/>
  <c r="CJF201" i="1" s="1"/>
  <c r="CIY201" i="1"/>
  <c r="CIV201" i="1"/>
  <c r="CIX201" i="1" s="1"/>
  <c r="CIQ201" i="1"/>
  <c r="CIN201" i="1"/>
  <c r="CIP201" i="1" s="1"/>
  <c r="CII201" i="1"/>
  <c r="CIF201" i="1"/>
  <c r="CIH201" i="1" s="1"/>
  <c r="CIA201" i="1"/>
  <c r="CHX201" i="1"/>
  <c r="CHZ201" i="1" s="1"/>
  <c r="CHS201" i="1"/>
  <c r="CHP201" i="1"/>
  <c r="CHR201" i="1" s="1"/>
  <c r="CHK201" i="1"/>
  <c r="CHH201" i="1"/>
  <c r="CHJ201" i="1" s="1"/>
  <c r="CHC201" i="1"/>
  <c r="CGZ201" i="1"/>
  <c r="CHB201" i="1" s="1"/>
  <c r="CGU201" i="1"/>
  <c r="CGR201" i="1"/>
  <c r="CGT201" i="1" s="1"/>
  <c r="CGM201" i="1"/>
  <c r="CGJ201" i="1"/>
  <c r="CGL201" i="1" s="1"/>
  <c r="CGE201" i="1"/>
  <c r="CGB201" i="1"/>
  <c r="CGD201" i="1" s="1"/>
  <c r="CFW201" i="1"/>
  <c r="CFT201" i="1"/>
  <c r="CFV201" i="1" s="1"/>
  <c r="CFO201" i="1"/>
  <c r="CFL201" i="1"/>
  <c r="CFN201" i="1" s="1"/>
  <c r="CFG201" i="1"/>
  <c r="CFD201" i="1"/>
  <c r="CFF201" i="1" s="1"/>
  <c r="CEY201" i="1"/>
  <c r="CEV201" i="1"/>
  <c r="CEX201" i="1" s="1"/>
  <c r="CEQ201" i="1"/>
  <c r="CEN201" i="1"/>
  <c r="CEP201" i="1" s="1"/>
  <c r="CEI201" i="1"/>
  <c r="CEF201" i="1"/>
  <c r="CEH201" i="1" s="1"/>
  <c r="CEA201" i="1"/>
  <c r="CDX201" i="1"/>
  <c r="CDZ201" i="1" s="1"/>
  <c r="CDS201" i="1"/>
  <c r="CDP201" i="1"/>
  <c r="CDR201" i="1" s="1"/>
  <c r="CDK201" i="1"/>
  <c r="CDH201" i="1"/>
  <c r="CDJ201" i="1" s="1"/>
  <c r="CDC201" i="1"/>
  <c r="CCZ201" i="1"/>
  <c r="CDB201" i="1" s="1"/>
  <c r="CCU201" i="1"/>
  <c r="CCR201" i="1"/>
  <c r="CCT201" i="1" s="1"/>
  <c r="CCM201" i="1"/>
  <c r="CCJ201" i="1"/>
  <c r="CCL201" i="1" s="1"/>
  <c r="CCE201" i="1"/>
  <c r="CCB201" i="1"/>
  <c r="CCD201" i="1" s="1"/>
  <c r="CBW201" i="1"/>
  <c r="CBT201" i="1"/>
  <c r="CBV201" i="1" s="1"/>
  <c r="CBO201" i="1"/>
  <c r="CBL201" i="1"/>
  <c r="CBN201" i="1" s="1"/>
  <c r="CBG201" i="1"/>
  <c r="CBD201" i="1"/>
  <c r="CBF201" i="1" s="1"/>
  <c r="CAY201" i="1"/>
  <c r="CAV201" i="1"/>
  <c r="CAX201" i="1" s="1"/>
  <c r="CAQ201" i="1"/>
  <c r="CAN201" i="1"/>
  <c r="CAP201" i="1" s="1"/>
  <c r="CAI201" i="1"/>
  <c r="CAF201" i="1"/>
  <c r="CAH201" i="1" s="1"/>
  <c r="CAA201" i="1"/>
  <c r="BZX201" i="1"/>
  <c r="BZZ201" i="1" s="1"/>
  <c r="BZS201" i="1"/>
  <c r="BZP201" i="1"/>
  <c r="BZR201" i="1" s="1"/>
  <c r="BZK201" i="1"/>
  <c r="BZH201" i="1"/>
  <c r="BZJ201" i="1" s="1"/>
  <c r="BZC201" i="1"/>
  <c r="BYZ201" i="1"/>
  <c r="BZB201" i="1" s="1"/>
  <c r="BYU201" i="1"/>
  <c r="BYR201" i="1"/>
  <c r="BYT201" i="1" s="1"/>
  <c r="BYM201" i="1"/>
  <c r="BYJ201" i="1"/>
  <c r="BYL201" i="1" s="1"/>
  <c r="BYE201" i="1"/>
  <c r="BYB201" i="1"/>
  <c r="BYD201" i="1" s="1"/>
  <c r="BXW201" i="1"/>
  <c r="BXT201" i="1"/>
  <c r="BXV201" i="1" s="1"/>
  <c r="BXO201" i="1"/>
  <c r="BXL201" i="1"/>
  <c r="BXN201" i="1" s="1"/>
  <c r="BXG201" i="1"/>
  <c r="BXD201" i="1"/>
  <c r="BXF201" i="1" s="1"/>
  <c r="BWY201" i="1"/>
  <c r="BWV201" i="1"/>
  <c r="BWX201" i="1" s="1"/>
  <c r="BWQ201" i="1"/>
  <c r="BWN201" i="1"/>
  <c r="BWP201" i="1" s="1"/>
  <c r="BWI201" i="1"/>
  <c r="BWF201" i="1"/>
  <c r="BWH201" i="1" s="1"/>
  <c r="BWA201" i="1"/>
  <c r="BVX201" i="1"/>
  <c r="BVZ201" i="1" s="1"/>
  <c r="BVS201" i="1"/>
  <c r="BVP201" i="1"/>
  <c r="BVR201" i="1" s="1"/>
  <c r="BVK201" i="1"/>
  <c r="BVH201" i="1"/>
  <c r="BVJ201" i="1" s="1"/>
  <c r="BVC201" i="1"/>
  <c r="BUZ201" i="1"/>
  <c r="BVB201" i="1" s="1"/>
  <c r="BUU201" i="1"/>
  <c r="BUR201" i="1"/>
  <c r="BUT201" i="1" s="1"/>
  <c r="BUM201" i="1"/>
  <c r="BUJ201" i="1"/>
  <c r="BUL201" i="1" s="1"/>
  <c r="BUE201" i="1"/>
  <c r="BUB201" i="1"/>
  <c r="BUD201" i="1" s="1"/>
  <c r="BTW201" i="1"/>
  <c r="BTT201" i="1"/>
  <c r="BTV201" i="1" s="1"/>
  <c r="BTO201" i="1"/>
  <c r="BTL201" i="1"/>
  <c r="BTN201" i="1" s="1"/>
  <c r="BTG201" i="1"/>
  <c r="BTD201" i="1"/>
  <c r="BTF201" i="1" s="1"/>
  <c r="BSY201" i="1"/>
  <c r="BSV201" i="1"/>
  <c r="BSX201" i="1" s="1"/>
  <c r="BSQ201" i="1"/>
  <c r="BSN201" i="1"/>
  <c r="BSP201" i="1" s="1"/>
  <c r="BSI201" i="1"/>
  <c r="BSF201" i="1"/>
  <c r="BSH201" i="1" s="1"/>
  <c r="BSA201" i="1"/>
  <c r="BRX201" i="1"/>
  <c r="BRZ201" i="1" s="1"/>
  <c r="BRS201" i="1"/>
  <c r="BRP201" i="1"/>
  <c r="BRR201" i="1" s="1"/>
  <c r="BRK201" i="1"/>
  <c r="BRH201" i="1"/>
  <c r="BRJ201" i="1" s="1"/>
  <c r="BRC201" i="1"/>
  <c r="BQZ201" i="1"/>
  <c r="BRB201" i="1" s="1"/>
  <c r="BQU201" i="1"/>
  <c r="BQR201" i="1"/>
  <c r="BQT201" i="1" s="1"/>
  <c r="BQM201" i="1"/>
  <c r="BQJ201" i="1"/>
  <c r="BQL201" i="1" s="1"/>
  <c r="BQE201" i="1"/>
  <c r="BQB201" i="1"/>
  <c r="BQD201" i="1" s="1"/>
  <c r="BPW201" i="1"/>
  <c r="BPT201" i="1"/>
  <c r="BPV201" i="1" s="1"/>
  <c r="BPO201" i="1"/>
  <c r="BPL201" i="1"/>
  <c r="BPN201" i="1" s="1"/>
  <c r="BPG201" i="1"/>
  <c r="BPD201" i="1"/>
  <c r="BPF201" i="1" s="1"/>
  <c r="BOY201" i="1"/>
  <c r="BOV201" i="1"/>
  <c r="BOX201" i="1" s="1"/>
  <c r="BOQ201" i="1"/>
  <c r="BON201" i="1"/>
  <c r="BOP201" i="1" s="1"/>
  <c r="BOI201" i="1"/>
  <c r="BOF201" i="1"/>
  <c r="BOH201" i="1" s="1"/>
  <c r="BOA201" i="1"/>
  <c r="BNX201" i="1"/>
  <c r="BNZ201" i="1" s="1"/>
  <c r="BNS201" i="1"/>
  <c r="BNP201" i="1"/>
  <c r="BNR201" i="1" s="1"/>
  <c r="BNK201" i="1"/>
  <c r="BNH201" i="1"/>
  <c r="BNJ201" i="1" s="1"/>
  <c r="BNC201" i="1"/>
  <c r="BMZ201" i="1"/>
  <c r="BNB201" i="1" s="1"/>
  <c r="BMU201" i="1"/>
  <c r="BMR201" i="1"/>
  <c r="BMT201" i="1" s="1"/>
  <c r="BMM201" i="1"/>
  <c r="BMJ201" i="1"/>
  <c r="BML201" i="1" s="1"/>
  <c r="BME201" i="1"/>
  <c r="BMB201" i="1"/>
  <c r="BMD201" i="1" s="1"/>
  <c r="BLW201" i="1"/>
  <c r="BLT201" i="1"/>
  <c r="BLV201" i="1" s="1"/>
  <c r="BLO201" i="1"/>
  <c r="BLL201" i="1"/>
  <c r="BLN201" i="1" s="1"/>
  <c r="BLG201" i="1"/>
  <c r="BLD201" i="1"/>
  <c r="BLF201" i="1" s="1"/>
  <c r="BKY201" i="1"/>
  <c r="BKV201" i="1"/>
  <c r="BKX201" i="1" s="1"/>
  <c r="BKQ201" i="1"/>
  <c r="BKN201" i="1"/>
  <c r="BKP201" i="1" s="1"/>
  <c r="BKI201" i="1"/>
  <c r="BKF201" i="1"/>
  <c r="BKH201" i="1" s="1"/>
  <c r="BKA201" i="1"/>
  <c r="BJX201" i="1"/>
  <c r="BJZ201" i="1" s="1"/>
  <c r="BJS201" i="1"/>
  <c r="BJP201" i="1"/>
  <c r="BJR201" i="1" s="1"/>
  <c r="BJK201" i="1"/>
  <c r="BJH201" i="1"/>
  <c r="BJJ201" i="1" s="1"/>
  <c r="BJC201" i="1"/>
  <c r="BIZ201" i="1"/>
  <c r="BJB201" i="1" s="1"/>
  <c r="BIU201" i="1"/>
  <c r="BIR201" i="1"/>
  <c r="BIT201" i="1" s="1"/>
  <c r="BIM201" i="1"/>
  <c r="BIJ201" i="1"/>
  <c r="BIL201" i="1" s="1"/>
  <c r="BIE201" i="1"/>
  <c r="BIB201" i="1"/>
  <c r="BID201" i="1" s="1"/>
  <c r="BHW201" i="1"/>
  <c r="BHT201" i="1"/>
  <c r="BHV201" i="1" s="1"/>
  <c r="BHO201" i="1"/>
  <c r="BHL201" i="1"/>
  <c r="BHN201" i="1" s="1"/>
  <c r="BHG201" i="1"/>
  <c r="BHD201" i="1"/>
  <c r="BHF201" i="1" s="1"/>
  <c r="BGY201" i="1"/>
  <c r="BGV201" i="1"/>
  <c r="BGX201" i="1" s="1"/>
  <c r="BGQ201" i="1"/>
  <c r="BGN201" i="1"/>
  <c r="BGP201" i="1" s="1"/>
  <c r="BGI201" i="1"/>
  <c r="BGF201" i="1"/>
  <c r="BGH201" i="1" s="1"/>
  <c r="BGA201" i="1"/>
  <c r="BFX201" i="1"/>
  <c r="BFZ201" i="1" s="1"/>
  <c r="BFS201" i="1"/>
  <c r="BFP201" i="1"/>
  <c r="BFR201" i="1" s="1"/>
  <c r="BFK201" i="1"/>
  <c r="BFH201" i="1"/>
  <c r="BFJ201" i="1" s="1"/>
  <c r="BFC201" i="1"/>
  <c r="BEZ201" i="1"/>
  <c r="BFB201" i="1" s="1"/>
  <c r="BEU201" i="1"/>
  <c r="BER201" i="1"/>
  <c r="BET201" i="1" s="1"/>
  <c r="BEM201" i="1"/>
  <c r="BEJ201" i="1"/>
  <c r="BEL201" i="1" s="1"/>
  <c r="BEE201" i="1"/>
  <c r="BEB201" i="1"/>
  <c r="BED201" i="1" s="1"/>
  <c r="BDW201" i="1"/>
  <c r="BDT201" i="1"/>
  <c r="BDV201" i="1" s="1"/>
  <c r="BDO201" i="1"/>
  <c r="BDL201" i="1"/>
  <c r="BDN201" i="1" s="1"/>
  <c r="BDG201" i="1"/>
  <c r="BDD201" i="1"/>
  <c r="BDF201" i="1" s="1"/>
  <c r="BCY201" i="1"/>
  <c r="BCV201" i="1"/>
  <c r="BCX201" i="1" s="1"/>
  <c r="BCQ201" i="1"/>
  <c r="BCN201" i="1"/>
  <c r="BCP201" i="1" s="1"/>
  <c r="BCI201" i="1"/>
  <c r="BCF201" i="1"/>
  <c r="BCH201" i="1" s="1"/>
  <c r="BCA201" i="1"/>
  <c r="BBX201" i="1"/>
  <c r="BBZ201" i="1" s="1"/>
  <c r="BBS201" i="1"/>
  <c r="BBP201" i="1"/>
  <c r="BBR201" i="1" s="1"/>
  <c r="BBK201" i="1"/>
  <c r="BBH201" i="1"/>
  <c r="BBJ201" i="1" s="1"/>
  <c r="BBC201" i="1"/>
  <c r="BAZ201" i="1"/>
  <c r="BBB201" i="1" s="1"/>
  <c r="BAU201" i="1"/>
  <c r="BAR201" i="1"/>
  <c r="BAT201" i="1" s="1"/>
  <c r="BAM201" i="1"/>
  <c r="BAJ201" i="1"/>
  <c r="BAL201" i="1" s="1"/>
  <c r="BAE201" i="1"/>
  <c r="BAB201" i="1"/>
  <c r="BAD201" i="1" s="1"/>
  <c r="AZW201" i="1"/>
  <c r="AZT201" i="1"/>
  <c r="AZV201" i="1" s="1"/>
  <c r="AZO201" i="1"/>
  <c r="AZL201" i="1"/>
  <c r="AZN201" i="1" s="1"/>
  <c r="AZG201" i="1"/>
  <c r="AZD201" i="1"/>
  <c r="AZF201" i="1" s="1"/>
  <c r="AYY201" i="1"/>
  <c r="AYV201" i="1"/>
  <c r="AYX201" i="1" s="1"/>
  <c r="AYQ201" i="1"/>
  <c r="AYN201" i="1"/>
  <c r="AYP201" i="1" s="1"/>
  <c r="AYI201" i="1"/>
  <c r="AYF201" i="1"/>
  <c r="AYH201" i="1" s="1"/>
  <c r="AYA201" i="1"/>
  <c r="AXX201" i="1"/>
  <c r="AXZ201" i="1" s="1"/>
  <c r="AXS201" i="1"/>
  <c r="AXP201" i="1"/>
  <c r="AXR201" i="1" s="1"/>
  <c r="AXK201" i="1"/>
  <c r="AXH201" i="1"/>
  <c r="AXJ201" i="1" s="1"/>
  <c r="AXC201" i="1"/>
  <c r="AWZ201" i="1"/>
  <c r="AXB201" i="1" s="1"/>
  <c r="AWU201" i="1"/>
  <c r="AWR201" i="1"/>
  <c r="AWT201" i="1" s="1"/>
  <c r="AWM201" i="1"/>
  <c r="AWJ201" i="1"/>
  <c r="AWL201" i="1" s="1"/>
  <c r="AWE201" i="1"/>
  <c r="AWB201" i="1"/>
  <c r="AWD201" i="1" s="1"/>
  <c r="AVW201" i="1"/>
  <c r="AVT201" i="1"/>
  <c r="AVV201" i="1" s="1"/>
  <c r="AVO201" i="1"/>
  <c r="AVL201" i="1"/>
  <c r="AVN201" i="1" s="1"/>
  <c r="AVG201" i="1"/>
  <c r="AVD201" i="1"/>
  <c r="AVF201" i="1" s="1"/>
  <c r="AUY201" i="1"/>
  <c r="AUV201" i="1"/>
  <c r="AUX201" i="1" s="1"/>
  <c r="AUQ201" i="1"/>
  <c r="AUN201" i="1"/>
  <c r="AUP201" i="1" s="1"/>
  <c r="AUI201" i="1"/>
  <c r="AUF201" i="1"/>
  <c r="AUH201" i="1" s="1"/>
  <c r="AUA201" i="1"/>
  <c r="ATX201" i="1"/>
  <c r="ATZ201" i="1" s="1"/>
  <c r="ATS201" i="1"/>
  <c r="ATP201" i="1"/>
  <c r="ATR201" i="1" s="1"/>
  <c r="ATK201" i="1"/>
  <c r="ATH201" i="1"/>
  <c r="ATJ201" i="1" s="1"/>
  <c r="ATC201" i="1"/>
  <c r="ASZ201" i="1"/>
  <c r="ATB201" i="1" s="1"/>
  <c r="ASU201" i="1"/>
  <c r="ASR201" i="1"/>
  <c r="AST201" i="1" s="1"/>
  <c r="ASM201" i="1"/>
  <c r="ASJ201" i="1"/>
  <c r="ASL201" i="1" s="1"/>
  <c r="ASE201" i="1"/>
  <c r="ASB201" i="1"/>
  <c r="ASD201" i="1" s="1"/>
  <c r="ARW201" i="1"/>
  <c r="ART201" i="1"/>
  <c r="ARV201" i="1" s="1"/>
  <c r="ARO201" i="1"/>
  <c r="ARL201" i="1"/>
  <c r="ARN201" i="1" s="1"/>
  <c r="ARG201" i="1"/>
  <c r="ARD201" i="1"/>
  <c r="ARF201" i="1" s="1"/>
  <c r="AQY201" i="1"/>
  <c r="AQV201" i="1"/>
  <c r="AQX201" i="1" s="1"/>
  <c r="AQQ201" i="1"/>
  <c r="AQN201" i="1"/>
  <c r="AQP201" i="1" s="1"/>
  <c r="AQI201" i="1"/>
  <c r="AQF201" i="1"/>
  <c r="AQH201" i="1" s="1"/>
  <c r="AQA201" i="1"/>
  <c r="APX201" i="1"/>
  <c r="APZ201" i="1" s="1"/>
  <c r="APS201" i="1"/>
  <c r="APP201" i="1"/>
  <c r="APR201" i="1" s="1"/>
  <c r="APK201" i="1"/>
  <c r="APH201" i="1"/>
  <c r="APJ201" i="1" s="1"/>
  <c r="APC201" i="1"/>
  <c r="AOZ201" i="1"/>
  <c r="APB201" i="1" s="1"/>
  <c r="AOU201" i="1"/>
  <c r="AOR201" i="1"/>
  <c r="AOT201" i="1" s="1"/>
  <c r="AOM201" i="1"/>
  <c r="AOJ201" i="1"/>
  <c r="AOL201" i="1" s="1"/>
  <c r="AOE201" i="1"/>
  <c r="AOB201" i="1"/>
  <c r="AOD201" i="1" s="1"/>
  <c r="ANW201" i="1"/>
  <c r="ANT201" i="1"/>
  <c r="ANV201" i="1" s="1"/>
  <c r="ANO201" i="1"/>
  <c r="ANL201" i="1"/>
  <c r="ANN201" i="1" s="1"/>
  <c r="ANG201" i="1"/>
  <c r="AND201" i="1"/>
  <c r="ANF201" i="1" s="1"/>
  <c r="AMY201" i="1"/>
  <c r="AMV201" i="1"/>
  <c r="AMX201" i="1" s="1"/>
  <c r="AMQ201" i="1"/>
  <c r="AMN201" i="1"/>
  <c r="AMP201" i="1" s="1"/>
  <c r="AMI201" i="1"/>
  <c r="AMF201" i="1"/>
  <c r="AMH201" i="1" s="1"/>
  <c r="AMA201" i="1"/>
  <c r="ALX201" i="1"/>
  <c r="ALZ201" i="1" s="1"/>
  <c r="ALS201" i="1"/>
  <c r="ALP201" i="1"/>
  <c r="ALR201" i="1" s="1"/>
  <c r="ALK201" i="1"/>
  <c r="ALH201" i="1"/>
  <c r="ALJ201" i="1" s="1"/>
  <c r="ALC201" i="1"/>
  <c r="AKZ201" i="1"/>
  <c r="ALB201" i="1" s="1"/>
  <c r="AKU201" i="1"/>
  <c r="AKR201" i="1"/>
  <c r="AKT201" i="1" s="1"/>
  <c r="AKM201" i="1"/>
  <c r="AKJ201" i="1"/>
  <c r="AKL201" i="1" s="1"/>
  <c r="AKE201" i="1"/>
  <c r="AKB201" i="1"/>
  <c r="AKD201" i="1" s="1"/>
  <c r="AJW201" i="1"/>
  <c r="AJT201" i="1"/>
  <c r="AJV201" i="1" s="1"/>
  <c r="AJO201" i="1"/>
  <c r="AJL201" i="1"/>
  <c r="AJN201" i="1" s="1"/>
  <c r="AJG201" i="1"/>
  <c r="AJD201" i="1"/>
  <c r="AJF201" i="1" s="1"/>
  <c r="AIY201" i="1"/>
  <c r="AIV201" i="1"/>
  <c r="AIX201" i="1" s="1"/>
  <c r="AIQ201" i="1"/>
  <c r="AIN201" i="1"/>
  <c r="AIP201" i="1" s="1"/>
  <c r="AII201" i="1"/>
  <c r="AIF201" i="1"/>
  <c r="AIH201" i="1" s="1"/>
  <c r="AIA201" i="1"/>
  <c r="AHX201" i="1"/>
  <c r="AHZ201" i="1" s="1"/>
  <c r="AHS201" i="1"/>
  <c r="AHP201" i="1"/>
  <c r="AHR201" i="1" s="1"/>
  <c r="AHK201" i="1"/>
  <c r="AHH201" i="1"/>
  <c r="AHJ201" i="1" s="1"/>
  <c r="AHC201" i="1"/>
  <c r="AGZ201" i="1"/>
  <c r="AHB201" i="1" s="1"/>
  <c r="AGU201" i="1"/>
  <c r="AGR201" i="1"/>
  <c r="AGT201" i="1" s="1"/>
  <c r="AGM201" i="1"/>
  <c r="AGJ201" i="1"/>
  <c r="AGL201" i="1" s="1"/>
  <c r="AGE201" i="1"/>
  <c r="AGB201" i="1"/>
  <c r="AGD201" i="1" s="1"/>
  <c r="AFW201" i="1"/>
  <c r="AFT201" i="1"/>
  <c r="AFV201" i="1" s="1"/>
  <c r="AFO201" i="1"/>
  <c r="AFL201" i="1"/>
  <c r="AFN201" i="1" s="1"/>
  <c r="AFG201" i="1"/>
  <c r="AFD201" i="1"/>
  <c r="AFF201" i="1" s="1"/>
  <c r="AEY201" i="1"/>
  <c r="AEV201" i="1"/>
  <c r="AEX201" i="1" s="1"/>
  <c r="AEQ201" i="1"/>
  <c r="AEN201" i="1"/>
  <c r="AEP201" i="1" s="1"/>
  <c r="AEI201" i="1"/>
  <c r="AEF201" i="1"/>
  <c r="AEH201" i="1" s="1"/>
  <c r="AEA201" i="1"/>
  <c r="ADX201" i="1"/>
  <c r="ADZ201" i="1" s="1"/>
  <c r="ADS201" i="1"/>
  <c r="ADP201" i="1"/>
  <c r="ADR201" i="1" s="1"/>
  <c r="ADK201" i="1"/>
  <c r="ADH201" i="1"/>
  <c r="ADJ201" i="1" s="1"/>
  <c r="ADC201" i="1"/>
  <c r="ACZ201" i="1"/>
  <c r="ADB201" i="1" s="1"/>
  <c r="ACU201" i="1"/>
  <c r="ACR201" i="1"/>
  <c r="ACT201" i="1" s="1"/>
  <c r="ACM201" i="1"/>
  <c r="ACJ201" i="1"/>
  <c r="ACL201" i="1" s="1"/>
  <c r="ACE201" i="1"/>
  <c r="ACB201" i="1"/>
  <c r="ACD201" i="1" s="1"/>
  <c r="ABW201" i="1"/>
  <c r="ABT201" i="1"/>
  <c r="ABV201" i="1" s="1"/>
  <c r="ABO201" i="1"/>
  <c r="ABL201" i="1"/>
  <c r="ABN201" i="1" s="1"/>
  <c r="ABG201" i="1"/>
  <c r="ABD201" i="1"/>
  <c r="ABF201" i="1" s="1"/>
  <c r="AAY201" i="1"/>
  <c r="AAV201" i="1"/>
  <c r="AAX201" i="1" s="1"/>
  <c r="AAQ201" i="1"/>
  <c r="AAN201" i="1"/>
  <c r="AAP201" i="1" s="1"/>
  <c r="AAI201" i="1"/>
  <c r="AAF201" i="1"/>
  <c r="AAH201" i="1" s="1"/>
  <c r="AAA201" i="1"/>
  <c r="ZX201" i="1"/>
  <c r="ZZ201" i="1" s="1"/>
  <c r="ZS201" i="1"/>
  <c r="ZP201" i="1"/>
  <c r="ZR201" i="1" s="1"/>
  <c r="ZK201" i="1"/>
  <c r="ZH201" i="1"/>
  <c r="ZJ201" i="1" s="1"/>
  <c r="ZC201" i="1"/>
  <c r="YZ201" i="1"/>
  <c r="ZB201" i="1" s="1"/>
  <c r="YU201" i="1"/>
  <c r="YR201" i="1"/>
  <c r="YT201" i="1" s="1"/>
  <c r="YM201" i="1"/>
  <c r="YJ201" i="1"/>
  <c r="YL201" i="1" s="1"/>
  <c r="YE201" i="1"/>
  <c r="YB201" i="1"/>
  <c r="YD201" i="1" s="1"/>
  <c r="XW201" i="1"/>
  <c r="XT201" i="1"/>
  <c r="XV201" i="1" s="1"/>
  <c r="XO201" i="1"/>
  <c r="XL201" i="1"/>
  <c r="XN201" i="1" s="1"/>
  <c r="XG201" i="1"/>
  <c r="XD201" i="1"/>
  <c r="XF201" i="1" s="1"/>
  <c r="WY201" i="1"/>
  <c r="WV201" i="1"/>
  <c r="WX201" i="1" s="1"/>
  <c r="WQ201" i="1"/>
  <c r="WN201" i="1"/>
  <c r="WP201" i="1" s="1"/>
  <c r="WI201" i="1"/>
  <c r="WF201" i="1"/>
  <c r="WH201" i="1" s="1"/>
  <c r="WA201" i="1"/>
  <c r="VX201" i="1"/>
  <c r="VZ201" i="1" s="1"/>
  <c r="VS201" i="1"/>
  <c r="VP201" i="1"/>
  <c r="VR201" i="1" s="1"/>
  <c r="VK201" i="1"/>
  <c r="VH201" i="1"/>
  <c r="VJ201" i="1" s="1"/>
  <c r="VC201" i="1"/>
  <c r="UZ201" i="1"/>
  <c r="VB201" i="1" s="1"/>
  <c r="UU201" i="1"/>
  <c r="UR201" i="1"/>
  <c r="UT201" i="1" s="1"/>
  <c r="UM201" i="1"/>
  <c r="UJ201" i="1"/>
  <c r="UL201" i="1" s="1"/>
  <c r="UE201" i="1"/>
  <c r="UB201" i="1"/>
  <c r="UD201" i="1" s="1"/>
  <c r="TW201" i="1"/>
  <c r="TT201" i="1"/>
  <c r="TV201" i="1" s="1"/>
  <c r="TO201" i="1"/>
  <c r="TL201" i="1"/>
  <c r="TN201" i="1" s="1"/>
  <c r="TG201" i="1"/>
  <c r="TD201" i="1"/>
  <c r="TF201" i="1" s="1"/>
  <c r="SY201" i="1"/>
  <c r="SV201" i="1"/>
  <c r="SX201" i="1" s="1"/>
  <c r="SQ201" i="1"/>
  <c r="SN201" i="1"/>
  <c r="SP201" i="1" s="1"/>
  <c r="SI201" i="1"/>
  <c r="SF201" i="1"/>
  <c r="SH201" i="1" s="1"/>
  <c r="SA201" i="1"/>
  <c r="RX201" i="1"/>
  <c r="RZ201" i="1" s="1"/>
  <c r="RS201" i="1"/>
  <c r="RP201" i="1"/>
  <c r="RR201" i="1" s="1"/>
  <c r="RK201" i="1"/>
  <c r="RH201" i="1"/>
  <c r="RJ201" i="1" s="1"/>
  <c r="RC201" i="1"/>
  <c r="QZ201" i="1"/>
  <c r="RB201" i="1" s="1"/>
  <c r="QU201" i="1"/>
  <c r="QR201" i="1"/>
  <c r="QT201" i="1" s="1"/>
  <c r="QM201" i="1"/>
  <c r="QJ201" i="1"/>
  <c r="QL201" i="1" s="1"/>
  <c r="QE201" i="1"/>
  <c r="QB201" i="1"/>
  <c r="QD201" i="1" s="1"/>
  <c r="PW201" i="1"/>
  <c r="PT201" i="1"/>
  <c r="PV201" i="1" s="1"/>
  <c r="PO201" i="1"/>
  <c r="PL201" i="1"/>
  <c r="PN201" i="1" s="1"/>
  <c r="PG201" i="1"/>
  <c r="PD201" i="1"/>
  <c r="PF201" i="1" s="1"/>
  <c r="OY201" i="1"/>
  <c r="OV201" i="1"/>
  <c r="OX201" i="1" s="1"/>
  <c r="OQ201" i="1"/>
  <c r="ON201" i="1"/>
  <c r="OP201" i="1" s="1"/>
  <c r="OI201" i="1"/>
  <c r="OF201" i="1"/>
  <c r="OH201" i="1" s="1"/>
  <c r="OA201" i="1"/>
  <c r="NX201" i="1"/>
  <c r="NZ201" i="1" s="1"/>
  <c r="NS201" i="1"/>
  <c r="NP201" i="1"/>
  <c r="NR201" i="1" s="1"/>
  <c r="NK201" i="1"/>
  <c r="NH201" i="1"/>
  <c r="NJ201" i="1" s="1"/>
  <c r="NC201" i="1"/>
  <c r="MZ201" i="1"/>
  <c r="NB201" i="1" s="1"/>
  <c r="MU201" i="1"/>
  <c r="MR201" i="1"/>
  <c r="MT201" i="1" s="1"/>
  <c r="MM201" i="1"/>
  <c r="MJ201" i="1"/>
  <c r="ML201" i="1" s="1"/>
  <c r="ME201" i="1"/>
  <c r="MB201" i="1"/>
  <c r="MD201" i="1" s="1"/>
  <c r="LW201" i="1"/>
  <c r="LT201" i="1"/>
  <c r="LV201" i="1" s="1"/>
  <c r="LO201" i="1"/>
  <c r="LL201" i="1"/>
  <c r="LN201" i="1" s="1"/>
  <c r="LG201" i="1"/>
  <c r="LD201" i="1"/>
  <c r="LF201" i="1" s="1"/>
  <c r="KY201" i="1"/>
  <c r="KV201" i="1"/>
  <c r="KX201" i="1" s="1"/>
  <c r="KQ201" i="1"/>
  <c r="KN201" i="1"/>
  <c r="KP201" i="1" s="1"/>
  <c r="KI201" i="1"/>
  <c r="KF201" i="1"/>
  <c r="KH201" i="1" s="1"/>
  <c r="KA201" i="1"/>
  <c r="JX201" i="1"/>
  <c r="JZ201" i="1" s="1"/>
  <c r="JS201" i="1"/>
  <c r="JP201" i="1"/>
  <c r="JR201" i="1" s="1"/>
  <c r="JK201" i="1"/>
  <c r="JH201" i="1"/>
  <c r="JJ201" i="1" s="1"/>
  <c r="JC201" i="1"/>
  <c r="IZ201" i="1"/>
  <c r="JB201" i="1" s="1"/>
  <c r="IU201" i="1"/>
  <c r="IR201" i="1"/>
  <c r="IT201" i="1" s="1"/>
  <c r="IM201" i="1"/>
  <c r="IJ201" i="1"/>
  <c r="IL201" i="1" s="1"/>
  <c r="IE201" i="1"/>
  <c r="IB201" i="1"/>
  <c r="ID201" i="1" s="1"/>
  <c r="HW201" i="1"/>
  <c r="HT201" i="1"/>
  <c r="HV201" i="1" s="1"/>
  <c r="HO201" i="1"/>
  <c r="HL201" i="1"/>
  <c r="HN201" i="1" s="1"/>
  <c r="HG201" i="1"/>
  <c r="HD201" i="1"/>
  <c r="HF201" i="1" s="1"/>
  <c r="GY201" i="1"/>
  <c r="GV201" i="1"/>
  <c r="GX201" i="1" s="1"/>
  <c r="GQ201" i="1"/>
  <c r="GN201" i="1"/>
  <c r="GP201" i="1" s="1"/>
  <c r="GI201" i="1"/>
  <c r="GF201" i="1"/>
  <c r="GH201" i="1" s="1"/>
  <c r="GA201" i="1"/>
  <c r="FX201" i="1"/>
  <c r="FZ201" i="1" s="1"/>
  <c r="FS201" i="1"/>
  <c r="FP201" i="1"/>
  <c r="FR201" i="1" s="1"/>
  <c r="FK201" i="1"/>
  <c r="FH201" i="1"/>
  <c r="FJ201" i="1" s="1"/>
  <c r="FC201" i="1"/>
  <c r="EZ201" i="1"/>
  <c r="FB201" i="1" s="1"/>
  <c r="EU201" i="1"/>
  <c r="ER201" i="1"/>
  <c r="ET201" i="1" s="1"/>
  <c r="EM201" i="1"/>
  <c r="EJ201" i="1"/>
  <c r="EL201" i="1" s="1"/>
  <c r="EE201" i="1"/>
  <c r="EB201" i="1"/>
  <c r="ED201" i="1" s="1"/>
  <c r="DW201" i="1"/>
  <c r="DT201" i="1"/>
  <c r="DV201" i="1" s="1"/>
  <c r="DO201" i="1"/>
  <c r="DL201" i="1"/>
  <c r="DN201" i="1" s="1"/>
  <c r="DG201" i="1"/>
  <c r="DD201" i="1"/>
  <c r="DF201" i="1" s="1"/>
  <c r="CY201" i="1"/>
  <c r="CV201" i="1"/>
  <c r="CX201" i="1" s="1"/>
  <c r="CQ201" i="1"/>
  <c r="CN201" i="1"/>
  <c r="CP201" i="1" s="1"/>
  <c r="CI201" i="1"/>
  <c r="CF201" i="1"/>
  <c r="CH201" i="1" s="1"/>
  <c r="CA201" i="1"/>
  <c r="BX201" i="1"/>
  <c r="BZ201" i="1" s="1"/>
  <c r="BS201" i="1"/>
  <c r="BP201" i="1"/>
  <c r="BR201" i="1" s="1"/>
  <c r="BK201" i="1"/>
  <c r="BH201" i="1"/>
  <c r="BJ201" i="1" s="1"/>
  <c r="BC201" i="1"/>
  <c r="AZ201" i="1"/>
  <c r="BB201" i="1" s="1"/>
  <c r="AU201" i="1"/>
  <c r="AR201" i="1"/>
  <c r="AT201" i="1" s="1"/>
  <c r="AM201" i="1"/>
  <c r="AJ201" i="1"/>
  <c r="AL201" i="1" s="1"/>
  <c r="AE201" i="1"/>
  <c r="AB201" i="1"/>
  <c r="AD201" i="1" s="1"/>
  <c r="W201" i="1"/>
  <c r="T201" i="1"/>
  <c r="V201" i="1" s="1"/>
  <c r="O201" i="1"/>
  <c r="L201" i="1"/>
  <c r="N201" i="1" s="1"/>
  <c r="J199" i="1"/>
  <c r="J196" i="1"/>
  <c r="I196" i="1"/>
  <c r="G200" i="1"/>
  <c r="G201" i="1" s="1"/>
  <c r="G202" i="1" s="1"/>
  <c r="G203" i="1" s="1"/>
  <c r="G204" i="1" s="1"/>
  <c r="G205" i="1" s="1"/>
  <c r="D198" i="1"/>
  <c r="D197" i="1"/>
  <c r="D196" i="1"/>
  <c r="D195" i="1"/>
  <c r="D194" i="1"/>
  <c r="D190" i="1"/>
  <c r="D189" i="1"/>
  <c r="D191" i="1"/>
  <c r="J100" i="1" l="1"/>
  <c r="G173" i="1"/>
  <c r="D105" i="1"/>
  <c r="I100" i="1" s="1"/>
  <c r="I101" i="1" s="1"/>
  <c r="E104" i="1"/>
  <c r="C102" i="1" s="1"/>
  <c r="D187" i="1"/>
  <c r="F197" i="1"/>
  <c r="F194" i="1"/>
  <c r="F196" i="1"/>
  <c r="F195" i="1"/>
  <c r="J183" i="1"/>
  <c r="J186" i="1"/>
  <c r="I183" i="1"/>
  <c r="F198" i="1"/>
  <c r="F193" i="1"/>
  <c r="F192" i="1"/>
  <c r="G49" i="1"/>
  <c r="C172" i="1" l="1"/>
  <c r="C178" i="1" s="1"/>
  <c r="E172" i="1"/>
  <c r="E178" i="1" s="1"/>
  <c r="I99" i="1"/>
  <c r="C101" i="1" s="1"/>
  <c r="C14" i="1"/>
  <c r="E29" i="1" l="1"/>
  <c r="F169" i="1" l="1"/>
  <c r="B260" i="1" l="1"/>
  <c r="F191" i="1" l="1"/>
  <c r="F190" i="1"/>
  <c r="F189" i="1"/>
  <c r="F188" i="1"/>
  <c r="F187" i="1"/>
  <c r="G172" i="1" l="1"/>
  <c r="G178" i="1" s="1"/>
  <c r="F11" i="5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282" i="1"/>
  <c r="G187" i="1"/>
  <c r="G188" i="1" s="1"/>
  <c r="G189" i="1" s="1"/>
  <c r="G190" i="1" s="1"/>
  <c r="G191" i="1" s="1"/>
  <c r="G192" i="1" s="1"/>
  <c r="G193" i="1" s="1"/>
  <c r="G194" i="1" s="1"/>
  <c r="G195" i="1" s="1"/>
  <c r="G196" i="1" s="1"/>
  <c r="G197" i="1" s="1"/>
  <c r="G198" i="1" s="1"/>
  <c r="J125" i="1"/>
  <c r="J124" i="1"/>
  <c r="J123" i="1"/>
  <c r="J122" i="1"/>
  <c r="J96" i="1"/>
  <c r="J95" i="1"/>
  <c r="J94" i="1"/>
  <c r="J93" i="1"/>
  <c r="J81" i="1"/>
  <c r="J80" i="1"/>
  <c r="J79" i="1"/>
  <c r="J78" i="1"/>
  <c r="C70" i="1"/>
  <c r="D55" i="1"/>
  <c r="C49" i="1"/>
  <c r="E42" i="1"/>
  <c r="E43" i="1" s="1"/>
  <c r="E26" i="1"/>
  <c r="E24" i="1"/>
  <c r="E7" i="1"/>
  <c r="E3" i="1"/>
  <c r="H85" i="1"/>
  <c r="H71" i="1"/>
  <c r="H115" i="1"/>
  <c r="D96" i="1" l="1"/>
  <c r="D97" i="1"/>
  <c r="D98" i="1"/>
  <c r="D92" i="1"/>
  <c r="D93" i="1"/>
  <c r="D94" i="1"/>
  <c r="D95" i="1"/>
  <c r="J84" i="1"/>
  <c r="J86" i="1" s="1"/>
  <c r="D83" i="1"/>
  <c r="D81" i="1"/>
  <c r="D80" i="1"/>
  <c r="D79" i="1"/>
  <c r="D77" i="1"/>
  <c r="J70" i="1"/>
  <c r="D82" i="1"/>
  <c r="D78" i="1"/>
  <c r="J74" i="1"/>
  <c r="J75" i="1"/>
  <c r="C74" i="1" s="1"/>
  <c r="J73" i="1"/>
  <c r="J76" i="1"/>
  <c r="J114" i="1"/>
  <c r="J116" i="1" s="1"/>
  <c r="J118" i="1"/>
  <c r="D127" i="1"/>
  <c r="D125" i="1"/>
  <c r="D123" i="1"/>
  <c r="D121" i="1"/>
  <c r="J119" i="1"/>
  <c r="C118" i="1" s="1"/>
  <c r="J117" i="1"/>
  <c r="J120" i="1"/>
  <c r="D126" i="1"/>
  <c r="D124" i="1"/>
  <c r="D122" i="1"/>
  <c r="J91" i="1"/>
  <c r="J92" i="1" s="1"/>
  <c r="J97" i="1" s="1"/>
  <c r="J98" i="1" s="1"/>
  <c r="C90" i="1" s="1"/>
  <c r="J89" i="1"/>
  <c r="J90" i="1"/>
  <c r="C89" i="1" s="1"/>
  <c r="J88" i="1"/>
  <c r="J77" i="1" l="1"/>
  <c r="J121" i="1"/>
  <c r="J126" i="1" s="1"/>
  <c r="D120" i="1"/>
  <c r="D118" i="1"/>
  <c r="D91" i="1"/>
  <c r="D76" i="1"/>
  <c r="J72" i="1"/>
  <c r="D74" i="1"/>
  <c r="E89" i="1"/>
  <c r="C87" i="1" s="1"/>
  <c r="D90" i="1"/>
  <c r="G89" i="1"/>
  <c r="G87" i="1" s="1"/>
  <c r="D89" i="1"/>
  <c r="J85" i="1" s="1"/>
  <c r="H129" i="1"/>
  <c r="H143" i="1"/>
  <c r="J82" i="1" l="1"/>
  <c r="J83" i="1" s="1"/>
  <c r="C75" i="1" s="1"/>
  <c r="E74" i="1" s="1"/>
  <c r="J127" i="1"/>
  <c r="C119" i="1" s="1"/>
  <c r="E118" i="1" s="1"/>
  <c r="J133" i="1"/>
  <c r="C132" i="1" s="1"/>
  <c r="D132" i="1" s="1"/>
  <c r="J131" i="1"/>
  <c r="D141" i="1"/>
  <c r="D139" i="1"/>
  <c r="D137" i="1"/>
  <c r="D135" i="1"/>
  <c r="D138" i="1"/>
  <c r="D136" i="1"/>
  <c r="J132" i="1"/>
  <c r="J134" i="1"/>
  <c r="D140" i="1"/>
  <c r="D134" i="1"/>
  <c r="J128" i="1"/>
  <c r="J130" i="1" s="1"/>
  <c r="D155" i="1"/>
  <c r="D149" i="1"/>
  <c r="J145" i="1"/>
  <c r="J148" i="1"/>
  <c r="J149" i="1" s="1"/>
  <c r="D154" i="1"/>
  <c r="D148" i="1"/>
  <c r="J147" i="1"/>
  <c r="D153" i="1"/>
  <c r="J142" i="1"/>
  <c r="J144" i="1" s="1"/>
  <c r="J146" i="1"/>
  <c r="D152" i="1"/>
  <c r="D151" i="1"/>
  <c r="D146" i="1"/>
  <c r="D150" i="1"/>
  <c r="I85" i="1"/>
  <c r="D75" i="1" l="1"/>
  <c r="I71" i="1" s="1"/>
  <c r="I72" i="1" s="1"/>
  <c r="G74" i="1"/>
  <c r="D68" i="1" s="1"/>
  <c r="F69" i="1" s="1"/>
  <c r="J71" i="1"/>
  <c r="J154" i="1"/>
  <c r="J115" i="1"/>
  <c r="G118" i="1"/>
  <c r="D119" i="1"/>
  <c r="I115" i="1" s="1"/>
  <c r="I116" i="1" s="1"/>
  <c r="J135" i="1"/>
  <c r="J140" i="1" s="1"/>
  <c r="J141" i="1" s="1"/>
  <c r="C133" i="1" s="1"/>
  <c r="E132" i="1" s="1"/>
  <c r="I86" i="1"/>
  <c r="I84" i="1" l="1"/>
  <c r="C86" i="1" s="1"/>
  <c r="I70" i="1"/>
  <c r="C72" i="1" s="1"/>
  <c r="D69" i="1"/>
  <c r="J155" i="1"/>
  <c r="C147" i="1" s="1"/>
  <c r="J143" i="1" s="1"/>
  <c r="I114" i="1"/>
  <c r="C116" i="1" s="1"/>
  <c r="G132" i="1"/>
  <c r="D133" i="1"/>
  <c r="I129" i="1" s="1"/>
  <c r="I130" i="1" s="1"/>
  <c r="J129" i="1"/>
  <c r="E146" i="1" l="1"/>
  <c r="D147" i="1"/>
  <c r="I143" i="1" s="1"/>
  <c r="I144" i="1" s="1"/>
  <c r="I142" i="1" s="1"/>
  <c r="C144" i="1" s="1"/>
  <c r="G146" i="1"/>
  <c r="I128" i="1"/>
  <c r="C130" i="1" s="1"/>
</calcChain>
</file>

<file path=xl/sharedStrings.xml><?xml version="1.0" encoding="utf-8"?>
<sst xmlns="http://schemas.openxmlformats.org/spreadsheetml/2006/main" count="2571" uniqueCount="233">
  <si>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</si>
  <si>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</si>
  <si>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</si>
  <si>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</si>
  <si>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</si>
  <si>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</si>
  <si>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</si>
  <si>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</si>
  <si>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</si>
  <si>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</si>
  <si>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</si>
  <si>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</si>
  <si>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</si>
  <si>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</si>
  <si>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</si>
  <si>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</si>
  <si>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</si>
  <si>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</si>
  <si>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</si>
  <si>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</si>
  <si>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</si>
  <si>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</si>
  <si>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</si>
  <si>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</si>
  <si>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</si>
  <si>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</si>
  <si>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</si>
  <si>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</si>
  <si>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</si>
  <si>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</si>
  <si>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</si>
  <si>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</si>
  <si>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</si>
  <si>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</si>
  <si>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</si>
  <si>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</si>
  <si>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</si>
  <si>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</si>
  <si>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</si>
  <si>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</si>
  <si>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</si>
  <si>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</si>
  <si>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</si>
  <si>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</si>
  <si>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</si>
  <si>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</si>
  <si>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</si>
  <si>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</si>
  <si>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</si>
  <si>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</si>
  <si>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</si>
  <si>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</si>
  <si>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</si>
  <si>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</si>
  <si>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</si>
  <si>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</si>
  <si>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</si>
  <si>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</si>
  <si>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</si>
  <si>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</si>
  <si>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</si>
  <si>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</si>
  <si>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</si>
  <si>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</si>
  <si>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</si>
  <si>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</si>
  <si>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</si>
  <si>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</si>
  <si>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</si>
  <si>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</si>
  <si>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</si>
  <si>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</si>
  <si>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</si>
  <si>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</si>
  <si>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</si>
  <si>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</si>
  <si>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</si>
  <si>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</si>
  <si>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</si>
  <si>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</si>
  <si>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</si>
  <si>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</si>
  <si>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</si>
  <si>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</si>
  <si>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</si>
  <si>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</si>
  <si>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</si>
  <si>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</si>
  <si>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</si>
  <si>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</si>
  <si>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</si>
  <si>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</si>
  <si>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</si>
  <si>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</si>
  <si>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</si>
  <si>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</si>
  <si>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Club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</si>
  <si>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</si>
  <si>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</si>
  <si>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</si>
  <si>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</si>
  <si>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</si>
  <si>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</si>
  <si>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</si>
  <si>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</si>
  <si>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</si>
  <si>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</si>
  <si>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</si>
  <si>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</si>
  <si>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</si>
  <si>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</si>
  <si>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</si>
  <si>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</si>
  <si>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</si>
  <si>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</si>
  <si>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</si>
  <si>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</si>
  <si>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</si>
  <si>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</si>
  <si>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</si>
  <si>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</si>
  <si>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Contact Details ( Name &amp; Contact No.)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</si>
  <si>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</si>
  <si>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</si>
  <si>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</si>
  <si>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</si>
  <si>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</si>
  <si>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</si>
  <si>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</si>
  <si>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</si>
  <si>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</si>
  <si>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</si>
  <si>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</si>
  <si>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</si>
  <si>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</si>
  <si>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</si>
  <si>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</si>
  <si>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</si>
  <si>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</si>
  <si>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</si>
  <si>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</si>
  <si>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</si>
  <si>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</si>
  <si>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</si>
  <si>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</si>
  <si>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</si>
  <si>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</si>
  <si>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</si>
  <si>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 xml:space="preserve">Violations Observed if any : </t>
  </si>
  <si>
    <t>Saleable area Loading :</t>
  </si>
  <si>
    <t>Total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</si>
  <si>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</si>
  <si>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</si>
  <si>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</si>
  <si>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</si>
  <si>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 xml:space="preserve">Recommended Rates of the Property : </t>
  </si>
  <si>
    <t>Floor Rise Rate</t>
  </si>
  <si>
    <t>Recommended rate of the Shop Per Sq. Ft.</t>
  </si>
  <si>
    <t>Recommended rate of the Flat Per Sq. Ft.</t>
  </si>
  <si>
    <t>Recommended rate of the Office Per Sq. Ft.</t>
  </si>
  <si>
    <t>On Saleable Area</t>
  </si>
  <si>
    <t>Legal Charges</t>
  </si>
  <si>
    <t>Location Link</t>
  </si>
  <si>
    <t>Locality</t>
  </si>
  <si>
    <t>Axis Badlapur</t>
  </si>
  <si>
    <t>M/s. Manas Associates</t>
  </si>
  <si>
    <t>Tulsi Galaxy</t>
  </si>
  <si>
    <t xml:space="preserve">Pravin Patel-9029255745
</t>
  </si>
  <si>
    <t>P51700033355</t>
  </si>
  <si>
    <t>Survey No</t>
  </si>
  <si>
    <t>51, H. No. 5, S.No.69, H.No. 16, S.No.69, H.No. 17A &amp; 17B</t>
  </si>
  <si>
    <t>Joveli</t>
  </si>
  <si>
    <t>Ambarnath</t>
  </si>
  <si>
    <t>Thane</t>
  </si>
  <si>
    <t>Badlapur</t>
  </si>
  <si>
    <t>Village</t>
  </si>
  <si>
    <t>Internal Road</t>
  </si>
  <si>
    <t>Adiraj Crystal</t>
  </si>
  <si>
    <t>https://goo.gl/maps/FRMrfwZMvVfAkd8t5</t>
  </si>
  <si>
    <t>4.7KM from Badlapur Railway Station</t>
  </si>
  <si>
    <t>Row House</t>
  </si>
  <si>
    <t>Open Plot</t>
  </si>
  <si>
    <t>Wing A to F</t>
  </si>
  <si>
    <t xml:space="preserve"> </t>
  </si>
  <si>
    <t>Kulgaon Badlapur Nagapalika Parishad</t>
  </si>
  <si>
    <t>KBNP/NRV/BD/10505-168</t>
  </si>
  <si>
    <t xml:space="preserve">Commencement-CC No
Valid Up to: </t>
  </si>
  <si>
    <t>As per RERA - 31/12/2025</t>
  </si>
  <si>
    <t>A Wing</t>
  </si>
  <si>
    <t>Ground Floor for Parking</t>
  </si>
  <si>
    <t>1st to 5th Floor</t>
  </si>
  <si>
    <t>1BHK</t>
  </si>
  <si>
    <t>2BHK</t>
  </si>
  <si>
    <t>B Wing</t>
  </si>
  <si>
    <t>1st to 7th Floor</t>
  </si>
  <si>
    <t>C Wing</t>
  </si>
  <si>
    <t>D Wing</t>
  </si>
  <si>
    <t>E Wing</t>
  </si>
  <si>
    <t>F Wing</t>
  </si>
  <si>
    <t>6th Floor(Part Terrace Area)</t>
  </si>
  <si>
    <t>We considered Gross carpet area = Net carpet + Enclose balcony + E.P Area.</t>
  </si>
  <si>
    <t>A Wing = St + 1st to 6th Floor
B to F Wing = St + 1st to 7th Floor
C Wing = St + 1st to 7th Floor
D Wing = St + 1st to 7th Floor
E Wing = St + 1st to 7th Floor
F Wing = St + 1st to 7th Floor</t>
  </si>
  <si>
    <t>A Wing = St + 1st to 12th Floor</t>
  </si>
  <si>
    <t>B Wing = St + 1st to 7th Floor</t>
  </si>
  <si>
    <t>C Wing = St + 1st to 7th Floor</t>
  </si>
  <si>
    <t>Approved Plans, CC,Cost Sheet</t>
  </si>
  <si>
    <t>Flats -325</t>
  </si>
  <si>
    <t>6 Buildings</t>
  </si>
  <si>
    <t>On Site, we meet Sales Person - 9513999922.</t>
  </si>
  <si>
    <t>Latitude,Longitude</t>
  </si>
  <si>
    <t>Vitrified tiles flooring, Kitchen Platform, Decorative Entrance, etc</t>
  </si>
  <si>
    <t>D &amp; E Wing = St + 1st to 7th Floor</t>
  </si>
  <si>
    <t>F Wing = St + 1st to 7th Floor</t>
  </si>
  <si>
    <t>Site Meet Person Contact Details ( Name &amp; Contact No.)</t>
  </si>
  <si>
    <t>Office No. 1031, Wing J, Akshar Business Park, Plot No. 03 Sector 25, Near APMC Market,
 Vashi, Navi Mumbai, Maharashtra 400703 TEL: 022-46090378/79/80                                                                      
 E mail : vsjcapf@gmail.com. Web site : www.vsjadon.com</t>
  </si>
  <si>
    <t>E Wing = St + 1st to 7th Floor</t>
  </si>
  <si>
    <t>D Wing = St + 1st to 7th Floor</t>
  </si>
  <si>
    <t>Mr. Naresh 9172950322</t>
  </si>
  <si>
    <t xml:space="preserve">O. Certificate No.: 
Approved upto : </t>
  </si>
  <si>
    <t>K.B.N.P/NRV/771/2024-2025</t>
  </si>
  <si>
    <t>Wing B = Gr + 1st to 7th Floor (49 Flats)
Wing C = Gr + 1st to 7th Floor (63 Flats)</t>
  </si>
  <si>
    <t>60 Years After Completion</t>
  </si>
  <si>
    <t>We have updated approved OC for Wing B &amp; C on 06/06/2024.</t>
  </si>
  <si>
    <t>19.1402963,73.2440938</t>
  </si>
  <si>
    <t>KBNP/NRV/B.P./1641/2022-2023 UNIQUE NO. 32</t>
  </si>
  <si>
    <t>Wing A = St + 1st to 12th Floor
Wing B to F = St + 1st to 7th Floor</t>
  </si>
  <si>
    <t>We have updated revised approved CC from RERA (on 17/09/2024).</t>
  </si>
  <si>
    <t>Sudhir Bhosale</t>
  </si>
  <si>
    <t>Please provide revised approved plans.</t>
  </si>
  <si>
    <t>B Wing = St + 1st to 7th Floor
C Wing = St + 1st to 7th Floor</t>
  </si>
  <si>
    <t>Pranita Mhatre</t>
  </si>
  <si>
    <t>Wing A &amp; F = Construction work is in process at the time of Visit.
Wing B &amp; C = All work completed. OC Received.
Wing D = All work completed. Please provide OC.
Wing E = Lift work is pending.</t>
  </si>
  <si>
    <t>Since the project has received first CC on 02/11/2021., But construction work of Building Type B2 is
under construction.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</si>
</sst>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 * #,##0.00_ ;_ * \-#,##0.00_ ;_ * &quot;-&quot;??_ ;_ @_ "/>
    <numFmt numFmtId="164" formatCode="0.0"/>
    <numFmt numFmtId="165" formatCode="_(* #,##0.00_);_(* \(#,##0.00\);_(* &quot;-&quot;??_);_(@_)"/>
    <numFmt numFmtId="166" formatCode="_(* #,##0_);_(* \(#,##0\);_(* &quot;-&quot;??_);_(@_)"/>
    <numFmt numFmtId="167" formatCode="_ * #,##0_ ;_ * \-#,##0_ ;_ * &quot;-&quot;??_ ;_ @_ "/>
    <numFmt numFmtId="168" formatCode="dd\/mm\/yyyy"/>
  </numFmts>
  <fonts count="27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5" fontId="5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6" fillId="0" borderId="0" applyNumberFormat="0" applyFill="0" applyBorder="0" applyAlignment="0" applyProtection="0"/>
  </cellStyleXfs>
  <cellXfs count="224">
    <xf numFmtId="0" fontId="0" fillId="0" borderId="0" xfId="0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9" fontId="8" fillId="0" borderId="16" xfId="8" applyFont="1" applyFill="1" applyBorder="1" applyAlignment="1" applyProtection="1">
      <alignment horizontal="center" vertical="top" wrapText="1"/>
      <protection locked="0"/>
    </xf>
    <xf numFmtId="0" fontId="17" fillId="0" borderId="0" xfId="0" applyFont="1" applyProtection="1">
      <protection hidden="1"/>
    </xf>
    <xf numFmtId="0" fontId="17" fillId="0" borderId="11" xfId="0" applyFont="1" applyBorder="1" applyProtection="1">
      <protection hidden="1"/>
    </xf>
    <xf numFmtId="0" fontId="6" fillId="0" borderId="1" xfId="1" applyFont="1" applyBorder="1" applyAlignment="1" applyProtection="1">
      <alignment vertical="top" wrapText="1"/>
      <protection locked="0"/>
    </xf>
    <xf numFmtId="9" fontId="7" fillId="0" borderId="1" xfId="8" applyFont="1" applyFill="1" applyBorder="1" applyAlignment="1" applyProtection="1">
      <alignment horizontal="center" vertical="top" wrapText="1"/>
      <protection locked="0"/>
    </xf>
    <xf numFmtId="9" fontId="7" fillId="0" borderId="7" xfId="8" applyFont="1" applyFill="1" applyBorder="1" applyAlignment="1" applyProtection="1">
      <alignment horizontal="center" vertical="top" wrapText="1"/>
      <protection locked="0"/>
    </xf>
    <xf numFmtId="0" fontId="7" fillId="0" borderId="0" xfId="1" applyFont="1"/>
    <xf numFmtId="0" fontId="15" fillId="0" borderId="0" xfId="1" applyFont="1"/>
    <xf numFmtId="0" fontId="12" fillId="0" borderId="0" xfId="1" applyFont="1"/>
    <xf numFmtId="1" fontId="7" fillId="0" borderId="0" xfId="1" applyNumberFormat="1" applyFont="1"/>
    <xf numFmtId="14" fontId="7" fillId="0" borderId="0" xfId="1" applyNumberFormat="1" applyFont="1"/>
    <xf numFmtId="0" fontId="7" fillId="0" borderId="0" xfId="1" applyFont="1" applyProtection="1">
      <protection hidden="1"/>
    </xf>
    <xf numFmtId="0" fontId="23" fillId="0" borderId="0" xfId="1" applyFont="1"/>
    <xf numFmtId="0" fontId="7" fillId="0" borderId="10" xfId="1" applyFont="1" applyBorder="1"/>
    <xf numFmtId="0" fontId="17" fillId="0" borderId="10" xfId="0" applyFont="1" applyBorder="1" applyProtection="1">
      <protection hidden="1"/>
    </xf>
    <xf numFmtId="1" fontId="0" fillId="0" borderId="10" xfId="0" applyNumberFormat="1" applyBorder="1"/>
    <xf numFmtId="1" fontId="0" fillId="0" borderId="10" xfId="0" applyNumberFormat="1" applyBorder="1" applyAlignment="1">
      <alignment horizontal="right"/>
    </xf>
    <xf numFmtId="1" fontId="0" fillId="0" borderId="12" xfId="0" applyNumberFormat="1" applyBorder="1"/>
    <xf numFmtId="0" fontId="16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3" xfId="1" applyNumberFormat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24" fillId="2" borderId="30" xfId="0" applyFont="1" applyFill="1" applyBorder="1"/>
    <xf numFmtId="0" fontId="25" fillId="0" borderId="31" xfId="0" applyFont="1" applyBorder="1"/>
    <xf numFmtId="0" fontId="25" fillId="0" borderId="1" xfId="0" applyFont="1" applyBorder="1"/>
    <xf numFmtId="0" fontId="25" fillId="0" borderId="5" xfId="0" applyFont="1" applyBorder="1"/>
    <xf numFmtId="2" fontId="7" fillId="0" borderId="0" xfId="1" applyNumberFormat="1" applyFont="1" applyAlignment="1">
      <alignment horizontal="center" vertical="center"/>
    </xf>
    <xf numFmtId="0" fontId="7" fillId="0" borderId="1" xfId="1" applyFont="1" applyBorder="1" applyAlignment="1" applyProtection="1">
      <alignment horizontal="center" vertical="top" wrapText="1"/>
      <protection locked="0"/>
    </xf>
    <xf numFmtId="0" fontId="7" fillId="0" borderId="7" xfId="1" applyFont="1" applyBorder="1" applyAlignment="1" applyProtection="1">
      <alignment horizontal="center" vertical="top" wrapText="1"/>
      <protection locked="0"/>
    </xf>
    <xf numFmtId="1" fontId="7" fillId="0" borderId="1" xfId="1" applyNumberFormat="1" applyFont="1" applyBorder="1" applyAlignment="1">
      <alignment horizontal="center" vertical="center"/>
    </xf>
    <xf numFmtId="0" fontId="7" fillId="0" borderId="4" xfId="1" applyFont="1" applyBorder="1" applyAlignment="1" applyProtection="1">
      <alignment horizontal="center" vertical="top"/>
      <protection locked="0"/>
    </xf>
    <xf numFmtId="0" fontId="7" fillId="0" borderId="1" xfId="1" applyFont="1" applyBorder="1" applyAlignment="1" applyProtection="1">
      <alignment horizontal="center" vertical="top"/>
      <protection locked="0"/>
    </xf>
    <xf numFmtId="0" fontId="7" fillId="0" borderId="5" xfId="1" applyFont="1" applyBorder="1" applyAlignment="1" applyProtection="1">
      <alignment horizontal="center" vertical="top"/>
      <protection locked="0"/>
    </xf>
    <xf numFmtId="1" fontId="7" fillId="0" borderId="1" xfId="1" applyNumberFormat="1" applyFont="1" applyBorder="1" applyAlignment="1" applyProtection="1">
      <alignment horizontal="center" vertical="top" wrapText="1"/>
      <protection locked="0"/>
    </xf>
    <xf numFmtId="0" fontId="7" fillId="0" borderId="16" xfId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25" fillId="0" borderId="9" xfId="0" applyFont="1" applyBorder="1"/>
    <xf numFmtId="0" fontId="24" fillId="2" borderId="15" xfId="0" applyFont="1" applyFill="1" applyBorder="1"/>
    <xf numFmtId="0" fontId="7" fillId="0" borderId="0" xfId="1" applyFont="1" applyAlignment="1"/>
    <xf numFmtId="1" fontId="6" fillId="0" borderId="8" xfId="1" applyNumberFormat="1" applyFont="1" applyBorder="1" applyAlignment="1" applyProtection="1">
      <alignment horizontal="center" vertical="center" wrapText="1"/>
      <protection locked="0"/>
    </xf>
    <xf numFmtId="1" fontId="6" fillId="0" borderId="9" xfId="1" applyNumberFormat="1" applyFont="1" applyBorder="1" applyAlignment="1" applyProtection="1">
      <alignment horizontal="center" vertical="center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7" fillId="0" borderId="4" xfId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0" fontId="10" fillId="0" borderId="22" xfId="1" applyFont="1" applyBorder="1" applyAlignment="1" applyProtection="1">
      <alignment horizontal="left" vertical="top" wrapText="1"/>
      <protection locked="0"/>
    </xf>
    <xf numFmtId="0" fontId="10" fillId="0" borderId="15" xfId="1" applyFont="1" applyBorder="1" applyAlignment="1" applyProtection="1">
      <alignment horizontal="left" vertical="top" wrapText="1"/>
      <protection locked="0"/>
    </xf>
    <xf numFmtId="0" fontId="10" fillId="0" borderId="13" xfId="1" applyFont="1" applyBorder="1" applyAlignment="1" applyProtection="1">
      <alignment horizontal="left" vertical="top" wrapText="1"/>
      <protection locked="0"/>
    </xf>
    <xf numFmtId="0" fontId="10" fillId="0" borderId="14" xfId="1" applyFont="1" applyBorder="1" applyAlignment="1" applyProtection="1">
      <alignment horizontal="left" vertical="top" wrapText="1"/>
      <protection locked="0"/>
    </xf>
    <xf numFmtId="0" fontId="10" fillId="0" borderId="23" xfId="1" applyFont="1" applyBorder="1" applyAlignment="1" applyProtection="1">
      <alignment horizontal="left" vertical="top" wrapText="1"/>
      <protection locked="0"/>
    </xf>
    <xf numFmtId="0" fontId="10" fillId="0" borderId="4" xfId="1" applyFont="1" applyBorder="1" applyAlignment="1" applyProtection="1">
      <alignment horizontal="left" vertical="top"/>
      <protection locked="0"/>
    </xf>
    <xf numFmtId="0" fontId="10" fillId="0" borderId="1" xfId="1" applyFont="1" applyBorder="1" applyAlignment="1" applyProtection="1">
      <alignment horizontal="left" vertical="top"/>
      <protection locked="0"/>
    </xf>
    <xf numFmtId="0" fontId="10" fillId="0" borderId="1" xfId="1" applyFont="1" applyBorder="1" applyAlignment="1" applyProtection="1">
      <alignment horizontal="left" vertical="top" wrapText="1"/>
      <protection locked="0"/>
    </xf>
    <xf numFmtId="0" fontId="10" fillId="0" borderId="5" xfId="1" applyFont="1" applyBorder="1" applyAlignment="1" applyProtection="1">
      <alignment horizontal="left" vertical="top" wrapText="1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8" xfId="0" applyNumberFormat="1" applyFont="1" applyBorder="1" applyAlignment="1" applyProtection="1">
      <alignment vertical="top" wrapText="1"/>
      <protection locked="0"/>
    </xf>
    <xf numFmtId="1" fontId="8" fillId="0" borderId="21" xfId="0" applyNumberFormat="1" applyFont="1" applyBorder="1" applyAlignment="1" applyProtection="1">
      <alignment vertical="top" wrapText="1"/>
      <protection locked="0"/>
    </xf>
    <xf numFmtId="1" fontId="8" fillId="0" borderId="9" xfId="0" applyNumberFormat="1" applyFont="1" applyBorder="1" applyAlignment="1" applyProtection="1">
      <alignment vertical="top" wrapText="1"/>
      <protection locked="0"/>
    </xf>
    <xf numFmtId="0" fontId="7" fillId="0" borderId="19" xfId="1" applyFont="1" applyBorder="1" applyAlignment="1" applyProtection="1">
      <alignment horizontal="left" vertical="top"/>
      <protection locked="0"/>
    </xf>
    <xf numFmtId="0" fontId="7" fillId="0" borderId="2" xfId="1" applyFont="1" applyBorder="1" applyAlignment="1" applyProtection="1">
      <alignment horizontal="left" vertical="top"/>
      <protection locked="0"/>
    </xf>
    <xf numFmtId="0" fontId="7" fillId="0" borderId="20" xfId="1" applyFont="1" applyBorder="1" applyAlignment="1" applyProtection="1">
      <alignment horizontal="left" vertical="top"/>
      <protection locked="0"/>
    </xf>
    <xf numFmtId="0" fontId="12" fillId="0" borderId="17" xfId="1" applyFont="1" applyBorder="1" applyAlignment="1" applyProtection="1">
      <alignment horizontal="left" vertical="top" wrapText="1"/>
      <protection locked="0"/>
    </xf>
    <xf numFmtId="0" fontId="12" fillId="0" borderId="24" xfId="1" applyFont="1" applyBorder="1" applyAlignment="1" applyProtection="1">
      <alignment horizontal="left" vertical="top" wrapText="1"/>
      <protection locked="0"/>
    </xf>
    <xf numFmtId="0" fontId="12" fillId="0" borderId="18" xfId="1" applyFont="1" applyBorder="1" applyAlignment="1" applyProtection="1">
      <alignment horizontal="left" vertical="top" wrapText="1"/>
      <protection locked="0"/>
    </xf>
    <xf numFmtId="0" fontId="12" fillId="0" borderId="25" xfId="1" applyFont="1" applyBorder="1" applyAlignment="1" applyProtection="1">
      <alignment horizontal="left" vertical="top" wrapText="1"/>
      <protection locked="0"/>
    </xf>
    <xf numFmtId="0" fontId="12" fillId="0" borderId="0" xfId="1" applyFont="1" applyAlignment="1" applyProtection="1">
      <alignment horizontal="left" vertical="top" wrapText="1"/>
      <protection locked="0"/>
    </xf>
    <xf numFmtId="0" fontId="12" fillId="0" borderId="26" xfId="1" applyFont="1" applyBorder="1" applyAlignment="1" applyProtection="1">
      <alignment horizontal="left" vertical="top" wrapText="1"/>
      <protection locked="0"/>
    </xf>
    <xf numFmtId="0" fontId="12" fillId="0" borderId="19" xfId="1" applyFont="1" applyBorder="1" applyAlignment="1" applyProtection="1">
      <alignment horizontal="left" vertical="top" wrapText="1"/>
      <protection locked="0"/>
    </xf>
    <xf numFmtId="0" fontId="12" fillId="0" borderId="2" xfId="1" applyFont="1" applyBorder="1" applyAlignment="1" applyProtection="1">
      <alignment horizontal="left" vertical="top" wrapText="1"/>
      <protection locked="0"/>
    </xf>
    <xf numFmtId="0" fontId="12" fillId="0" borderId="20" xfId="1" applyFont="1" applyBorder="1" applyAlignment="1" applyProtection="1">
      <alignment horizontal="left" vertical="top" wrapText="1"/>
      <protection locked="0"/>
    </xf>
    <xf numFmtId="1" fontId="8" fillId="0" borderId="8" xfId="1" applyNumberFormat="1" applyFont="1" applyBorder="1" applyAlignment="1" applyProtection="1">
      <alignment horizontal="center" vertical="center" wrapText="1"/>
      <protection locked="0"/>
    </xf>
    <xf numFmtId="1" fontId="8" fillId="0" borderId="21" xfId="1" applyNumberFormat="1" applyFont="1" applyBorder="1" applyAlignment="1" applyProtection="1">
      <alignment horizontal="center" vertical="center" wrapText="1"/>
      <protection locked="0"/>
    </xf>
    <xf numFmtId="1" fontId="8" fillId="0" borderId="9" xfId="1" applyNumberFormat="1" applyFont="1" applyBorder="1" applyAlignment="1" applyProtection="1">
      <alignment horizontal="center" vertical="center" wrapText="1"/>
      <protection locked="0"/>
    </xf>
    <xf numFmtId="1" fontId="13" fillId="0" borderId="8" xfId="0" applyNumberFormat="1" applyFont="1" applyBorder="1" applyAlignment="1" applyProtection="1">
      <alignment vertical="top" wrapText="1"/>
      <protection locked="0"/>
    </xf>
    <xf numFmtId="1" fontId="13" fillId="0" borderId="21" xfId="0" applyNumberFormat="1" applyFont="1" applyBorder="1" applyAlignment="1" applyProtection="1">
      <alignment vertical="top" wrapText="1"/>
      <protection locked="0"/>
    </xf>
    <xf numFmtId="1" fontId="13" fillId="0" borderId="9" xfId="0" applyNumberFormat="1" applyFont="1" applyBorder="1" applyAlignment="1" applyProtection="1">
      <alignment vertical="top" wrapText="1"/>
      <protection locked="0"/>
    </xf>
    <xf numFmtId="164" fontId="6" fillId="0" borderId="1" xfId="1" applyNumberFormat="1" applyFont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0" fontId="6" fillId="0" borderId="8" xfId="1" applyFont="1" applyBorder="1" applyAlignment="1" applyProtection="1">
      <alignment horizontal="left" vertical="top" wrapText="1"/>
      <protection locked="0"/>
    </xf>
    <xf numFmtId="0" fontId="6" fillId="0" borderId="21" xfId="1" applyFont="1" applyBorder="1" applyAlignment="1" applyProtection="1">
      <alignment horizontal="left" vertical="top" wrapText="1"/>
      <protection locked="0"/>
    </xf>
    <xf numFmtId="0" fontId="6" fillId="0" borderId="9" xfId="1" applyFont="1" applyBorder="1" applyAlignment="1" applyProtection="1">
      <alignment horizontal="left" vertical="top" wrapText="1"/>
      <protection locked="0"/>
    </xf>
    <xf numFmtId="0" fontId="7" fillId="0" borderId="17" xfId="1" applyFont="1" applyBorder="1" applyAlignment="1" applyProtection="1">
      <alignment horizontal="left" vertical="top"/>
      <protection locked="0"/>
    </xf>
    <xf numFmtId="0" fontId="7" fillId="0" borderId="24" xfId="1" applyFont="1" applyBorder="1" applyAlignment="1" applyProtection="1">
      <alignment horizontal="left" vertical="top"/>
      <protection locked="0"/>
    </xf>
    <xf numFmtId="0" fontId="7" fillId="0" borderId="18" xfId="1" applyFont="1" applyBorder="1" applyAlignment="1" applyProtection="1">
      <alignment horizontal="left" vertical="top"/>
      <protection locked="0"/>
    </xf>
    <xf numFmtId="0" fontId="7" fillId="0" borderId="25" xfId="1" applyFont="1" applyBorder="1" applyAlignment="1" applyProtection="1">
      <alignment horizontal="left" vertical="top"/>
      <protection locked="0"/>
    </xf>
    <xf numFmtId="0" fontId="7" fillId="0" borderId="0" xfId="1" applyFont="1" applyAlignment="1" applyProtection="1">
      <alignment horizontal="left" vertical="top"/>
      <protection locked="0"/>
    </xf>
    <xf numFmtId="0" fontId="7" fillId="0" borderId="26" xfId="1" applyFont="1" applyBorder="1" applyAlignment="1" applyProtection="1">
      <alignment horizontal="left" vertical="top"/>
      <protection locked="0"/>
    </xf>
    <xf numFmtId="0" fontId="10" fillId="0" borderId="42" xfId="1" applyFont="1" applyBorder="1" applyAlignment="1" applyProtection="1">
      <alignment horizontal="left" vertical="top" wrapText="1"/>
      <protection locked="0"/>
    </xf>
    <xf numFmtId="0" fontId="10" fillId="0" borderId="20" xfId="1" applyFont="1" applyBorder="1" applyAlignment="1" applyProtection="1">
      <alignment horizontal="left" vertical="top" wrapText="1"/>
      <protection locked="0"/>
    </xf>
    <xf numFmtId="0" fontId="10" fillId="0" borderId="19" xfId="1" applyFont="1" applyBorder="1" applyAlignment="1" applyProtection="1">
      <alignment horizontal="left" vertical="top" wrapText="1"/>
      <protection locked="0"/>
    </xf>
    <xf numFmtId="0" fontId="10" fillId="0" borderId="2" xfId="1" applyFont="1" applyBorder="1" applyAlignment="1" applyProtection="1">
      <alignment horizontal="left" vertical="top" wrapText="1"/>
      <protection locked="0"/>
    </xf>
    <xf numFmtId="0" fontId="10" fillId="0" borderId="43" xfId="1" applyFont="1" applyBorder="1" applyAlignment="1" applyProtection="1">
      <alignment horizontal="left" vertical="top" wrapText="1"/>
      <protection locked="0"/>
    </xf>
    <xf numFmtId="167" fontId="12" fillId="0" borderId="1" xfId="9" applyNumberFormat="1" applyFont="1" applyFill="1" applyBorder="1" applyAlignment="1" applyProtection="1">
      <alignment horizontal="left" vertical="top"/>
      <protection locked="0"/>
    </xf>
    <xf numFmtId="0" fontId="7" fillId="0" borderId="6" xfId="1" applyFont="1" applyBorder="1" applyAlignment="1" applyProtection="1">
      <alignment horizontal="center" vertical="top" wrapText="1"/>
      <protection locked="0"/>
    </xf>
    <xf numFmtId="0" fontId="7" fillId="0" borderId="7" xfId="1" applyFont="1" applyBorder="1" applyAlignment="1" applyProtection="1">
      <alignment horizontal="center" vertical="top" wrapText="1"/>
      <protection locked="0"/>
    </xf>
    <xf numFmtId="0" fontId="8" fillId="0" borderId="17" xfId="1" applyFont="1" applyBorder="1" applyAlignment="1" applyProtection="1">
      <alignment horizontal="left" vertical="top" wrapText="1"/>
      <protection locked="0"/>
    </xf>
    <xf numFmtId="0" fontId="8" fillId="0" borderId="18" xfId="1" applyFont="1" applyBorder="1" applyAlignment="1" applyProtection="1">
      <alignment horizontal="left" vertical="top" wrapText="1"/>
      <protection locked="0"/>
    </xf>
    <xf numFmtId="0" fontId="8" fillId="0" borderId="19" xfId="1" applyFont="1" applyBorder="1" applyAlignment="1" applyProtection="1">
      <alignment horizontal="left" vertical="top" wrapText="1"/>
      <protection locked="0"/>
    </xf>
    <xf numFmtId="0" fontId="8" fillId="0" borderId="20" xfId="1" applyFont="1" applyBorder="1" applyAlignment="1" applyProtection="1">
      <alignment horizontal="left" vertical="top" wrapText="1"/>
      <protection locked="0"/>
    </xf>
    <xf numFmtId="0" fontId="8" fillId="0" borderId="8" xfId="1" applyFont="1" applyBorder="1" applyAlignment="1" applyProtection="1">
      <alignment horizontal="left" vertical="top" wrapText="1"/>
      <protection locked="0"/>
    </xf>
    <xf numFmtId="0" fontId="8" fillId="0" borderId="21" xfId="1" applyFont="1" applyBorder="1" applyAlignment="1" applyProtection="1">
      <alignment horizontal="left" vertical="top" wrapText="1"/>
      <protection locked="0"/>
    </xf>
    <xf numFmtId="0" fontId="8" fillId="0" borderId="9" xfId="1" applyFont="1" applyBorder="1" applyAlignment="1" applyProtection="1">
      <alignment horizontal="left" vertical="top" wrapText="1"/>
      <protection locked="0"/>
    </xf>
    <xf numFmtId="168" fontId="12" fillId="0" borderId="1" xfId="1" applyNumberFormat="1" applyFont="1" applyBorder="1" applyAlignment="1" applyProtection="1">
      <alignment horizontal="left" vertical="top"/>
      <protection locked="0"/>
    </xf>
    <xf numFmtId="1" fontId="4" fillId="0" borderId="3" xfId="1" applyNumberFormat="1" applyFont="1" applyBorder="1" applyAlignment="1" applyProtection="1">
      <alignment horizontal="center" vertical="top" wrapText="1"/>
      <protection locked="0"/>
    </xf>
    <xf numFmtId="1" fontId="4" fillId="0" borderId="16" xfId="1" applyNumberFormat="1" applyFont="1" applyBorder="1" applyAlignment="1" applyProtection="1">
      <alignment horizontal="center" vertical="top" wrapText="1"/>
      <protection locked="0"/>
    </xf>
    <xf numFmtId="1" fontId="8" fillId="0" borderId="17" xfId="1" applyNumberFormat="1" applyFont="1" applyBorder="1" applyAlignment="1" applyProtection="1">
      <alignment horizontal="center" vertical="top" wrapText="1"/>
      <protection locked="0"/>
    </xf>
    <xf numFmtId="1" fontId="8" fillId="0" borderId="18" xfId="1" applyNumberFormat="1" applyFont="1" applyBorder="1" applyAlignment="1" applyProtection="1">
      <alignment horizontal="center" vertical="top" wrapText="1"/>
      <protection locked="0"/>
    </xf>
    <xf numFmtId="1" fontId="8" fillId="0" borderId="19" xfId="1" applyNumberFormat="1" applyFont="1" applyBorder="1" applyAlignment="1" applyProtection="1">
      <alignment horizontal="center" vertical="top" wrapText="1"/>
      <protection locked="0"/>
    </xf>
    <xf numFmtId="1" fontId="8" fillId="0" borderId="20" xfId="1" applyNumberFormat="1" applyFont="1" applyBorder="1" applyAlignment="1" applyProtection="1">
      <alignment horizontal="center" vertical="top" wrapText="1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1" fontId="6" fillId="0" borderId="21" xfId="1" applyNumberFormat="1" applyFont="1" applyBorder="1" applyAlignment="1" applyProtection="1">
      <alignment horizontal="center" vertical="center" wrapText="1"/>
      <protection locked="0"/>
    </xf>
    <xf numFmtId="1" fontId="8" fillId="0" borderId="1" xfId="1" applyNumberFormat="1" applyFont="1" applyBorder="1" applyAlignment="1" applyProtection="1">
      <alignment horizontal="center" vertical="center" wrapText="1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0" fontId="6" fillId="0" borderId="1" xfId="1" applyFont="1" applyBorder="1" applyAlignment="1" applyProtection="1">
      <alignment vertical="top"/>
      <protection locked="0"/>
    </xf>
    <xf numFmtId="1" fontId="8" fillId="0" borderId="3" xfId="1" applyNumberFormat="1" applyFont="1" applyBorder="1" applyAlignment="1" applyProtection="1">
      <alignment horizontal="center" vertical="top" wrapText="1"/>
      <protection locked="0"/>
    </xf>
    <xf numFmtId="1" fontId="8" fillId="0" borderId="16" xfId="1" applyNumberFormat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7" fillId="0" borderId="5" xfId="1" applyFont="1" applyBorder="1" applyAlignment="1" applyProtection="1">
      <alignment horizontal="center" vertical="top" wrapText="1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7" fillId="0" borderId="1" xfId="1" applyFont="1" applyBorder="1" applyAlignment="1" applyProtection="1">
      <alignment horizontal="left" vertical="top"/>
      <protection locked="0"/>
    </xf>
    <xf numFmtId="0" fontId="7" fillId="0" borderId="1" xfId="1" applyFont="1" applyBorder="1" applyAlignment="1" applyProtection="1">
      <alignment horizontal="left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3" fillId="0" borderId="1" xfId="1" applyFont="1" applyBorder="1" applyAlignment="1" applyProtection="1">
      <alignment horizontal="center"/>
      <protection locked="0"/>
    </xf>
    <xf numFmtId="2" fontId="6" fillId="0" borderId="1" xfId="1" applyNumberFormat="1" applyFont="1" applyBorder="1" applyAlignment="1" applyProtection="1">
      <alignment horizontal="left" vertical="top" wrapText="1"/>
      <protection locked="0"/>
    </xf>
    <xf numFmtId="0" fontId="7" fillId="0" borderId="3" xfId="1" applyFont="1" applyBorder="1" applyAlignment="1" applyProtection="1">
      <alignment horizontal="left" vertical="top" wrapText="1"/>
      <protection locked="0"/>
    </xf>
    <xf numFmtId="0" fontId="7" fillId="0" borderId="3" xfId="1" applyFont="1" applyBorder="1" applyAlignment="1" applyProtection="1">
      <alignment horizontal="left" vertical="top"/>
      <protection locked="0"/>
    </xf>
    <xf numFmtId="0" fontId="6" fillId="0" borderId="17" xfId="1" applyFont="1" applyBorder="1" applyAlignment="1" applyProtection="1">
      <alignment horizontal="left" vertical="top" wrapText="1"/>
      <protection locked="0"/>
    </xf>
    <xf numFmtId="0" fontId="6" fillId="0" borderId="18" xfId="1" applyFont="1" applyBorder="1" applyAlignment="1" applyProtection="1">
      <alignment horizontal="left" vertical="top" wrapText="1"/>
      <protection locked="0"/>
    </xf>
    <xf numFmtId="0" fontId="6" fillId="0" borderId="19" xfId="1" applyFont="1" applyBorder="1" applyAlignment="1" applyProtection="1">
      <alignment horizontal="left" vertical="top" wrapText="1"/>
      <protection locked="0"/>
    </xf>
    <xf numFmtId="0" fontId="6" fillId="0" borderId="20" xfId="1" applyFont="1" applyBorder="1" applyAlignment="1" applyProtection="1">
      <alignment horizontal="left" vertical="top" wrapText="1"/>
      <protection locked="0"/>
    </xf>
    <xf numFmtId="0" fontId="6" fillId="0" borderId="16" xfId="1" applyFont="1" applyBorder="1" applyAlignment="1" applyProtection="1">
      <alignment horizontal="left" vertical="top" wrapText="1"/>
      <protection locked="0"/>
    </xf>
    <xf numFmtId="14" fontId="8" fillId="0" borderId="8" xfId="1" applyNumberFormat="1" applyFont="1" applyBorder="1" applyAlignment="1" applyProtection="1">
      <alignment horizontal="left" vertical="top"/>
      <protection locked="0"/>
    </xf>
    <xf numFmtId="14" fontId="8" fillId="0" borderId="9" xfId="1" applyNumberFormat="1" applyFont="1" applyBorder="1" applyAlignment="1" applyProtection="1">
      <alignment horizontal="left" vertical="top"/>
      <protection locked="0"/>
    </xf>
    <xf numFmtId="2" fontId="6" fillId="0" borderId="1" xfId="1" applyNumberFormat="1" applyFont="1" applyBorder="1" applyAlignment="1" applyProtection="1">
      <alignment horizontal="left" vertical="top"/>
      <protection locked="0"/>
    </xf>
    <xf numFmtId="0" fontId="7" fillId="0" borderId="8" xfId="1" applyFont="1" applyBorder="1" applyAlignment="1" applyProtection="1">
      <alignment horizontal="left"/>
      <protection locked="0"/>
    </xf>
    <xf numFmtId="0" fontId="7" fillId="0" borderId="21" xfId="1" applyFont="1" applyBorder="1" applyAlignment="1" applyProtection="1">
      <alignment horizontal="left"/>
      <protection locked="0"/>
    </xf>
    <xf numFmtId="0" fontId="7" fillId="0" borderId="9" xfId="1" applyFont="1" applyBorder="1" applyAlignment="1" applyProtection="1">
      <alignment horizontal="left"/>
      <protection locked="0"/>
    </xf>
    <xf numFmtId="0" fontId="26" fillId="0" borderId="1" xfId="10" applyFill="1" applyBorder="1" applyAlignment="1" applyProtection="1">
      <alignment horizontal="left" vertical="top" wrapText="1"/>
      <protection locked="0"/>
    </xf>
    <xf numFmtId="1" fontId="6" fillId="0" borderId="1" xfId="1" applyNumberFormat="1" applyFont="1" applyBorder="1" applyAlignment="1" applyProtection="1">
      <alignment horizontal="left" vertical="top" wrapText="1"/>
      <protection locked="0"/>
    </xf>
    <xf numFmtId="1" fontId="10" fillId="0" borderId="8" xfId="0" applyNumberFormat="1" applyFont="1" applyBorder="1" applyAlignment="1" applyProtection="1">
      <alignment vertical="top" wrapText="1"/>
      <protection locked="0"/>
    </xf>
    <xf numFmtId="1" fontId="10" fillId="0" borderId="21" xfId="0" applyNumberFormat="1" applyFont="1" applyBorder="1" applyAlignment="1" applyProtection="1">
      <alignment vertical="top" wrapText="1"/>
      <protection locked="0"/>
    </xf>
    <xf numFmtId="1" fontId="10" fillId="0" borderId="9" xfId="0" applyNumberFormat="1" applyFont="1" applyBorder="1" applyAlignment="1" applyProtection="1">
      <alignment vertical="top" wrapText="1"/>
      <protection locked="0"/>
    </xf>
    <xf numFmtId="0" fontId="6" fillId="0" borderId="3" xfId="1" applyFont="1" applyBorder="1" applyAlignment="1" applyProtection="1">
      <alignment horizontal="left" vertical="top" wrapText="1"/>
      <protection locked="0"/>
    </xf>
    <xf numFmtId="0" fontId="12" fillId="0" borderId="3" xfId="1" applyFont="1" applyBorder="1" applyAlignment="1" applyProtection="1">
      <alignment horizontal="left" vertical="top" wrapText="1"/>
      <protection locked="0"/>
    </xf>
    <xf numFmtId="1" fontId="8" fillId="0" borderId="33" xfId="0" applyNumberFormat="1" applyFont="1" applyBorder="1" applyAlignment="1" applyProtection="1">
      <alignment horizontal="center" vertical="top" wrapText="1"/>
      <protection locked="0"/>
    </xf>
    <xf numFmtId="1" fontId="8" fillId="0" borderId="34" xfId="0" applyNumberFormat="1" applyFont="1" applyBorder="1" applyAlignment="1" applyProtection="1">
      <alignment horizontal="center" vertical="top" wrapText="1"/>
      <protection locked="0"/>
    </xf>
    <xf numFmtId="0" fontId="8" fillId="0" borderId="8" xfId="1" applyFont="1" applyBorder="1" applyAlignment="1" applyProtection="1">
      <alignment horizontal="center" vertical="top"/>
      <protection locked="0"/>
    </xf>
    <xf numFmtId="0" fontId="8" fillId="0" borderId="21" xfId="1" applyFont="1" applyBorder="1" applyAlignment="1" applyProtection="1">
      <alignment horizontal="center" vertical="top"/>
      <protection locked="0"/>
    </xf>
    <xf numFmtId="0" fontId="8" fillId="0" borderId="9" xfId="1" applyFont="1" applyBorder="1" applyAlignment="1" applyProtection="1">
      <alignment horizontal="center" vertical="top"/>
      <protection locked="0"/>
    </xf>
    <xf numFmtId="9" fontId="7" fillId="0" borderId="17" xfId="8" applyFont="1" applyFill="1" applyBorder="1" applyAlignment="1" applyProtection="1">
      <alignment horizontal="center" vertical="center" wrapText="1"/>
      <protection locked="0"/>
    </xf>
    <xf numFmtId="9" fontId="7" fillId="0" borderId="18" xfId="8" applyFont="1" applyFill="1" applyBorder="1" applyAlignment="1" applyProtection="1">
      <alignment horizontal="center" vertical="center" wrapText="1"/>
      <protection locked="0"/>
    </xf>
    <xf numFmtId="9" fontId="7" fillId="0" borderId="25" xfId="8" applyFont="1" applyFill="1" applyBorder="1" applyAlignment="1" applyProtection="1">
      <alignment horizontal="center" vertical="center" wrapText="1"/>
      <protection locked="0"/>
    </xf>
    <xf numFmtId="9" fontId="7" fillId="0" borderId="26" xfId="8" applyFont="1" applyFill="1" applyBorder="1" applyAlignment="1" applyProtection="1">
      <alignment horizontal="center" vertical="center" wrapText="1"/>
      <protection locked="0"/>
    </xf>
    <xf numFmtId="9" fontId="7" fillId="0" borderId="28" xfId="8" applyFont="1" applyFill="1" applyBorder="1" applyAlignment="1" applyProtection="1">
      <alignment horizontal="center" vertical="center" wrapText="1"/>
      <protection locked="0"/>
    </xf>
    <xf numFmtId="9" fontId="7" fillId="0" borderId="29" xfId="8" applyFont="1" applyFill="1" applyBorder="1" applyAlignment="1" applyProtection="1">
      <alignment horizontal="center" vertical="center" wrapText="1"/>
      <protection locked="0"/>
    </xf>
    <xf numFmtId="9" fontId="7" fillId="0" borderId="1" xfId="8" applyFont="1" applyFill="1" applyBorder="1" applyAlignment="1" applyProtection="1">
      <alignment horizontal="center" vertical="center" wrapText="1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1" fontId="8" fillId="0" borderId="32" xfId="0" applyNumberFormat="1" applyFont="1" applyBorder="1" applyAlignment="1" applyProtection="1">
      <alignment horizontal="center" vertical="center" wrapText="1"/>
      <protection locked="0"/>
    </xf>
    <xf numFmtId="1" fontId="8" fillId="0" borderId="33" xfId="0" applyNumberFormat="1" applyFont="1" applyBorder="1" applyAlignment="1" applyProtection="1">
      <alignment horizontal="center" vertical="center" wrapText="1"/>
      <protection locked="0"/>
    </xf>
    <xf numFmtId="1" fontId="10" fillId="0" borderId="33" xfId="0" applyNumberFormat="1" applyFont="1" applyBorder="1" applyAlignment="1" applyProtection="1">
      <alignment horizontal="center" vertical="top" wrapText="1"/>
      <protection locked="0"/>
    </xf>
    <xf numFmtId="0" fontId="10" fillId="0" borderId="33" xfId="0" applyFont="1" applyBorder="1" applyAlignment="1" applyProtection="1">
      <alignment horizontal="center" vertical="top" wrapText="1"/>
      <protection locked="0"/>
    </xf>
    <xf numFmtId="0" fontId="8" fillId="0" borderId="16" xfId="1" applyFont="1" applyBorder="1" applyAlignment="1" applyProtection="1">
      <alignment horizontal="left" vertical="top"/>
      <protection locked="0"/>
    </xf>
    <xf numFmtId="0" fontId="8" fillId="0" borderId="16" xfId="1" applyFont="1" applyBorder="1" applyAlignment="1" applyProtection="1">
      <alignment horizontal="center" vertical="top"/>
      <protection locked="0"/>
    </xf>
    <xf numFmtId="1" fontId="10" fillId="0" borderId="33" xfId="0" applyNumberFormat="1" applyFont="1" applyBorder="1" applyAlignment="1" applyProtection="1">
      <alignment horizontal="center" vertical="center"/>
      <protection locked="0"/>
    </xf>
    <xf numFmtId="0" fontId="10" fillId="0" borderId="33" xfId="0" applyFont="1" applyBorder="1" applyAlignment="1" applyProtection="1">
      <alignment horizontal="center" vertical="center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1" fontId="6" fillId="0" borderId="3" xfId="0" applyNumberFormat="1" applyFont="1" applyBorder="1" applyAlignment="1" applyProtection="1">
      <alignment horizontal="center" vertical="center" wrapText="1"/>
      <protection locked="0"/>
    </xf>
    <xf numFmtId="1" fontId="7" fillId="0" borderId="3" xfId="0" applyNumberFormat="1" applyFont="1" applyBorder="1" applyAlignment="1" applyProtection="1">
      <alignment horizontal="center" vertical="top" wrapText="1"/>
      <protection locked="0"/>
    </xf>
    <xf numFmtId="0" fontId="10" fillId="0" borderId="8" xfId="1" applyFont="1" applyBorder="1" applyAlignment="1" applyProtection="1">
      <alignment horizontal="left" vertical="top"/>
      <protection locked="0"/>
    </xf>
    <xf numFmtId="0" fontId="10" fillId="0" borderId="21" xfId="1" applyFont="1" applyBorder="1" applyAlignment="1" applyProtection="1">
      <alignment horizontal="left" vertical="top"/>
      <protection locked="0"/>
    </xf>
    <xf numFmtId="0" fontId="10" fillId="0" borderId="9" xfId="1" applyFont="1" applyBorder="1" applyAlignment="1" applyProtection="1">
      <alignment horizontal="left" vertical="top"/>
      <protection locked="0"/>
    </xf>
    <xf numFmtId="9" fontId="7" fillId="0" borderId="27" xfId="8" applyFont="1" applyFill="1" applyBorder="1" applyAlignment="1" applyProtection="1">
      <alignment horizontal="center" vertical="center" wrapText="1"/>
      <protection locked="0"/>
    </xf>
    <xf numFmtId="9" fontId="7" fillId="0" borderId="10" xfId="8" applyFont="1" applyFill="1" applyBorder="1" applyAlignment="1" applyProtection="1">
      <alignment horizontal="center" vertical="center" wrapText="1"/>
      <protection locked="0"/>
    </xf>
    <xf numFmtId="9" fontId="7" fillId="0" borderId="12" xfId="8" applyFont="1" applyFill="1" applyBorder="1" applyAlignment="1" applyProtection="1">
      <alignment horizontal="center" vertical="center" wrapText="1"/>
      <protection locked="0"/>
    </xf>
    <xf numFmtId="0" fontId="7" fillId="0" borderId="16" xfId="1" applyFont="1" applyBorder="1" applyAlignment="1" applyProtection="1">
      <alignment horizontal="center" vertical="top" wrapText="1"/>
      <protection locked="0"/>
    </xf>
    <xf numFmtId="0" fontId="10" fillId="0" borderId="35" xfId="1" applyFont="1" applyBorder="1" applyAlignment="1" applyProtection="1">
      <alignment horizontal="left" vertical="top"/>
      <protection locked="0"/>
    </xf>
    <xf numFmtId="0" fontId="10" fillId="0" borderId="3" xfId="1" applyFont="1" applyBorder="1" applyAlignment="1" applyProtection="1">
      <alignment horizontal="left" vertical="top"/>
      <protection locked="0"/>
    </xf>
    <xf numFmtId="0" fontId="10" fillId="0" borderId="3" xfId="1" applyFont="1" applyBorder="1" applyAlignment="1" applyProtection="1">
      <alignment horizontal="left" vertical="top" wrapText="1"/>
      <protection locked="0"/>
    </xf>
    <xf numFmtId="0" fontId="10" fillId="0" borderId="36" xfId="1" applyFont="1" applyBorder="1" applyAlignment="1" applyProtection="1">
      <alignment horizontal="left" vertical="top" wrapText="1"/>
      <protection locked="0"/>
    </xf>
    <xf numFmtId="0" fontId="6" fillId="0" borderId="3" xfId="1" applyFont="1" applyBorder="1" applyAlignment="1" applyProtection="1">
      <alignment horizontal="left" vertical="top"/>
      <protection locked="0"/>
    </xf>
    <xf numFmtId="0" fontId="7" fillId="0" borderId="37" xfId="1" applyFont="1" applyBorder="1" applyAlignment="1" applyProtection="1">
      <alignment horizontal="center" vertical="top" wrapText="1"/>
      <protection locked="0"/>
    </xf>
    <xf numFmtId="0" fontId="7" fillId="0" borderId="38" xfId="1" applyFont="1" applyBorder="1" applyAlignment="1" applyProtection="1">
      <alignment horizontal="center" vertical="top" wrapText="1"/>
      <protection locked="0"/>
    </xf>
    <xf numFmtId="9" fontId="10" fillId="0" borderId="39" xfId="1" applyNumberFormat="1" applyFont="1" applyBorder="1" applyAlignment="1" applyProtection="1">
      <alignment horizontal="center" vertical="center" wrapText="1"/>
      <protection locked="0"/>
    </xf>
    <xf numFmtId="0" fontId="10" fillId="0" borderId="40" xfId="1" applyFont="1" applyBorder="1" applyAlignment="1" applyProtection="1">
      <alignment horizontal="center" vertical="center" wrapText="1"/>
      <protection locked="0"/>
    </xf>
    <xf numFmtId="0" fontId="10" fillId="0" borderId="39" xfId="1" applyFont="1" applyBorder="1" applyAlignment="1" applyProtection="1">
      <alignment horizontal="center" vertical="center" wrapText="1"/>
      <protection locked="0"/>
    </xf>
    <xf numFmtId="0" fontId="10" fillId="0" borderId="41" xfId="1" applyFont="1" applyBorder="1" applyAlignment="1" applyProtection="1">
      <alignment horizontal="center" vertical="center" wrapText="1"/>
      <protection locked="0"/>
    </xf>
    <xf numFmtId="0" fontId="10" fillId="0" borderId="32" xfId="1" applyFont="1" applyBorder="1" applyAlignment="1" applyProtection="1">
      <alignment horizontal="center" vertical="center"/>
      <protection locked="0"/>
    </xf>
    <xf numFmtId="0" fontId="10" fillId="0" borderId="33" xfId="1" applyFont="1" applyBorder="1" applyAlignment="1" applyProtection="1">
      <alignment horizontal="center" vertical="center"/>
      <protection locked="0"/>
    </xf>
    <xf numFmtId="0" fontId="9" fillId="0" borderId="1" xfId="5" applyFont="1" applyBorder="1" applyAlignment="1">
      <alignment horizontal="left"/>
    </xf>
  </cellXfs>
  <cellStyles count="11">
    <cellStyle name="Comma" xfId="9" builtinId="3"/>
    <cellStyle name="Comma 2" xfId="6"/>
    <cellStyle name="Excel Built-in Normal" xfId="2"/>
    <cellStyle name="Excel Built-in Normal 2" xfId="4"/>
    <cellStyle name="Hyperlink" xfId="10" builtinId="8"/>
    <cellStyle name="Normal" xfId="0" builtinId="0"/>
    <cellStyle name="Normal 2" xfId="3"/>
    <cellStyle name="Normal 3" xfId="1"/>
    <cellStyle name="Normal 3 3" xfId="7"/>
    <cellStyle name="Normal 4" xfId="5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6.png"/><Relationship Id="rId1" Type="http://schemas.openxmlformats.org/officeDocument/2006/relationships/image" Target="../media/image2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457199</xdr:colOff>
      <xdr:row>345</xdr:row>
      <xdr:rowOff>165257</xdr:rowOff>
    </xdr:from>
    <xdr:to>
      <xdr:col>6</xdr:col>
      <xdr:colOff>469991</xdr:colOff>
      <xdr:row>363</xdr:row>
      <xdr:rowOff>164810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76349" y="62715932"/>
          <a:ext cx="4470492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457200</xdr:colOff>
      <xdr:row>327</xdr:row>
      <xdr:rowOff>19050</xdr:rowOff>
    </xdr:from>
    <xdr:to>
      <xdr:col>6</xdr:col>
      <xdr:colOff>448281</xdr:colOff>
      <xdr:row>345</xdr:row>
      <xdr:rowOff>18599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76350" y="58969275"/>
          <a:ext cx="4448781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oneCellAnchor>
    <xdr:from>
      <xdr:col>9</xdr:col>
      <xdr:colOff>200398</xdr:colOff>
      <xdr:row>281</xdr:row>
      <xdr:rowOff>0</xdr:rowOff>
    </xdr:from>
    <xdr:ext cx="789768" cy="342786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 txBox="1"/>
      </xdr:nvSpPr>
      <xdr:spPr>
        <a:xfrm>
          <a:off x="7887073" y="56216550"/>
          <a:ext cx="789768" cy="342786"/>
        </a:xfrm>
        <a:prstGeom prst="rect">
          <a:avLst/>
        </a:prstGeom>
        <a:solidFill>
          <a:srgbClr val="FFFF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600" b="1"/>
            <a:t>B Wing</a:t>
          </a:r>
        </a:p>
      </xdr:txBody>
    </xdr:sp>
    <xdr:clientData/>
  </xdr:oneCellAnchor>
  <xdr:oneCellAnchor>
    <xdr:from>
      <xdr:col>12</xdr:col>
      <xdr:colOff>22398</xdr:colOff>
      <xdr:row>281</xdr:row>
      <xdr:rowOff>0</xdr:rowOff>
    </xdr:from>
    <xdr:ext cx="783356" cy="342786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/>
      </xdr:nvSpPr>
      <xdr:spPr>
        <a:xfrm>
          <a:off x="9880773" y="56216550"/>
          <a:ext cx="783356" cy="342786"/>
        </a:xfrm>
        <a:prstGeom prst="rect">
          <a:avLst/>
        </a:prstGeom>
        <a:solidFill>
          <a:srgbClr val="FFFF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600" b="1"/>
            <a:t>C</a:t>
          </a:r>
          <a:r>
            <a:rPr lang="en-IN" sz="1600" b="1" baseline="0"/>
            <a:t> </a:t>
          </a:r>
          <a:r>
            <a:rPr lang="en-IN" sz="1600" b="1"/>
            <a:t>Wing</a:t>
          </a:r>
        </a:p>
      </xdr:txBody>
    </xdr:sp>
    <xdr:clientData/>
  </xdr:oneCellAnchor>
  <xdr:oneCellAnchor>
    <xdr:from>
      <xdr:col>8</xdr:col>
      <xdr:colOff>1162050</xdr:colOff>
      <xdr:row>294</xdr:row>
      <xdr:rowOff>59203</xdr:rowOff>
    </xdr:from>
    <xdr:ext cx="789768" cy="342786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/>
      </xdr:nvSpPr>
      <xdr:spPr>
        <a:xfrm>
          <a:off x="8007350" y="55647103"/>
          <a:ext cx="789768" cy="342786"/>
        </a:xfrm>
        <a:prstGeom prst="rect">
          <a:avLst/>
        </a:prstGeom>
        <a:solidFill>
          <a:srgbClr val="FFFF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600" b="1"/>
            <a:t>B Wing</a:t>
          </a:r>
        </a:p>
      </xdr:txBody>
    </xdr:sp>
    <xdr:clientData/>
  </xdr:oneCellAnchor>
  <xdr:oneCellAnchor>
    <xdr:from>
      <xdr:col>8</xdr:col>
      <xdr:colOff>1143000</xdr:colOff>
      <xdr:row>300</xdr:row>
      <xdr:rowOff>71903</xdr:rowOff>
    </xdr:from>
    <xdr:ext cx="789768" cy="342786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/>
      </xdr:nvSpPr>
      <xdr:spPr>
        <a:xfrm>
          <a:off x="7667625" y="60088928"/>
          <a:ext cx="789768" cy="342786"/>
        </a:xfrm>
        <a:prstGeom prst="rect">
          <a:avLst/>
        </a:prstGeom>
        <a:solidFill>
          <a:srgbClr val="FFFF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600" b="1"/>
            <a:t>C Wing</a:t>
          </a:r>
        </a:p>
      </xdr:txBody>
    </xdr:sp>
    <xdr:clientData/>
  </xdr:oneCellAnchor>
  <xdr:oneCellAnchor>
    <xdr:from>
      <xdr:col>12</xdr:col>
      <xdr:colOff>401135</xdr:colOff>
      <xdr:row>297</xdr:row>
      <xdr:rowOff>5228</xdr:rowOff>
    </xdr:from>
    <xdr:ext cx="804066" cy="342786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 txBox="1"/>
      </xdr:nvSpPr>
      <xdr:spPr>
        <a:xfrm>
          <a:off x="10259510" y="59422178"/>
          <a:ext cx="804066" cy="342786"/>
        </a:xfrm>
        <a:prstGeom prst="rect">
          <a:avLst/>
        </a:prstGeom>
        <a:solidFill>
          <a:srgbClr val="FFFF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600" b="1"/>
            <a:t>D Wing</a:t>
          </a:r>
        </a:p>
      </xdr:txBody>
    </xdr:sp>
    <xdr:clientData/>
  </xdr:oneCellAnchor>
  <xdr:oneCellAnchor>
    <xdr:from>
      <xdr:col>8</xdr:col>
      <xdr:colOff>771525</xdr:colOff>
      <xdr:row>309</xdr:row>
      <xdr:rowOff>29959</xdr:rowOff>
    </xdr:from>
    <xdr:ext cx="789768" cy="342786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 txBox="1"/>
      </xdr:nvSpPr>
      <xdr:spPr>
        <a:xfrm>
          <a:off x="7296150" y="61847209"/>
          <a:ext cx="789768" cy="342786"/>
        </a:xfrm>
        <a:prstGeom prst="rect">
          <a:avLst/>
        </a:prstGeom>
        <a:solidFill>
          <a:srgbClr val="FFFF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600" b="1"/>
            <a:t>E Wing</a:t>
          </a:r>
        </a:p>
      </xdr:txBody>
    </xdr:sp>
    <xdr:clientData/>
  </xdr:oneCellAnchor>
  <xdr:twoCellAnchor>
    <xdr:from>
      <xdr:col>8</xdr:col>
      <xdr:colOff>849746</xdr:colOff>
      <xdr:row>282</xdr:row>
      <xdr:rowOff>17318</xdr:rowOff>
    </xdr:from>
    <xdr:to>
      <xdr:col>16</xdr:col>
      <xdr:colOff>549674</xdr:colOff>
      <xdr:row>316</xdr:row>
      <xdr:rowOff>46032</xdr:rowOff>
    </xdr:to>
    <xdr:grpSp>
      <xdr:nvGrpSpPr>
        <xdr:cNvPr id="4" name="Group 3"/>
        <xdr:cNvGrpSpPr/>
      </xdr:nvGrpSpPr>
      <xdr:grpSpPr>
        <a:xfrm>
          <a:off x="7920658" y="53413347"/>
          <a:ext cx="6120898" cy="6886714"/>
          <a:chOff x="520700" y="52876450"/>
          <a:chExt cx="6402641" cy="6710646"/>
        </a:xfrm>
      </xdr:grpSpPr>
      <xdr:pic>
        <xdr:nvPicPr>
          <xdr:cNvPr id="80" name="Picture 79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520700" y="52876450"/>
            <a:ext cx="2865387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81" name="Picture 80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530195" y="52876450"/>
            <a:ext cx="1624519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82" name="Picture 81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5298822" y="52876450"/>
            <a:ext cx="1624519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83" name="Picture 82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520700" y="55151773"/>
            <a:ext cx="1624519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84" name="Picture 83"/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289327" y="55151773"/>
            <a:ext cx="1624519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85" name="Picture 84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520700" y="57427096"/>
            <a:ext cx="1624519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86" name="Picture 85"/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289327" y="57427096"/>
            <a:ext cx="2865387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87" name="Picture 86"/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5298822" y="57427096"/>
            <a:ext cx="1624519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88" name="Picture 87"/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057954" y="55151773"/>
            <a:ext cx="2865387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  <xdr:twoCellAnchor>
    <xdr:from>
      <xdr:col>0</xdr:col>
      <xdr:colOff>392206</xdr:colOff>
      <xdr:row>282</xdr:row>
      <xdr:rowOff>112059</xdr:rowOff>
    </xdr:from>
    <xdr:to>
      <xdr:col>7</xdr:col>
      <xdr:colOff>784412</xdr:colOff>
      <xdr:row>324</xdr:row>
      <xdr:rowOff>22412</xdr:rowOff>
    </xdr:to>
    <xdr:grpSp>
      <xdr:nvGrpSpPr>
        <xdr:cNvPr id="6" name="Group 5"/>
        <xdr:cNvGrpSpPr/>
      </xdr:nvGrpSpPr>
      <xdr:grpSpPr>
        <a:xfrm>
          <a:off x="392206" y="53508088"/>
          <a:ext cx="6096000" cy="8382000"/>
          <a:chOff x="392206" y="54231918"/>
          <a:chExt cx="6077440" cy="8411416"/>
        </a:xfrm>
      </xdr:grpSpPr>
      <xdr:grpSp>
        <xdr:nvGrpSpPr>
          <xdr:cNvPr id="42" name="Group 41"/>
          <xdr:cNvGrpSpPr/>
        </xdr:nvGrpSpPr>
        <xdr:grpSpPr>
          <a:xfrm>
            <a:off x="392206" y="54231918"/>
            <a:ext cx="6077440" cy="8411416"/>
            <a:chOff x="764966" y="530439"/>
            <a:chExt cx="5191368" cy="8044419"/>
          </a:xfrm>
        </xdr:grpSpPr>
        <xdr:pic>
          <xdr:nvPicPr>
            <xdr:cNvPr id="43" name="Picture 42" descr="https://vsjcllp.vsjadon.com/upload/insp-243796-1525.jpg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932975" y="7134858"/>
              <a:ext cx="1910258" cy="1440000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44" name="Picture 43" descr="https://vsjcllp.vsjadon.com/upload/insp-243796-843.jpg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764966" y="3963012"/>
              <a:ext cx="1193224" cy="1586540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45" name="Picture 44" descr="https://vsjcllp.vsjadon.com/upload/insp-243796-845.jpg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764966" y="530439"/>
              <a:ext cx="2526571" cy="3359390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46" name="Picture 45" descr="https://vsjcllp.vsjadon.com/upload/insp-243796-844.jpg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5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2039208" y="3963012"/>
              <a:ext cx="1193224" cy="1586540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47" name="Picture 46" descr="https://vsjcllp.vsjadon.com/upload/insp-243796-847.jpg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6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321039" y="3963012"/>
              <a:ext cx="1193224" cy="1586540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48" name="Picture 47" descr="https://vsjcllp.vsjadon.com/upload/insp-243796-880.jpg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7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429763" y="530439"/>
              <a:ext cx="2526571" cy="3359390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49" name="Picture 48" descr="https://vsjcllp.vsjadon.com/upload/insp-243796-928.jpg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8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920989" y="7134858"/>
              <a:ext cx="1917333" cy="1440000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51" name="Picture 50" descr="https://vsjcllp.vsjadon.com/upload/insp-243796-871.jpg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9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065379" y="5621675"/>
              <a:ext cx="1083013" cy="1440000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52" name="Picture 51" descr="https://vsjcllp.vsjadon.com/upload/insp-243796-874.jpg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0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2214654" y="5621675"/>
              <a:ext cx="1083013" cy="1440000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53" name="Picture 52" descr="https://vsjcllp.vsjadon.com/upload/insp-243796-931.jpg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4448158" y="5615982"/>
              <a:ext cx="1082743" cy="1439639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54" name="Picture 53" descr="https://vsjcllp.vsjadon.com/upload/insp-243796-922.jpg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764966" y="7134858"/>
              <a:ext cx="1083013" cy="1440000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55" name="Picture 54" descr="https://vsjcllp.vsjadon.com/upload/insp-243796-925.jpg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4595281" y="3963012"/>
              <a:ext cx="1194021" cy="1587600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56" name="Picture 55" descr="https://vsjcllp.vsjadon.com/upload/insp-243796-860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2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467100" y="59543155"/>
            <a:ext cx="1118392" cy="1505317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FRMrfwZMvVfAkd8t5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XFD326"/>
  <sheetViews>
    <sheetView tabSelected="1" view="pageBreakPreview" topLeftCell="A257" zoomScale="85" zoomScaleNormal="100" zoomScaleSheetLayoutView="85" zoomScalePageLayoutView="70" workbookViewId="0">
      <selection activeCell="I268" sqref="I268"/>
    </sheetView>
  </sheetViews>
  <sheetFormatPr defaultColWidth="9.140625" defaultRowHeight="15.75" x14ac:dyDescent="0.25"/>
  <cols>
    <col min="1" max="1" width="11.42578125" style="38" customWidth="1"/>
    <col min="2" max="2" width="12" style="38" customWidth="1"/>
    <col min="3" max="3" width="12.7109375" style="38" customWidth="1"/>
    <col min="4" max="4" width="14.140625" style="38" customWidth="1"/>
    <col min="5" max="7" width="11.7109375" style="38" customWidth="1"/>
    <col min="8" max="8" width="20.5703125" style="38" customWidth="1"/>
    <col min="9" max="9" width="17.42578125" style="19" customWidth="1"/>
    <col min="10" max="10" width="11.42578125" style="19" customWidth="1"/>
    <col min="11" max="11" width="10.5703125" style="19" bestFit="1" customWidth="1"/>
    <col min="12" max="12" width="10.5703125" style="19" customWidth="1"/>
    <col min="13" max="13" width="11.85546875" style="19" customWidth="1"/>
    <col min="14" max="14" width="12.5703125" style="19" customWidth="1"/>
    <col min="15" max="15" width="9.85546875" style="19" customWidth="1"/>
    <col min="16" max="16" width="11.7109375" style="19" customWidth="1"/>
    <col min="17" max="247" width="9.140625" style="19"/>
    <col min="248" max="248" width="8.7109375" style="19" customWidth="1"/>
    <col min="249" max="249" width="9.85546875" style="19" customWidth="1"/>
    <col min="250" max="250" width="14.42578125" style="19" customWidth="1"/>
    <col min="251" max="251" width="7.28515625" style="19" customWidth="1"/>
    <col min="252" max="252" width="5.5703125" style="19" customWidth="1"/>
    <col min="253" max="253" width="9" style="19" customWidth="1"/>
    <col min="254" max="255" width="9.85546875" style="19" customWidth="1"/>
    <col min="256" max="256" width="11.140625" style="19" customWidth="1"/>
    <col min="257" max="257" width="2.85546875" style="19" customWidth="1"/>
    <col min="258" max="258" width="3.5703125" style="19" customWidth="1"/>
    <col min="259" max="503" width="9.140625" style="19"/>
    <col min="504" max="504" width="8.7109375" style="19" customWidth="1"/>
    <col min="505" max="505" width="9.85546875" style="19" customWidth="1"/>
    <col min="506" max="506" width="14.42578125" style="19" customWidth="1"/>
    <col min="507" max="507" width="7.28515625" style="19" customWidth="1"/>
    <col min="508" max="508" width="5.5703125" style="19" customWidth="1"/>
    <col min="509" max="509" width="9" style="19" customWidth="1"/>
    <col min="510" max="511" width="9.85546875" style="19" customWidth="1"/>
    <col min="512" max="512" width="11.140625" style="19" customWidth="1"/>
    <col min="513" max="513" width="2.85546875" style="19" customWidth="1"/>
    <col min="514" max="514" width="3.5703125" style="19" customWidth="1"/>
    <col min="515" max="759" width="9.140625" style="19"/>
    <col min="760" max="760" width="8.7109375" style="19" customWidth="1"/>
    <col min="761" max="761" width="9.85546875" style="19" customWidth="1"/>
    <col min="762" max="762" width="14.42578125" style="19" customWidth="1"/>
    <col min="763" max="763" width="7.28515625" style="19" customWidth="1"/>
    <col min="764" max="764" width="5.5703125" style="19" customWidth="1"/>
    <col min="765" max="765" width="9" style="19" customWidth="1"/>
    <col min="766" max="767" width="9.85546875" style="19" customWidth="1"/>
    <col min="768" max="768" width="11.140625" style="19" customWidth="1"/>
    <col min="769" max="769" width="2.85546875" style="19" customWidth="1"/>
    <col min="770" max="770" width="3.5703125" style="19" customWidth="1"/>
    <col min="771" max="1015" width="9.140625" style="19"/>
    <col min="1016" max="1016" width="8.7109375" style="19" customWidth="1"/>
    <col min="1017" max="1017" width="9.85546875" style="19" customWidth="1"/>
    <col min="1018" max="1018" width="14.42578125" style="19" customWidth="1"/>
    <col min="1019" max="1019" width="7.28515625" style="19" customWidth="1"/>
    <col min="1020" max="1020" width="5.5703125" style="19" customWidth="1"/>
    <col min="1021" max="1021" width="9" style="19" customWidth="1"/>
    <col min="1022" max="1023" width="9.85546875" style="19" customWidth="1"/>
    <col min="1024" max="1024" width="11.140625" style="19" customWidth="1"/>
    <col min="1025" max="1025" width="2.85546875" style="19" customWidth="1"/>
    <col min="1026" max="1026" width="3.5703125" style="19" customWidth="1"/>
    <col min="1027" max="1271" width="9.140625" style="19"/>
    <col min="1272" max="1272" width="8.7109375" style="19" customWidth="1"/>
    <col min="1273" max="1273" width="9.85546875" style="19" customWidth="1"/>
    <col min="1274" max="1274" width="14.42578125" style="19" customWidth="1"/>
    <col min="1275" max="1275" width="7.28515625" style="19" customWidth="1"/>
    <col min="1276" max="1276" width="5.5703125" style="19" customWidth="1"/>
    <col min="1277" max="1277" width="9" style="19" customWidth="1"/>
    <col min="1278" max="1279" width="9.85546875" style="19" customWidth="1"/>
    <col min="1280" max="1280" width="11.140625" style="19" customWidth="1"/>
    <col min="1281" max="1281" width="2.85546875" style="19" customWidth="1"/>
    <col min="1282" max="1282" width="3.5703125" style="19" customWidth="1"/>
    <col min="1283" max="1527" width="9.140625" style="19"/>
    <col min="1528" max="1528" width="8.7109375" style="19" customWidth="1"/>
    <col min="1529" max="1529" width="9.85546875" style="19" customWidth="1"/>
    <col min="1530" max="1530" width="14.42578125" style="19" customWidth="1"/>
    <col min="1531" max="1531" width="7.28515625" style="19" customWidth="1"/>
    <col min="1532" max="1532" width="5.5703125" style="19" customWidth="1"/>
    <col min="1533" max="1533" width="9" style="19" customWidth="1"/>
    <col min="1534" max="1535" width="9.85546875" style="19" customWidth="1"/>
    <col min="1536" max="1536" width="11.140625" style="19" customWidth="1"/>
    <col min="1537" max="1537" width="2.85546875" style="19" customWidth="1"/>
    <col min="1538" max="1538" width="3.5703125" style="19" customWidth="1"/>
    <col min="1539" max="1783" width="9.140625" style="19"/>
    <col min="1784" max="1784" width="8.7109375" style="19" customWidth="1"/>
    <col min="1785" max="1785" width="9.85546875" style="19" customWidth="1"/>
    <col min="1786" max="1786" width="14.42578125" style="19" customWidth="1"/>
    <col min="1787" max="1787" width="7.28515625" style="19" customWidth="1"/>
    <col min="1788" max="1788" width="5.5703125" style="19" customWidth="1"/>
    <col min="1789" max="1789" width="9" style="19" customWidth="1"/>
    <col min="1790" max="1791" width="9.85546875" style="19" customWidth="1"/>
    <col min="1792" max="1792" width="11.140625" style="19" customWidth="1"/>
    <col min="1793" max="1793" width="2.85546875" style="19" customWidth="1"/>
    <col min="1794" max="1794" width="3.5703125" style="19" customWidth="1"/>
    <col min="1795" max="2039" width="9.140625" style="19"/>
    <col min="2040" max="2040" width="8.7109375" style="19" customWidth="1"/>
    <col min="2041" max="2041" width="9.85546875" style="19" customWidth="1"/>
    <col min="2042" max="2042" width="14.42578125" style="19" customWidth="1"/>
    <col min="2043" max="2043" width="7.28515625" style="19" customWidth="1"/>
    <col min="2044" max="2044" width="5.5703125" style="19" customWidth="1"/>
    <col min="2045" max="2045" width="9" style="19" customWidth="1"/>
    <col min="2046" max="2047" width="9.85546875" style="19" customWidth="1"/>
    <col min="2048" max="2048" width="11.140625" style="19" customWidth="1"/>
    <col min="2049" max="2049" width="2.85546875" style="19" customWidth="1"/>
    <col min="2050" max="2050" width="3.5703125" style="19" customWidth="1"/>
    <col min="2051" max="2295" width="9.140625" style="19"/>
    <col min="2296" max="2296" width="8.7109375" style="19" customWidth="1"/>
    <col min="2297" max="2297" width="9.85546875" style="19" customWidth="1"/>
    <col min="2298" max="2298" width="14.42578125" style="19" customWidth="1"/>
    <col min="2299" max="2299" width="7.28515625" style="19" customWidth="1"/>
    <col min="2300" max="2300" width="5.5703125" style="19" customWidth="1"/>
    <col min="2301" max="2301" width="9" style="19" customWidth="1"/>
    <col min="2302" max="2303" width="9.85546875" style="19" customWidth="1"/>
    <col min="2304" max="2304" width="11.140625" style="19" customWidth="1"/>
    <col min="2305" max="2305" width="2.85546875" style="19" customWidth="1"/>
    <col min="2306" max="2306" width="3.5703125" style="19" customWidth="1"/>
    <col min="2307" max="2551" width="9.140625" style="19"/>
    <col min="2552" max="2552" width="8.7109375" style="19" customWidth="1"/>
    <col min="2553" max="2553" width="9.85546875" style="19" customWidth="1"/>
    <col min="2554" max="2554" width="14.42578125" style="19" customWidth="1"/>
    <col min="2555" max="2555" width="7.28515625" style="19" customWidth="1"/>
    <col min="2556" max="2556" width="5.5703125" style="19" customWidth="1"/>
    <col min="2557" max="2557" width="9" style="19" customWidth="1"/>
    <col min="2558" max="2559" width="9.85546875" style="19" customWidth="1"/>
    <col min="2560" max="2560" width="11.140625" style="19" customWidth="1"/>
    <col min="2561" max="2561" width="2.85546875" style="19" customWidth="1"/>
    <col min="2562" max="2562" width="3.5703125" style="19" customWidth="1"/>
    <col min="2563" max="2807" width="9.140625" style="19"/>
    <col min="2808" max="2808" width="8.7109375" style="19" customWidth="1"/>
    <col min="2809" max="2809" width="9.85546875" style="19" customWidth="1"/>
    <col min="2810" max="2810" width="14.42578125" style="19" customWidth="1"/>
    <col min="2811" max="2811" width="7.28515625" style="19" customWidth="1"/>
    <col min="2812" max="2812" width="5.5703125" style="19" customWidth="1"/>
    <col min="2813" max="2813" width="9" style="19" customWidth="1"/>
    <col min="2814" max="2815" width="9.85546875" style="19" customWidth="1"/>
    <col min="2816" max="2816" width="11.140625" style="19" customWidth="1"/>
    <col min="2817" max="2817" width="2.85546875" style="19" customWidth="1"/>
    <col min="2818" max="2818" width="3.5703125" style="19" customWidth="1"/>
    <col min="2819" max="3063" width="9.140625" style="19"/>
    <col min="3064" max="3064" width="8.7109375" style="19" customWidth="1"/>
    <col min="3065" max="3065" width="9.85546875" style="19" customWidth="1"/>
    <col min="3066" max="3066" width="14.42578125" style="19" customWidth="1"/>
    <col min="3067" max="3067" width="7.28515625" style="19" customWidth="1"/>
    <col min="3068" max="3068" width="5.5703125" style="19" customWidth="1"/>
    <col min="3069" max="3069" width="9" style="19" customWidth="1"/>
    <col min="3070" max="3071" width="9.85546875" style="19" customWidth="1"/>
    <col min="3072" max="3072" width="11.140625" style="19" customWidth="1"/>
    <col min="3073" max="3073" width="2.85546875" style="19" customWidth="1"/>
    <col min="3074" max="3074" width="3.5703125" style="19" customWidth="1"/>
    <col min="3075" max="3319" width="9.140625" style="19"/>
    <col min="3320" max="3320" width="8.7109375" style="19" customWidth="1"/>
    <col min="3321" max="3321" width="9.85546875" style="19" customWidth="1"/>
    <col min="3322" max="3322" width="14.42578125" style="19" customWidth="1"/>
    <col min="3323" max="3323" width="7.28515625" style="19" customWidth="1"/>
    <col min="3324" max="3324" width="5.5703125" style="19" customWidth="1"/>
    <col min="3325" max="3325" width="9" style="19" customWidth="1"/>
    <col min="3326" max="3327" width="9.85546875" style="19" customWidth="1"/>
    <col min="3328" max="3328" width="11.140625" style="19" customWidth="1"/>
    <col min="3329" max="3329" width="2.85546875" style="19" customWidth="1"/>
    <col min="3330" max="3330" width="3.5703125" style="19" customWidth="1"/>
    <col min="3331" max="3575" width="9.140625" style="19"/>
    <col min="3576" max="3576" width="8.7109375" style="19" customWidth="1"/>
    <col min="3577" max="3577" width="9.85546875" style="19" customWidth="1"/>
    <col min="3578" max="3578" width="14.42578125" style="19" customWidth="1"/>
    <col min="3579" max="3579" width="7.28515625" style="19" customWidth="1"/>
    <col min="3580" max="3580" width="5.5703125" style="19" customWidth="1"/>
    <col min="3581" max="3581" width="9" style="19" customWidth="1"/>
    <col min="3582" max="3583" width="9.85546875" style="19" customWidth="1"/>
    <col min="3584" max="3584" width="11.140625" style="19" customWidth="1"/>
    <col min="3585" max="3585" width="2.85546875" style="19" customWidth="1"/>
    <col min="3586" max="3586" width="3.5703125" style="19" customWidth="1"/>
    <col min="3587" max="3831" width="9.140625" style="19"/>
    <col min="3832" max="3832" width="8.7109375" style="19" customWidth="1"/>
    <col min="3833" max="3833" width="9.85546875" style="19" customWidth="1"/>
    <col min="3834" max="3834" width="14.42578125" style="19" customWidth="1"/>
    <col min="3835" max="3835" width="7.28515625" style="19" customWidth="1"/>
    <col min="3836" max="3836" width="5.5703125" style="19" customWidth="1"/>
    <col min="3837" max="3837" width="9" style="19" customWidth="1"/>
    <col min="3838" max="3839" width="9.85546875" style="19" customWidth="1"/>
    <col min="3840" max="3840" width="11.140625" style="19" customWidth="1"/>
    <col min="3841" max="3841" width="2.85546875" style="19" customWidth="1"/>
    <col min="3842" max="3842" width="3.5703125" style="19" customWidth="1"/>
    <col min="3843" max="4087" width="9.140625" style="19"/>
    <col min="4088" max="4088" width="8.7109375" style="19" customWidth="1"/>
    <col min="4089" max="4089" width="9.85546875" style="19" customWidth="1"/>
    <col min="4090" max="4090" width="14.42578125" style="19" customWidth="1"/>
    <col min="4091" max="4091" width="7.28515625" style="19" customWidth="1"/>
    <col min="4092" max="4092" width="5.5703125" style="19" customWidth="1"/>
    <col min="4093" max="4093" width="9" style="19" customWidth="1"/>
    <col min="4094" max="4095" width="9.85546875" style="19" customWidth="1"/>
    <col min="4096" max="4096" width="11.140625" style="19" customWidth="1"/>
    <col min="4097" max="4097" width="2.85546875" style="19" customWidth="1"/>
    <col min="4098" max="4098" width="3.5703125" style="19" customWidth="1"/>
    <col min="4099" max="4343" width="9.140625" style="19"/>
    <col min="4344" max="4344" width="8.7109375" style="19" customWidth="1"/>
    <col min="4345" max="4345" width="9.85546875" style="19" customWidth="1"/>
    <col min="4346" max="4346" width="14.42578125" style="19" customWidth="1"/>
    <col min="4347" max="4347" width="7.28515625" style="19" customWidth="1"/>
    <col min="4348" max="4348" width="5.5703125" style="19" customWidth="1"/>
    <col min="4349" max="4349" width="9" style="19" customWidth="1"/>
    <col min="4350" max="4351" width="9.85546875" style="19" customWidth="1"/>
    <col min="4352" max="4352" width="11.140625" style="19" customWidth="1"/>
    <col min="4353" max="4353" width="2.85546875" style="19" customWidth="1"/>
    <col min="4354" max="4354" width="3.5703125" style="19" customWidth="1"/>
    <col min="4355" max="4599" width="9.140625" style="19"/>
    <col min="4600" max="4600" width="8.7109375" style="19" customWidth="1"/>
    <col min="4601" max="4601" width="9.85546875" style="19" customWidth="1"/>
    <col min="4602" max="4602" width="14.42578125" style="19" customWidth="1"/>
    <col min="4603" max="4603" width="7.28515625" style="19" customWidth="1"/>
    <col min="4604" max="4604" width="5.5703125" style="19" customWidth="1"/>
    <col min="4605" max="4605" width="9" style="19" customWidth="1"/>
    <col min="4606" max="4607" width="9.85546875" style="19" customWidth="1"/>
    <col min="4608" max="4608" width="11.140625" style="19" customWidth="1"/>
    <col min="4609" max="4609" width="2.85546875" style="19" customWidth="1"/>
    <col min="4610" max="4610" width="3.5703125" style="19" customWidth="1"/>
    <col min="4611" max="4855" width="9.140625" style="19"/>
    <col min="4856" max="4856" width="8.7109375" style="19" customWidth="1"/>
    <col min="4857" max="4857" width="9.85546875" style="19" customWidth="1"/>
    <col min="4858" max="4858" width="14.42578125" style="19" customWidth="1"/>
    <col min="4859" max="4859" width="7.28515625" style="19" customWidth="1"/>
    <col min="4860" max="4860" width="5.5703125" style="19" customWidth="1"/>
    <col min="4861" max="4861" width="9" style="19" customWidth="1"/>
    <col min="4862" max="4863" width="9.85546875" style="19" customWidth="1"/>
    <col min="4864" max="4864" width="11.140625" style="19" customWidth="1"/>
    <col min="4865" max="4865" width="2.85546875" style="19" customWidth="1"/>
    <col min="4866" max="4866" width="3.5703125" style="19" customWidth="1"/>
    <col min="4867" max="5111" width="9.140625" style="19"/>
    <col min="5112" max="5112" width="8.7109375" style="19" customWidth="1"/>
    <col min="5113" max="5113" width="9.85546875" style="19" customWidth="1"/>
    <col min="5114" max="5114" width="14.42578125" style="19" customWidth="1"/>
    <col min="5115" max="5115" width="7.28515625" style="19" customWidth="1"/>
    <col min="5116" max="5116" width="5.5703125" style="19" customWidth="1"/>
    <col min="5117" max="5117" width="9" style="19" customWidth="1"/>
    <col min="5118" max="5119" width="9.85546875" style="19" customWidth="1"/>
    <col min="5120" max="5120" width="11.140625" style="19" customWidth="1"/>
    <col min="5121" max="5121" width="2.85546875" style="19" customWidth="1"/>
    <col min="5122" max="5122" width="3.5703125" style="19" customWidth="1"/>
    <col min="5123" max="5367" width="9.140625" style="19"/>
    <col min="5368" max="5368" width="8.7109375" style="19" customWidth="1"/>
    <col min="5369" max="5369" width="9.85546875" style="19" customWidth="1"/>
    <col min="5370" max="5370" width="14.42578125" style="19" customWidth="1"/>
    <col min="5371" max="5371" width="7.28515625" style="19" customWidth="1"/>
    <col min="5372" max="5372" width="5.5703125" style="19" customWidth="1"/>
    <col min="5373" max="5373" width="9" style="19" customWidth="1"/>
    <col min="5374" max="5375" width="9.85546875" style="19" customWidth="1"/>
    <col min="5376" max="5376" width="11.140625" style="19" customWidth="1"/>
    <col min="5377" max="5377" width="2.85546875" style="19" customWidth="1"/>
    <col min="5378" max="5378" width="3.5703125" style="19" customWidth="1"/>
    <col min="5379" max="5623" width="9.140625" style="19"/>
    <col min="5624" max="5624" width="8.7109375" style="19" customWidth="1"/>
    <col min="5625" max="5625" width="9.85546875" style="19" customWidth="1"/>
    <col min="5626" max="5626" width="14.42578125" style="19" customWidth="1"/>
    <col min="5627" max="5627" width="7.28515625" style="19" customWidth="1"/>
    <col min="5628" max="5628" width="5.5703125" style="19" customWidth="1"/>
    <col min="5629" max="5629" width="9" style="19" customWidth="1"/>
    <col min="5630" max="5631" width="9.85546875" style="19" customWidth="1"/>
    <col min="5632" max="5632" width="11.140625" style="19" customWidth="1"/>
    <col min="5633" max="5633" width="2.85546875" style="19" customWidth="1"/>
    <col min="5634" max="5634" width="3.5703125" style="19" customWidth="1"/>
    <col min="5635" max="5879" width="9.140625" style="19"/>
    <col min="5880" max="5880" width="8.7109375" style="19" customWidth="1"/>
    <col min="5881" max="5881" width="9.85546875" style="19" customWidth="1"/>
    <col min="5882" max="5882" width="14.42578125" style="19" customWidth="1"/>
    <col min="5883" max="5883" width="7.28515625" style="19" customWidth="1"/>
    <col min="5884" max="5884" width="5.5703125" style="19" customWidth="1"/>
    <col min="5885" max="5885" width="9" style="19" customWidth="1"/>
    <col min="5886" max="5887" width="9.85546875" style="19" customWidth="1"/>
    <col min="5888" max="5888" width="11.140625" style="19" customWidth="1"/>
    <col min="5889" max="5889" width="2.85546875" style="19" customWidth="1"/>
    <col min="5890" max="5890" width="3.5703125" style="19" customWidth="1"/>
    <col min="5891" max="6135" width="9.140625" style="19"/>
    <col min="6136" max="6136" width="8.7109375" style="19" customWidth="1"/>
    <col min="6137" max="6137" width="9.85546875" style="19" customWidth="1"/>
    <col min="6138" max="6138" width="14.42578125" style="19" customWidth="1"/>
    <col min="6139" max="6139" width="7.28515625" style="19" customWidth="1"/>
    <col min="6140" max="6140" width="5.5703125" style="19" customWidth="1"/>
    <col min="6141" max="6141" width="9" style="19" customWidth="1"/>
    <col min="6142" max="6143" width="9.85546875" style="19" customWidth="1"/>
    <col min="6144" max="6144" width="11.140625" style="19" customWidth="1"/>
    <col min="6145" max="6145" width="2.85546875" style="19" customWidth="1"/>
    <col min="6146" max="6146" width="3.5703125" style="19" customWidth="1"/>
    <col min="6147" max="6391" width="9.140625" style="19"/>
    <col min="6392" max="6392" width="8.7109375" style="19" customWidth="1"/>
    <col min="6393" max="6393" width="9.85546875" style="19" customWidth="1"/>
    <col min="6394" max="6394" width="14.42578125" style="19" customWidth="1"/>
    <col min="6395" max="6395" width="7.28515625" style="19" customWidth="1"/>
    <col min="6396" max="6396" width="5.5703125" style="19" customWidth="1"/>
    <col min="6397" max="6397" width="9" style="19" customWidth="1"/>
    <col min="6398" max="6399" width="9.85546875" style="19" customWidth="1"/>
    <col min="6400" max="6400" width="11.140625" style="19" customWidth="1"/>
    <col min="6401" max="6401" width="2.85546875" style="19" customWidth="1"/>
    <col min="6402" max="6402" width="3.5703125" style="19" customWidth="1"/>
    <col min="6403" max="6647" width="9.140625" style="19"/>
    <col min="6648" max="6648" width="8.7109375" style="19" customWidth="1"/>
    <col min="6649" max="6649" width="9.85546875" style="19" customWidth="1"/>
    <col min="6650" max="6650" width="14.42578125" style="19" customWidth="1"/>
    <col min="6651" max="6651" width="7.28515625" style="19" customWidth="1"/>
    <col min="6652" max="6652" width="5.5703125" style="19" customWidth="1"/>
    <col min="6653" max="6653" width="9" style="19" customWidth="1"/>
    <col min="6654" max="6655" width="9.85546875" style="19" customWidth="1"/>
    <col min="6656" max="6656" width="11.140625" style="19" customWidth="1"/>
    <col min="6657" max="6657" width="2.85546875" style="19" customWidth="1"/>
    <col min="6658" max="6658" width="3.5703125" style="19" customWidth="1"/>
    <col min="6659" max="6903" width="9.140625" style="19"/>
    <col min="6904" max="6904" width="8.7109375" style="19" customWidth="1"/>
    <col min="6905" max="6905" width="9.85546875" style="19" customWidth="1"/>
    <col min="6906" max="6906" width="14.42578125" style="19" customWidth="1"/>
    <col min="6907" max="6907" width="7.28515625" style="19" customWidth="1"/>
    <col min="6908" max="6908" width="5.5703125" style="19" customWidth="1"/>
    <col min="6909" max="6909" width="9" style="19" customWidth="1"/>
    <col min="6910" max="6911" width="9.85546875" style="19" customWidth="1"/>
    <col min="6912" max="6912" width="11.140625" style="19" customWidth="1"/>
    <col min="6913" max="6913" width="2.85546875" style="19" customWidth="1"/>
    <col min="6914" max="6914" width="3.5703125" style="19" customWidth="1"/>
    <col min="6915" max="7159" width="9.140625" style="19"/>
    <col min="7160" max="7160" width="8.7109375" style="19" customWidth="1"/>
    <col min="7161" max="7161" width="9.85546875" style="19" customWidth="1"/>
    <col min="7162" max="7162" width="14.42578125" style="19" customWidth="1"/>
    <col min="7163" max="7163" width="7.28515625" style="19" customWidth="1"/>
    <col min="7164" max="7164" width="5.5703125" style="19" customWidth="1"/>
    <col min="7165" max="7165" width="9" style="19" customWidth="1"/>
    <col min="7166" max="7167" width="9.85546875" style="19" customWidth="1"/>
    <col min="7168" max="7168" width="11.140625" style="19" customWidth="1"/>
    <col min="7169" max="7169" width="2.85546875" style="19" customWidth="1"/>
    <col min="7170" max="7170" width="3.5703125" style="19" customWidth="1"/>
    <col min="7171" max="7415" width="9.140625" style="19"/>
    <col min="7416" max="7416" width="8.7109375" style="19" customWidth="1"/>
    <col min="7417" max="7417" width="9.85546875" style="19" customWidth="1"/>
    <col min="7418" max="7418" width="14.42578125" style="19" customWidth="1"/>
    <col min="7419" max="7419" width="7.28515625" style="19" customWidth="1"/>
    <col min="7420" max="7420" width="5.5703125" style="19" customWidth="1"/>
    <col min="7421" max="7421" width="9" style="19" customWidth="1"/>
    <col min="7422" max="7423" width="9.85546875" style="19" customWidth="1"/>
    <col min="7424" max="7424" width="11.140625" style="19" customWidth="1"/>
    <col min="7425" max="7425" width="2.85546875" style="19" customWidth="1"/>
    <col min="7426" max="7426" width="3.5703125" style="19" customWidth="1"/>
    <col min="7427" max="7671" width="9.140625" style="19"/>
    <col min="7672" max="7672" width="8.7109375" style="19" customWidth="1"/>
    <col min="7673" max="7673" width="9.85546875" style="19" customWidth="1"/>
    <col min="7674" max="7674" width="14.42578125" style="19" customWidth="1"/>
    <col min="7675" max="7675" width="7.28515625" style="19" customWidth="1"/>
    <col min="7676" max="7676" width="5.5703125" style="19" customWidth="1"/>
    <col min="7677" max="7677" width="9" style="19" customWidth="1"/>
    <col min="7678" max="7679" width="9.85546875" style="19" customWidth="1"/>
    <col min="7680" max="7680" width="11.140625" style="19" customWidth="1"/>
    <col min="7681" max="7681" width="2.85546875" style="19" customWidth="1"/>
    <col min="7682" max="7682" width="3.5703125" style="19" customWidth="1"/>
    <col min="7683" max="7927" width="9.140625" style="19"/>
    <col min="7928" max="7928" width="8.7109375" style="19" customWidth="1"/>
    <col min="7929" max="7929" width="9.85546875" style="19" customWidth="1"/>
    <col min="7930" max="7930" width="14.42578125" style="19" customWidth="1"/>
    <col min="7931" max="7931" width="7.28515625" style="19" customWidth="1"/>
    <col min="7932" max="7932" width="5.5703125" style="19" customWidth="1"/>
    <col min="7933" max="7933" width="9" style="19" customWidth="1"/>
    <col min="7934" max="7935" width="9.85546875" style="19" customWidth="1"/>
    <col min="7936" max="7936" width="11.140625" style="19" customWidth="1"/>
    <col min="7937" max="7937" width="2.85546875" style="19" customWidth="1"/>
    <col min="7938" max="7938" width="3.5703125" style="19" customWidth="1"/>
    <col min="7939" max="8183" width="9.140625" style="19"/>
    <col min="8184" max="8184" width="8.7109375" style="19" customWidth="1"/>
    <col min="8185" max="8185" width="9.85546875" style="19" customWidth="1"/>
    <col min="8186" max="8186" width="14.42578125" style="19" customWidth="1"/>
    <col min="8187" max="8187" width="7.28515625" style="19" customWidth="1"/>
    <col min="8188" max="8188" width="5.5703125" style="19" customWidth="1"/>
    <col min="8189" max="8189" width="9" style="19" customWidth="1"/>
    <col min="8190" max="8191" width="9.85546875" style="19" customWidth="1"/>
    <col min="8192" max="8192" width="11.140625" style="19" customWidth="1"/>
    <col min="8193" max="8193" width="2.85546875" style="19" customWidth="1"/>
    <col min="8194" max="8194" width="3.5703125" style="19" customWidth="1"/>
    <col min="8195" max="8439" width="9.140625" style="19"/>
    <col min="8440" max="8440" width="8.7109375" style="19" customWidth="1"/>
    <col min="8441" max="8441" width="9.85546875" style="19" customWidth="1"/>
    <col min="8442" max="8442" width="14.42578125" style="19" customWidth="1"/>
    <col min="8443" max="8443" width="7.28515625" style="19" customWidth="1"/>
    <col min="8444" max="8444" width="5.5703125" style="19" customWidth="1"/>
    <col min="8445" max="8445" width="9" style="19" customWidth="1"/>
    <col min="8446" max="8447" width="9.85546875" style="19" customWidth="1"/>
    <col min="8448" max="8448" width="11.140625" style="19" customWidth="1"/>
    <col min="8449" max="8449" width="2.85546875" style="19" customWidth="1"/>
    <col min="8450" max="8450" width="3.5703125" style="19" customWidth="1"/>
    <col min="8451" max="8695" width="9.140625" style="19"/>
    <col min="8696" max="8696" width="8.7109375" style="19" customWidth="1"/>
    <col min="8697" max="8697" width="9.85546875" style="19" customWidth="1"/>
    <col min="8698" max="8698" width="14.42578125" style="19" customWidth="1"/>
    <col min="8699" max="8699" width="7.28515625" style="19" customWidth="1"/>
    <col min="8700" max="8700" width="5.5703125" style="19" customWidth="1"/>
    <col min="8701" max="8701" width="9" style="19" customWidth="1"/>
    <col min="8702" max="8703" width="9.85546875" style="19" customWidth="1"/>
    <col min="8704" max="8704" width="11.140625" style="19" customWidth="1"/>
    <col min="8705" max="8705" width="2.85546875" style="19" customWidth="1"/>
    <col min="8706" max="8706" width="3.5703125" style="19" customWidth="1"/>
    <col min="8707" max="8951" width="9.140625" style="19"/>
    <col min="8952" max="8952" width="8.7109375" style="19" customWidth="1"/>
    <col min="8953" max="8953" width="9.85546875" style="19" customWidth="1"/>
    <col min="8954" max="8954" width="14.42578125" style="19" customWidth="1"/>
    <col min="8955" max="8955" width="7.28515625" style="19" customWidth="1"/>
    <col min="8956" max="8956" width="5.5703125" style="19" customWidth="1"/>
    <col min="8957" max="8957" width="9" style="19" customWidth="1"/>
    <col min="8958" max="8959" width="9.85546875" style="19" customWidth="1"/>
    <col min="8960" max="8960" width="11.140625" style="19" customWidth="1"/>
    <col min="8961" max="8961" width="2.85546875" style="19" customWidth="1"/>
    <col min="8962" max="8962" width="3.5703125" style="19" customWidth="1"/>
    <col min="8963" max="9207" width="9.140625" style="19"/>
    <col min="9208" max="9208" width="8.7109375" style="19" customWidth="1"/>
    <col min="9209" max="9209" width="9.85546875" style="19" customWidth="1"/>
    <col min="9210" max="9210" width="14.42578125" style="19" customWidth="1"/>
    <col min="9211" max="9211" width="7.28515625" style="19" customWidth="1"/>
    <col min="9212" max="9212" width="5.5703125" style="19" customWidth="1"/>
    <col min="9213" max="9213" width="9" style="19" customWidth="1"/>
    <col min="9214" max="9215" width="9.85546875" style="19" customWidth="1"/>
    <col min="9216" max="9216" width="11.140625" style="19" customWidth="1"/>
    <col min="9217" max="9217" width="2.85546875" style="19" customWidth="1"/>
    <col min="9218" max="9218" width="3.5703125" style="19" customWidth="1"/>
    <col min="9219" max="9463" width="9.140625" style="19"/>
    <col min="9464" max="9464" width="8.7109375" style="19" customWidth="1"/>
    <col min="9465" max="9465" width="9.85546875" style="19" customWidth="1"/>
    <col min="9466" max="9466" width="14.42578125" style="19" customWidth="1"/>
    <col min="9467" max="9467" width="7.28515625" style="19" customWidth="1"/>
    <col min="9468" max="9468" width="5.5703125" style="19" customWidth="1"/>
    <col min="9469" max="9469" width="9" style="19" customWidth="1"/>
    <col min="9470" max="9471" width="9.85546875" style="19" customWidth="1"/>
    <col min="9472" max="9472" width="11.140625" style="19" customWidth="1"/>
    <col min="9473" max="9473" width="2.85546875" style="19" customWidth="1"/>
    <col min="9474" max="9474" width="3.5703125" style="19" customWidth="1"/>
    <col min="9475" max="9719" width="9.140625" style="19"/>
    <col min="9720" max="9720" width="8.7109375" style="19" customWidth="1"/>
    <col min="9721" max="9721" width="9.85546875" style="19" customWidth="1"/>
    <col min="9722" max="9722" width="14.42578125" style="19" customWidth="1"/>
    <col min="9723" max="9723" width="7.28515625" style="19" customWidth="1"/>
    <col min="9724" max="9724" width="5.5703125" style="19" customWidth="1"/>
    <col min="9725" max="9725" width="9" style="19" customWidth="1"/>
    <col min="9726" max="9727" width="9.85546875" style="19" customWidth="1"/>
    <col min="9728" max="9728" width="11.140625" style="19" customWidth="1"/>
    <col min="9729" max="9729" width="2.85546875" style="19" customWidth="1"/>
    <col min="9730" max="9730" width="3.5703125" style="19" customWidth="1"/>
    <col min="9731" max="9975" width="9.140625" style="19"/>
    <col min="9976" max="9976" width="8.7109375" style="19" customWidth="1"/>
    <col min="9977" max="9977" width="9.85546875" style="19" customWidth="1"/>
    <col min="9978" max="9978" width="14.42578125" style="19" customWidth="1"/>
    <col min="9979" max="9979" width="7.28515625" style="19" customWidth="1"/>
    <col min="9980" max="9980" width="5.5703125" style="19" customWidth="1"/>
    <col min="9981" max="9981" width="9" style="19" customWidth="1"/>
    <col min="9982" max="9983" width="9.85546875" style="19" customWidth="1"/>
    <col min="9984" max="9984" width="11.140625" style="19" customWidth="1"/>
    <col min="9985" max="9985" width="2.85546875" style="19" customWidth="1"/>
    <col min="9986" max="9986" width="3.5703125" style="19" customWidth="1"/>
    <col min="9987" max="10231" width="9.140625" style="19"/>
    <col min="10232" max="10232" width="8.7109375" style="19" customWidth="1"/>
    <col min="10233" max="10233" width="9.85546875" style="19" customWidth="1"/>
    <col min="10234" max="10234" width="14.42578125" style="19" customWidth="1"/>
    <col min="10235" max="10235" width="7.28515625" style="19" customWidth="1"/>
    <col min="10236" max="10236" width="5.5703125" style="19" customWidth="1"/>
    <col min="10237" max="10237" width="9" style="19" customWidth="1"/>
    <col min="10238" max="10239" width="9.85546875" style="19" customWidth="1"/>
    <col min="10240" max="10240" width="11.140625" style="19" customWidth="1"/>
    <col min="10241" max="10241" width="2.85546875" style="19" customWidth="1"/>
    <col min="10242" max="10242" width="3.5703125" style="19" customWidth="1"/>
    <col min="10243" max="10487" width="9.140625" style="19"/>
    <col min="10488" max="10488" width="8.7109375" style="19" customWidth="1"/>
    <col min="10489" max="10489" width="9.85546875" style="19" customWidth="1"/>
    <col min="10490" max="10490" width="14.42578125" style="19" customWidth="1"/>
    <col min="10491" max="10491" width="7.28515625" style="19" customWidth="1"/>
    <col min="10492" max="10492" width="5.5703125" style="19" customWidth="1"/>
    <col min="10493" max="10493" width="9" style="19" customWidth="1"/>
    <col min="10494" max="10495" width="9.85546875" style="19" customWidth="1"/>
    <col min="10496" max="10496" width="11.140625" style="19" customWidth="1"/>
    <col min="10497" max="10497" width="2.85546875" style="19" customWidth="1"/>
    <col min="10498" max="10498" width="3.5703125" style="19" customWidth="1"/>
    <col min="10499" max="10743" width="9.140625" style="19"/>
    <col min="10744" max="10744" width="8.7109375" style="19" customWidth="1"/>
    <col min="10745" max="10745" width="9.85546875" style="19" customWidth="1"/>
    <col min="10746" max="10746" width="14.42578125" style="19" customWidth="1"/>
    <col min="10747" max="10747" width="7.28515625" style="19" customWidth="1"/>
    <col min="10748" max="10748" width="5.5703125" style="19" customWidth="1"/>
    <col min="10749" max="10749" width="9" style="19" customWidth="1"/>
    <col min="10750" max="10751" width="9.85546875" style="19" customWidth="1"/>
    <col min="10752" max="10752" width="11.140625" style="19" customWidth="1"/>
    <col min="10753" max="10753" width="2.85546875" style="19" customWidth="1"/>
    <col min="10754" max="10754" width="3.5703125" style="19" customWidth="1"/>
    <col min="10755" max="10999" width="9.140625" style="19"/>
    <col min="11000" max="11000" width="8.7109375" style="19" customWidth="1"/>
    <col min="11001" max="11001" width="9.85546875" style="19" customWidth="1"/>
    <col min="11002" max="11002" width="14.42578125" style="19" customWidth="1"/>
    <col min="11003" max="11003" width="7.28515625" style="19" customWidth="1"/>
    <col min="11004" max="11004" width="5.5703125" style="19" customWidth="1"/>
    <col min="11005" max="11005" width="9" style="19" customWidth="1"/>
    <col min="11006" max="11007" width="9.85546875" style="19" customWidth="1"/>
    <col min="11008" max="11008" width="11.140625" style="19" customWidth="1"/>
    <col min="11009" max="11009" width="2.85546875" style="19" customWidth="1"/>
    <col min="11010" max="11010" width="3.5703125" style="19" customWidth="1"/>
    <col min="11011" max="11255" width="9.140625" style="19"/>
    <col min="11256" max="11256" width="8.7109375" style="19" customWidth="1"/>
    <col min="11257" max="11257" width="9.85546875" style="19" customWidth="1"/>
    <col min="11258" max="11258" width="14.42578125" style="19" customWidth="1"/>
    <col min="11259" max="11259" width="7.28515625" style="19" customWidth="1"/>
    <col min="11260" max="11260" width="5.5703125" style="19" customWidth="1"/>
    <col min="11261" max="11261" width="9" style="19" customWidth="1"/>
    <col min="11262" max="11263" width="9.85546875" style="19" customWidth="1"/>
    <col min="11264" max="11264" width="11.140625" style="19" customWidth="1"/>
    <col min="11265" max="11265" width="2.85546875" style="19" customWidth="1"/>
    <col min="11266" max="11266" width="3.5703125" style="19" customWidth="1"/>
    <col min="11267" max="11511" width="9.140625" style="19"/>
    <col min="11512" max="11512" width="8.7109375" style="19" customWidth="1"/>
    <col min="11513" max="11513" width="9.85546875" style="19" customWidth="1"/>
    <col min="11514" max="11514" width="14.42578125" style="19" customWidth="1"/>
    <col min="11515" max="11515" width="7.28515625" style="19" customWidth="1"/>
    <col min="11516" max="11516" width="5.5703125" style="19" customWidth="1"/>
    <col min="11517" max="11517" width="9" style="19" customWidth="1"/>
    <col min="11518" max="11519" width="9.85546875" style="19" customWidth="1"/>
    <col min="11520" max="11520" width="11.140625" style="19" customWidth="1"/>
    <col min="11521" max="11521" width="2.85546875" style="19" customWidth="1"/>
    <col min="11522" max="11522" width="3.5703125" style="19" customWidth="1"/>
    <col min="11523" max="11767" width="9.140625" style="19"/>
    <col min="11768" max="11768" width="8.7109375" style="19" customWidth="1"/>
    <col min="11769" max="11769" width="9.85546875" style="19" customWidth="1"/>
    <col min="11770" max="11770" width="14.42578125" style="19" customWidth="1"/>
    <col min="11771" max="11771" width="7.28515625" style="19" customWidth="1"/>
    <col min="11772" max="11772" width="5.5703125" style="19" customWidth="1"/>
    <col min="11773" max="11773" width="9" style="19" customWidth="1"/>
    <col min="11774" max="11775" width="9.85546875" style="19" customWidth="1"/>
    <col min="11776" max="11776" width="11.140625" style="19" customWidth="1"/>
    <col min="11777" max="11777" width="2.85546875" style="19" customWidth="1"/>
    <col min="11778" max="11778" width="3.5703125" style="19" customWidth="1"/>
    <col min="11779" max="12023" width="9.140625" style="19"/>
    <col min="12024" max="12024" width="8.7109375" style="19" customWidth="1"/>
    <col min="12025" max="12025" width="9.85546875" style="19" customWidth="1"/>
    <col min="12026" max="12026" width="14.42578125" style="19" customWidth="1"/>
    <col min="12027" max="12027" width="7.28515625" style="19" customWidth="1"/>
    <col min="12028" max="12028" width="5.5703125" style="19" customWidth="1"/>
    <col min="12029" max="12029" width="9" style="19" customWidth="1"/>
    <col min="12030" max="12031" width="9.85546875" style="19" customWidth="1"/>
    <col min="12032" max="12032" width="11.140625" style="19" customWidth="1"/>
    <col min="12033" max="12033" width="2.85546875" style="19" customWidth="1"/>
    <col min="12034" max="12034" width="3.5703125" style="19" customWidth="1"/>
    <col min="12035" max="12279" width="9.140625" style="19"/>
    <col min="12280" max="12280" width="8.7109375" style="19" customWidth="1"/>
    <col min="12281" max="12281" width="9.85546875" style="19" customWidth="1"/>
    <col min="12282" max="12282" width="14.42578125" style="19" customWidth="1"/>
    <col min="12283" max="12283" width="7.28515625" style="19" customWidth="1"/>
    <col min="12284" max="12284" width="5.5703125" style="19" customWidth="1"/>
    <col min="12285" max="12285" width="9" style="19" customWidth="1"/>
    <col min="12286" max="12287" width="9.85546875" style="19" customWidth="1"/>
    <col min="12288" max="12288" width="11.140625" style="19" customWidth="1"/>
    <col min="12289" max="12289" width="2.85546875" style="19" customWidth="1"/>
    <col min="12290" max="12290" width="3.5703125" style="19" customWidth="1"/>
    <col min="12291" max="12535" width="9.140625" style="19"/>
    <col min="12536" max="12536" width="8.7109375" style="19" customWidth="1"/>
    <col min="12537" max="12537" width="9.85546875" style="19" customWidth="1"/>
    <col min="12538" max="12538" width="14.42578125" style="19" customWidth="1"/>
    <col min="12539" max="12539" width="7.28515625" style="19" customWidth="1"/>
    <col min="12540" max="12540" width="5.5703125" style="19" customWidth="1"/>
    <col min="12541" max="12541" width="9" style="19" customWidth="1"/>
    <col min="12542" max="12543" width="9.85546875" style="19" customWidth="1"/>
    <col min="12544" max="12544" width="11.140625" style="19" customWidth="1"/>
    <col min="12545" max="12545" width="2.85546875" style="19" customWidth="1"/>
    <col min="12546" max="12546" width="3.5703125" style="19" customWidth="1"/>
    <col min="12547" max="12791" width="9.140625" style="19"/>
    <col min="12792" max="12792" width="8.7109375" style="19" customWidth="1"/>
    <col min="12793" max="12793" width="9.85546875" style="19" customWidth="1"/>
    <col min="12794" max="12794" width="14.42578125" style="19" customWidth="1"/>
    <col min="12795" max="12795" width="7.28515625" style="19" customWidth="1"/>
    <col min="12796" max="12796" width="5.5703125" style="19" customWidth="1"/>
    <col min="12797" max="12797" width="9" style="19" customWidth="1"/>
    <col min="12798" max="12799" width="9.85546875" style="19" customWidth="1"/>
    <col min="12800" max="12800" width="11.140625" style="19" customWidth="1"/>
    <col min="12801" max="12801" width="2.85546875" style="19" customWidth="1"/>
    <col min="12802" max="12802" width="3.5703125" style="19" customWidth="1"/>
    <col min="12803" max="13047" width="9.140625" style="19"/>
    <col min="13048" max="13048" width="8.7109375" style="19" customWidth="1"/>
    <col min="13049" max="13049" width="9.85546875" style="19" customWidth="1"/>
    <col min="13050" max="13050" width="14.42578125" style="19" customWidth="1"/>
    <col min="13051" max="13051" width="7.28515625" style="19" customWidth="1"/>
    <col min="13052" max="13052" width="5.5703125" style="19" customWidth="1"/>
    <col min="13053" max="13053" width="9" style="19" customWidth="1"/>
    <col min="13054" max="13055" width="9.85546875" style="19" customWidth="1"/>
    <col min="13056" max="13056" width="11.140625" style="19" customWidth="1"/>
    <col min="13057" max="13057" width="2.85546875" style="19" customWidth="1"/>
    <col min="13058" max="13058" width="3.5703125" style="19" customWidth="1"/>
    <col min="13059" max="13303" width="9.140625" style="19"/>
    <col min="13304" max="13304" width="8.7109375" style="19" customWidth="1"/>
    <col min="13305" max="13305" width="9.85546875" style="19" customWidth="1"/>
    <col min="13306" max="13306" width="14.42578125" style="19" customWidth="1"/>
    <col min="13307" max="13307" width="7.28515625" style="19" customWidth="1"/>
    <col min="13308" max="13308" width="5.5703125" style="19" customWidth="1"/>
    <col min="13309" max="13309" width="9" style="19" customWidth="1"/>
    <col min="13310" max="13311" width="9.85546875" style="19" customWidth="1"/>
    <col min="13312" max="13312" width="11.140625" style="19" customWidth="1"/>
    <col min="13313" max="13313" width="2.85546875" style="19" customWidth="1"/>
    <col min="13314" max="13314" width="3.5703125" style="19" customWidth="1"/>
    <col min="13315" max="13559" width="9.140625" style="19"/>
    <col min="13560" max="13560" width="8.7109375" style="19" customWidth="1"/>
    <col min="13561" max="13561" width="9.85546875" style="19" customWidth="1"/>
    <col min="13562" max="13562" width="14.42578125" style="19" customWidth="1"/>
    <col min="13563" max="13563" width="7.28515625" style="19" customWidth="1"/>
    <col min="13564" max="13564" width="5.5703125" style="19" customWidth="1"/>
    <col min="13565" max="13565" width="9" style="19" customWidth="1"/>
    <col min="13566" max="13567" width="9.85546875" style="19" customWidth="1"/>
    <col min="13568" max="13568" width="11.140625" style="19" customWidth="1"/>
    <col min="13569" max="13569" width="2.85546875" style="19" customWidth="1"/>
    <col min="13570" max="13570" width="3.5703125" style="19" customWidth="1"/>
    <col min="13571" max="13815" width="9.140625" style="19"/>
    <col min="13816" max="13816" width="8.7109375" style="19" customWidth="1"/>
    <col min="13817" max="13817" width="9.85546875" style="19" customWidth="1"/>
    <col min="13818" max="13818" width="14.42578125" style="19" customWidth="1"/>
    <col min="13819" max="13819" width="7.28515625" style="19" customWidth="1"/>
    <col min="13820" max="13820" width="5.5703125" style="19" customWidth="1"/>
    <col min="13821" max="13821" width="9" style="19" customWidth="1"/>
    <col min="13822" max="13823" width="9.85546875" style="19" customWidth="1"/>
    <col min="13824" max="13824" width="11.140625" style="19" customWidth="1"/>
    <col min="13825" max="13825" width="2.85546875" style="19" customWidth="1"/>
    <col min="13826" max="13826" width="3.5703125" style="19" customWidth="1"/>
    <col min="13827" max="14071" width="9.140625" style="19"/>
    <col min="14072" max="14072" width="8.7109375" style="19" customWidth="1"/>
    <col min="14073" max="14073" width="9.85546875" style="19" customWidth="1"/>
    <col min="14074" max="14074" width="14.42578125" style="19" customWidth="1"/>
    <col min="14075" max="14075" width="7.28515625" style="19" customWidth="1"/>
    <col min="14076" max="14076" width="5.5703125" style="19" customWidth="1"/>
    <col min="14077" max="14077" width="9" style="19" customWidth="1"/>
    <col min="14078" max="14079" width="9.85546875" style="19" customWidth="1"/>
    <col min="14080" max="14080" width="11.140625" style="19" customWidth="1"/>
    <col min="14081" max="14081" width="2.85546875" style="19" customWidth="1"/>
    <col min="14082" max="14082" width="3.5703125" style="19" customWidth="1"/>
    <col min="14083" max="14327" width="9.140625" style="19"/>
    <col min="14328" max="14328" width="8.7109375" style="19" customWidth="1"/>
    <col min="14329" max="14329" width="9.85546875" style="19" customWidth="1"/>
    <col min="14330" max="14330" width="14.42578125" style="19" customWidth="1"/>
    <col min="14331" max="14331" width="7.28515625" style="19" customWidth="1"/>
    <col min="14332" max="14332" width="5.5703125" style="19" customWidth="1"/>
    <col min="14333" max="14333" width="9" style="19" customWidth="1"/>
    <col min="14334" max="14335" width="9.85546875" style="19" customWidth="1"/>
    <col min="14336" max="14336" width="11.140625" style="19" customWidth="1"/>
    <col min="14337" max="14337" width="2.85546875" style="19" customWidth="1"/>
    <col min="14338" max="14338" width="3.5703125" style="19" customWidth="1"/>
    <col min="14339" max="14583" width="9.140625" style="19"/>
    <col min="14584" max="14584" width="8.7109375" style="19" customWidth="1"/>
    <col min="14585" max="14585" width="9.85546875" style="19" customWidth="1"/>
    <col min="14586" max="14586" width="14.42578125" style="19" customWidth="1"/>
    <col min="14587" max="14587" width="7.28515625" style="19" customWidth="1"/>
    <col min="14588" max="14588" width="5.5703125" style="19" customWidth="1"/>
    <col min="14589" max="14589" width="9" style="19" customWidth="1"/>
    <col min="14590" max="14591" width="9.85546875" style="19" customWidth="1"/>
    <col min="14592" max="14592" width="11.140625" style="19" customWidth="1"/>
    <col min="14593" max="14593" width="2.85546875" style="19" customWidth="1"/>
    <col min="14594" max="14594" width="3.5703125" style="19" customWidth="1"/>
    <col min="14595" max="14839" width="9.140625" style="19"/>
    <col min="14840" max="14840" width="8.7109375" style="19" customWidth="1"/>
    <col min="14841" max="14841" width="9.85546875" style="19" customWidth="1"/>
    <col min="14842" max="14842" width="14.42578125" style="19" customWidth="1"/>
    <col min="14843" max="14843" width="7.28515625" style="19" customWidth="1"/>
    <col min="14844" max="14844" width="5.5703125" style="19" customWidth="1"/>
    <col min="14845" max="14845" width="9" style="19" customWidth="1"/>
    <col min="14846" max="14847" width="9.85546875" style="19" customWidth="1"/>
    <col min="14848" max="14848" width="11.140625" style="19" customWidth="1"/>
    <col min="14849" max="14849" width="2.85546875" style="19" customWidth="1"/>
    <col min="14850" max="14850" width="3.5703125" style="19" customWidth="1"/>
    <col min="14851" max="15095" width="9.140625" style="19"/>
    <col min="15096" max="15096" width="8.7109375" style="19" customWidth="1"/>
    <col min="15097" max="15097" width="9.85546875" style="19" customWidth="1"/>
    <col min="15098" max="15098" width="14.42578125" style="19" customWidth="1"/>
    <col min="15099" max="15099" width="7.28515625" style="19" customWidth="1"/>
    <col min="15100" max="15100" width="5.5703125" style="19" customWidth="1"/>
    <col min="15101" max="15101" width="9" style="19" customWidth="1"/>
    <col min="15102" max="15103" width="9.85546875" style="19" customWidth="1"/>
    <col min="15104" max="15104" width="11.140625" style="19" customWidth="1"/>
    <col min="15105" max="15105" width="2.85546875" style="19" customWidth="1"/>
    <col min="15106" max="15106" width="3.5703125" style="19" customWidth="1"/>
    <col min="15107" max="15351" width="9.140625" style="19"/>
    <col min="15352" max="15352" width="8.7109375" style="19" customWidth="1"/>
    <col min="15353" max="15353" width="9.85546875" style="19" customWidth="1"/>
    <col min="15354" max="15354" width="14.42578125" style="19" customWidth="1"/>
    <col min="15355" max="15355" width="7.28515625" style="19" customWidth="1"/>
    <col min="15356" max="15356" width="5.5703125" style="19" customWidth="1"/>
    <col min="15357" max="15357" width="9" style="19" customWidth="1"/>
    <col min="15358" max="15359" width="9.85546875" style="19" customWidth="1"/>
    <col min="15360" max="15360" width="11.140625" style="19" customWidth="1"/>
    <col min="15361" max="15361" width="2.85546875" style="19" customWidth="1"/>
    <col min="15362" max="15362" width="3.5703125" style="19" customWidth="1"/>
    <col min="15363" max="15607" width="9.140625" style="19"/>
    <col min="15608" max="15608" width="8.7109375" style="19" customWidth="1"/>
    <col min="15609" max="15609" width="9.85546875" style="19" customWidth="1"/>
    <col min="15610" max="15610" width="14.42578125" style="19" customWidth="1"/>
    <col min="15611" max="15611" width="7.28515625" style="19" customWidth="1"/>
    <col min="15612" max="15612" width="5.5703125" style="19" customWidth="1"/>
    <col min="15613" max="15613" width="9" style="19" customWidth="1"/>
    <col min="15614" max="15615" width="9.85546875" style="19" customWidth="1"/>
    <col min="15616" max="15616" width="11.140625" style="19" customWidth="1"/>
    <col min="15617" max="15617" width="2.85546875" style="19" customWidth="1"/>
    <col min="15618" max="15618" width="3.5703125" style="19" customWidth="1"/>
    <col min="15619" max="15863" width="9.140625" style="19"/>
    <col min="15864" max="15864" width="8.7109375" style="19" customWidth="1"/>
    <col min="15865" max="15865" width="9.85546875" style="19" customWidth="1"/>
    <col min="15866" max="15866" width="14.42578125" style="19" customWidth="1"/>
    <col min="15867" max="15867" width="7.28515625" style="19" customWidth="1"/>
    <col min="15868" max="15868" width="5.5703125" style="19" customWidth="1"/>
    <col min="15869" max="15869" width="9" style="19" customWidth="1"/>
    <col min="15870" max="15871" width="9.85546875" style="19" customWidth="1"/>
    <col min="15872" max="15872" width="11.140625" style="19" customWidth="1"/>
    <col min="15873" max="15873" width="2.85546875" style="19" customWidth="1"/>
    <col min="15874" max="15874" width="3.5703125" style="19" customWidth="1"/>
    <col min="15875" max="16119" width="9.140625" style="19"/>
    <col min="16120" max="16120" width="8.7109375" style="19" customWidth="1"/>
    <col min="16121" max="16121" width="9.85546875" style="19" customWidth="1"/>
    <col min="16122" max="16122" width="14.42578125" style="19" customWidth="1"/>
    <col min="16123" max="16123" width="7.28515625" style="19" customWidth="1"/>
    <col min="16124" max="16124" width="5.5703125" style="19" customWidth="1"/>
    <col min="16125" max="16125" width="9" style="19" customWidth="1"/>
    <col min="16126" max="16127" width="9.85546875" style="19" customWidth="1"/>
    <col min="16128" max="16128" width="11.140625" style="19" customWidth="1"/>
    <col min="16129" max="16129" width="2.85546875" style="19" customWidth="1"/>
    <col min="16130" max="16130" width="3.5703125" style="19" customWidth="1"/>
    <col min="16131" max="16384" width="9.140625" style="19"/>
  </cols>
  <sheetData>
    <row r="1" spans="1:8" ht="46.5" customHeight="1" x14ac:dyDescent="0.25">
      <c r="A1" s="151" t="s">
        <v>214</v>
      </c>
      <c r="B1" s="151"/>
      <c r="C1" s="151"/>
      <c r="D1" s="151"/>
      <c r="E1" s="151"/>
      <c r="F1" s="151"/>
      <c r="G1" s="151"/>
      <c r="H1" s="151"/>
    </row>
    <row r="2" spans="1:8" ht="16.5" customHeight="1" x14ac:dyDescent="0.25">
      <c r="A2" s="152" t="s">
        <v>0</v>
      </c>
      <c r="B2" s="152"/>
      <c r="C2" s="152"/>
      <c r="D2" s="152"/>
      <c r="E2" s="152"/>
      <c r="F2" s="152"/>
      <c r="G2" s="152"/>
      <c r="H2" s="152"/>
    </row>
    <row r="3" spans="1:8" x14ac:dyDescent="0.25">
      <c r="A3" s="67" t="s">
        <v>1</v>
      </c>
      <c r="B3" s="67"/>
      <c r="C3" s="67"/>
      <c r="D3" s="67"/>
      <c r="E3" s="67" t="str">
        <f ca="1">TEXT(TODAY(),"DD/MM/YYYY")</f>
        <v>12/08/2025</v>
      </c>
      <c r="F3" s="67"/>
      <c r="G3" s="67"/>
      <c r="H3" s="67"/>
    </row>
    <row r="4" spans="1:8" ht="15" customHeight="1" x14ac:dyDescent="0.25">
      <c r="A4" s="67" t="s">
        <v>2</v>
      </c>
      <c r="B4" s="67"/>
      <c r="C4" s="67"/>
      <c r="D4" s="67"/>
      <c r="E4" s="67" t="s">
        <v>164</v>
      </c>
      <c r="F4" s="67"/>
      <c r="G4" s="67"/>
      <c r="H4" s="67"/>
    </row>
    <row r="5" spans="1:8" x14ac:dyDescent="0.25">
      <c r="A5" s="67" t="s">
        <v>3</v>
      </c>
      <c r="B5" s="67"/>
      <c r="C5" s="67"/>
      <c r="D5" s="67"/>
      <c r="E5" s="127">
        <v>45881</v>
      </c>
      <c r="F5" s="127"/>
      <c r="G5" s="127"/>
      <c r="H5" s="127"/>
    </row>
    <row r="6" spans="1:8" ht="16.5" customHeight="1" x14ac:dyDescent="0.25">
      <c r="A6" s="67" t="s">
        <v>4</v>
      </c>
      <c r="B6" s="67"/>
      <c r="C6" s="67"/>
      <c r="D6" s="67"/>
      <c r="E6" s="67" t="s">
        <v>165</v>
      </c>
      <c r="F6" s="67"/>
      <c r="G6" s="67"/>
      <c r="H6" s="67"/>
    </row>
    <row r="7" spans="1:8" ht="15" customHeight="1" x14ac:dyDescent="0.25">
      <c r="A7" s="67" t="s">
        <v>5</v>
      </c>
      <c r="B7" s="67"/>
      <c r="C7" s="67"/>
      <c r="D7" s="67"/>
      <c r="E7" s="67" t="str">
        <f>E6</f>
        <v>M/s. Manas Associates</v>
      </c>
      <c r="F7" s="67"/>
      <c r="G7" s="67"/>
      <c r="H7" s="67"/>
    </row>
    <row r="8" spans="1:8" x14ac:dyDescent="0.25">
      <c r="A8" s="67" t="s">
        <v>6</v>
      </c>
      <c r="B8" s="67"/>
      <c r="C8" s="67"/>
      <c r="D8" s="67"/>
      <c r="E8" s="153" t="s">
        <v>166</v>
      </c>
      <c r="F8" s="67"/>
      <c r="G8" s="67"/>
      <c r="H8" s="67"/>
    </row>
    <row r="9" spans="1:8" x14ac:dyDescent="0.25">
      <c r="A9" s="67" t="s">
        <v>121</v>
      </c>
      <c r="B9" s="67"/>
      <c r="C9" s="67"/>
      <c r="D9" s="67"/>
      <c r="E9" s="66" t="s">
        <v>167</v>
      </c>
      <c r="F9" s="67"/>
      <c r="G9" s="67"/>
      <c r="H9" s="67"/>
    </row>
    <row r="10" spans="1:8" hidden="1" x14ac:dyDescent="0.25">
      <c r="A10" s="67" t="s">
        <v>213</v>
      </c>
      <c r="B10" s="67"/>
      <c r="C10" s="67"/>
      <c r="D10" s="67"/>
      <c r="E10" s="66" t="s">
        <v>217</v>
      </c>
      <c r="F10" s="67"/>
      <c r="G10" s="67"/>
      <c r="H10" s="67"/>
    </row>
    <row r="11" spans="1:8" x14ac:dyDescent="0.25">
      <c r="A11" s="67" t="s">
        <v>7</v>
      </c>
      <c r="B11" s="67"/>
      <c r="C11" s="67"/>
      <c r="D11" s="67"/>
      <c r="E11" s="67" t="s">
        <v>182</v>
      </c>
      <c r="F11" s="67"/>
      <c r="G11" s="67"/>
      <c r="H11" s="67"/>
    </row>
    <row r="12" spans="1:8" x14ac:dyDescent="0.25">
      <c r="A12" s="102" t="s">
        <v>8</v>
      </c>
      <c r="B12" s="102"/>
      <c r="C12" s="102"/>
      <c r="D12" s="102"/>
      <c r="E12" s="147" t="s">
        <v>205</v>
      </c>
      <c r="F12" s="147"/>
      <c r="G12" s="147"/>
      <c r="H12" s="147"/>
    </row>
    <row r="13" spans="1:8" x14ac:dyDescent="0.25">
      <c r="A13" s="102" t="s">
        <v>9</v>
      </c>
      <c r="B13" s="102"/>
      <c r="C13" s="102"/>
      <c r="D13" s="102"/>
      <c r="E13" s="147" t="s">
        <v>168</v>
      </c>
      <c r="F13" s="154"/>
      <c r="G13" s="154"/>
      <c r="H13" s="154"/>
    </row>
    <row r="14" spans="1:8" ht="33" customHeight="1" x14ac:dyDescent="0.25">
      <c r="A14" s="147" t="s">
        <v>10</v>
      </c>
      <c r="B14" s="147"/>
      <c r="C14" s="147" t="str">
        <f>CONCATENATE((IF(OR(E8="",E8="NA"),"",E8)),", ",(IF(OR(A15="",A15="NA"),"",A15)),".",(IF(OR(C15="",C15="NA"),"",C15)),", near ",(IF(OR(C20="",C20="NA"),"",C20)),", ",(IF(OR(C17="",C17="NA"),"",C17)),", ",(IF(OR(C16="",C16="NA"),"",C16)),", ",(IF(OR(G17="",G17="NA"),"",G17)),", ",(IF(OR(C18="",C18="NA"),"",C18)),", ",(IF(OR(C19="",C19="NA"),"",C19)),", ",(IF(OR(G18="",G18="NA"),"",G18))," - ",(IF(OR(G19="",G19="NA"),"",G19)),".")</f>
        <v>Tulsi Galaxy, Survey No.51, H. No. 5, S.No.69, H.No. 16, S.No.69, H.No. 17A &amp; 17B, near Adiraj Crystal, Internal Road, Joveli, Joveli, Badlapur, Ambarnath, Thane - 421503.</v>
      </c>
      <c r="D14" s="147"/>
      <c r="E14" s="147"/>
      <c r="F14" s="147"/>
      <c r="G14" s="147"/>
      <c r="H14" s="147"/>
    </row>
    <row r="15" spans="1:8" x14ac:dyDescent="0.25">
      <c r="A15" s="147" t="s">
        <v>169</v>
      </c>
      <c r="B15" s="147"/>
      <c r="C15" s="147" t="s">
        <v>170</v>
      </c>
      <c r="D15" s="147"/>
      <c r="E15" s="147"/>
      <c r="F15" s="147"/>
      <c r="G15" s="147"/>
      <c r="H15" s="147"/>
    </row>
    <row r="16" spans="1:8" ht="15.75" customHeight="1" x14ac:dyDescent="0.25">
      <c r="A16" s="147" t="s">
        <v>163</v>
      </c>
      <c r="B16" s="147"/>
      <c r="C16" s="147" t="s">
        <v>171</v>
      </c>
      <c r="D16" s="147"/>
      <c r="E16" s="147"/>
      <c r="F16" s="147"/>
      <c r="G16" s="147"/>
      <c r="H16" s="147"/>
    </row>
    <row r="17" spans="1:8" ht="15.75" customHeight="1" x14ac:dyDescent="0.25">
      <c r="A17" s="147" t="s">
        <v>11</v>
      </c>
      <c r="B17" s="147"/>
      <c r="C17" s="154" t="s">
        <v>176</v>
      </c>
      <c r="D17" s="154"/>
      <c r="E17" s="147" t="s">
        <v>175</v>
      </c>
      <c r="F17" s="147"/>
      <c r="G17" s="147" t="s">
        <v>171</v>
      </c>
      <c r="H17" s="147"/>
    </row>
    <row r="18" spans="1:8" x14ac:dyDescent="0.25">
      <c r="A18" s="154" t="s">
        <v>13</v>
      </c>
      <c r="B18" s="154"/>
      <c r="C18" s="147" t="s">
        <v>174</v>
      </c>
      <c r="D18" s="147"/>
      <c r="E18" s="147" t="s">
        <v>12</v>
      </c>
      <c r="F18" s="147"/>
      <c r="G18" s="155" t="s">
        <v>173</v>
      </c>
      <c r="H18" s="155"/>
    </row>
    <row r="19" spans="1:8" x14ac:dyDescent="0.25">
      <c r="A19" s="154" t="s">
        <v>74</v>
      </c>
      <c r="B19" s="154"/>
      <c r="C19" s="155" t="s">
        <v>172</v>
      </c>
      <c r="D19" s="155"/>
      <c r="E19" s="147" t="s">
        <v>14</v>
      </c>
      <c r="F19" s="147"/>
      <c r="G19" s="147">
        <v>421503</v>
      </c>
      <c r="H19" s="147"/>
    </row>
    <row r="20" spans="1:8" ht="32.25" customHeight="1" x14ac:dyDescent="0.25">
      <c r="A20" s="154" t="s">
        <v>122</v>
      </c>
      <c r="B20" s="154"/>
      <c r="C20" s="147" t="s">
        <v>177</v>
      </c>
      <c r="D20" s="147"/>
      <c r="E20" s="147" t="s">
        <v>15</v>
      </c>
      <c r="F20" s="147"/>
      <c r="G20" s="147" t="s">
        <v>179</v>
      </c>
      <c r="H20" s="147"/>
    </row>
    <row r="21" spans="1:8" ht="15" customHeight="1" x14ac:dyDescent="0.25">
      <c r="A21" s="65" t="s">
        <v>76</v>
      </c>
      <c r="B21" s="65"/>
      <c r="C21" s="65"/>
      <c r="D21" s="65"/>
      <c r="E21" s="67" t="s">
        <v>16</v>
      </c>
      <c r="F21" s="67"/>
      <c r="G21" s="67"/>
      <c r="H21" s="67"/>
    </row>
    <row r="22" spans="1:8" ht="18.75" customHeight="1" x14ac:dyDescent="0.25">
      <c r="A22" s="65"/>
      <c r="B22" s="65"/>
      <c r="C22" s="65"/>
      <c r="D22" s="65"/>
      <c r="E22" s="67"/>
      <c r="F22" s="67"/>
      <c r="G22" s="67"/>
      <c r="H22" s="67"/>
    </row>
    <row r="23" spans="1:8" ht="15" customHeight="1" x14ac:dyDescent="0.25">
      <c r="A23" s="65" t="s">
        <v>17</v>
      </c>
      <c r="B23" s="65"/>
      <c r="C23" s="65"/>
      <c r="D23" s="65"/>
      <c r="E23" s="66" t="s">
        <v>18</v>
      </c>
      <c r="F23" s="66"/>
      <c r="G23" s="66"/>
      <c r="H23" s="66"/>
    </row>
    <row r="24" spans="1:8" ht="15" customHeight="1" x14ac:dyDescent="0.25">
      <c r="A24" s="102" t="s">
        <v>19</v>
      </c>
      <c r="B24" s="102"/>
      <c r="C24" s="102"/>
      <c r="D24" s="102"/>
      <c r="E24" s="66" t="str">
        <f>IF(AND(G18="Mumbai"),"Upper Class","Middle Class")</f>
        <v>Middle Class</v>
      </c>
      <c r="F24" s="66"/>
      <c r="G24" s="66"/>
      <c r="H24" s="66"/>
    </row>
    <row r="25" spans="1:8" x14ac:dyDescent="0.25">
      <c r="A25" s="102" t="s">
        <v>20</v>
      </c>
      <c r="B25" s="102"/>
      <c r="C25" s="102"/>
      <c r="D25" s="102"/>
      <c r="E25" s="66" t="s">
        <v>21</v>
      </c>
      <c r="F25" s="66"/>
      <c r="G25" s="66"/>
      <c r="H25" s="66"/>
    </row>
    <row r="26" spans="1:8" ht="15.75" customHeight="1" x14ac:dyDescent="0.25">
      <c r="A26" s="102" t="s">
        <v>22</v>
      </c>
      <c r="B26" s="102"/>
      <c r="C26" s="102"/>
      <c r="D26" s="102"/>
      <c r="E26" s="66" t="str">
        <f>IF(AND(G18="Mumbai"),"Developed","Developing")</f>
        <v>Developing</v>
      </c>
      <c r="F26" s="66"/>
      <c r="G26" s="66"/>
      <c r="H26" s="66"/>
    </row>
    <row r="27" spans="1:8" x14ac:dyDescent="0.25">
      <c r="A27" s="102" t="s">
        <v>23</v>
      </c>
      <c r="B27" s="102"/>
      <c r="C27" s="102"/>
      <c r="D27" s="102"/>
      <c r="E27" s="66" t="s">
        <v>24</v>
      </c>
      <c r="F27" s="66"/>
      <c r="G27" s="66"/>
      <c r="H27" s="66"/>
    </row>
    <row r="28" spans="1:8" ht="15.75" customHeight="1" x14ac:dyDescent="0.25">
      <c r="A28" s="102" t="s">
        <v>81</v>
      </c>
      <c r="B28" s="102"/>
      <c r="C28" s="102"/>
      <c r="D28" s="102"/>
      <c r="E28" s="66" t="s">
        <v>82</v>
      </c>
      <c r="F28" s="66"/>
      <c r="G28" s="66"/>
      <c r="H28" s="66"/>
    </row>
    <row r="29" spans="1:8" ht="15" customHeight="1" x14ac:dyDescent="0.25">
      <c r="A29" s="102" t="s">
        <v>33</v>
      </c>
      <c r="B29" s="102"/>
      <c r="C29" s="102"/>
      <c r="D29" s="102"/>
      <c r="E29" s="66" t="str">
        <f>IF(AND(ISNUMBER(SEARCH("Flat",D56)),ISNUMBER(SEARCH("Shop",D56)),ISNUMBER(SEARCH("Office",D56))),"Residential + Commercial",IF(AND(ISNUMBER(SEARCH("Flat",D56)),ISNUMBER(SEARCH("Shop",D56))),"Residential + Commercial",IF(AND(ISNUMBER(SEARCH("Flat",D56)),ISNUMBER(SEARCH("Office",D56))),"Residential + Commercial",IF(AND(ISNUMBER(SEARCH("Shop",D56)),ISNUMBER(SEARCH("Office",D56))),"Commercial",IF(ISNUMBER(SEARCH("Shop",D56)),"Commercial",IF(ISNUMBER(SEARCH("Office",D56)),"Commercial",IF(ISNUMBER(SEARCH("Flat",D56)),"Residential")))))))</f>
        <v>Residential</v>
      </c>
      <c r="F29" s="66"/>
      <c r="G29" s="66"/>
      <c r="H29" s="66"/>
    </row>
    <row r="30" spans="1:8" ht="15.75" customHeight="1" x14ac:dyDescent="0.25">
      <c r="A30" s="102" t="s">
        <v>93</v>
      </c>
      <c r="B30" s="102"/>
      <c r="C30" s="102"/>
      <c r="D30" s="102"/>
      <c r="E30" s="66" t="s">
        <v>34</v>
      </c>
      <c r="F30" s="66"/>
      <c r="G30" s="66"/>
      <c r="H30" s="66"/>
    </row>
    <row r="31" spans="1:8" s="20" customFormat="1" x14ac:dyDescent="0.25">
      <c r="A31" s="157" t="s">
        <v>94</v>
      </c>
      <c r="B31" s="157"/>
      <c r="C31" s="148" t="s">
        <v>29</v>
      </c>
      <c r="D31" s="148"/>
      <c r="E31" s="148"/>
      <c r="F31" s="148" t="s">
        <v>31</v>
      </c>
      <c r="G31" s="148"/>
      <c r="H31" s="148"/>
    </row>
    <row r="32" spans="1:8" s="20" customFormat="1" x14ac:dyDescent="0.25">
      <c r="A32" s="156" t="s">
        <v>25</v>
      </c>
      <c r="B32" s="156" t="s">
        <v>30</v>
      </c>
      <c r="C32" s="149" t="s">
        <v>30</v>
      </c>
      <c r="D32" s="149"/>
      <c r="E32" s="149"/>
      <c r="F32" s="149" t="s">
        <v>180</v>
      </c>
      <c r="G32" s="149"/>
      <c r="H32" s="149"/>
    </row>
    <row r="33" spans="1:10" x14ac:dyDescent="0.25">
      <c r="A33" s="156" t="s">
        <v>26</v>
      </c>
      <c r="B33" s="156" t="s">
        <v>30</v>
      </c>
      <c r="C33" s="149" t="s">
        <v>30</v>
      </c>
      <c r="D33" s="149"/>
      <c r="E33" s="149"/>
      <c r="F33" s="149" t="s">
        <v>176</v>
      </c>
      <c r="G33" s="149"/>
      <c r="H33" s="149"/>
    </row>
    <row r="34" spans="1:10" s="20" customFormat="1" x14ac:dyDescent="0.25">
      <c r="A34" s="156" t="s">
        <v>28</v>
      </c>
      <c r="B34" s="156" t="s">
        <v>30</v>
      </c>
      <c r="C34" s="149" t="s">
        <v>30</v>
      </c>
      <c r="D34" s="149"/>
      <c r="E34" s="149"/>
      <c r="F34" s="149" t="s">
        <v>177</v>
      </c>
      <c r="G34" s="149"/>
      <c r="H34" s="149"/>
    </row>
    <row r="35" spans="1:10" x14ac:dyDescent="0.25">
      <c r="A35" s="156" t="s">
        <v>27</v>
      </c>
      <c r="B35" s="156" t="s">
        <v>30</v>
      </c>
      <c r="C35" s="149" t="s">
        <v>30</v>
      </c>
      <c r="D35" s="149"/>
      <c r="E35" s="149"/>
      <c r="F35" s="149" t="s">
        <v>181</v>
      </c>
      <c r="G35" s="149"/>
      <c r="H35" s="149"/>
    </row>
    <row r="36" spans="1:10" x14ac:dyDescent="0.25">
      <c r="A36" s="102" t="s">
        <v>32</v>
      </c>
      <c r="B36" s="102"/>
      <c r="C36" s="102"/>
      <c r="D36" s="102"/>
      <c r="E36" s="102"/>
      <c r="F36" s="102"/>
      <c r="G36" s="102"/>
      <c r="H36" s="102"/>
    </row>
    <row r="37" spans="1:10" ht="15.75" customHeight="1" x14ac:dyDescent="0.25">
      <c r="A37" s="136" t="s">
        <v>209</v>
      </c>
      <c r="B37" s="136"/>
      <c r="C37" s="169" t="s">
        <v>223</v>
      </c>
      <c r="D37" s="170"/>
      <c r="E37" s="170"/>
      <c r="F37" s="170"/>
      <c r="G37" s="170"/>
      <c r="H37" s="171"/>
    </row>
    <row r="38" spans="1:10" x14ac:dyDescent="0.25">
      <c r="A38" s="136" t="s">
        <v>162</v>
      </c>
      <c r="B38" s="136"/>
      <c r="C38" s="172" t="s">
        <v>178</v>
      </c>
      <c r="D38" s="66"/>
      <c r="E38" s="66"/>
      <c r="F38" s="66"/>
      <c r="G38" s="66"/>
      <c r="H38" s="66"/>
      <c r="J38" s="19" t="s">
        <v>183</v>
      </c>
    </row>
    <row r="39" spans="1:10" x14ac:dyDescent="0.25">
      <c r="A39" s="136" t="s">
        <v>35</v>
      </c>
      <c r="B39" s="136"/>
      <c r="C39" s="136"/>
      <c r="D39" s="136"/>
      <c r="E39" s="136"/>
      <c r="F39" s="136"/>
      <c r="G39" s="136"/>
      <c r="H39" s="136"/>
    </row>
    <row r="40" spans="1:10" x14ac:dyDescent="0.25">
      <c r="A40" s="102" t="s">
        <v>36</v>
      </c>
      <c r="B40" s="102"/>
      <c r="C40" s="102"/>
      <c r="D40" s="102"/>
      <c r="E40" s="158">
        <v>6140</v>
      </c>
      <c r="F40" s="158"/>
      <c r="G40" s="158"/>
      <c r="H40" s="158"/>
    </row>
    <row r="41" spans="1:10" x14ac:dyDescent="0.25">
      <c r="A41" s="102" t="s">
        <v>37</v>
      </c>
      <c r="B41" s="102"/>
      <c r="C41" s="102"/>
      <c r="D41" s="102"/>
      <c r="E41" s="101">
        <v>1.1000000000000001</v>
      </c>
      <c r="F41" s="101"/>
      <c r="G41" s="101"/>
      <c r="H41" s="101"/>
    </row>
    <row r="42" spans="1:10" x14ac:dyDescent="0.25">
      <c r="A42" s="102" t="s">
        <v>38</v>
      </c>
      <c r="B42" s="102"/>
      <c r="C42" s="102"/>
      <c r="D42" s="102"/>
      <c r="E42" s="101">
        <f>E44/E40-E41</f>
        <v>1.4985895765472312</v>
      </c>
      <c r="F42" s="101"/>
      <c r="G42" s="101"/>
      <c r="H42" s="101"/>
    </row>
    <row r="43" spans="1:10" x14ac:dyDescent="0.25">
      <c r="A43" s="102" t="s">
        <v>39</v>
      </c>
      <c r="B43" s="102"/>
      <c r="C43" s="102"/>
      <c r="D43" s="102"/>
      <c r="E43" s="101">
        <f>E41+E42</f>
        <v>2.5985895765472313</v>
      </c>
      <c r="F43" s="101"/>
      <c r="G43" s="101"/>
      <c r="H43" s="101"/>
    </row>
    <row r="44" spans="1:10" x14ac:dyDescent="0.25">
      <c r="A44" s="102" t="s">
        <v>92</v>
      </c>
      <c r="B44" s="102"/>
      <c r="C44" s="102"/>
      <c r="D44" s="102"/>
      <c r="E44" s="168">
        <v>15955.34</v>
      </c>
      <c r="F44" s="168"/>
      <c r="G44" s="168"/>
      <c r="H44" s="168"/>
    </row>
    <row r="45" spans="1:10" x14ac:dyDescent="0.25">
      <c r="A45" s="67" t="s">
        <v>40</v>
      </c>
      <c r="B45" s="67"/>
      <c r="C45" s="67"/>
      <c r="D45" s="67"/>
      <c r="E45" s="154" t="s">
        <v>207</v>
      </c>
      <c r="F45" s="154"/>
      <c r="G45" s="154"/>
      <c r="H45" s="154"/>
    </row>
    <row r="46" spans="1:10" x14ac:dyDescent="0.25">
      <c r="A46" s="136" t="s">
        <v>41</v>
      </c>
      <c r="B46" s="136"/>
      <c r="C46" s="136"/>
      <c r="D46" s="136"/>
      <c r="E46" s="136"/>
      <c r="F46" s="136"/>
      <c r="G46" s="136"/>
      <c r="H46" s="136"/>
    </row>
    <row r="47" spans="1:10" ht="33.75" customHeight="1" x14ac:dyDescent="0.25">
      <c r="A47" s="103" t="s">
        <v>151</v>
      </c>
      <c r="B47" s="105"/>
      <c r="C47" s="203" t="s">
        <v>184</v>
      </c>
      <c r="D47" s="204"/>
      <c r="E47" s="204"/>
      <c r="F47" s="204"/>
      <c r="G47" s="204"/>
      <c r="H47" s="205"/>
    </row>
    <row r="48" spans="1:10" ht="15.75" customHeight="1" x14ac:dyDescent="0.25">
      <c r="A48" s="103" t="s">
        <v>42</v>
      </c>
      <c r="B48" s="105"/>
      <c r="C48" s="103" t="s">
        <v>185</v>
      </c>
      <c r="D48" s="104"/>
      <c r="E48" s="105"/>
      <c r="F48" s="16" t="s">
        <v>43</v>
      </c>
      <c r="G48" s="127">
        <v>44561</v>
      </c>
      <c r="H48" s="127"/>
    </row>
    <row r="49" spans="1:14" x14ac:dyDescent="0.25">
      <c r="A49" s="103" t="s">
        <v>44</v>
      </c>
      <c r="B49" s="105"/>
      <c r="C49" s="103" t="str">
        <f>C48</f>
        <v>KBNP/NRV/BD/10505-168</v>
      </c>
      <c r="D49" s="104"/>
      <c r="E49" s="105"/>
      <c r="F49" s="16" t="s">
        <v>43</v>
      </c>
      <c r="G49" s="127">
        <f>G48</f>
        <v>44561</v>
      </c>
      <c r="H49" s="127"/>
    </row>
    <row r="50" spans="1:14" s="21" customFormat="1" ht="32.25" customHeight="1" x14ac:dyDescent="0.25">
      <c r="A50" s="161" t="s">
        <v>186</v>
      </c>
      <c r="B50" s="162"/>
      <c r="C50" s="103" t="s">
        <v>224</v>
      </c>
      <c r="D50" s="104"/>
      <c r="E50" s="105"/>
      <c r="F50" s="16" t="s">
        <v>43</v>
      </c>
      <c r="G50" s="127">
        <v>45043</v>
      </c>
      <c r="H50" s="127"/>
    </row>
    <row r="51" spans="1:14" s="21" customFormat="1" ht="33.75" customHeight="1" x14ac:dyDescent="0.25">
      <c r="A51" s="163"/>
      <c r="B51" s="164"/>
      <c r="C51" s="103" t="s">
        <v>225</v>
      </c>
      <c r="D51" s="104"/>
      <c r="E51" s="104"/>
      <c r="F51" s="104"/>
      <c r="G51" s="104"/>
      <c r="H51" s="105"/>
    </row>
    <row r="52" spans="1:14" ht="15.75" customHeight="1" x14ac:dyDescent="0.25">
      <c r="A52" s="120" t="s">
        <v>218</v>
      </c>
      <c r="B52" s="121"/>
      <c r="C52" s="124" t="s">
        <v>219</v>
      </c>
      <c r="D52" s="125"/>
      <c r="E52" s="126"/>
      <c r="F52" s="42" t="s">
        <v>43</v>
      </c>
      <c r="G52" s="166">
        <v>45421</v>
      </c>
      <c r="H52" s="167"/>
    </row>
    <row r="53" spans="1:14" ht="35.25" customHeight="1" x14ac:dyDescent="0.25">
      <c r="A53" s="122"/>
      <c r="B53" s="123"/>
      <c r="C53" s="124" t="s">
        <v>220</v>
      </c>
      <c r="D53" s="125"/>
      <c r="E53" s="125"/>
      <c r="F53" s="125"/>
      <c r="G53" s="125"/>
      <c r="H53" s="126"/>
    </row>
    <row r="54" spans="1:14" x14ac:dyDescent="0.25">
      <c r="A54" s="64" t="s">
        <v>46</v>
      </c>
      <c r="B54" s="64"/>
      <c r="C54" s="64"/>
      <c r="D54" s="64"/>
      <c r="E54" s="64"/>
      <c r="F54" s="64"/>
      <c r="G54" s="64"/>
      <c r="H54" s="64"/>
    </row>
    <row r="55" spans="1:14" x14ac:dyDescent="0.25">
      <c r="A55" s="65" t="s">
        <v>91</v>
      </c>
      <c r="B55" s="65"/>
      <c r="C55" s="65"/>
      <c r="D55" s="102">
        <f>E44</f>
        <v>15955.34</v>
      </c>
      <c r="E55" s="102"/>
      <c r="F55" s="102"/>
      <c r="G55" s="102"/>
      <c r="H55" s="102"/>
    </row>
    <row r="56" spans="1:14" x14ac:dyDescent="0.25">
      <c r="A56" s="66" t="s">
        <v>47</v>
      </c>
      <c r="B56" s="67"/>
      <c r="C56" s="67"/>
      <c r="D56" s="154" t="s">
        <v>206</v>
      </c>
      <c r="E56" s="154"/>
      <c r="F56" s="154"/>
      <c r="G56" s="154"/>
      <c r="H56" s="154"/>
      <c r="I56" s="22"/>
    </row>
    <row r="57" spans="1:14" ht="34.5" customHeight="1" x14ac:dyDescent="0.25">
      <c r="A57" s="86" t="s">
        <v>48</v>
      </c>
      <c r="B57" s="87"/>
      <c r="C57" s="88"/>
      <c r="D57" s="159" t="s">
        <v>201</v>
      </c>
      <c r="E57" s="160"/>
      <c r="F57" s="160"/>
      <c r="G57" s="160"/>
      <c r="H57" s="160"/>
    </row>
    <row r="58" spans="1:14" ht="15.75" customHeight="1" x14ac:dyDescent="0.25">
      <c r="A58" s="86" t="s">
        <v>89</v>
      </c>
      <c r="B58" s="87"/>
      <c r="C58" s="88"/>
      <c r="D58" s="106" t="s">
        <v>202</v>
      </c>
      <c r="E58" s="107"/>
      <c r="F58" s="107"/>
      <c r="G58" s="107"/>
      <c r="H58" s="108"/>
    </row>
    <row r="59" spans="1:14" ht="15.75" customHeight="1" x14ac:dyDescent="0.25">
      <c r="A59" s="89"/>
      <c r="B59" s="90"/>
      <c r="C59" s="91"/>
      <c r="D59" s="109" t="s">
        <v>203</v>
      </c>
      <c r="E59" s="110"/>
      <c r="F59" s="110"/>
      <c r="G59" s="110"/>
      <c r="H59" s="111"/>
    </row>
    <row r="60" spans="1:14" ht="15.75" customHeight="1" x14ac:dyDescent="0.25">
      <c r="A60" s="89"/>
      <c r="B60" s="90"/>
      <c r="C60" s="91"/>
      <c r="D60" s="109" t="s">
        <v>204</v>
      </c>
      <c r="E60" s="110"/>
      <c r="F60" s="110"/>
      <c r="G60" s="110"/>
      <c r="H60" s="111"/>
    </row>
    <row r="61" spans="1:14" ht="15.75" customHeight="1" x14ac:dyDescent="0.25">
      <c r="A61" s="89"/>
      <c r="B61" s="90"/>
      <c r="C61" s="90"/>
      <c r="D61" s="109" t="s">
        <v>211</v>
      </c>
      <c r="E61" s="110"/>
      <c r="F61" s="110"/>
      <c r="G61" s="110"/>
      <c r="H61" s="111"/>
    </row>
    <row r="62" spans="1:14" ht="15.75" customHeight="1" x14ac:dyDescent="0.25">
      <c r="A62" s="92"/>
      <c r="B62" s="93"/>
      <c r="C62" s="94"/>
      <c r="D62" s="83" t="s">
        <v>212</v>
      </c>
      <c r="E62" s="84"/>
      <c r="F62" s="84"/>
      <c r="G62" s="84"/>
      <c r="H62" s="85"/>
    </row>
    <row r="63" spans="1:14" ht="15.75" customHeight="1" x14ac:dyDescent="0.25">
      <c r="A63" s="102" t="s">
        <v>45</v>
      </c>
      <c r="B63" s="102"/>
      <c r="C63" s="102"/>
      <c r="D63" s="165" t="s">
        <v>187</v>
      </c>
      <c r="E63" s="165"/>
      <c r="F63" s="165"/>
      <c r="G63" s="165"/>
      <c r="H63" s="165"/>
      <c r="J63" s="23"/>
      <c r="K63" s="22"/>
      <c r="N63" s="22"/>
    </row>
    <row r="64" spans="1:14" ht="15.75" customHeight="1" x14ac:dyDescent="0.25">
      <c r="A64" s="102" t="s">
        <v>87</v>
      </c>
      <c r="B64" s="102"/>
      <c r="C64" s="102"/>
      <c r="D64" s="173" t="s">
        <v>221</v>
      </c>
      <c r="E64" s="173"/>
      <c r="F64" s="173"/>
      <c r="G64" s="173"/>
      <c r="H64" s="173"/>
      <c r="N64" s="22"/>
    </row>
    <row r="65" spans="1:14" ht="15.75" customHeight="1" x14ac:dyDescent="0.25">
      <c r="A65" s="102" t="s">
        <v>88</v>
      </c>
      <c r="B65" s="102"/>
      <c r="C65" s="102"/>
      <c r="D65" s="65" t="s">
        <v>24</v>
      </c>
      <c r="E65" s="65"/>
      <c r="F65" s="65"/>
      <c r="G65" s="65"/>
      <c r="H65" s="65"/>
      <c r="J65" s="24"/>
      <c r="K65" s="24"/>
    </row>
    <row r="66" spans="1:14" ht="15" customHeight="1" x14ac:dyDescent="0.25">
      <c r="A66" s="102" t="s">
        <v>75</v>
      </c>
      <c r="B66" s="102"/>
      <c r="C66" s="102"/>
      <c r="D66" s="66" t="s">
        <v>210</v>
      </c>
      <c r="E66" s="65"/>
      <c r="F66" s="65"/>
      <c r="G66" s="65"/>
      <c r="H66" s="65"/>
    </row>
    <row r="67" spans="1:14" x14ac:dyDescent="0.25">
      <c r="A67" s="65" t="s">
        <v>148</v>
      </c>
      <c r="B67" s="65"/>
      <c r="C67" s="65"/>
      <c r="D67" s="65" t="s">
        <v>30</v>
      </c>
      <c r="E67" s="65"/>
      <c r="F67" s="65"/>
      <c r="G67" s="65"/>
      <c r="H67" s="65"/>
      <c r="I67" s="25"/>
      <c r="J67" s="25"/>
      <c r="K67" s="25"/>
      <c r="L67" s="25"/>
      <c r="M67" s="25"/>
      <c r="N67" s="25"/>
    </row>
    <row r="68" spans="1:14" ht="15.75" customHeight="1" x14ac:dyDescent="0.25">
      <c r="A68" s="214" t="s">
        <v>86</v>
      </c>
      <c r="B68" s="214"/>
      <c r="C68" s="214"/>
      <c r="D68" s="178" t="str">
        <f ca="1">(IF(G74&gt;95%,"Nothing",IF(G74&gt;0%,"Cement, Aggregate, Steel, etc",IF(G74=0%,"Work not yet Started"))))</f>
        <v>Cement, Aggregate, Steel, etc</v>
      </c>
      <c r="E68" s="178"/>
      <c r="F68" s="178"/>
      <c r="G68" s="178"/>
      <c r="H68" s="178"/>
      <c r="J68" s="24"/>
    </row>
    <row r="69" spans="1:14" ht="33.75" customHeight="1" thickBot="1" x14ac:dyDescent="0.3">
      <c r="A69" s="177" t="s">
        <v>118</v>
      </c>
      <c r="B69" s="177"/>
      <c r="C69" s="177"/>
      <c r="D69" s="178" t="str">
        <f ca="1">(IF(D68="Nothing","Yes",IF(D68="Cement, Aggregate, Steel, etc","Under Construction",IF(D68="Work not yet Started","Work not yet Started"))))</f>
        <v>Under Construction</v>
      </c>
      <c r="E69" s="178"/>
      <c r="F69" s="178" t="str">
        <f ca="1">(IF(D68="Nothing","Yes",IF(D68="Cement, Aggregate, Steel, etc","Under Construction",IF(D68="Work not yet Started","Work not yet Started"))))</f>
        <v>Under Construction</v>
      </c>
      <c r="G69" s="178"/>
      <c r="H69" s="178"/>
    </row>
    <row r="70" spans="1:14" ht="15.75" customHeight="1" x14ac:dyDescent="0.25">
      <c r="A70" s="70" t="s">
        <v>140</v>
      </c>
      <c r="B70" s="71"/>
      <c r="C70" s="72" t="str">
        <f>D58</f>
        <v>A Wing = St + 1st to 12th Floor</v>
      </c>
      <c r="D70" s="73"/>
      <c r="E70" s="73"/>
      <c r="F70" s="73"/>
      <c r="G70" s="73"/>
      <c r="H70" s="74"/>
      <c r="I70" s="44" t="str">
        <f ca="1">IF(D83=100%,"All work Completed. Possession granted to the Building.",IF(D82=100%,"All work Completed, Waiting for OC",I71&amp;""&amp;I72&amp;""&amp;J71&amp;""&amp;J70&amp;" "&amp;J72))</f>
        <v>Excavation, Plinth Completed, RCC upto 9 Slab, Brickwork upto 6 Floor Completed</v>
      </c>
      <c r="J70" s="45" t="str">
        <f ca="1">(IF(C76=(D71+F71+H71),"",IF(C76&gt;0,", RCC upto "&amp;C76&amp;" Slab","")))&amp;(IF(C77=H71,"",IF(C77&gt;0,", Brickwork upto "&amp;C77&amp;" Floor","")))&amp;(IF(C78=H71,"",IF(C78&gt;0,", Internal Plaster upto "&amp;C78&amp;" Floor","")))&amp;(IF(C79=H71,"",IF(C79&gt;0,", External Plaster upto "&amp;C79&amp;" Floor","")))&amp;(IF(C80=H71,"",IF(C80&gt;0,", Flooring upto "&amp;C80&amp;" Floor","")))&amp;(IF(C81=H71,"",IF(C81&gt;0,", Painting upto "&amp;C81&amp;" Floor","")))&amp;(IF(C82=H71,"",IF(C82&gt;0,", Finishing upto "&amp;C82&amp;" Floor","")))&amp;(IF(C83=H71,"",IF(C83&gt;0,", Possession upto "&amp;C83&amp;" Floor","")))</f>
        <v>, RCC upto 9 Slab, Brickwork upto 6 Floor</v>
      </c>
    </row>
    <row r="71" spans="1:14" x14ac:dyDescent="0.25">
      <c r="A71" s="52" t="s">
        <v>142</v>
      </c>
      <c r="B71" s="53">
        <v>0</v>
      </c>
      <c r="C71" s="53" t="s">
        <v>73</v>
      </c>
      <c r="D71" s="53">
        <v>1</v>
      </c>
      <c r="E71" s="53" t="s">
        <v>72</v>
      </c>
      <c r="F71" s="53">
        <v>0</v>
      </c>
      <c r="G71" s="53" t="s">
        <v>80</v>
      </c>
      <c r="H71" s="54">
        <f ca="1">--TRIM(RIGHT(SUBSTITUTE(LEFT(C70,_xlfn.AGGREGATE(16,6,FIND({0,1,2,3,4,5,6,7,8,9},C70,ROW(INDIRECT("1:"&amp;LEN(C70)))),1))," ",REPT(" ",LEN(C70))),LEN(C70)))</f>
        <v>12</v>
      </c>
      <c r="I71" s="46" t="str">
        <f ca="1">IF(D74=100%,"Excavation","")&amp;IF(D75=100%,", Plinth","")&amp;IF(D76=100%,", RCC Slab","")&amp;IF(D77=100%,", Brickwork","")&amp;IF(D78=100%,", Internal Plaster","")&amp;IF(D79=100%,", External Plaster","")&amp;IF(D80=100%,", Flooring","")&amp;IF(D81=100%,", Painting","")&amp;IF(D82=100%,", Building common Amenities","")</f>
        <v>Excavation, Plinth</v>
      </c>
      <c r="J71" s="47" t="str">
        <f ca="1">(IF(C74=0,"Work not yet Started.",IF(D74=25%,"Piling work in process",IF(D74=50%,"Excavation work in process",IF(D74=100%,"","0")))))&amp;(IF(C75=0%,"",IF(C75=J76,", Footing work is process",IF(C75=J77,", Footing work Completed",IF(C75=J78,", 1st Basement Completed",IF(C75=J79,", 1st &amp; 2nd Basement Completed",IF(C75=J80,", 1st to 3rd Basement Completed",IF(C75=J81,", 1st to 4th Basement Completed",IF(C75=J82,", Plinth work is process",IF(C75=J83,"","0"))))))))))</f>
        <v/>
      </c>
    </row>
    <row r="72" spans="1:14" x14ac:dyDescent="0.25">
      <c r="A72" s="76" t="s">
        <v>90</v>
      </c>
      <c r="B72" s="76"/>
      <c r="C72" s="77" t="str">
        <f ca="1">I70</f>
        <v>Excavation, Plinth Completed, RCC upto 9 Slab, Brickwork upto 6 Floor Completed</v>
      </c>
      <c r="D72" s="77"/>
      <c r="E72" s="77"/>
      <c r="F72" s="77"/>
      <c r="G72" s="77"/>
      <c r="H72" s="77"/>
      <c r="I72" s="59" t="str">
        <f ca="1">IF(I71&lt;&gt;""," Completed","")</f>
        <v xml:space="preserve"> Completed</v>
      </c>
      <c r="J72" s="47" t="str">
        <f ca="1">IF(J70&lt;&gt;"","Completed","")</f>
        <v>Completed</v>
      </c>
    </row>
    <row r="73" spans="1:14" ht="15.75" customHeight="1" x14ac:dyDescent="0.25">
      <c r="A73" s="69" t="s">
        <v>49</v>
      </c>
      <c r="B73" s="69"/>
      <c r="C73" s="57" t="s">
        <v>139</v>
      </c>
      <c r="D73" s="57" t="s">
        <v>83</v>
      </c>
      <c r="E73" s="69" t="s">
        <v>85</v>
      </c>
      <c r="F73" s="69"/>
      <c r="G73" s="69" t="s">
        <v>84</v>
      </c>
      <c r="H73" s="69"/>
      <c r="I73" s="14" t="s">
        <v>141</v>
      </c>
      <c r="J73" s="26">
        <f ca="1">H71*25%</f>
        <v>3</v>
      </c>
    </row>
    <row r="74" spans="1:14" x14ac:dyDescent="0.25">
      <c r="A74" s="69" t="s">
        <v>128</v>
      </c>
      <c r="B74" s="69"/>
      <c r="C74" s="57">
        <f ca="1">J75</f>
        <v>12</v>
      </c>
      <c r="D74" s="17">
        <f ca="1">((100/H71)*C74)/100</f>
        <v>1</v>
      </c>
      <c r="E74" s="190">
        <f ca="1">(((C75/H71*10)+(40/(D71+F71+H71)*C76)+(7.5/(H71)*C77)+(7.5/(H71)*C78)+(10/H71*C79)+(10/H71*C80)+(5/H71*C81)+(5/H71*C82)+(5/H71*C83))/100)</f>
        <v>0.41442307692307695</v>
      </c>
      <c r="F74" s="190"/>
      <c r="G74" s="190">
        <f ca="1">((((C74/H71)*20)+((C75/H71)*25)+(30/(H71+F71+D71)*C76)+(5/H71*C77)+(5/H71*C78)+(5/H71*C79)+(5/H71*C80)+(0/H71*C81)+(0/H71*C82)+(5/H71*C83))/100)</f>
        <v>0.68269230769230771</v>
      </c>
      <c r="H74" s="190"/>
      <c r="I74" s="14" t="s">
        <v>101</v>
      </c>
      <c r="J74" s="27">
        <f ca="1">H71*50%</f>
        <v>6</v>
      </c>
    </row>
    <row r="75" spans="1:14" x14ac:dyDescent="0.25">
      <c r="A75" s="69" t="s">
        <v>50</v>
      </c>
      <c r="B75" s="69"/>
      <c r="C75" s="55">
        <f ca="1">J83</f>
        <v>12</v>
      </c>
      <c r="D75" s="17">
        <f ca="1">((100/H71)*C75)/100</f>
        <v>1</v>
      </c>
      <c r="E75" s="190"/>
      <c r="F75" s="190"/>
      <c r="G75" s="190"/>
      <c r="H75" s="190"/>
      <c r="I75" s="14" t="s">
        <v>102</v>
      </c>
      <c r="J75" s="27">
        <f ca="1">H71</f>
        <v>12</v>
      </c>
    </row>
    <row r="76" spans="1:14" ht="15.75" customHeight="1" x14ac:dyDescent="0.25">
      <c r="A76" s="69" t="s">
        <v>129</v>
      </c>
      <c r="B76" s="69"/>
      <c r="C76" s="57">
        <v>9</v>
      </c>
      <c r="D76" s="17">
        <f ca="1">((100/(D71+F71+H71))*C76)/100</f>
        <v>0.69230769230769229</v>
      </c>
      <c r="E76" s="190"/>
      <c r="F76" s="190"/>
      <c r="G76" s="190"/>
      <c r="H76" s="190"/>
      <c r="I76" s="14" t="s">
        <v>103</v>
      </c>
      <c r="J76" s="28">
        <f ca="1">(IF(B71&gt;1,(H71/(B71+2)),H71/4))</f>
        <v>3</v>
      </c>
    </row>
    <row r="77" spans="1:14" ht="15.75" customHeight="1" x14ac:dyDescent="0.25">
      <c r="A77" s="69" t="s">
        <v>136</v>
      </c>
      <c r="B77" s="69" t="s">
        <v>130</v>
      </c>
      <c r="C77" s="57">
        <v>6</v>
      </c>
      <c r="D77" s="17">
        <f ca="1">((100/H71)*C77)/100</f>
        <v>0.5</v>
      </c>
      <c r="E77" s="190"/>
      <c r="F77" s="190"/>
      <c r="G77" s="190"/>
      <c r="H77" s="190"/>
      <c r="I77" s="14" t="s">
        <v>104</v>
      </c>
      <c r="J77" s="28">
        <f ca="1">(IF(B71&gt;1,(H71/(B71+2)+J76),H71/4+J76))</f>
        <v>6</v>
      </c>
    </row>
    <row r="78" spans="1:14" ht="15.75" customHeight="1" x14ac:dyDescent="0.25">
      <c r="A78" s="69" t="s">
        <v>137</v>
      </c>
      <c r="B78" s="69" t="s">
        <v>130</v>
      </c>
      <c r="C78" s="57">
        <v>0</v>
      </c>
      <c r="D78" s="17">
        <f ca="1">((100/H71)*C78)/100</f>
        <v>0</v>
      </c>
      <c r="E78" s="190"/>
      <c r="F78" s="190"/>
      <c r="G78" s="190"/>
      <c r="H78" s="190"/>
      <c r="I78" s="14" t="s">
        <v>146</v>
      </c>
      <c r="J78" s="28">
        <f>(IF(B71&gt;1,(H71/(B71+2)+J77),0))</f>
        <v>0</v>
      </c>
    </row>
    <row r="79" spans="1:14" ht="15" customHeight="1" x14ac:dyDescent="0.25">
      <c r="A79" s="69" t="s">
        <v>135</v>
      </c>
      <c r="B79" s="69" t="s">
        <v>132</v>
      </c>
      <c r="C79" s="57">
        <v>0</v>
      </c>
      <c r="D79" s="17">
        <f ca="1">((100/(H71))*C79)/100</f>
        <v>0</v>
      </c>
      <c r="E79" s="190"/>
      <c r="F79" s="190"/>
      <c r="G79" s="190"/>
      <c r="H79" s="190"/>
      <c r="I79" s="14" t="s">
        <v>143</v>
      </c>
      <c r="J79" s="28">
        <f>(IF(B71&gt;2,(H71/(B71+2)+J78),0))</f>
        <v>0</v>
      </c>
    </row>
    <row r="80" spans="1:14" ht="15.75" customHeight="1" x14ac:dyDescent="0.25">
      <c r="A80" s="69" t="s">
        <v>131</v>
      </c>
      <c r="B80" s="69" t="s">
        <v>131</v>
      </c>
      <c r="C80" s="57">
        <v>0</v>
      </c>
      <c r="D80" s="17">
        <f ca="1">((100/H71)*C80)/100</f>
        <v>0</v>
      </c>
      <c r="E80" s="190"/>
      <c r="F80" s="190"/>
      <c r="G80" s="190"/>
      <c r="H80" s="190"/>
      <c r="I80" s="14" t="s">
        <v>144</v>
      </c>
      <c r="J80" s="29">
        <f>(IF(B71&gt;3,(H71/(B71+2)+J79),0))</f>
        <v>0</v>
      </c>
    </row>
    <row r="81" spans="1:10" ht="15.75" customHeight="1" x14ac:dyDescent="0.25">
      <c r="A81" s="69" t="s">
        <v>138</v>
      </c>
      <c r="B81" s="69"/>
      <c r="C81" s="57">
        <v>0</v>
      </c>
      <c r="D81" s="17">
        <f ca="1">((100/H71)*C81)/100</f>
        <v>0</v>
      </c>
      <c r="E81" s="190"/>
      <c r="F81" s="190"/>
      <c r="G81" s="190"/>
      <c r="H81" s="190"/>
      <c r="I81" s="14" t="s">
        <v>145</v>
      </c>
      <c r="J81" s="28">
        <f>(IF(B71&gt;4,(H71/(B71+2)+J80),0))</f>
        <v>0</v>
      </c>
    </row>
    <row r="82" spans="1:10" ht="15.75" customHeight="1" x14ac:dyDescent="0.25">
      <c r="A82" s="69" t="s">
        <v>133</v>
      </c>
      <c r="B82" s="69" t="s">
        <v>133</v>
      </c>
      <c r="C82" s="57">
        <v>0</v>
      </c>
      <c r="D82" s="17">
        <f ca="1">((100/(H71))*C82)/100</f>
        <v>0</v>
      </c>
      <c r="E82" s="190"/>
      <c r="F82" s="190"/>
      <c r="G82" s="190"/>
      <c r="H82" s="190"/>
      <c r="I82" s="14" t="s">
        <v>147</v>
      </c>
      <c r="J82" s="28">
        <f ca="1">(IF(B71=1,(H71/(B71+3)+J77),IF(B71=0,(H71/4+J77),IF(B71&gt;1,0))))</f>
        <v>9</v>
      </c>
    </row>
    <row r="83" spans="1:10" ht="16.5" thickBot="1" x14ac:dyDescent="0.3">
      <c r="A83" s="69" t="s">
        <v>134</v>
      </c>
      <c r="B83" s="69"/>
      <c r="C83" s="57">
        <v>0</v>
      </c>
      <c r="D83" s="17">
        <f ca="1">((100/(H71))*C83)/100</f>
        <v>0</v>
      </c>
      <c r="E83" s="190"/>
      <c r="F83" s="190"/>
      <c r="G83" s="190"/>
      <c r="H83" s="190"/>
      <c r="I83" s="15" t="s">
        <v>105</v>
      </c>
      <c r="J83" s="30">
        <f ca="1">(IF(B71&gt;1.5,(H71/(B71+2)+J77+MAX(0,J78-J77)+MAX(0,J79-J78)+MAX(0,J80-J79)+MAX(0,J81-J80)+MAX(0,J82-J81)),IF(B71=1,(H71/(B71+3)+J82),IF(B71=0,H71/4+J82))))</f>
        <v>12</v>
      </c>
    </row>
    <row r="84" spans="1:10" ht="30.75" customHeight="1" x14ac:dyDescent="0.25">
      <c r="A84" s="112" t="s">
        <v>140</v>
      </c>
      <c r="B84" s="113"/>
      <c r="C84" s="114" t="s">
        <v>229</v>
      </c>
      <c r="D84" s="115"/>
      <c r="E84" s="115"/>
      <c r="F84" s="115"/>
      <c r="G84" s="115"/>
      <c r="H84" s="116"/>
      <c r="I84" s="44" t="str">
        <f ca="1">IF(D98=100%,"All work Completed. Possession granted to the Building.",IF(D97=100%,"All work Completed, Waiting for OC",I85&amp;""&amp;I86&amp;""&amp;J85&amp;""&amp;J84&amp;" "&amp;J86))</f>
        <v>All work Completed. Possession granted to the Building.</v>
      </c>
      <c r="J84" s="45" t="str">
        <f ca="1">(IF(C91=(D85+F85+H85),"",IF(C91&gt;0,", RCC upto "&amp;C91&amp;" Slab","")))&amp;(IF(C92=H85,"",IF(C92&gt;0,", Brickwork upto "&amp;C92&amp;" Floor","")))&amp;(IF(C93=H85,"",IF(C93&gt;0,", Internal Plaster upto "&amp;C93&amp;" Floor","")))&amp;(IF(C94=H85,"",IF(C94&gt;0,", External Plaster upto "&amp;C94&amp;" Floor","")))&amp;(IF(C95=H85,"",IF(C95&gt;0,", Flooring upto "&amp;C95&amp;" Floor","")))&amp;(IF(C96=H85,"",IF(C96&gt;0,", Painting upto "&amp;C96&amp;" Floor","")))&amp;(IF(C97=H85,"",IF(C97&gt;0,", Finishing upto "&amp;C97&amp;" Floor","")))&amp;(IF(C98=H85,"",IF(C98&gt;0,", Possession upto "&amp;C98&amp;" Floor","")))</f>
        <v/>
      </c>
    </row>
    <row r="85" spans="1:10" x14ac:dyDescent="0.25">
      <c r="A85" s="52" t="s">
        <v>142</v>
      </c>
      <c r="B85" s="53">
        <v>0</v>
      </c>
      <c r="C85" s="53" t="s">
        <v>73</v>
      </c>
      <c r="D85" s="53">
        <v>1</v>
      </c>
      <c r="E85" s="53" t="s">
        <v>72</v>
      </c>
      <c r="F85" s="53">
        <v>0</v>
      </c>
      <c r="G85" s="53" t="s">
        <v>80</v>
      </c>
      <c r="H85" s="54">
        <f ca="1">--TRIM(RIGHT(SUBSTITUTE(LEFT(C84,_xlfn.AGGREGATE(16,6,FIND({0,1,2,3,4,5,6,7,8,9},C84,ROW(INDIRECT("1:"&amp;LEN(C84)))),1))," ",REPT(" ",LEN(C84))),LEN(C84)))</f>
        <v>7</v>
      </c>
      <c r="I85" s="46" t="str">
        <f ca="1">IF(D89=100%,"Excavation","")&amp;IF(D90=100%,", Plinth","")&amp;IF(D91=100%,", RCC Slab","")&amp;IF(D92=100%,", Brickwork","")&amp;IF(D93=100%,", Internal Plaster","")&amp;IF(D94=100%,", External Plaster","")&amp;IF(D95=100%,", Flooring","")&amp;IF(D96=100%,", Painting","")&amp;IF(D97=100%,", Building common Amenities","")</f>
        <v>Excavation, Plinth, RCC Slab, Brickwork, Internal Plaster, External Plaster, Flooring, Painting, Building common Amenities</v>
      </c>
      <c r="J85" s="47" t="str">
        <f ca="1">(IF(C89=0,"Work not yet Started.",IF(D89=25%,"Piling work in process",IF(D89=50%,"Excavation work in process",IF(D89=100%,"","0")))))&amp;(IF(C90=0%,"",IF(C90=J91,", Footing work is process",IF(C90=J92,", Footing work Completed",IF(C90=J93,", 1st Basement Completed",IF(C90=J94,", 1st &amp; 2nd Basement Completed",IF(C90=J95,", 1st to 3rd Basement Completed",IF(C90=J96,", 1st to 4th Basement Completed",IF(C90=J97,", Plinth work is process",IF(C90=J98,"","0"))))))))))</f>
        <v/>
      </c>
    </row>
    <row r="86" spans="1:10" ht="16.5" thickBot="1" x14ac:dyDescent="0.3">
      <c r="A86" s="210" t="s">
        <v>90</v>
      </c>
      <c r="B86" s="211"/>
      <c r="C86" s="212" t="str">
        <f>(IF($G$52="NA",I84,"All work Completed. OC Received."))</f>
        <v>All work Completed. OC Received.</v>
      </c>
      <c r="D86" s="212"/>
      <c r="E86" s="212"/>
      <c r="F86" s="212"/>
      <c r="G86" s="212"/>
      <c r="H86" s="213"/>
      <c r="I86" s="46" t="str">
        <f ca="1">IF(I85&lt;&gt;""," Completed","")</f>
        <v xml:space="preserve"> Completed</v>
      </c>
      <c r="J86" s="47" t="str">
        <f ca="1">IF(J84&lt;&gt;"","Completed","")</f>
        <v/>
      </c>
    </row>
    <row r="87" spans="1:10" ht="30.95" customHeight="1" thickBot="1" x14ac:dyDescent="0.3">
      <c r="A87" s="221" t="s">
        <v>85</v>
      </c>
      <c r="B87" s="222"/>
      <c r="C87" s="217">
        <f ca="1">E89</f>
        <v>1</v>
      </c>
      <c r="D87" s="218"/>
      <c r="E87" s="219" t="s">
        <v>84</v>
      </c>
      <c r="F87" s="218"/>
      <c r="G87" s="217">
        <f ca="1">G89</f>
        <v>1</v>
      </c>
      <c r="H87" s="220"/>
      <c r="I87" s="46"/>
      <c r="J87" s="47"/>
    </row>
    <row r="88" spans="1:10" ht="15.75" hidden="1" customHeight="1" x14ac:dyDescent="0.25">
      <c r="A88" s="215" t="s">
        <v>49</v>
      </c>
      <c r="B88" s="209"/>
      <c r="C88" s="56" t="s">
        <v>139</v>
      </c>
      <c r="D88" s="56" t="s">
        <v>83</v>
      </c>
      <c r="E88" s="209" t="s">
        <v>85</v>
      </c>
      <c r="F88" s="209"/>
      <c r="G88" s="209" t="s">
        <v>84</v>
      </c>
      <c r="H88" s="216"/>
      <c r="I88" s="14" t="s">
        <v>141</v>
      </c>
      <c r="J88" s="26">
        <f ca="1">H85*25%</f>
        <v>1.75</v>
      </c>
    </row>
    <row r="89" spans="1:10" hidden="1" x14ac:dyDescent="0.25">
      <c r="A89" s="68" t="s">
        <v>128</v>
      </c>
      <c r="B89" s="69"/>
      <c r="C89" s="49">
        <f ca="1">J90</f>
        <v>7</v>
      </c>
      <c r="D89" s="17">
        <f ca="1">((100/H85)*C89)/100</f>
        <v>1</v>
      </c>
      <c r="E89" s="184">
        <f ca="1">(((C90/H85*10)+(40/(D85+F85+H85)*C91)+(7.5/(H85)*C92)+(7.5/(H85)*C93)+(10/H85*C94)+(10/H85*C95)+(5/H85*C96)+(5/H85*C97)+(5/H85*C98))/100)</f>
        <v>1</v>
      </c>
      <c r="F89" s="185"/>
      <c r="G89" s="184">
        <f ca="1">((((C89/H85)*20)+((C90/H85)*25)+(30/(H85+F85+D85)*C91)+(5/H85*C92)+(5/H85*C93)+(5/H85*C94)+(5/H85*C95)+(0/H85*C96)+(0/H85*C97)+(5/H85*C98))/100)</f>
        <v>1</v>
      </c>
      <c r="H89" s="206"/>
      <c r="I89" s="14" t="s">
        <v>101</v>
      </c>
      <c r="J89" s="27">
        <f ca="1">H85*50%</f>
        <v>3.5</v>
      </c>
    </row>
    <row r="90" spans="1:10" hidden="1" x14ac:dyDescent="0.25">
      <c r="A90" s="68" t="s">
        <v>50</v>
      </c>
      <c r="B90" s="69"/>
      <c r="C90" s="55">
        <f ca="1">J98</f>
        <v>7</v>
      </c>
      <c r="D90" s="17">
        <f ca="1">((100/H85)*C90)/100</f>
        <v>1</v>
      </c>
      <c r="E90" s="186"/>
      <c r="F90" s="187"/>
      <c r="G90" s="186"/>
      <c r="H90" s="207"/>
      <c r="I90" s="14" t="s">
        <v>102</v>
      </c>
      <c r="J90" s="27">
        <f ca="1">H85</f>
        <v>7</v>
      </c>
    </row>
    <row r="91" spans="1:10" ht="15.75" hidden="1" customHeight="1" x14ac:dyDescent="0.25">
      <c r="A91" s="68" t="s">
        <v>129</v>
      </c>
      <c r="B91" s="69"/>
      <c r="C91" s="49">
        <v>8</v>
      </c>
      <c r="D91" s="17">
        <f ca="1">((100/(D85+F85+H85))*C91)/100</f>
        <v>1</v>
      </c>
      <c r="E91" s="186"/>
      <c r="F91" s="187"/>
      <c r="G91" s="186"/>
      <c r="H91" s="207"/>
      <c r="I91" s="14" t="s">
        <v>103</v>
      </c>
      <c r="J91" s="28">
        <f ca="1">(IF(B85&gt;1,(H85/(B85+2)),H85/4))</f>
        <v>1.75</v>
      </c>
    </row>
    <row r="92" spans="1:10" ht="15.75" hidden="1" customHeight="1" x14ac:dyDescent="0.25">
      <c r="A92" s="68" t="s">
        <v>136</v>
      </c>
      <c r="B92" s="69" t="s">
        <v>130</v>
      </c>
      <c r="C92" s="49">
        <v>7</v>
      </c>
      <c r="D92" s="17">
        <f ca="1">((100/H85)*C92)/100</f>
        <v>1</v>
      </c>
      <c r="E92" s="186"/>
      <c r="F92" s="187"/>
      <c r="G92" s="186"/>
      <c r="H92" s="207"/>
      <c r="I92" s="14" t="s">
        <v>104</v>
      </c>
      <c r="J92" s="28">
        <f ca="1">(IF(B85&gt;1,(H85/(B85+2)+J91),H85/4+J91))</f>
        <v>3.5</v>
      </c>
    </row>
    <row r="93" spans="1:10" ht="15.75" hidden="1" customHeight="1" x14ac:dyDescent="0.25">
      <c r="A93" s="68" t="s">
        <v>137</v>
      </c>
      <c r="B93" s="69" t="s">
        <v>130</v>
      </c>
      <c r="C93" s="49">
        <v>7</v>
      </c>
      <c r="D93" s="17">
        <f ca="1">((100/H85)*C93)/100</f>
        <v>1</v>
      </c>
      <c r="E93" s="186"/>
      <c r="F93" s="187"/>
      <c r="G93" s="186"/>
      <c r="H93" s="207"/>
      <c r="I93" s="14" t="s">
        <v>146</v>
      </c>
      <c r="J93" s="28">
        <f>(IF(B85&gt;1,(H85/(B85+2)+J92),0))</f>
        <v>0</v>
      </c>
    </row>
    <row r="94" spans="1:10" ht="15" hidden="1" customHeight="1" x14ac:dyDescent="0.25">
      <c r="A94" s="68" t="s">
        <v>135</v>
      </c>
      <c r="B94" s="69" t="s">
        <v>132</v>
      </c>
      <c r="C94" s="49">
        <v>7</v>
      </c>
      <c r="D94" s="17">
        <f ca="1">((100/(H85))*C94)/100</f>
        <v>1</v>
      </c>
      <c r="E94" s="186"/>
      <c r="F94" s="187"/>
      <c r="G94" s="186"/>
      <c r="H94" s="207"/>
      <c r="I94" s="14" t="s">
        <v>143</v>
      </c>
      <c r="J94" s="28">
        <f>(IF(B85&gt;2,(H85/(B85+2)+J93),0))</f>
        <v>0</v>
      </c>
    </row>
    <row r="95" spans="1:10" ht="15.75" hidden="1" customHeight="1" x14ac:dyDescent="0.25">
      <c r="A95" s="68" t="s">
        <v>131</v>
      </c>
      <c r="B95" s="69" t="s">
        <v>131</v>
      </c>
      <c r="C95" s="49">
        <v>7</v>
      </c>
      <c r="D95" s="17">
        <f ca="1">((100/H85)*C95)/100</f>
        <v>1</v>
      </c>
      <c r="E95" s="186"/>
      <c r="F95" s="187"/>
      <c r="G95" s="186"/>
      <c r="H95" s="207"/>
      <c r="I95" s="14" t="s">
        <v>144</v>
      </c>
      <c r="J95" s="29">
        <f>(IF(B85&gt;3,(H85/(B85+2)+J94),0))</f>
        <v>0</v>
      </c>
    </row>
    <row r="96" spans="1:10" ht="15.75" hidden="1" customHeight="1" x14ac:dyDescent="0.25">
      <c r="A96" s="68" t="s">
        <v>138</v>
      </c>
      <c r="B96" s="69"/>
      <c r="C96" s="49">
        <v>7</v>
      </c>
      <c r="D96" s="17">
        <f ca="1">((100/H85)*C96)/100</f>
        <v>1</v>
      </c>
      <c r="E96" s="186"/>
      <c r="F96" s="187"/>
      <c r="G96" s="186"/>
      <c r="H96" s="207"/>
      <c r="I96" s="14" t="s">
        <v>145</v>
      </c>
      <c r="J96" s="28">
        <f>(IF(B85&gt;4,(H85/(B85+2)+J95),0))</f>
        <v>0</v>
      </c>
    </row>
    <row r="97" spans="1:10" ht="15.75" hidden="1" customHeight="1" x14ac:dyDescent="0.25">
      <c r="A97" s="68" t="s">
        <v>133</v>
      </c>
      <c r="B97" s="69" t="s">
        <v>133</v>
      </c>
      <c r="C97" s="49">
        <v>7</v>
      </c>
      <c r="D97" s="17">
        <f ca="1">((100/(H85))*C97)/100</f>
        <v>1</v>
      </c>
      <c r="E97" s="186"/>
      <c r="F97" s="187"/>
      <c r="G97" s="186"/>
      <c r="H97" s="207"/>
      <c r="I97" s="14" t="s">
        <v>147</v>
      </c>
      <c r="J97" s="28">
        <f ca="1">(IF(B85=1,(H85/(B85+3)+J92),IF(B85=0,(H85/4+J92),IF(B85&gt;1,0))))</f>
        <v>5.25</v>
      </c>
    </row>
    <row r="98" spans="1:10" ht="16.5" hidden="1" thickBot="1" x14ac:dyDescent="0.3">
      <c r="A98" s="118" t="s">
        <v>134</v>
      </c>
      <c r="B98" s="119"/>
      <c r="C98" s="50">
        <v>7</v>
      </c>
      <c r="D98" s="18">
        <f ca="1">((100/(H85))*C98)/100</f>
        <v>1</v>
      </c>
      <c r="E98" s="188"/>
      <c r="F98" s="189"/>
      <c r="G98" s="188"/>
      <c r="H98" s="208"/>
      <c r="I98" s="15" t="s">
        <v>105</v>
      </c>
      <c r="J98" s="30">
        <f ca="1">(IF(B85&gt;1.5,(H85/(B85+2)+J92+MAX(0,J93-J92)+MAX(0,J94-J93)+MAX(0,J95-J94)+MAX(0,J96-J95)+MAX(0,J97-J96)),IF(B85=1,(H85/(B85+3)+J97),IF(B85=0,H85/4+J97))))</f>
        <v>7</v>
      </c>
    </row>
    <row r="99" spans="1:10" ht="15.75" hidden="1" customHeight="1" x14ac:dyDescent="0.25">
      <c r="A99" s="70" t="s">
        <v>140</v>
      </c>
      <c r="B99" s="71"/>
      <c r="C99" s="72" t="str">
        <f>D60</f>
        <v>C Wing = St + 1st to 7th Floor</v>
      </c>
      <c r="D99" s="73"/>
      <c r="E99" s="73"/>
      <c r="F99" s="73"/>
      <c r="G99" s="73"/>
      <c r="H99" s="74"/>
      <c r="I99" s="44" t="str">
        <f ca="1">IF(D113=100%,"All work Completed. Possession granted to the Building.",IF(D112=100%,"All work Completed, Waiting for OC",I100&amp;""&amp;I101&amp;""&amp;J100&amp;""&amp;J99&amp;" "&amp;J101))</f>
        <v>All work Completed. Possession granted to the Building.</v>
      </c>
      <c r="J99" s="45" t="str">
        <f ca="1">(IF(C106=(D100+F100+H100),"",IF(C106&gt;0,", RCC upto "&amp;C106&amp;" Slab","")))&amp;(IF(C107=H100,"",IF(C107&gt;0,", Brickwork upto "&amp;C107&amp;" Floor","")))&amp;(IF(C108=H100,"",IF(C108&gt;0,", Internal Plaster upto "&amp;C108&amp;" Floor","")))&amp;(IF(C109=H100,"",IF(C109&gt;0,", External Plaster upto "&amp;C109&amp;" Floor","")))&amp;(IF(C110=H100,"",IF(C110&gt;0,", Flooring upto "&amp;C110&amp;" Floor","")))&amp;(IF(C111=H100,"",IF(C111&gt;0,", Painting upto "&amp;C111&amp;" Floor","")))&amp;(IF(C112=H100,"",IF(C112&gt;0,", Finishing upto "&amp;C112&amp;" Floor","")))&amp;(IF(C113=H100,"",IF(C113&gt;0,", Possession upto "&amp;C113&amp;" Floor","")))</f>
        <v/>
      </c>
    </row>
    <row r="100" spans="1:10" hidden="1" x14ac:dyDescent="0.25">
      <c r="A100" s="52" t="s">
        <v>142</v>
      </c>
      <c r="B100" s="53">
        <v>0</v>
      </c>
      <c r="C100" s="53" t="s">
        <v>73</v>
      </c>
      <c r="D100" s="53">
        <v>1</v>
      </c>
      <c r="E100" s="53" t="s">
        <v>72</v>
      </c>
      <c r="F100" s="53">
        <v>0</v>
      </c>
      <c r="G100" s="53" t="s">
        <v>80</v>
      </c>
      <c r="H100" s="54">
        <f ca="1">--TRIM(RIGHT(SUBSTITUTE(LEFT(C99,_xlfn.AGGREGATE(16,6,FIND({0,1,2,3,4,5,6,7,8,9},C99,ROW(INDIRECT("1:"&amp;LEN(C99)))),1))," ",REPT(" ",LEN(C99))),LEN(C99)))</f>
        <v>7</v>
      </c>
      <c r="I100" s="46" t="str">
        <f ca="1">IF(D104=100%,"Excavation","")&amp;IF(D105=100%,", Plinth","")&amp;IF(D106=100%,", RCC Slab","")&amp;IF(D107=100%,", Brickwork","")&amp;IF(D108=100%,", Internal Plaster","")&amp;IF(D109=100%,", External Plaster","")&amp;IF(D110=100%,", Flooring","")&amp;IF(D111=100%,", Painting","")&amp;IF(D112=100%,", Building common Amenities","")</f>
        <v>Excavation, Plinth, RCC Slab, Brickwork, Internal Plaster, External Plaster, Flooring, Painting, Building common Amenities</v>
      </c>
      <c r="J100" s="47" t="str">
        <f ca="1">(IF(C104=0,"Work not yet Started.",IF(D104=25%,"Piling work in process",IF(D104=50%,"Excavation work in process",IF(D104=100%,"","0")))))&amp;(IF(C105=0%,"",IF(C105=J106,", Footing work is process",IF(C105=J107,", Footing work Completed",IF(C105=J108,", 1st Basement Completed",IF(C105=J109,", 1st &amp; 2nd Basement Completed",IF(C105=J110,", 1st to 3rd Basement Completed",IF(C105=J111,", 1st to 4th Basement Completed",IF(C105=J112,", Plinth work is process",IF(C105=J113,"","0"))))))))))</f>
        <v/>
      </c>
    </row>
    <row r="101" spans="1:10" ht="16.5" hidden="1" thickBot="1" x14ac:dyDescent="0.3">
      <c r="A101" s="75" t="s">
        <v>90</v>
      </c>
      <c r="B101" s="76"/>
      <c r="C101" s="77" t="str">
        <f>(IF($G$52="NA",I99,"All work Completed. OC Received."))</f>
        <v>All work Completed. OC Received.</v>
      </c>
      <c r="D101" s="77"/>
      <c r="E101" s="77"/>
      <c r="F101" s="77"/>
      <c r="G101" s="77"/>
      <c r="H101" s="78"/>
      <c r="I101" s="46" t="str">
        <f ca="1">IF(I100&lt;&gt;""," Completed","")</f>
        <v xml:space="preserve"> Completed</v>
      </c>
      <c r="J101" s="47" t="str">
        <f ca="1">IF(J99&lt;&gt;"","Completed","")</f>
        <v/>
      </c>
    </row>
    <row r="102" spans="1:10" ht="30.95" hidden="1" customHeight="1" thickBot="1" x14ac:dyDescent="0.3">
      <c r="A102" s="221" t="s">
        <v>85</v>
      </c>
      <c r="B102" s="222"/>
      <c r="C102" s="217">
        <f ca="1">E104</f>
        <v>1</v>
      </c>
      <c r="D102" s="218"/>
      <c r="E102" s="219" t="s">
        <v>84</v>
      </c>
      <c r="F102" s="218"/>
      <c r="G102" s="217">
        <f ca="1">G104</f>
        <v>1</v>
      </c>
      <c r="H102" s="220"/>
      <c r="I102" s="46"/>
      <c r="J102" s="47"/>
    </row>
    <row r="103" spans="1:10" ht="15.75" hidden="1" customHeight="1" x14ac:dyDescent="0.25">
      <c r="A103" s="68" t="s">
        <v>49</v>
      </c>
      <c r="B103" s="69"/>
      <c r="C103" s="49" t="s">
        <v>139</v>
      </c>
      <c r="D103" s="49" t="s">
        <v>83</v>
      </c>
      <c r="E103" s="69" t="s">
        <v>85</v>
      </c>
      <c r="F103" s="69"/>
      <c r="G103" s="69" t="s">
        <v>84</v>
      </c>
      <c r="H103" s="150"/>
      <c r="I103" s="14" t="s">
        <v>141</v>
      </c>
      <c r="J103" s="26">
        <f ca="1">H100*25%</f>
        <v>1.75</v>
      </c>
    </row>
    <row r="104" spans="1:10" hidden="1" x14ac:dyDescent="0.25">
      <c r="A104" s="68" t="s">
        <v>128</v>
      </c>
      <c r="B104" s="69"/>
      <c r="C104" s="49">
        <f ca="1">J105</f>
        <v>7</v>
      </c>
      <c r="D104" s="17">
        <f ca="1">((100/H100)*C104)/100</f>
        <v>1</v>
      </c>
      <c r="E104" s="184">
        <f ca="1">(((C105/H100*10)+(40/(D100+F100+H100)*C106)+(7.5/(H100)*C107)+(7.5/(H100)*C108)+(10/H100*C109)+(10/H100*C110)+(5/H100*C111)+(5/H100*C112)+(5/H100*C113))/100)</f>
        <v>1</v>
      </c>
      <c r="F104" s="185"/>
      <c r="G104" s="184">
        <f ca="1">((((C104/H100)*20)+((C105/H100)*25)+(30/(H100+F100+D100)*C106)+(5/H100*C107)+(5/H100*C108)+(5/H100*C109)+(5/H100*C110)+(0/H100*C111)+(0/H100*C112)+(5/H100*C113))/100)</f>
        <v>1</v>
      </c>
      <c r="H104" s="206"/>
      <c r="I104" s="14" t="s">
        <v>101</v>
      </c>
      <c r="J104" s="27">
        <f ca="1">H100*50%</f>
        <v>3.5</v>
      </c>
    </row>
    <row r="105" spans="1:10" hidden="1" x14ac:dyDescent="0.25">
      <c r="A105" s="68" t="s">
        <v>50</v>
      </c>
      <c r="B105" s="69"/>
      <c r="C105" s="55">
        <f ca="1">J113</f>
        <v>7</v>
      </c>
      <c r="D105" s="17">
        <f ca="1">((100/H100)*C105)/100</f>
        <v>1</v>
      </c>
      <c r="E105" s="186"/>
      <c r="F105" s="187"/>
      <c r="G105" s="186"/>
      <c r="H105" s="207"/>
      <c r="I105" s="14" t="s">
        <v>102</v>
      </c>
      <c r="J105" s="27">
        <f ca="1">H100</f>
        <v>7</v>
      </c>
    </row>
    <row r="106" spans="1:10" ht="15.75" hidden="1" customHeight="1" x14ac:dyDescent="0.25">
      <c r="A106" s="68" t="s">
        <v>129</v>
      </c>
      <c r="B106" s="69"/>
      <c r="C106" s="49">
        <v>8</v>
      </c>
      <c r="D106" s="17">
        <f ca="1">((100/(D100+F100+H100))*C106)/100</f>
        <v>1</v>
      </c>
      <c r="E106" s="186"/>
      <c r="F106" s="187"/>
      <c r="G106" s="186"/>
      <c r="H106" s="207"/>
      <c r="I106" s="14" t="s">
        <v>103</v>
      </c>
      <c r="J106" s="28">
        <f ca="1">(IF(B100&gt;1,(H100/(B100+2)),H100/4))</f>
        <v>1.75</v>
      </c>
    </row>
    <row r="107" spans="1:10" ht="15.75" hidden="1" customHeight="1" x14ac:dyDescent="0.25">
      <c r="A107" s="68" t="s">
        <v>136</v>
      </c>
      <c r="B107" s="69" t="s">
        <v>130</v>
      </c>
      <c r="C107" s="49">
        <v>7</v>
      </c>
      <c r="D107" s="17">
        <f ca="1">((100/H100)*C107)/100</f>
        <v>1</v>
      </c>
      <c r="E107" s="186"/>
      <c r="F107" s="187"/>
      <c r="G107" s="186"/>
      <c r="H107" s="207"/>
      <c r="I107" s="14" t="s">
        <v>104</v>
      </c>
      <c r="J107" s="28">
        <f ca="1">(IF(B100&gt;1,(H100/(B100+2)+J106),H100/4+J106))</f>
        <v>3.5</v>
      </c>
    </row>
    <row r="108" spans="1:10" ht="15.75" hidden="1" customHeight="1" x14ac:dyDescent="0.25">
      <c r="A108" s="68" t="s">
        <v>137</v>
      </c>
      <c r="B108" s="69" t="s">
        <v>130</v>
      </c>
      <c r="C108" s="49">
        <v>7</v>
      </c>
      <c r="D108" s="17">
        <f ca="1">((100/H100)*C108)/100</f>
        <v>1</v>
      </c>
      <c r="E108" s="186"/>
      <c r="F108" s="187"/>
      <c r="G108" s="186"/>
      <c r="H108" s="207"/>
      <c r="I108" s="14" t="s">
        <v>146</v>
      </c>
      <c r="J108" s="28">
        <f>(IF(B100&gt;1,(H100/(B100+2)+J107),0))</f>
        <v>0</v>
      </c>
    </row>
    <row r="109" spans="1:10" ht="15" hidden="1" customHeight="1" x14ac:dyDescent="0.25">
      <c r="A109" s="68" t="s">
        <v>135</v>
      </c>
      <c r="B109" s="69" t="s">
        <v>132</v>
      </c>
      <c r="C109" s="49">
        <v>7</v>
      </c>
      <c r="D109" s="17">
        <f ca="1">((100/(H100))*C109)/100</f>
        <v>1</v>
      </c>
      <c r="E109" s="186"/>
      <c r="F109" s="187"/>
      <c r="G109" s="186"/>
      <c r="H109" s="207"/>
      <c r="I109" s="14" t="s">
        <v>143</v>
      </c>
      <c r="J109" s="28">
        <f>(IF(B100&gt;2,(H100/(B100+2)+J108),0))</f>
        <v>0</v>
      </c>
    </row>
    <row r="110" spans="1:10" ht="15.75" hidden="1" customHeight="1" x14ac:dyDescent="0.25">
      <c r="A110" s="68" t="s">
        <v>131</v>
      </c>
      <c r="B110" s="69" t="s">
        <v>131</v>
      </c>
      <c r="C110" s="49">
        <v>7</v>
      </c>
      <c r="D110" s="17">
        <f ca="1">((100/H100)*C110)/100</f>
        <v>1</v>
      </c>
      <c r="E110" s="186"/>
      <c r="F110" s="187"/>
      <c r="G110" s="186"/>
      <c r="H110" s="207"/>
      <c r="I110" s="14" t="s">
        <v>144</v>
      </c>
      <c r="J110" s="29">
        <f>(IF(B100&gt;3,(H100/(B100+2)+J109),0))</f>
        <v>0</v>
      </c>
    </row>
    <row r="111" spans="1:10" ht="15.75" hidden="1" customHeight="1" x14ac:dyDescent="0.25">
      <c r="A111" s="68" t="s">
        <v>138</v>
      </c>
      <c r="B111" s="69"/>
      <c r="C111" s="49">
        <v>7</v>
      </c>
      <c r="D111" s="17">
        <f ca="1">((100/H100)*C111)/100</f>
        <v>1</v>
      </c>
      <c r="E111" s="186"/>
      <c r="F111" s="187"/>
      <c r="G111" s="186"/>
      <c r="H111" s="207"/>
      <c r="I111" s="14" t="s">
        <v>145</v>
      </c>
      <c r="J111" s="28">
        <f>(IF(B100&gt;4,(H100/(B100+2)+J110),0))</f>
        <v>0</v>
      </c>
    </row>
    <row r="112" spans="1:10" ht="15.75" hidden="1" customHeight="1" x14ac:dyDescent="0.25">
      <c r="A112" s="68" t="s">
        <v>133</v>
      </c>
      <c r="B112" s="69" t="s">
        <v>133</v>
      </c>
      <c r="C112" s="49">
        <v>7</v>
      </c>
      <c r="D112" s="17">
        <f ca="1">((100/(H100))*C112)/100</f>
        <v>1</v>
      </c>
      <c r="E112" s="186"/>
      <c r="F112" s="187"/>
      <c r="G112" s="186"/>
      <c r="H112" s="207"/>
      <c r="I112" s="14" t="s">
        <v>147</v>
      </c>
      <c r="J112" s="28">
        <f ca="1">(IF(B100=1,(H100/(B100+3)+J107),IF(B100=0,(H100/4+J107),IF(B100&gt;1,0))))</f>
        <v>5.25</v>
      </c>
    </row>
    <row r="113" spans="1:10" ht="16.5" hidden="1" thickBot="1" x14ac:dyDescent="0.3">
      <c r="A113" s="118" t="s">
        <v>134</v>
      </c>
      <c r="B113" s="119"/>
      <c r="C113" s="50">
        <v>7</v>
      </c>
      <c r="D113" s="18">
        <f ca="1">((100/(H100))*C113)/100</f>
        <v>1</v>
      </c>
      <c r="E113" s="188"/>
      <c r="F113" s="189"/>
      <c r="G113" s="188"/>
      <c r="H113" s="208"/>
      <c r="I113" s="15" t="s">
        <v>105</v>
      </c>
      <c r="J113" s="30">
        <f ca="1">(IF(B100&gt;1.5,(H100/(B100+2)+J107+MAX(0,J108-J107)+MAX(0,J109-J108)+MAX(0,J110-J109)+MAX(0,J111-J110)+MAX(0,J112-J111)),IF(B100=1,(H100/(B100+3)+J112),IF(B100=0,H100/4+J112))))</f>
        <v>7</v>
      </c>
    </row>
    <row r="114" spans="1:10" ht="15.75" customHeight="1" x14ac:dyDescent="0.25">
      <c r="A114" s="70" t="s">
        <v>140</v>
      </c>
      <c r="B114" s="71"/>
      <c r="C114" s="72" t="s">
        <v>216</v>
      </c>
      <c r="D114" s="73"/>
      <c r="E114" s="73"/>
      <c r="F114" s="73"/>
      <c r="G114" s="73"/>
      <c r="H114" s="74"/>
      <c r="I114" s="44" t="str">
        <f ca="1">IF(D127=100%,"All work Completed. Possession granted to the Building.",IF(D126=100%,"All work Completed, Waiting for OC",I115&amp;""&amp;I116&amp;""&amp;J115&amp;""&amp;J114&amp;" "&amp;J116))</f>
        <v>All work Completed. Possession granted to the Building.</v>
      </c>
      <c r="J114" s="45" t="str">
        <f ca="1">(IF(C120=(D115+F115+H115),"",IF(C120&gt;0,", RCC upto "&amp;C120&amp;" Slab","")))&amp;(IF(C121=H115,"",IF(C121&gt;0,", Brickwork upto "&amp;C121&amp;" Floor","")))&amp;(IF(C122=H115,"",IF(C122&gt;0,", Internal Plaster upto "&amp;C122&amp;" Floor","")))&amp;(IF(C123=H115,"",IF(C123&gt;0,", External Plaster upto "&amp;C123&amp;" Floor","")))&amp;(IF(C124=H115,"",IF(C124&gt;0,", Flooring upto "&amp;C124&amp;" Floor","")))&amp;(IF(C125=H115,"",IF(C125&gt;0,", Painting upto "&amp;C125&amp;" Floor","")))&amp;(IF(C126=H115,"",IF(C126&gt;0,", Finishing upto "&amp;C126&amp;" Floor","")))&amp;(IF(C127=H115,"",IF(C127&gt;0,", Possession upto "&amp;C127&amp;" Floor","")))</f>
        <v/>
      </c>
    </row>
    <row r="115" spans="1:10" x14ac:dyDescent="0.25">
      <c r="A115" s="52" t="s">
        <v>142</v>
      </c>
      <c r="B115" s="53">
        <v>0</v>
      </c>
      <c r="C115" s="53" t="s">
        <v>73</v>
      </c>
      <c r="D115" s="53">
        <v>1</v>
      </c>
      <c r="E115" s="53" t="s">
        <v>72</v>
      </c>
      <c r="F115" s="53">
        <v>0</v>
      </c>
      <c r="G115" s="53" t="s">
        <v>80</v>
      </c>
      <c r="H115" s="54">
        <f ca="1">--TRIM(RIGHT(SUBSTITUTE(LEFT(C114,_xlfn.AGGREGATE(16,6,FIND({0,1,2,3,4,5,6,7,8,9},C114,ROW(INDIRECT("1:"&amp;LEN(C114)))),1))," ",REPT(" ",LEN(C114))),LEN(C114)))</f>
        <v>7</v>
      </c>
      <c r="I115" s="46" t="str">
        <f ca="1">IF(D118=100%,"Excavation","")&amp;IF(D119=100%,", Plinth","")&amp;IF(D120=100%,", RCC Slab","")&amp;IF(D121=100%,", Brickwork","")&amp;IF(D122=100%,", Internal Plaster","")&amp;IF(D123=100%,", External Plaster","")&amp;IF(D124=100%,", Flooring","")&amp;IF(D125=100%,", Painting","")&amp;IF(D126=100%,", Building common Amenities","")</f>
        <v>Excavation, Plinth, RCC Slab, Brickwork, Internal Plaster, External Plaster, Flooring, Painting, Building common Amenities</v>
      </c>
      <c r="J115" s="47" t="str">
        <f ca="1">(IF(C118=0,"Work not yet Started.",IF(D118=25%,"Piling work in process",IF(D118=50%,"Excavation work in process",IF(D118=100%,"","0")))))&amp;(IF(C119=0%,"",IF(C119=J120,", Footing work is process",IF(C119=J121,", Footing work Completed",IF(C119=J122,", 1st Basement Completed",IF(C119=J123,", 1st &amp; 2nd Basement Completed",IF(C119=J124,", 1st to 3rd Basement Completed",IF(C119=J125,", 1st to 4th Basement Completed",IF(C119=J126,", Plinth work is process",IF(C119=J127,"","0"))))))))))</f>
        <v/>
      </c>
    </row>
    <row r="116" spans="1:10" x14ac:dyDescent="0.25">
      <c r="A116" s="75" t="s">
        <v>90</v>
      </c>
      <c r="B116" s="76"/>
      <c r="C116" s="77" t="str">
        <f ca="1">I114</f>
        <v>All work Completed. Possession granted to the Building.</v>
      </c>
      <c r="D116" s="77"/>
      <c r="E116" s="77"/>
      <c r="F116" s="77"/>
      <c r="G116" s="77"/>
      <c r="H116" s="78"/>
      <c r="I116" s="46" t="str">
        <f ca="1">IF(I115&lt;&gt;""," Completed","")</f>
        <v xml:space="preserve"> Completed</v>
      </c>
      <c r="J116" s="47" t="str">
        <f ca="1">IF(J114&lt;&gt;"","Completed","")</f>
        <v/>
      </c>
    </row>
    <row r="117" spans="1:10" ht="15.75" customHeight="1" x14ac:dyDescent="0.25">
      <c r="A117" s="68" t="s">
        <v>49</v>
      </c>
      <c r="B117" s="69"/>
      <c r="C117" s="49" t="s">
        <v>139</v>
      </c>
      <c r="D117" s="49" t="s">
        <v>83</v>
      </c>
      <c r="E117" s="69" t="s">
        <v>85</v>
      </c>
      <c r="F117" s="69"/>
      <c r="G117" s="69" t="s">
        <v>84</v>
      </c>
      <c r="H117" s="150"/>
      <c r="I117" s="14" t="s">
        <v>141</v>
      </c>
      <c r="J117" s="26">
        <f ca="1">H115*25%</f>
        <v>1.75</v>
      </c>
    </row>
    <row r="118" spans="1:10" x14ac:dyDescent="0.25">
      <c r="A118" s="68" t="s">
        <v>128</v>
      </c>
      <c r="B118" s="69"/>
      <c r="C118" s="49">
        <f ca="1">J119</f>
        <v>7</v>
      </c>
      <c r="D118" s="17">
        <f ca="1">((100/H115)*C118)/100</f>
        <v>1</v>
      </c>
      <c r="E118" s="184">
        <f ca="1">(((C119/H115*10)+(40/(D115+F115+H115)*C120)+(7.5/(H115)*C121)+(7.5/(H115)*C122)+(10/H115*C123)+(10/H115*C124)+(5/H115*C125)+(5/H115*C126)+(5/H115*C127))/100)</f>
        <v>1</v>
      </c>
      <c r="F118" s="185"/>
      <c r="G118" s="184">
        <f ca="1">((((C118/H115)*20)+((C119/H115)*25)+(30/(H115+F115+D115)*C120)+(5/H115*C121)+(5/H115*C122)+(5/H115*C123)+(5/H115*C124)+(0/H115*C125)+(0/H115*C126)+(5/H115*C127))/100)</f>
        <v>1</v>
      </c>
      <c r="H118" s="206"/>
      <c r="I118" s="14" t="s">
        <v>101</v>
      </c>
      <c r="J118" s="27">
        <f ca="1">H115*50%</f>
        <v>3.5</v>
      </c>
    </row>
    <row r="119" spans="1:10" x14ac:dyDescent="0.25">
      <c r="A119" s="68" t="s">
        <v>50</v>
      </c>
      <c r="B119" s="69"/>
      <c r="C119" s="55">
        <f ca="1">J127</f>
        <v>7</v>
      </c>
      <c r="D119" s="17">
        <f ca="1">((100/H115)*C119)/100</f>
        <v>1</v>
      </c>
      <c r="E119" s="186"/>
      <c r="F119" s="187"/>
      <c r="G119" s="186"/>
      <c r="H119" s="207"/>
      <c r="I119" s="14" t="s">
        <v>102</v>
      </c>
      <c r="J119" s="27">
        <f ca="1">H115</f>
        <v>7</v>
      </c>
    </row>
    <row r="120" spans="1:10" ht="15.75" customHeight="1" x14ac:dyDescent="0.25">
      <c r="A120" s="68" t="s">
        <v>129</v>
      </c>
      <c r="B120" s="69"/>
      <c r="C120" s="49">
        <v>8</v>
      </c>
      <c r="D120" s="17">
        <f ca="1">((100/(D115+F115+H115))*C120)/100</f>
        <v>1</v>
      </c>
      <c r="E120" s="186"/>
      <c r="F120" s="187"/>
      <c r="G120" s="186"/>
      <c r="H120" s="207"/>
      <c r="I120" s="14" t="s">
        <v>103</v>
      </c>
      <c r="J120" s="28">
        <f ca="1">(IF(B115&gt;1,(H115/(B115+2)),H115/4))</f>
        <v>1.75</v>
      </c>
    </row>
    <row r="121" spans="1:10" ht="15.75" customHeight="1" x14ac:dyDescent="0.25">
      <c r="A121" s="68" t="s">
        <v>136</v>
      </c>
      <c r="B121" s="69" t="s">
        <v>130</v>
      </c>
      <c r="C121" s="49">
        <v>7</v>
      </c>
      <c r="D121" s="17">
        <f ca="1">((100/H115)*C121)/100</f>
        <v>1</v>
      </c>
      <c r="E121" s="186"/>
      <c r="F121" s="187"/>
      <c r="G121" s="186"/>
      <c r="H121" s="207"/>
      <c r="I121" s="14" t="s">
        <v>104</v>
      </c>
      <c r="J121" s="28">
        <f ca="1">(IF(B115&gt;1,(H115/(B115+2)+J120),H115/4+J120))</f>
        <v>3.5</v>
      </c>
    </row>
    <row r="122" spans="1:10" ht="15.75" customHeight="1" x14ac:dyDescent="0.25">
      <c r="A122" s="68" t="s">
        <v>137</v>
      </c>
      <c r="B122" s="69" t="s">
        <v>130</v>
      </c>
      <c r="C122" s="49">
        <v>7</v>
      </c>
      <c r="D122" s="17">
        <f ca="1">((100/H115)*C122)/100</f>
        <v>1</v>
      </c>
      <c r="E122" s="186"/>
      <c r="F122" s="187"/>
      <c r="G122" s="186"/>
      <c r="H122" s="207"/>
      <c r="I122" s="14" t="s">
        <v>146</v>
      </c>
      <c r="J122" s="28">
        <f>(IF(B115&gt;1,(H115/(B115+2)+J121),0))</f>
        <v>0</v>
      </c>
    </row>
    <row r="123" spans="1:10" ht="15" customHeight="1" x14ac:dyDescent="0.25">
      <c r="A123" s="68" t="s">
        <v>135</v>
      </c>
      <c r="B123" s="69" t="s">
        <v>132</v>
      </c>
      <c r="C123" s="49">
        <v>7</v>
      </c>
      <c r="D123" s="17">
        <f ca="1">((100/(H115))*C123)/100</f>
        <v>1</v>
      </c>
      <c r="E123" s="186"/>
      <c r="F123" s="187"/>
      <c r="G123" s="186"/>
      <c r="H123" s="207"/>
      <c r="I123" s="14" t="s">
        <v>143</v>
      </c>
      <c r="J123" s="28">
        <f>(IF(B115&gt;2,(H115/(B115+2)+J122),0))</f>
        <v>0</v>
      </c>
    </row>
    <row r="124" spans="1:10" ht="15.75" customHeight="1" x14ac:dyDescent="0.25">
      <c r="A124" s="68" t="s">
        <v>131</v>
      </c>
      <c r="B124" s="69" t="s">
        <v>131</v>
      </c>
      <c r="C124" s="49">
        <v>7</v>
      </c>
      <c r="D124" s="17">
        <f ca="1">((100/H115)*C124)/100</f>
        <v>1</v>
      </c>
      <c r="E124" s="186"/>
      <c r="F124" s="187"/>
      <c r="G124" s="186"/>
      <c r="H124" s="207"/>
      <c r="I124" s="14" t="s">
        <v>144</v>
      </c>
      <c r="J124" s="29">
        <f>(IF(B115&gt;3,(H115/(B115+2)+J123),0))</f>
        <v>0</v>
      </c>
    </row>
    <row r="125" spans="1:10" ht="15.75" customHeight="1" x14ac:dyDescent="0.25">
      <c r="A125" s="68" t="s">
        <v>138</v>
      </c>
      <c r="B125" s="69"/>
      <c r="C125" s="49">
        <v>7</v>
      </c>
      <c r="D125" s="17">
        <f ca="1">((100/H115)*C125)/100</f>
        <v>1</v>
      </c>
      <c r="E125" s="186"/>
      <c r="F125" s="187"/>
      <c r="G125" s="186"/>
      <c r="H125" s="207"/>
      <c r="I125" s="14" t="s">
        <v>145</v>
      </c>
      <c r="J125" s="28">
        <f>(IF(B115&gt;4,(H115/(B115+2)+J124),0))</f>
        <v>0</v>
      </c>
    </row>
    <row r="126" spans="1:10" ht="15.75" customHeight="1" x14ac:dyDescent="0.25">
      <c r="A126" s="68" t="s">
        <v>133</v>
      </c>
      <c r="B126" s="69" t="s">
        <v>133</v>
      </c>
      <c r="C126" s="57">
        <v>7</v>
      </c>
      <c r="D126" s="17">
        <f ca="1">((100/(H115))*C126)/100</f>
        <v>1</v>
      </c>
      <c r="E126" s="186"/>
      <c r="F126" s="187"/>
      <c r="G126" s="186"/>
      <c r="H126" s="207"/>
      <c r="I126" s="14" t="s">
        <v>147</v>
      </c>
      <c r="J126" s="28">
        <f ca="1">(IF(B115=1,(H115/(B115+3)+J121),IF(B115=0,(H115/4+J121),IF(B115&gt;1,0))))</f>
        <v>5.25</v>
      </c>
    </row>
    <row r="127" spans="1:10" ht="16.5" thickBot="1" x14ac:dyDescent="0.3">
      <c r="A127" s="118" t="s">
        <v>134</v>
      </c>
      <c r="B127" s="119"/>
      <c r="C127" s="50">
        <v>7</v>
      </c>
      <c r="D127" s="18">
        <f ca="1">((100/(H115))*C127)/100</f>
        <v>1</v>
      </c>
      <c r="E127" s="188"/>
      <c r="F127" s="189"/>
      <c r="G127" s="188"/>
      <c r="H127" s="208"/>
      <c r="I127" s="15" t="s">
        <v>105</v>
      </c>
      <c r="J127" s="30">
        <f ca="1">(IF(B115&gt;1.5,(H115/(B115+2)+J121+MAX(0,J122-J121)+MAX(0,J123-J122)+MAX(0,J124-J123)+MAX(0,J125-J124)+MAX(0,J126-J125)),IF(B115=1,(H115/(B115+3)+J126),IF(B115=0,H115/4+J126))))</f>
        <v>7</v>
      </c>
    </row>
    <row r="128" spans="1:10" ht="15.75" customHeight="1" x14ac:dyDescent="0.25">
      <c r="A128" s="70" t="s">
        <v>140</v>
      </c>
      <c r="B128" s="71"/>
      <c r="C128" s="72" t="s">
        <v>215</v>
      </c>
      <c r="D128" s="73"/>
      <c r="E128" s="73"/>
      <c r="F128" s="73"/>
      <c r="G128" s="73"/>
      <c r="H128" s="74"/>
      <c r="I128" s="44" t="str">
        <f ca="1">IF(D141=100%,"All work Completed. Possession granted to the Building.",IF(D140=100%,"All work Completed, Waiting for OC",I129&amp;""&amp;I130&amp;""&amp;J129&amp;""&amp;J128&amp;" "&amp;J130))</f>
        <v>Excavation, Plinth, RCC Slab, Brickwork, Internal Plaster, External Plaster, Flooring, Painting Completed, Finishing upto 3 Floor Completed</v>
      </c>
      <c r="J128" s="45" t="str">
        <f ca="1">(IF(C134=(D129+F129+H129),"",IF(C134&gt;0,", RCC upto "&amp;C134&amp;" Slab","")))&amp;(IF(C135=H129,"",IF(C135&gt;0,", Brickwork upto "&amp;C135&amp;" Floor","")))&amp;(IF(C136=H129,"",IF(C136&gt;0,", Internal Plaster upto "&amp;C136&amp;" Floor","")))&amp;(IF(C137=H129,"",IF(C137&gt;0,", External Plaster upto "&amp;C137&amp;" Floor","")))&amp;(IF(C138=H129,"",IF(C138&gt;0,", Flooring upto "&amp;C138&amp;" Floor","")))&amp;(IF(C139=H129,"",IF(C139&gt;0,", Painting upto "&amp;C139&amp;" Floor","")))&amp;(IF(C140=H129,"",IF(C140&gt;0,", Finishing upto "&amp;C140&amp;" Floor","")))&amp;(IF(C141=H129,"",IF(C141&gt;0,", Possession upto "&amp;C141&amp;" Floor","")))</f>
        <v>, Finishing upto 3 Floor</v>
      </c>
    </row>
    <row r="129" spans="1:10" x14ac:dyDescent="0.25">
      <c r="A129" s="52" t="s">
        <v>142</v>
      </c>
      <c r="B129" s="53">
        <v>0</v>
      </c>
      <c r="C129" s="53" t="s">
        <v>73</v>
      </c>
      <c r="D129" s="53">
        <v>1</v>
      </c>
      <c r="E129" s="53" t="s">
        <v>72</v>
      </c>
      <c r="F129" s="53">
        <v>0</v>
      </c>
      <c r="G129" s="53" t="s">
        <v>80</v>
      </c>
      <c r="H129" s="54">
        <f ca="1">--TRIM(RIGHT(SUBSTITUTE(LEFT(C128,_xlfn.AGGREGATE(16,6,FIND({0,1,2,3,4,5,6,7,8,9},C128,ROW(INDIRECT("1:"&amp;LEN(C128)))),1))," ",REPT(" ",LEN(C128))),LEN(C128)))</f>
        <v>7</v>
      </c>
      <c r="I129" s="46" t="str">
        <f ca="1">IF(D132=100%,"Excavation","")&amp;IF(D133=100%,", Plinth","")&amp;IF(D134=100%,", RCC Slab","")&amp;IF(D135=100%,", Brickwork","")&amp;IF(D136=100%,", Internal Plaster","")&amp;IF(D137=100%,", External Plaster","")&amp;IF(D138=100%,", Flooring","")&amp;IF(D139=100%,", Painting","")&amp;IF(D140=100%,", Building common Amenities","")</f>
        <v>Excavation, Plinth, RCC Slab, Brickwork, Internal Plaster, External Plaster, Flooring, Painting</v>
      </c>
      <c r="J129" s="47" t="str">
        <f ca="1">(IF(C132=0,"Work not yet Started.",IF(D132=25%,"Piling work in process",IF(D132=50%,"Excavation work in process",IF(D132=100%,"","0")))))&amp;(IF(C133=0%,"",IF(C133=J134,", Footing work is process",IF(C133=J135,", Footing work Completed",IF(C133=J136,", 1st Basement Completed",IF(C133=J137,", 1st &amp; 2nd Basement Completed",IF(C133=J138,", 1st to 3rd Basement Completed",IF(C133=J139,", 1st to 4th Basement Completed",IF(C133=J140,", Plinth work is process",IF(C133=J141,"","0"))))))))))</f>
        <v/>
      </c>
    </row>
    <row r="130" spans="1:10" ht="33" customHeight="1" x14ac:dyDescent="0.25">
      <c r="A130" s="75" t="s">
        <v>90</v>
      </c>
      <c r="B130" s="76"/>
      <c r="C130" s="77" t="str">
        <f ca="1">I128</f>
        <v>Excavation, Plinth, RCC Slab, Brickwork, Internal Plaster, External Plaster, Flooring, Painting Completed, Finishing upto 3 Floor Completed</v>
      </c>
      <c r="D130" s="77"/>
      <c r="E130" s="77"/>
      <c r="F130" s="77"/>
      <c r="G130" s="77"/>
      <c r="H130" s="78"/>
      <c r="I130" s="46" t="str">
        <f ca="1">IF(I129&lt;&gt;""," Completed","")</f>
        <v xml:space="preserve"> Completed</v>
      </c>
      <c r="J130" s="47" t="str">
        <f ca="1">IF(J128&lt;&gt;"","Completed","")</f>
        <v>Completed</v>
      </c>
    </row>
    <row r="131" spans="1:10" ht="15.75" customHeight="1" x14ac:dyDescent="0.25">
      <c r="A131" s="68" t="s">
        <v>49</v>
      </c>
      <c r="B131" s="69"/>
      <c r="C131" s="49" t="s">
        <v>139</v>
      </c>
      <c r="D131" s="49" t="s">
        <v>83</v>
      </c>
      <c r="E131" s="69" t="s">
        <v>85</v>
      </c>
      <c r="F131" s="69"/>
      <c r="G131" s="69" t="s">
        <v>84</v>
      </c>
      <c r="H131" s="150"/>
      <c r="I131" s="14" t="s">
        <v>141</v>
      </c>
      <c r="J131" s="26">
        <f ca="1">H129*25%</f>
        <v>1.75</v>
      </c>
    </row>
    <row r="132" spans="1:10" x14ac:dyDescent="0.25">
      <c r="A132" s="69" t="s">
        <v>128</v>
      </c>
      <c r="B132" s="69"/>
      <c r="C132" s="57">
        <f ca="1">J133</f>
        <v>7</v>
      </c>
      <c r="D132" s="17">
        <f ca="1">((100/H129)*C132)/100</f>
        <v>1</v>
      </c>
      <c r="E132" s="190">
        <f ca="1">(((C133/H129*10)+(40/(D129+F129+H129)*C134)+(7.5/(H129)*C135)+(7.5/(H129)*C136)+(10/H129*C137)+(10/H129*C138)+(5/H129*C139)+(5/H129*C140)+(5/H129*C141))/100)</f>
        <v>0.92142857142857137</v>
      </c>
      <c r="F132" s="190"/>
      <c r="G132" s="190">
        <f ca="1">((((C132/H129)*20)+((C133/H129)*25)+(30/(H129+F129+D129)*C134)+(5/H129*C135)+(5/H129*C136)+(5/H129*C137)+(5/H129*C138)+(0/H129*C139)+(0/H129*C140)+(5/H129*C141))/100)</f>
        <v>0.95</v>
      </c>
      <c r="H132" s="190"/>
      <c r="I132" s="14" t="s">
        <v>101</v>
      </c>
      <c r="J132" s="27">
        <f ca="1">H129*50%</f>
        <v>3.5</v>
      </c>
    </row>
    <row r="133" spans="1:10" x14ac:dyDescent="0.25">
      <c r="A133" s="69" t="s">
        <v>50</v>
      </c>
      <c r="B133" s="69"/>
      <c r="C133" s="55">
        <f ca="1">J141</f>
        <v>7</v>
      </c>
      <c r="D133" s="17">
        <f ca="1">((100/H129)*C133)/100</f>
        <v>1</v>
      </c>
      <c r="E133" s="190"/>
      <c r="F133" s="190"/>
      <c r="G133" s="190"/>
      <c r="H133" s="190"/>
      <c r="I133" s="14" t="s">
        <v>102</v>
      </c>
      <c r="J133" s="27">
        <f ca="1">H129</f>
        <v>7</v>
      </c>
    </row>
    <row r="134" spans="1:10" ht="15.75" customHeight="1" x14ac:dyDescent="0.25">
      <c r="A134" s="69" t="s">
        <v>129</v>
      </c>
      <c r="B134" s="69"/>
      <c r="C134" s="57">
        <v>8</v>
      </c>
      <c r="D134" s="17">
        <f ca="1">((100/(D129+F129+H129))*C134)/100</f>
        <v>1</v>
      </c>
      <c r="E134" s="190"/>
      <c r="F134" s="190"/>
      <c r="G134" s="190"/>
      <c r="H134" s="190"/>
      <c r="I134" s="14" t="s">
        <v>103</v>
      </c>
      <c r="J134" s="28">
        <f ca="1">(IF(B129&gt;1,(H129/(B129+2)),H129/4))</f>
        <v>1.75</v>
      </c>
    </row>
    <row r="135" spans="1:10" ht="15.75" customHeight="1" x14ac:dyDescent="0.25">
      <c r="A135" s="69" t="s">
        <v>136</v>
      </c>
      <c r="B135" s="69" t="s">
        <v>130</v>
      </c>
      <c r="C135" s="57">
        <v>7</v>
      </c>
      <c r="D135" s="17">
        <f ca="1">((100/H129)*C135)/100</f>
        <v>1</v>
      </c>
      <c r="E135" s="190"/>
      <c r="F135" s="190"/>
      <c r="G135" s="190"/>
      <c r="H135" s="190"/>
      <c r="I135" s="14" t="s">
        <v>104</v>
      </c>
      <c r="J135" s="28">
        <f ca="1">(IF(B129&gt;1,(H129/(B129+2)+J134),H129/4+J134))</f>
        <v>3.5</v>
      </c>
    </row>
    <row r="136" spans="1:10" ht="15.75" customHeight="1" x14ac:dyDescent="0.25">
      <c r="A136" s="69" t="s">
        <v>137</v>
      </c>
      <c r="B136" s="69" t="s">
        <v>130</v>
      </c>
      <c r="C136" s="57">
        <v>7</v>
      </c>
      <c r="D136" s="17">
        <f ca="1">((100/H129)*C136)/100</f>
        <v>1</v>
      </c>
      <c r="E136" s="190"/>
      <c r="F136" s="190"/>
      <c r="G136" s="190"/>
      <c r="H136" s="190"/>
      <c r="I136" s="14" t="s">
        <v>146</v>
      </c>
      <c r="J136" s="28">
        <f>(IF(B129&gt;1,(H129/(B129+2)+J135),0))</f>
        <v>0</v>
      </c>
    </row>
    <row r="137" spans="1:10" ht="15" customHeight="1" x14ac:dyDescent="0.25">
      <c r="A137" s="69" t="s">
        <v>135</v>
      </c>
      <c r="B137" s="69" t="s">
        <v>132</v>
      </c>
      <c r="C137" s="57">
        <v>7</v>
      </c>
      <c r="D137" s="17">
        <f ca="1">((100/(H129))*C137)/100</f>
        <v>1</v>
      </c>
      <c r="E137" s="190"/>
      <c r="F137" s="190"/>
      <c r="G137" s="190"/>
      <c r="H137" s="190"/>
      <c r="I137" s="14" t="s">
        <v>143</v>
      </c>
      <c r="J137" s="28">
        <f>(IF(B129&gt;2,(H129/(B129+2)+J136),0))</f>
        <v>0</v>
      </c>
    </row>
    <row r="138" spans="1:10" ht="15.75" customHeight="1" x14ac:dyDescent="0.25">
      <c r="A138" s="69" t="s">
        <v>131</v>
      </c>
      <c r="B138" s="69" t="s">
        <v>131</v>
      </c>
      <c r="C138" s="57">
        <v>7</v>
      </c>
      <c r="D138" s="17">
        <f ca="1">((100/H129)*C138)/100</f>
        <v>1</v>
      </c>
      <c r="E138" s="190"/>
      <c r="F138" s="190"/>
      <c r="G138" s="190"/>
      <c r="H138" s="190"/>
      <c r="I138" s="14" t="s">
        <v>144</v>
      </c>
      <c r="J138" s="29">
        <f>(IF(B129&gt;3,(H129/(B129+2)+J137),0))</f>
        <v>0</v>
      </c>
    </row>
    <row r="139" spans="1:10" ht="15.75" customHeight="1" x14ac:dyDescent="0.25">
      <c r="A139" s="69" t="s">
        <v>138</v>
      </c>
      <c r="B139" s="69"/>
      <c r="C139" s="57">
        <v>7</v>
      </c>
      <c r="D139" s="17">
        <f ca="1">((100/H129)*C139)/100</f>
        <v>1</v>
      </c>
      <c r="E139" s="190"/>
      <c r="F139" s="190"/>
      <c r="G139" s="190"/>
      <c r="H139" s="190"/>
      <c r="I139" s="14" t="s">
        <v>145</v>
      </c>
      <c r="J139" s="28">
        <f>(IF(B129&gt;4,(H129/(B129+2)+J138),0))</f>
        <v>0</v>
      </c>
    </row>
    <row r="140" spans="1:10" ht="15.75" customHeight="1" x14ac:dyDescent="0.25">
      <c r="A140" s="69" t="s">
        <v>133</v>
      </c>
      <c r="B140" s="69" t="s">
        <v>133</v>
      </c>
      <c r="C140" s="57">
        <v>3</v>
      </c>
      <c r="D140" s="17">
        <f ca="1">((100/(H129))*C140)/100</f>
        <v>0.4285714285714286</v>
      </c>
      <c r="E140" s="190"/>
      <c r="F140" s="190"/>
      <c r="G140" s="190"/>
      <c r="H140" s="190"/>
      <c r="I140" s="14" t="s">
        <v>147</v>
      </c>
      <c r="J140" s="28">
        <f ca="1">(IF(B129=1,(H129/(B129+3)+J135),IF(B129=0,(H129/4+J135),IF(B129&gt;1,0))))</f>
        <v>5.25</v>
      </c>
    </row>
    <row r="141" spans="1:10" ht="16.5" thickBot="1" x14ac:dyDescent="0.3">
      <c r="A141" s="69" t="s">
        <v>134</v>
      </c>
      <c r="B141" s="69"/>
      <c r="C141" s="57">
        <v>0</v>
      </c>
      <c r="D141" s="17">
        <f ca="1">((100/(H129))*C141)/100</f>
        <v>0</v>
      </c>
      <c r="E141" s="190"/>
      <c r="F141" s="190"/>
      <c r="G141" s="190"/>
      <c r="H141" s="190"/>
      <c r="I141" s="15" t="s">
        <v>105</v>
      </c>
      <c r="J141" s="30">
        <f ca="1">(IF(B129&gt;1.5,(H129/(B129+2)+J135+MAX(0,J136-J135)+MAX(0,J137-J136)+MAX(0,J138-J137)+MAX(0,J139-J138)+MAX(0,J140-J139)),IF(B129=1,(H129/(B129+3)+J140),IF(B129=0,H129/4+J140))))</f>
        <v>7</v>
      </c>
    </row>
    <row r="142" spans="1:10" ht="15.75" customHeight="1" x14ac:dyDescent="0.25">
      <c r="A142" s="77" t="s">
        <v>140</v>
      </c>
      <c r="B142" s="77"/>
      <c r="C142" s="77" t="str">
        <f>D62</f>
        <v>F Wing = St + 1st to 7th Floor</v>
      </c>
      <c r="D142" s="77"/>
      <c r="E142" s="77"/>
      <c r="F142" s="77"/>
      <c r="G142" s="77"/>
      <c r="H142" s="77"/>
      <c r="I142" s="60" t="str">
        <f ca="1">IF(D155=100%,"All work Completed. Possession granted to the Building.",IF(D154=100%,"All work Completed, Waiting for OC",I143&amp;""&amp;I144&amp;""&amp;J143&amp;""&amp;J142&amp;" "&amp;J144))</f>
        <v>Excavation, Plinth, RCC Slab, Brickwork, Internal Plaster Completed, External Plaster upto 5 Floor, Flooring upto 2 Floor Completed</v>
      </c>
      <c r="J142" s="45" t="str">
        <f ca="1">(IF(C148=(D143+F143+H143),"",IF(C148&gt;0,", RCC upto "&amp;C148&amp;" Slab","")))&amp;(IF(C149=H143,"",IF(C149&gt;0,", Brickwork upto "&amp;C149&amp;" Floor","")))&amp;(IF(C150=H143,"",IF(C150&gt;0,", Internal Plaster upto "&amp;C150&amp;" Floor","")))&amp;(IF(C151=H143,"",IF(C151&gt;0,", External Plaster upto "&amp;C151&amp;" Floor","")))&amp;(IF(C152=H143,"",IF(C152&gt;0,", Flooring upto "&amp;C152&amp;" Floor","")))&amp;(IF(C153=H143,"",IF(C153&gt;0,", Painting upto "&amp;C153&amp;" Floor","")))&amp;(IF(C154=H143,"",IF(C154&gt;0,", Finishing upto "&amp;C154&amp;" Floor","")))&amp;(IF(C155=H143,"",IF(C155&gt;0,", Possession upto "&amp;C155&amp;" Floor","")))</f>
        <v>, External Plaster upto 5 Floor, Flooring upto 2 Floor</v>
      </c>
    </row>
    <row r="143" spans="1:10" x14ac:dyDescent="0.25">
      <c r="A143" s="53" t="s">
        <v>142</v>
      </c>
      <c r="B143" s="53">
        <v>0</v>
      </c>
      <c r="C143" s="53" t="s">
        <v>73</v>
      </c>
      <c r="D143" s="53">
        <v>1</v>
      </c>
      <c r="E143" s="53" t="s">
        <v>72</v>
      </c>
      <c r="F143" s="53">
        <v>0</v>
      </c>
      <c r="G143" s="53" t="s">
        <v>80</v>
      </c>
      <c r="H143" s="53">
        <f ca="1">--TRIM(RIGHT(SUBSTITUTE(LEFT(C142,_xlfn.AGGREGATE(16,6,FIND({0,1,2,3,4,5,6,7,8,9},C142,ROW(INDIRECT("1:"&amp;LEN(C142)))),1))," ",REPT(" ",LEN(C142))),LEN(C142)))</f>
        <v>7</v>
      </c>
      <c r="I143" s="59" t="str">
        <f ca="1">IF(D146=100%,"Excavation","")&amp;IF(D147=100%,", Plinth","")&amp;IF(D148=100%,", RCC Slab","")&amp;IF(D149=100%,", Brickwork","")&amp;IF(D150=100%,", Internal Plaster","")&amp;IF(D151=100%,", External Plaster","")&amp;IF(D152=100%,", Flooring","")&amp;IF(D153=100%,", Painting","")&amp;IF(D154=100%,", Building common Amenities","")</f>
        <v>Excavation, Plinth, RCC Slab, Brickwork, Internal Plaster</v>
      </c>
      <c r="J143" s="47" t="str">
        <f ca="1">(IF(C146=0,"Work not yet Started.",IF(D146=25%,"Piling work in process",IF(D146=50%,"Excavation work in process",IF(D146=100%,"","0")))))&amp;(IF(C147=0%,"",IF(C147=J148,", Footing work is process",IF(C147=J149,", Footing work Completed",IF(C147=J150,", 1st Basement Completed",IF(C147=J151,", 1st &amp; 2nd Basement Completed",IF(C147=J152,", 1st to 3rd Basement Completed",IF(C147=J153,", 1st to 4th Basement Completed",IF(C147=J154,", Plinth work is process",IF(C147=J155,"","0"))))))))))</f>
        <v/>
      </c>
    </row>
    <row r="144" spans="1:10" ht="30.75" customHeight="1" x14ac:dyDescent="0.25">
      <c r="A144" s="76" t="s">
        <v>90</v>
      </c>
      <c r="B144" s="76"/>
      <c r="C144" s="77" t="str">
        <f ca="1">I142</f>
        <v>Excavation, Plinth, RCC Slab, Brickwork, Internal Plaster Completed, External Plaster upto 5 Floor, Flooring upto 2 Floor Completed</v>
      </c>
      <c r="D144" s="77"/>
      <c r="E144" s="77"/>
      <c r="F144" s="77"/>
      <c r="G144" s="77"/>
      <c r="H144" s="77"/>
      <c r="I144" s="59" t="str">
        <f ca="1">IF(I143&lt;&gt;""," Completed","")</f>
        <v xml:space="preserve"> Completed</v>
      </c>
      <c r="J144" s="47" t="str">
        <f ca="1">IF(J142&lt;&gt;"","Completed","")</f>
        <v>Completed</v>
      </c>
    </row>
    <row r="145" spans="1:10" ht="15.75" customHeight="1" x14ac:dyDescent="0.25">
      <c r="A145" s="69" t="s">
        <v>49</v>
      </c>
      <c r="B145" s="69"/>
      <c r="C145" s="57" t="s">
        <v>139</v>
      </c>
      <c r="D145" s="57" t="s">
        <v>83</v>
      </c>
      <c r="E145" s="69" t="s">
        <v>85</v>
      </c>
      <c r="F145" s="69"/>
      <c r="G145" s="69" t="s">
        <v>84</v>
      </c>
      <c r="H145" s="69"/>
      <c r="I145" s="14" t="s">
        <v>141</v>
      </c>
      <c r="J145" s="26">
        <f ca="1">H143*25%</f>
        <v>1.75</v>
      </c>
    </row>
    <row r="146" spans="1:10" x14ac:dyDescent="0.25">
      <c r="A146" s="69" t="s">
        <v>128</v>
      </c>
      <c r="B146" s="69"/>
      <c r="C146" s="57">
        <v>7</v>
      </c>
      <c r="D146" s="17">
        <f ca="1">((100/H143)*C146)/100</f>
        <v>1</v>
      </c>
      <c r="E146" s="190">
        <f ca="1">(((C147/H143*10)+(40/(D143+F143+H143)*C148)+(7.5/(H143)*C149)+(7.5/(H143)*C150)+(10/H143*C151)+(10/H143*C152)+(5/H143*C153)+(5/H143*C154)+(5/H143*C155))/100)</f>
        <v>0.75</v>
      </c>
      <c r="F146" s="190"/>
      <c r="G146" s="190">
        <f ca="1">((((C146/H143)*20)+((C147/H143)*25)+(30/(H143+F143+D143)*C148)+(5/H143*C149)+(5/H143*C150)+(5/H143*C151)+(5/H143*C152)+(0/H143*C153)+(0/H143*C154)+(5/H143*C155))/100)</f>
        <v>0.9</v>
      </c>
      <c r="H146" s="190"/>
      <c r="I146" s="14" t="s">
        <v>101</v>
      </c>
      <c r="J146" s="27">
        <f ca="1">H143*50%</f>
        <v>3.5</v>
      </c>
    </row>
    <row r="147" spans="1:10" x14ac:dyDescent="0.25">
      <c r="A147" s="69" t="s">
        <v>50</v>
      </c>
      <c r="B147" s="69"/>
      <c r="C147" s="55">
        <f ca="1">J155</f>
        <v>7</v>
      </c>
      <c r="D147" s="17">
        <f ca="1">((100/H143)*C147)/100</f>
        <v>1</v>
      </c>
      <c r="E147" s="190"/>
      <c r="F147" s="190"/>
      <c r="G147" s="190"/>
      <c r="H147" s="190"/>
      <c r="I147" s="14" t="s">
        <v>102</v>
      </c>
      <c r="J147" s="27">
        <f ca="1">H143</f>
        <v>7</v>
      </c>
    </row>
    <row r="148" spans="1:10" ht="15.75" customHeight="1" x14ac:dyDescent="0.25">
      <c r="A148" s="69" t="s">
        <v>129</v>
      </c>
      <c r="B148" s="69"/>
      <c r="C148" s="57">
        <v>8</v>
      </c>
      <c r="D148" s="17">
        <f ca="1">((100/(D143+F143+H143))*C148)/100</f>
        <v>1</v>
      </c>
      <c r="E148" s="190"/>
      <c r="F148" s="190"/>
      <c r="G148" s="190"/>
      <c r="H148" s="190"/>
      <c r="I148" s="14" t="s">
        <v>103</v>
      </c>
      <c r="J148" s="28">
        <f ca="1">(IF(B143&gt;1,(H143/(B143+2)),H143/4))</f>
        <v>1.75</v>
      </c>
    </row>
    <row r="149" spans="1:10" ht="15.75" customHeight="1" x14ac:dyDescent="0.25">
      <c r="A149" s="69" t="s">
        <v>136</v>
      </c>
      <c r="B149" s="69" t="s">
        <v>130</v>
      </c>
      <c r="C149" s="57">
        <v>7</v>
      </c>
      <c r="D149" s="17">
        <f ca="1">((100/H143)*C149)/100</f>
        <v>1</v>
      </c>
      <c r="E149" s="190"/>
      <c r="F149" s="190"/>
      <c r="G149" s="190"/>
      <c r="H149" s="190"/>
      <c r="I149" s="14" t="s">
        <v>104</v>
      </c>
      <c r="J149" s="28">
        <f ca="1">(IF(B143&gt;1,(H143/(B143+2)+J148),H143/4+J148))</f>
        <v>3.5</v>
      </c>
    </row>
    <row r="150" spans="1:10" ht="15.75" customHeight="1" x14ac:dyDescent="0.25">
      <c r="A150" s="69" t="s">
        <v>137</v>
      </c>
      <c r="B150" s="69" t="s">
        <v>130</v>
      </c>
      <c r="C150" s="57">
        <v>7</v>
      </c>
      <c r="D150" s="17">
        <f ca="1">((100/H143)*C150)/100</f>
        <v>1</v>
      </c>
      <c r="E150" s="190"/>
      <c r="F150" s="190"/>
      <c r="G150" s="190"/>
      <c r="H150" s="190"/>
      <c r="I150" s="14" t="s">
        <v>146</v>
      </c>
      <c r="J150" s="28">
        <f>(IF(B143&gt;1,(H143/(B143+2)+J149),0))</f>
        <v>0</v>
      </c>
    </row>
    <row r="151" spans="1:10" ht="15" customHeight="1" x14ac:dyDescent="0.25">
      <c r="A151" s="69" t="s">
        <v>135</v>
      </c>
      <c r="B151" s="69" t="s">
        <v>132</v>
      </c>
      <c r="C151" s="57">
        <v>5</v>
      </c>
      <c r="D151" s="17">
        <f ca="1">((100/(H143))*C151)/100</f>
        <v>0.7142857142857143</v>
      </c>
      <c r="E151" s="190"/>
      <c r="F151" s="190"/>
      <c r="G151" s="190"/>
      <c r="H151" s="190"/>
      <c r="I151" s="14" t="s">
        <v>143</v>
      </c>
      <c r="J151" s="28">
        <f>(IF(B143&gt;2,(H143/(B143+2)+J150),0))</f>
        <v>0</v>
      </c>
    </row>
    <row r="152" spans="1:10" ht="15.75" customHeight="1" x14ac:dyDescent="0.25">
      <c r="A152" s="69" t="s">
        <v>131</v>
      </c>
      <c r="B152" s="69" t="s">
        <v>131</v>
      </c>
      <c r="C152" s="57">
        <v>2</v>
      </c>
      <c r="D152" s="17">
        <f ca="1">((100/H143)*C152)/100</f>
        <v>0.28571428571428575</v>
      </c>
      <c r="E152" s="190"/>
      <c r="F152" s="190"/>
      <c r="G152" s="190"/>
      <c r="H152" s="190"/>
      <c r="I152" s="14" t="s">
        <v>144</v>
      </c>
      <c r="J152" s="29">
        <f>(IF(B143&gt;3,(H143/(B143+2)+J151),0))</f>
        <v>0</v>
      </c>
    </row>
    <row r="153" spans="1:10" ht="15.75" customHeight="1" x14ac:dyDescent="0.25">
      <c r="A153" s="69" t="s">
        <v>138</v>
      </c>
      <c r="B153" s="69"/>
      <c r="C153" s="57">
        <v>0</v>
      </c>
      <c r="D153" s="17">
        <f ca="1">((100/H143)*C153)/100</f>
        <v>0</v>
      </c>
      <c r="E153" s="190"/>
      <c r="F153" s="190"/>
      <c r="G153" s="190"/>
      <c r="H153" s="190"/>
      <c r="I153" s="14" t="s">
        <v>145</v>
      </c>
      <c r="J153" s="28">
        <f>(IF(B143&gt;4,(H143/(B143+2)+J152),0))</f>
        <v>0</v>
      </c>
    </row>
    <row r="154" spans="1:10" ht="15.75" customHeight="1" x14ac:dyDescent="0.25">
      <c r="A154" s="69" t="s">
        <v>133</v>
      </c>
      <c r="B154" s="69" t="s">
        <v>133</v>
      </c>
      <c r="C154" s="57">
        <v>0</v>
      </c>
      <c r="D154" s="17">
        <f ca="1">((100/(H143))*C154)/100</f>
        <v>0</v>
      </c>
      <c r="E154" s="190"/>
      <c r="F154" s="190"/>
      <c r="G154" s="190"/>
      <c r="H154" s="190"/>
      <c r="I154" s="14" t="s">
        <v>147</v>
      </c>
      <c r="J154" s="28">
        <f ca="1">(IF(B143=1,(H143/(B143+3)+J149),IF(B143=0,(H143/4+J149),IF(B143&gt;1,0))))</f>
        <v>5.25</v>
      </c>
    </row>
    <row r="155" spans="1:10" ht="16.5" thickBot="1" x14ac:dyDescent="0.3">
      <c r="A155" s="69" t="s">
        <v>134</v>
      </c>
      <c r="B155" s="69"/>
      <c r="C155" s="57">
        <v>0</v>
      </c>
      <c r="D155" s="17">
        <f ca="1">((100/(H143))*C155)/100</f>
        <v>0</v>
      </c>
      <c r="E155" s="190"/>
      <c r="F155" s="190"/>
      <c r="G155" s="190"/>
      <c r="H155" s="190"/>
      <c r="I155" s="15" t="s">
        <v>105</v>
      </c>
      <c r="J155" s="30">
        <f ca="1">(IF(B143&gt;1.5,(H143/(B143+2)+J149+MAX(0,J150-J149)+MAX(0,J151-J150)+MAX(0,J152-J151)+MAX(0,J153-J152)+MAX(0,J154-J153)),IF(B143=1,(H143/(B143+3)+J154),IF(B143=0,H143/4+J154))))</f>
        <v>7</v>
      </c>
    </row>
    <row r="156" spans="1:10" x14ac:dyDescent="0.25">
      <c r="A156" s="196" t="s">
        <v>155</v>
      </c>
      <c r="B156" s="196"/>
      <c r="C156" s="196"/>
      <c r="D156" s="196"/>
      <c r="E156" s="196"/>
      <c r="F156" s="197" t="s">
        <v>160</v>
      </c>
      <c r="G156" s="197"/>
      <c r="H156" s="197"/>
    </row>
    <row r="157" spans="1:10" x14ac:dyDescent="0.25">
      <c r="A157" s="102" t="s">
        <v>158</v>
      </c>
      <c r="B157" s="102"/>
      <c r="C157" s="102"/>
      <c r="D157" s="102"/>
      <c r="E157" s="102"/>
      <c r="F157" s="117">
        <v>4000</v>
      </c>
      <c r="G157" s="117"/>
      <c r="H157" s="117"/>
    </row>
    <row r="158" spans="1:10" hidden="1" x14ac:dyDescent="0.25">
      <c r="A158" s="102" t="s">
        <v>157</v>
      </c>
      <c r="B158" s="102"/>
      <c r="C158" s="102"/>
      <c r="D158" s="102"/>
      <c r="E158" s="102"/>
      <c r="F158" s="117"/>
      <c r="G158" s="117"/>
      <c r="H158" s="117"/>
    </row>
    <row r="159" spans="1:10" hidden="1" x14ac:dyDescent="0.25">
      <c r="A159" s="102" t="s">
        <v>159</v>
      </c>
      <c r="B159" s="102"/>
      <c r="C159" s="102"/>
      <c r="D159" s="102"/>
      <c r="E159" s="102"/>
      <c r="F159" s="117"/>
      <c r="G159" s="117"/>
      <c r="H159" s="117"/>
    </row>
    <row r="160" spans="1:10" s="31" customFormat="1" hidden="1" x14ac:dyDescent="0.25">
      <c r="A160" s="102" t="s">
        <v>156</v>
      </c>
      <c r="B160" s="102"/>
      <c r="C160" s="102"/>
      <c r="D160" s="102"/>
      <c r="E160" s="102"/>
      <c r="F160" s="117"/>
      <c r="G160" s="117"/>
      <c r="H160" s="117"/>
    </row>
    <row r="161" spans="1:8" s="31" customFormat="1" hidden="1" x14ac:dyDescent="0.25">
      <c r="A161" s="102" t="s">
        <v>95</v>
      </c>
      <c r="B161" s="102"/>
      <c r="C161" s="102"/>
      <c r="D161" s="102"/>
      <c r="E161" s="102"/>
      <c r="F161" s="117"/>
      <c r="G161" s="117"/>
      <c r="H161" s="117"/>
    </row>
    <row r="162" spans="1:8" s="31" customFormat="1" hidden="1" x14ac:dyDescent="0.25">
      <c r="A162" s="102" t="s">
        <v>96</v>
      </c>
      <c r="B162" s="102"/>
      <c r="C162" s="102"/>
      <c r="D162" s="102"/>
      <c r="E162" s="102"/>
      <c r="F162" s="117"/>
      <c r="G162" s="117"/>
      <c r="H162" s="117"/>
    </row>
    <row r="163" spans="1:8" s="31" customFormat="1" hidden="1" x14ac:dyDescent="0.25">
      <c r="A163" s="102" t="s">
        <v>161</v>
      </c>
      <c r="B163" s="102"/>
      <c r="C163" s="102"/>
      <c r="D163" s="102"/>
      <c r="E163" s="102"/>
      <c r="F163" s="117"/>
      <c r="G163" s="117"/>
      <c r="H163" s="117"/>
    </row>
    <row r="164" spans="1:8" s="31" customFormat="1" hidden="1" x14ac:dyDescent="0.25">
      <c r="A164" s="102" t="s">
        <v>97</v>
      </c>
      <c r="B164" s="102"/>
      <c r="C164" s="102"/>
      <c r="D164" s="102"/>
      <c r="E164" s="102"/>
      <c r="F164" s="117"/>
      <c r="G164" s="117"/>
      <c r="H164" s="117"/>
    </row>
    <row r="165" spans="1:8" s="31" customFormat="1" hidden="1" x14ac:dyDescent="0.25">
      <c r="A165" s="102" t="s">
        <v>98</v>
      </c>
      <c r="B165" s="102"/>
      <c r="C165" s="102"/>
      <c r="D165" s="102"/>
      <c r="E165" s="102"/>
      <c r="F165" s="117"/>
      <c r="G165" s="117"/>
      <c r="H165" s="117"/>
    </row>
    <row r="166" spans="1:8" s="31" customFormat="1" hidden="1" x14ac:dyDescent="0.25">
      <c r="A166" s="102" t="s">
        <v>99</v>
      </c>
      <c r="B166" s="102"/>
      <c r="C166" s="102"/>
      <c r="D166" s="102"/>
      <c r="E166" s="102"/>
      <c r="F166" s="117"/>
      <c r="G166" s="117"/>
      <c r="H166" s="117"/>
    </row>
    <row r="167" spans="1:8" s="31" customFormat="1" hidden="1" x14ac:dyDescent="0.25">
      <c r="A167" s="102" t="s">
        <v>100</v>
      </c>
      <c r="B167" s="102"/>
      <c r="C167" s="102"/>
      <c r="D167" s="102"/>
      <c r="E167" s="102"/>
      <c r="F167" s="117"/>
      <c r="G167" s="117"/>
      <c r="H167" s="117"/>
    </row>
    <row r="168" spans="1:8" x14ac:dyDescent="0.25">
      <c r="A168" s="102" t="s">
        <v>51</v>
      </c>
      <c r="B168" s="102"/>
      <c r="C168" s="102"/>
      <c r="D168" s="102"/>
      <c r="E168" s="102"/>
      <c r="F168" s="117">
        <v>150000</v>
      </c>
      <c r="G168" s="117"/>
      <c r="H168" s="117"/>
    </row>
    <row r="169" spans="1:8" s="32" customFormat="1" x14ac:dyDescent="0.25">
      <c r="A169" s="136" t="s">
        <v>52</v>
      </c>
      <c r="B169" s="136"/>
      <c r="C169" s="136"/>
      <c r="D169" s="136"/>
      <c r="E169" s="136"/>
      <c r="F169" s="117">
        <f>F157*0.8</f>
        <v>3200</v>
      </c>
      <c r="G169" s="117"/>
      <c r="H169" s="117"/>
    </row>
    <row r="170" spans="1:8" s="33" customFormat="1" x14ac:dyDescent="0.25">
      <c r="A170" s="138" t="s">
        <v>71</v>
      </c>
      <c r="B170" s="138"/>
      <c r="C170" s="138"/>
      <c r="D170" s="138"/>
      <c r="E170" s="138"/>
      <c r="F170" s="138"/>
      <c r="G170" s="138"/>
      <c r="H170" s="138"/>
    </row>
    <row r="171" spans="1:8" s="33" customFormat="1" ht="15.75" customHeight="1" x14ac:dyDescent="0.25">
      <c r="A171" s="143" t="s">
        <v>53</v>
      </c>
      <c r="B171" s="143"/>
      <c r="C171" s="142" t="s">
        <v>78</v>
      </c>
      <c r="D171" s="142"/>
      <c r="E171" s="139" t="s">
        <v>54</v>
      </c>
      <c r="F171" s="139"/>
      <c r="G171" s="143" t="s">
        <v>55</v>
      </c>
      <c r="H171" s="143"/>
    </row>
    <row r="172" spans="1:8" s="33" customFormat="1" x14ac:dyDescent="0.25">
      <c r="A172" s="137" t="s">
        <v>188</v>
      </c>
      <c r="B172" s="137"/>
      <c r="C172" s="191">
        <f>COUNT(D187:D198)*5+COUNT(D200:D205)</f>
        <v>66</v>
      </c>
      <c r="D172" s="191"/>
      <c r="E172" s="191">
        <f>SUM(D187:D198)*5+SUM(D200:D205)</f>
        <v>31034.199689999998</v>
      </c>
      <c r="F172" s="191"/>
      <c r="G172" s="191">
        <f>SUM(F187:F198)*5+SUM(F200:F205)</f>
        <v>46551.299534999991</v>
      </c>
      <c r="H172" s="191"/>
    </row>
    <row r="173" spans="1:8" s="33" customFormat="1" x14ac:dyDescent="0.25">
      <c r="A173" s="137" t="s">
        <v>193</v>
      </c>
      <c r="B173" s="137"/>
      <c r="C173" s="191">
        <f>COUNT(D209:D215)*7</f>
        <v>49</v>
      </c>
      <c r="D173" s="191"/>
      <c r="E173" s="191">
        <f>SUM(D209:D215)*7</f>
        <v>22325.047289999999</v>
      </c>
      <c r="F173" s="191"/>
      <c r="G173" s="191">
        <f>SUM(F209:F215)*7</f>
        <v>33487.570934999996</v>
      </c>
      <c r="H173" s="191"/>
    </row>
    <row r="174" spans="1:8" s="33" customFormat="1" x14ac:dyDescent="0.25">
      <c r="A174" s="137" t="s">
        <v>195</v>
      </c>
      <c r="B174" s="137"/>
      <c r="C174" s="191">
        <f>COUNT(D219:D227)*7</f>
        <v>63</v>
      </c>
      <c r="D174" s="191"/>
      <c r="E174" s="191">
        <f>SUM(D219:D227)*7</f>
        <v>29544.139169999999</v>
      </c>
      <c r="F174" s="191"/>
      <c r="G174" s="191">
        <f>SUM(F219:F227)*7</f>
        <v>44316.208755</v>
      </c>
      <c r="H174" s="191"/>
    </row>
    <row r="175" spans="1:8" s="32" customFormat="1" x14ac:dyDescent="0.25">
      <c r="A175" s="137" t="s">
        <v>196</v>
      </c>
      <c r="B175" s="137"/>
      <c r="C175" s="191">
        <f>COUNT(D231:D234)*7</f>
        <v>28</v>
      </c>
      <c r="D175" s="191"/>
      <c r="E175" s="191">
        <f>SUM(D231:D234)*7</f>
        <v>11431.986929999997</v>
      </c>
      <c r="F175" s="191"/>
      <c r="G175" s="191">
        <f>SUM(F231:F234)*7</f>
        <v>17147.980394999999</v>
      </c>
      <c r="H175" s="191"/>
    </row>
    <row r="176" spans="1:8" x14ac:dyDescent="0.25">
      <c r="A176" s="137" t="s">
        <v>197</v>
      </c>
      <c r="B176" s="137"/>
      <c r="C176" s="191">
        <f>COUNT(D238:D245)*7</f>
        <v>56</v>
      </c>
      <c r="D176" s="191"/>
      <c r="E176" s="191">
        <f>SUM(D238:D245)*7</f>
        <v>25835.887349999994</v>
      </c>
      <c r="F176" s="191"/>
      <c r="G176" s="191">
        <f>SUM(F238:F245)*7</f>
        <v>38753.831024999999</v>
      </c>
      <c r="H176" s="191"/>
    </row>
    <row r="177" spans="1:14" s="35" customFormat="1" ht="16.5" thickBot="1" x14ac:dyDescent="0.3">
      <c r="A177" s="201" t="s">
        <v>198</v>
      </c>
      <c r="B177" s="201"/>
      <c r="C177" s="202">
        <f>COUNT(D249:D257)*7</f>
        <v>63</v>
      </c>
      <c r="D177" s="202"/>
      <c r="E177" s="202">
        <f>SUM(D249:D257)*7</f>
        <v>31399.20693</v>
      </c>
      <c r="F177" s="202"/>
      <c r="G177" s="202">
        <f>SUM(F249:F257)*7</f>
        <v>47098.810394999993</v>
      </c>
      <c r="H177" s="202"/>
      <c r="I177" s="34"/>
      <c r="N177" s="34"/>
    </row>
    <row r="178" spans="1:14" ht="16.5" thickBot="1" x14ac:dyDescent="0.3">
      <c r="A178" s="192" t="s">
        <v>150</v>
      </c>
      <c r="B178" s="193"/>
      <c r="C178" s="198">
        <f>SUM(C172:C177)</f>
        <v>325</v>
      </c>
      <c r="D178" s="199"/>
      <c r="E178" s="194">
        <f>SUM(E172:E177)</f>
        <v>151570.46735999998</v>
      </c>
      <c r="F178" s="195"/>
      <c r="G178" s="179">
        <f>SUM(G172:G177)</f>
        <v>227355.70103999996</v>
      </c>
      <c r="H178" s="180"/>
      <c r="I178" s="34"/>
    </row>
    <row r="179" spans="1:14" s="35" customFormat="1" x14ac:dyDescent="0.25">
      <c r="A179" s="197" t="s">
        <v>56</v>
      </c>
      <c r="B179" s="197"/>
      <c r="C179" s="197"/>
      <c r="D179" s="197"/>
      <c r="E179" s="197"/>
      <c r="F179" s="197"/>
      <c r="G179" s="197"/>
      <c r="H179" s="197"/>
      <c r="I179" s="34"/>
    </row>
    <row r="180" spans="1:14" s="35" customFormat="1" x14ac:dyDescent="0.25">
      <c r="A180" s="181" t="s">
        <v>57</v>
      </c>
      <c r="B180" s="182"/>
      <c r="C180" s="182"/>
      <c r="D180" s="182"/>
      <c r="E180" s="182"/>
      <c r="F180" s="182"/>
      <c r="G180" s="182"/>
      <c r="H180" s="183"/>
      <c r="J180" s="34"/>
    </row>
    <row r="181" spans="1:14" s="35" customFormat="1" hidden="1" x14ac:dyDescent="0.25">
      <c r="A181" s="62"/>
      <c r="B181" s="140"/>
      <c r="C181" s="140"/>
      <c r="D181" s="140"/>
      <c r="E181" s="140"/>
      <c r="F181" s="140"/>
      <c r="G181" s="140"/>
      <c r="H181" s="63"/>
      <c r="J181" s="34"/>
    </row>
    <row r="182" spans="1:14" s="35" customFormat="1" ht="47.25" x14ac:dyDescent="0.25">
      <c r="A182" s="130" t="s">
        <v>119</v>
      </c>
      <c r="B182" s="130" t="s">
        <v>120</v>
      </c>
      <c r="C182" s="145" t="s">
        <v>58</v>
      </c>
      <c r="D182" s="145" t="s">
        <v>59</v>
      </c>
      <c r="E182" s="128" t="s">
        <v>60</v>
      </c>
      <c r="F182" s="41" t="s">
        <v>149</v>
      </c>
      <c r="G182" s="130" t="s">
        <v>61</v>
      </c>
      <c r="H182" s="131"/>
      <c r="I182" s="34"/>
    </row>
    <row r="183" spans="1:14" s="35" customFormat="1" x14ac:dyDescent="0.25">
      <c r="A183" s="132"/>
      <c r="B183" s="132"/>
      <c r="C183" s="146"/>
      <c r="D183" s="146"/>
      <c r="E183" s="129"/>
      <c r="F183" s="13">
        <v>0.5</v>
      </c>
      <c r="G183" s="132"/>
      <c r="H183" s="133"/>
      <c r="I183" s="48">
        <f>4.5*2.8+2.4*2.5+2.75*3.2+1.2*1.95+0.9*1.2+1.2*1.2+1.2*0.9</f>
        <v>33.339999999999996</v>
      </c>
      <c r="J183" s="35">
        <f>0.75*2.8+0.75*3.2</f>
        <v>4.5</v>
      </c>
    </row>
    <row r="184" spans="1:14" s="35" customFormat="1" x14ac:dyDescent="0.25">
      <c r="A184" s="95" t="s">
        <v>188</v>
      </c>
      <c r="B184" s="96"/>
      <c r="C184" s="96"/>
      <c r="D184" s="96"/>
      <c r="E184" s="96"/>
      <c r="F184" s="96"/>
      <c r="G184" s="96"/>
      <c r="H184" s="97"/>
      <c r="I184" s="34"/>
    </row>
    <row r="185" spans="1:14" s="35" customFormat="1" x14ac:dyDescent="0.25">
      <c r="A185" s="95" t="s">
        <v>189</v>
      </c>
      <c r="B185" s="96"/>
      <c r="C185" s="96"/>
      <c r="D185" s="96"/>
      <c r="E185" s="96"/>
      <c r="F185" s="96"/>
      <c r="G185" s="96"/>
      <c r="H185" s="97"/>
      <c r="I185" s="34"/>
    </row>
    <row r="186" spans="1:14" s="35" customFormat="1" x14ac:dyDescent="0.25">
      <c r="A186" s="141" t="s">
        <v>190</v>
      </c>
      <c r="B186" s="141"/>
      <c r="C186" s="141"/>
      <c r="D186" s="141"/>
      <c r="E186" s="141"/>
      <c r="F186" s="141"/>
      <c r="G186" s="141"/>
      <c r="H186" s="141"/>
      <c r="I186" s="34"/>
      <c r="J186" s="35">
        <f>1+0.1</f>
        <v>1.1000000000000001</v>
      </c>
    </row>
    <row r="187" spans="1:14" s="35" customFormat="1" x14ac:dyDescent="0.25">
      <c r="A187" s="79">
        <v>1</v>
      </c>
      <c r="B187" s="79"/>
      <c r="C187" s="40" t="s">
        <v>191</v>
      </c>
      <c r="D187" s="40">
        <f>(34.75+0.75*(2.8+3.2))*10.764</f>
        <v>422.48699999999997</v>
      </c>
      <c r="E187" s="40">
        <v>0</v>
      </c>
      <c r="F187" s="40">
        <f t="shared" ref="F187:F198" si="0">D187*(($F$183)+1)+(IF(E187&lt;101,E187,IF(E187&lt;201,E187/2,IF(E187&lt;=301,E187/3,E187/4))))</f>
        <v>633.73049999999989</v>
      </c>
      <c r="G187" s="79" t="str">
        <f>A186</f>
        <v>1st to 5th Floor</v>
      </c>
      <c r="H187" s="79"/>
      <c r="I187" s="34"/>
    </row>
    <row r="188" spans="1:14" s="35" customFormat="1" x14ac:dyDescent="0.25">
      <c r="A188" s="79">
        <v>2</v>
      </c>
      <c r="B188" s="79"/>
      <c r="C188" s="40" t="s">
        <v>191</v>
      </c>
      <c r="D188" s="40">
        <f>(36.7+0.75*(2.75+2.4+2.75))*10.764</f>
        <v>458.81549999999999</v>
      </c>
      <c r="E188" s="40">
        <v>0</v>
      </c>
      <c r="F188" s="40">
        <f t="shared" si="0"/>
        <v>688.22325000000001</v>
      </c>
      <c r="G188" s="79" t="str">
        <f t="shared" ref="G188:G198" si="1">G187</f>
        <v>1st to 5th Floor</v>
      </c>
      <c r="H188" s="79"/>
      <c r="I188" s="34"/>
    </row>
    <row r="189" spans="1:14" s="35" customFormat="1" x14ac:dyDescent="0.25">
      <c r="A189" s="79">
        <v>3</v>
      </c>
      <c r="B189" s="79"/>
      <c r="C189" s="40" t="s">
        <v>191</v>
      </c>
      <c r="D189" s="40">
        <f>(34.75+0.75*(2.3+2.75+1.8))*10.764</f>
        <v>429.34904999999998</v>
      </c>
      <c r="E189" s="40">
        <v>0</v>
      </c>
      <c r="F189" s="40">
        <f t="shared" si="0"/>
        <v>644.02357499999994</v>
      </c>
      <c r="G189" s="79" t="str">
        <f t="shared" si="1"/>
        <v>1st to 5th Floor</v>
      </c>
      <c r="H189" s="79"/>
      <c r="I189" s="34"/>
    </row>
    <row r="190" spans="1:14" s="35" customFormat="1" x14ac:dyDescent="0.25">
      <c r="A190" s="79">
        <v>4</v>
      </c>
      <c r="B190" s="79"/>
      <c r="C190" s="40" t="s">
        <v>191</v>
      </c>
      <c r="D190" s="40">
        <f>(34.75+0.75*(2.3+2.75+1.8))*10.764</f>
        <v>429.34904999999998</v>
      </c>
      <c r="E190" s="40">
        <v>0</v>
      </c>
      <c r="F190" s="40">
        <f t="shared" si="0"/>
        <v>644.02357499999994</v>
      </c>
      <c r="G190" s="79" t="str">
        <f t="shared" si="1"/>
        <v>1st to 5th Floor</v>
      </c>
      <c r="H190" s="79"/>
      <c r="I190" s="34"/>
    </row>
    <row r="191" spans="1:14" s="35" customFormat="1" x14ac:dyDescent="0.25">
      <c r="A191" s="79">
        <v>5</v>
      </c>
      <c r="B191" s="79"/>
      <c r="C191" s="40" t="s">
        <v>192</v>
      </c>
      <c r="D191" s="40">
        <f>(46.38+3.1+0.75*(2.75+2.3+2.75))*10.764</f>
        <v>595.57212000000004</v>
      </c>
      <c r="E191" s="40">
        <v>0</v>
      </c>
      <c r="F191" s="40">
        <f t="shared" si="0"/>
        <v>893.35818000000006</v>
      </c>
      <c r="G191" s="79" t="str">
        <f t="shared" si="1"/>
        <v>1st to 5th Floor</v>
      </c>
      <c r="H191" s="79"/>
      <c r="I191" s="34"/>
    </row>
    <row r="192" spans="1:14" s="35" customFormat="1" x14ac:dyDescent="0.25">
      <c r="A192" s="79">
        <v>6</v>
      </c>
      <c r="B192" s="79"/>
      <c r="C192" s="40" t="s">
        <v>191</v>
      </c>
      <c r="D192" s="40">
        <f>(35.15+0.75*(1.8+2.3+2.75))*10.764</f>
        <v>433.65464999999989</v>
      </c>
      <c r="E192" s="40">
        <v>0</v>
      </c>
      <c r="F192" s="40">
        <f t="shared" si="0"/>
        <v>650.48197499999981</v>
      </c>
      <c r="G192" s="79" t="str">
        <f t="shared" si="1"/>
        <v>1st to 5th Floor</v>
      </c>
      <c r="H192" s="79"/>
      <c r="I192" s="34"/>
    </row>
    <row r="193" spans="1:16384" s="35" customFormat="1" x14ac:dyDescent="0.25">
      <c r="A193" s="79">
        <v>7</v>
      </c>
      <c r="B193" s="79"/>
      <c r="C193" s="40" t="s">
        <v>191</v>
      </c>
      <c r="D193" s="40">
        <f>(35.15+0.75*(1.8+2.3+2.75))*10.764</f>
        <v>433.65464999999989</v>
      </c>
      <c r="E193" s="40">
        <v>0</v>
      </c>
      <c r="F193" s="40">
        <f t="shared" si="0"/>
        <v>650.48197499999981</v>
      </c>
      <c r="G193" s="79" t="str">
        <f t="shared" si="1"/>
        <v>1st to 5th Floor</v>
      </c>
      <c r="H193" s="79"/>
      <c r="I193" s="34"/>
    </row>
    <row r="194" spans="1:16384" s="35" customFormat="1" x14ac:dyDescent="0.25">
      <c r="A194" s="79">
        <v>8</v>
      </c>
      <c r="B194" s="79"/>
      <c r="C194" s="40" t="s">
        <v>192</v>
      </c>
      <c r="D194" s="40">
        <f>(46.47+3.1+0.75*(2.75+2.3+2.75))*10.764</f>
        <v>596.54088000000002</v>
      </c>
      <c r="E194" s="40">
        <v>0</v>
      </c>
      <c r="F194" s="40">
        <f t="shared" si="0"/>
        <v>894.81132000000002</v>
      </c>
      <c r="G194" s="79" t="str">
        <f t="shared" si="1"/>
        <v>1st to 5th Floor</v>
      </c>
      <c r="H194" s="79"/>
      <c r="I194" s="34"/>
    </row>
    <row r="195" spans="1:16384" s="35" customFormat="1" x14ac:dyDescent="0.25">
      <c r="A195" s="79">
        <v>9</v>
      </c>
      <c r="B195" s="79"/>
      <c r="C195" s="40" t="s">
        <v>191</v>
      </c>
      <c r="D195" s="40">
        <f>(35.15+0.75*(1.8+2.3+2.75))*10.764</f>
        <v>433.65464999999989</v>
      </c>
      <c r="E195" s="40">
        <v>0</v>
      </c>
      <c r="F195" s="40">
        <f t="shared" si="0"/>
        <v>650.48197499999981</v>
      </c>
      <c r="G195" s="79" t="str">
        <f t="shared" si="1"/>
        <v>1st to 5th Floor</v>
      </c>
      <c r="H195" s="79"/>
      <c r="I195" s="34"/>
    </row>
    <row r="196" spans="1:16384" s="35" customFormat="1" x14ac:dyDescent="0.25">
      <c r="A196" s="79">
        <v>10</v>
      </c>
      <c r="B196" s="79"/>
      <c r="C196" s="40" t="s">
        <v>191</v>
      </c>
      <c r="D196" s="40">
        <f>(35.15+0.75*(1.8+2.3+2.75))*10.764</f>
        <v>433.65464999999989</v>
      </c>
      <c r="E196" s="40">
        <v>0</v>
      </c>
      <c r="F196" s="40">
        <f t="shared" si="0"/>
        <v>650.48197499999981</v>
      </c>
      <c r="G196" s="79" t="str">
        <f t="shared" si="1"/>
        <v>1st to 5th Floor</v>
      </c>
      <c r="H196" s="79"/>
      <c r="I196" s="48">
        <f>4.5*2.8+2.4*2.5+2.75*3.2+1.2*1.95+0.9*1.2+1.2*1.2+1.2*0.9</f>
        <v>33.339999999999996</v>
      </c>
      <c r="J196" s="35">
        <f>0.75*2.8+0.75*3.2</f>
        <v>4.5</v>
      </c>
    </row>
    <row r="197" spans="1:16384" s="35" customFormat="1" x14ac:dyDescent="0.25">
      <c r="A197" s="79">
        <v>11</v>
      </c>
      <c r="B197" s="79"/>
      <c r="C197" s="40" t="s">
        <v>192</v>
      </c>
      <c r="D197" s="40">
        <f>(41.09+8.15+0.75*(2.75))*10.764</f>
        <v>552.22010999999998</v>
      </c>
      <c r="E197" s="40">
        <v>0</v>
      </c>
      <c r="F197" s="40">
        <f t="shared" si="0"/>
        <v>828.33016499999997</v>
      </c>
      <c r="G197" s="79" t="str">
        <f t="shared" si="1"/>
        <v>1st to 5th Floor</v>
      </c>
      <c r="H197" s="79"/>
      <c r="I197" s="34"/>
    </row>
    <row r="198" spans="1:16384" s="35" customFormat="1" x14ac:dyDescent="0.25">
      <c r="A198" s="79">
        <v>12</v>
      </c>
      <c r="B198" s="79"/>
      <c r="C198" s="40" t="s">
        <v>191</v>
      </c>
      <c r="D198" s="40">
        <f>(34.75+0.75*(2.75+3.2))*10.764</f>
        <v>422.08334999999994</v>
      </c>
      <c r="E198" s="40">
        <v>0</v>
      </c>
      <c r="F198" s="40">
        <f t="shared" si="0"/>
        <v>633.12502499999994</v>
      </c>
      <c r="G198" s="79" t="str">
        <f t="shared" si="1"/>
        <v>1st to 5th Floor</v>
      </c>
      <c r="H198" s="79"/>
      <c r="I198" s="34"/>
    </row>
    <row r="199" spans="1:16384" s="35" customFormat="1" x14ac:dyDescent="0.25">
      <c r="A199" s="95" t="s">
        <v>199</v>
      </c>
      <c r="B199" s="96"/>
      <c r="C199" s="96"/>
      <c r="D199" s="96"/>
      <c r="E199" s="96"/>
      <c r="F199" s="96"/>
      <c r="G199" s="96"/>
      <c r="H199" s="97"/>
      <c r="I199" s="34"/>
      <c r="J199" s="35">
        <f>1+0.1</f>
        <v>1.1000000000000001</v>
      </c>
    </row>
    <row r="200" spans="1:16384" s="35" customFormat="1" x14ac:dyDescent="0.25">
      <c r="A200" s="62">
        <v>1</v>
      </c>
      <c r="B200" s="63"/>
      <c r="C200" s="40" t="s">
        <v>191</v>
      </c>
      <c r="D200" s="40">
        <f>(35.15+0.75*(1.8+2.3+2.75))*10.764</f>
        <v>433.65464999999989</v>
      </c>
      <c r="E200" s="40">
        <v>0</v>
      </c>
      <c r="F200" s="40">
        <f t="shared" ref="F200:F205" si="2">D200*(($F$183)+1)+(IF(E200&lt;101,E200,IF(E200&lt;201,E200/2,IF(E200&lt;=301,E200/3,E200/4))))</f>
        <v>650.48197499999981</v>
      </c>
      <c r="G200" s="62" t="str">
        <f>A199</f>
        <v>6th Floor(Part Terrace Area)</v>
      </c>
      <c r="H200" s="63"/>
      <c r="I200" s="34"/>
    </row>
    <row r="201" spans="1:16384" s="35" customFormat="1" x14ac:dyDescent="0.25">
      <c r="A201" s="62">
        <v>2</v>
      </c>
      <c r="B201" s="63"/>
      <c r="C201" s="40" t="s">
        <v>191</v>
      </c>
      <c r="D201" s="40">
        <f>(35.15+0.75*(1.8+2.3+2.75))*10.764</f>
        <v>433.65464999999989</v>
      </c>
      <c r="E201" s="40">
        <v>0</v>
      </c>
      <c r="F201" s="40">
        <f t="shared" si="2"/>
        <v>650.48197499999981</v>
      </c>
      <c r="G201" s="62" t="str">
        <f t="shared" ref="G201:O205" si="3">G200</f>
        <v>6th Floor(Part Terrace Area)</v>
      </c>
      <c r="H201" s="63"/>
      <c r="I201" s="62">
        <v>5</v>
      </c>
      <c r="J201" s="63"/>
      <c r="K201" s="40" t="s">
        <v>192</v>
      </c>
      <c r="L201" s="40">
        <f t="shared" ref="L201" si="4">(35.15+3.1+0.75*(2.75+2.3+2.75))*10.764</f>
        <v>474.69239999999996</v>
      </c>
      <c r="M201" s="40">
        <v>0</v>
      </c>
      <c r="N201" s="40">
        <f t="shared" ref="N201" si="5">L201*(($F$183)+1)+(IF(M201&lt;101,M201,IF(M201&lt;201,M201/2,IF(M201&lt;=301,M201/3,M201/4))))</f>
        <v>712.03859999999997</v>
      </c>
      <c r="O201" s="62">
        <f t="shared" si="3"/>
        <v>0</v>
      </c>
      <c r="P201" s="63"/>
      <c r="Q201" s="62">
        <v>5</v>
      </c>
      <c r="R201" s="63"/>
      <c r="S201" s="40" t="s">
        <v>192</v>
      </c>
      <c r="T201" s="40">
        <f t="shared" ref="T201" si="6">(35.15+3.1+0.75*(2.75+2.3+2.75))*10.764</f>
        <v>474.69239999999996</v>
      </c>
      <c r="U201" s="40">
        <v>0</v>
      </c>
      <c r="V201" s="40">
        <f t="shared" ref="V201" si="7">T201*(($F$183)+1)+(IF(U201&lt;101,U201,IF(U201&lt;201,U201/2,IF(U201&lt;=301,U201/3,U201/4))))</f>
        <v>712.03859999999997</v>
      </c>
      <c r="W201" s="62">
        <f t="shared" ref="W201:CA201" si="8">W200</f>
        <v>0</v>
      </c>
      <c r="X201" s="63"/>
      <c r="Y201" s="62">
        <v>5</v>
      </c>
      <c r="Z201" s="63"/>
      <c r="AA201" s="40" t="s">
        <v>192</v>
      </c>
      <c r="AB201" s="40">
        <f t="shared" ref="AB201" si="9">(35.15+3.1+0.75*(2.75+2.3+2.75))*10.764</f>
        <v>474.69239999999996</v>
      </c>
      <c r="AC201" s="40">
        <v>0</v>
      </c>
      <c r="AD201" s="40">
        <f t="shared" ref="AD201" si="10">AB201*(($F$183)+1)+(IF(AC201&lt;101,AC201,IF(AC201&lt;201,AC201/2,IF(AC201&lt;=301,AC201/3,AC201/4))))</f>
        <v>712.03859999999997</v>
      </c>
      <c r="AE201" s="62">
        <f t="shared" si="8"/>
        <v>0</v>
      </c>
      <c r="AF201" s="63"/>
      <c r="AG201" s="62">
        <v>5</v>
      </c>
      <c r="AH201" s="63"/>
      <c r="AI201" s="40" t="s">
        <v>192</v>
      </c>
      <c r="AJ201" s="40">
        <f t="shared" ref="AJ201" si="11">(35.15+3.1+0.75*(2.75+2.3+2.75))*10.764</f>
        <v>474.69239999999996</v>
      </c>
      <c r="AK201" s="40">
        <v>0</v>
      </c>
      <c r="AL201" s="40">
        <f t="shared" ref="AL201" si="12">AJ201*(($F$183)+1)+(IF(AK201&lt;101,AK201,IF(AK201&lt;201,AK201/2,IF(AK201&lt;=301,AK201/3,AK201/4))))</f>
        <v>712.03859999999997</v>
      </c>
      <c r="AM201" s="62">
        <f t="shared" si="8"/>
        <v>0</v>
      </c>
      <c r="AN201" s="63"/>
      <c r="AO201" s="62">
        <v>5</v>
      </c>
      <c r="AP201" s="63"/>
      <c r="AQ201" s="40" t="s">
        <v>192</v>
      </c>
      <c r="AR201" s="40">
        <f t="shared" ref="AR201" si="13">(35.15+3.1+0.75*(2.75+2.3+2.75))*10.764</f>
        <v>474.69239999999996</v>
      </c>
      <c r="AS201" s="40">
        <v>0</v>
      </c>
      <c r="AT201" s="40">
        <f t="shared" ref="AT201" si="14">AR201*(($F$183)+1)+(IF(AS201&lt;101,AS201,IF(AS201&lt;201,AS201/2,IF(AS201&lt;=301,AS201/3,AS201/4))))</f>
        <v>712.03859999999997</v>
      </c>
      <c r="AU201" s="62">
        <f t="shared" si="8"/>
        <v>0</v>
      </c>
      <c r="AV201" s="63"/>
      <c r="AW201" s="62">
        <v>5</v>
      </c>
      <c r="AX201" s="63"/>
      <c r="AY201" s="40" t="s">
        <v>192</v>
      </c>
      <c r="AZ201" s="40">
        <f t="shared" ref="AZ201" si="15">(35.15+3.1+0.75*(2.75+2.3+2.75))*10.764</f>
        <v>474.69239999999996</v>
      </c>
      <c r="BA201" s="40">
        <v>0</v>
      </c>
      <c r="BB201" s="40">
        <f t="shared" ref="BB201" si="16">AZ201*(($F$183)+1)+(IF(BA201&lt;101,BA201,IF(BA201&lt;201,BA201/2,IF(BA201&lt;=301,BA201/3,BA201/4))))</f>
        <v>712.03859999999997</v>
      </c>
      <c r="BC201" s="62">
        <f t="shared" si="8"/>
        <v>0</v>
      </c>
      <c r="BD201" s="63"/>
      <c r="BE201" s="62">
        <v>5</v>
      </c>
      <c r="BF201" s="63"/>
      <c r="BG201" s="40" t="s">
        <v>192</v>
      </c>
      <c r="BH201" s="40">
        <f t="shared" ref="BH201" si="17">(35.15+3.1+0.75*(2.75+2.3+2.75))*10.764</f>
        <v>474.69239999999996</v>
      </c>
      <c r="BI201" s="40">
        <v>0</v>
      </c>
      <c r="BJ201" s="40">
        <f t="shared" ref="BJ201" si="18">BH201*(($F$183)+1)+(IF(BI201&lt;101,BI201,IF(BI201&lt;201,BI201/2,IF(BI201&lt;=301,BI201/3,BI201/4))))</f>
        <v>712.03859999999997</v>
      </c>
      <c r="BK201" s="62">
        <f t="shared" si="8"/>
        <v>0</v>
      </c>
      <c r="BL201" s="63"/>
      <c r="BM201" s="62">
        <v>5</v>
      </c>
      <c r="BN201" s="63"/>
      <c r="BO201" s="40" t="s">
        <v>192</v>
      </c>
      <c r="BP201" s="40">
        <f t="shared" ref="BP201" si="19">(35.15+3.1+0.75*(2.75+2.3+2.75))*10.764</f>
        <v>474.69239999999996</v>
      </c>
      <c r="BQ201" s="40">
        <v>0</v>
      </c>
      <c r="BR201" s="40">
        <f t="shared" ref="BR201" si="20">BP201*(($F$183)+1)+(IF(BQ201&lt;101,BQ201,IF(BQ201&lt;201,BQ201/2,IF(BQ201&lt;=301,BQ201/3,BQ201/4))))</f>
        <v>712.03859999999997</v>
      </c>
      <c r="BS201" s="62">
        <f t="shared" si="8"/>
        <v>0</v>
      </c>
      <c r="BT201" s="63"/>
      <c r="BU201" s="62">
        <v>5</v>
      </c>
      <c r="BV201" s="63"/>
      <c r="BW201" s="40" t="s">
        <v>192</v>
      </c>
      <c r="BX201" s="40">
        <f t="shared" ref="BX201" si="21">(35.15+3.1+0.75*(2.75+2.3+2.75))*10.764</f>
        <v>474.69239999999996</v>
      </c>
      <c r="BY201" s="40">
        <v>0</v>
      </c>
      <c r="BZ201" s="40">
        <f t="shared" ref="BZ201" si="22">BX201*(($F$183)+1)+(IF(BY201&lt;101,BY201,IF(BY201&lt;201,BY201/2,IF(BY201&lt;=301,BY201/3,BY201/4))))</f>
        <v>712.03859999999997</v>
      </c>
      <c r="CA201" s="62">
        <f t="shared" si="8"/>
        <v>0</v>
      </c>
      <c r="CB201" s="63"/>
      <c r="CC201" s="62">
        <v>5</v>
      </c>
      <c r="CD201" s="63"/>
      <c r="CE201" s="40" t="s">
        <v>192</v>
      </c>
      <c r="CF201" s="40">
        <f t="shared" ref="CF201" si="23">(35.15+3.1+0.75*(2.75+2.3+2.75))*10.764</f>
        <v>474.69239999999996</v>
      </c>
      <c r="CG201" s="40">
        <v>0</v>
      </c>
      <c r="CH201" s="40">
        <f t="shared" ref="CH201" si="24">CF201*(($F$183)+1)+(IF(CG201&lt;101,CG201,IF(CG201&lt;201,CG201/2,IF(CG201&lt;=301,CG201/3,CG201/4))))</f>
        <v>712.03859999999997</v>
      </c>
      <c r="CI201" s="62">
        <f t="shared" ref="CI201:EM201" si="25">CI200</f>
        <v>0</v>
      </c>
      <c r="CJ201" s="63"/>
      <c r="CK201" s="62">
        <v>5</v>
      </c>
      <c r="CL201" s="63"/>
      <c r="CM201" s="40" t="s">
        <v>192</v>
      </c>
      <c r="CN201" s="40">
        <f t="shared" ref="CN201" si="26">(35.15+3.1+0.75*(2.75+2.3+2.75))*10.764</f>
        <v>474.69239999999996</v>
      </c>
      <c r="CO201" s="40">
        <v>0</v>
      </c>
      <c r="CP201" s="40">
        <f t="shared" ref="CP201" si="27">CN201*(($F$183)+1)+(IF(CO201&lt;101,CO201,IF(CO201&lt;201,CO201/2,IF(CO201&lt;=301,CO201/3,CO201/4))))</f>
        <v>712.03859999999997</v>
      </c>
      <c r="CQ201" s="62">
        <f t="shared" si="25"/>
        <v>0</v>
      </c>
      <c r="CR201" s="63"/>
      <c r="CS201" s="62">
        <v>5</v>
      </c>
      <c r="CT201" s="63"/>
      <c r="CU201" s="40" t="s">
        <v>192</v>
      </c>
      <c r="CV201" s="40">
        <f t="shared" ref="CV201" si="28">(35.15+3.1+0.75*(2.75+2.3+2.75))*10.764</f>
        <v>474.69239999999996</v>
      </c>
      <c r="CW201" s="40">
        <v>0</v>
      </c>
      <c r="CX201" s="40">
        <f t="shared" ref="CX201" si="29">CV201*(($F$183)+1)+(IF(CW201&lt;101,CW201,IF(CW201&lt;201,CW201/2,IF(CW201&lt;=301,CW201/3,CW201/4))))</f>
        <v>712.03859999999997</v>
      </c>
      <c r="CY201" s="62">
        <f t="shared" si="25"/>
        <v>0</v>
      </c>
      <c r="CZ201" s="63"/>
      <c r="DA201" s="62">
        <v>5</v>
      </c>
      <c r="DB201" s="63"/>
      <c r="DC201" s="40" t="s">
        <v>192</v>
      </c>
      <c r="DD201" s="40">
        <f t="shared" ref="DD201" si="30">(35.15+3.1+0.75*(2.75+2.3+2.75))*10.764</f>
        <v>474.69239999999996</v>
      </c>
      <c r="DE201" s="40">
        <v>0</v>
      </c>
      <c r="DF201" s="40">
        <f t="shared" ref="DF201" si="31">DD201*(($F$183)+1)+(IF(DE201&lt;101,DE201,IF(DE201&lt;201,DE201/2,IF(DE201&lt;=301,DE201/3,DE201/4))))</f>
        <v>712.03859999999997</v>
      </c>
      <c r="DG201" s="62">
        <f t="shared" si="25"/>
        <v>0</v>
      </c>
      <c r="DH201" s="63"/>
      <c r="DI201" s="62">
        <v>5</v>
      </c>
      <c r="DJ201" s="63"/>
      <c r="DK201" s="40" t="s">
        <v>192</v>
      </c>
      <c r="DL201" s="40">
        <f t="shared" ref="DL201" si="32">(35.15+3.1+0.75*(2.75+2.3+2.75))*10.764</f>
        <v>474.69239999999996</v>
      </c>
      <c r="DM201" s="40">
        <v>0</v>
      </c>
      <c r="DN201" s="40">
        <f t="shared" ref="DN201" si="33">DL201*(($F$183)+1)+(IF(DM201&lt;101,DM201,IF(DM201&lt;201,DM201/2,IF(DM201&lt;=301,DM201/3,DM201/4))))</f>
        <v>712.03859999999997</v>
      </c>
      <c r="DO201" s="62">
        <f t="shared" si="25"/>
        <v>0</v>
      </c>
      <c r="DP201" s="63"/>
      <c r="DQ201" s="62">
        <v>5</v>
      </c>
      <c r="DR201" s="63"/>
      <c r="DS201" s="40" t="s">
        <v>192</v>
      </c>
      <c r="DT201" s="40">
        <f t="shared" ref="DT201" si="34">(35.15+3.1+0.75*(2.75+2.3+2.75))*10.764</f>
        <v>474.69239999999996</v>
      </c>
      <c r="DU201" s="40">
        <v>0</v>
      </c>
      <c r="DV201" s="40">
        <f t="shared" ref="DV201" si="35">DT201*(($F$183)+1)+(IF(DU201&lt;101,DU201,IF(DU201&lt;201,DU201/2,IF(DU201&lt;=301,DU201/3,DU201/4))))</f>
        <v>712.03859999999997</v>
      </c>
      <c r="DW201" s="62">
        <f t="shared" si="25"/>
        <v>0</v>
      </c>
      <c r="DX201" s="63"/>
      <c r="DY201" s="62">
        <v>5</v>
      </c>
      <c r="DZ201" s="63"/>
      <c r="EA201" s="40" t="s">
        <v>192</v>
      </c>
      <c r="EB201" s="40">
        <f t="shared" ref="EB201" si="36">(35.15+3.1+0.75*(2.75+2.3+2.75))*10.764</f>
        <v>474.69239999999996</v>
      </c>
      <c r="EC201" s="40">
        <v>0</v>
      </c>
      <c r="ED201" s="40">
        <f t="shared" ref="ED201" si="37">EB201*(($F$183)+1)+(IF(EC201&lt;101,EC201,IF(EC201&lt;201,EC201/2,IF(EC201&lt;=301,EC201/3,EC201/4))))</f>
        <v>712.03859999999997</v>
      </c>
      <c r="EE201" s="62">
        <f t="shared" si="25"/>
        <v>0</v>
      </c>
      <c r="EF201" s="63"/>
      <c r="EG201" s="62">
        <v>5</v>
      </c>
      <c r="EH201" s="63"/>
      <c r="EI201" s="40" t="s">
        <v>192</v>
      </c>
      <c r="EJ201" s="40">
        <f t="shared" ref="EJ201" si="38">(35.15+3.1+0.75*(2.75+2.3+2.75))*10.764</f>
        <v>474.69239999999996</v>
      </c>
      <c r="EK201" s="40">
        <v>0</v>
      </c>
      <c r="EL201" s="40">
        <f t="shared" ref="EL201" si="39">EJ201*(($F$183)+1)+(IF(EK201&lt;101,EK201,IF(EK201&lt;201,EK201/2,IF(EK201&lt;=301,EK201/3,EK201/4))))</f>
        <v>712.03859999999997</v>
      </c>
      <c r="EM201" s="62">
        <f t="shared" si="25"/>
        <v>0</v>
      </c>
      <c r="EN201" s="63"/>
      <c r="EO201" s="62">
        <v>5</v>
      </c>
      <c r="EP201" s="63"/>
      <c r="EQ201" s="40" t="s">
        <v>192</v>
      </c>
      <c r="ER201" s="40">
        <f t="shared" ref="ER201" si="40">(35.15+3.1+0.75*(2.75+2.3+2.75))*10.764</f>
        <v>474.69239999999996</v>
      </c>
      <c r="ES201" s="40">
        <v>0</v>
      </c>
      <c r="ET201" s="40">
        <f t="shared" ref="ET201" si="41">ER201*(($F$183)+1)+(IF(ES201&lt;101,ES201,IF(ES201&lt;201,ES201/2,IF(ES201&lt;=301,ES201/3,ES201/4))))</f>
        <v>712.03859999999997</v>
      </c>
      <c r="EU201" s="62">
        <f t="shared" ref="EU201:GY201" si="42">EU200</f>
        <v>0</v>
      </c>
      <c r="EV201" s="63"/>
      <c r="EW201" s="62">
        <v>5</v>
      </c>
      <c r="EX201" s="63"/>
      <c r="EY201" s="40" t="s">
        <v>192</v>
      </c>
      <c r="EZ201" s="40">
        <f t="shared" ref="EZ201" si="43">(35.15+3.1+0.75*(2.75+2.3+2.75))*10.764</f>
        <v>474.69239999999996</v>
      </c>
      <c r="FA201" s="40">
        <v>0</v>
      </c>
      <c r="FB201" s="40">
        <f t="shared" ref="FB201" si="44">EZ201*(($F$183)+1)+(IF(FA201&lt;101,FA201,IF(FA201&lt;201,FA201/2,IF(FA201&lt;=301,FA201/3,FA201/4))))</f>
        <v>712.03859999999997</v>
      </c>
      <c r="FC201" s="62">
        <f t="shared" si="42"/>
        <v>0</v>
      </c>
      <c r="FD201" s="63"/>
      <c r="FE201" s="62">
        <v>5</v>
      </c>
      <c r="FF201" s="63"/>
      <c r="FG201" s="40" t="s">
        <v>192</v>
      </c>
      <c r="FH201" s="40">
        <f t="shared" ref="FH201" si="45">(35.15+3.1+0.75*(2.75+2.3+2.75))*10.764</f>
        <v>474.69239999999996</v>
      </c>
      <c r="FI201" s="40">
        <v>0</v>
      </c>
      <c r="FJ201" s="40">
        <f t="shared" ref="FJ201" si="46">FH201*(($F$183)+1)+(IF(FI201&lt;101,FI201,IF(FI201&lt;201,FI201/2,IF(FI201&lt;=301,FI201/3,FI201/4))))</f>
        <v>712.03859999999997</v>
      </c>
      <c r="FK201" s="62">
        <f t="shared" si="42"/>
        <v>0</v>
      </c>
      <c r="FL201" s="63"/>
      <c r="FM201" s="62">
        <v>5</v>
      </c>
      <c r="FN201" s="63"/>
      <c r="FO201" s="40" t="s">
        <v>192</v>
      </c>
      <c r="FP201" s="40">
        <f t="shared" ref="FP201" si="47">(35.15+3.1+0.75*(2.75+2.3+2.75))*10.764</f>
        <v>474.69239999999996</v>
      </c>
      <c r="FQ201" s="40">
        <v>0</v>
      </c>
      <c r="FR201" s="40">
        <f t="shared" ref="FR201" si="48">FP201*(($F$183)+1)+(IF(FQ201&lt;101,FQ201,IF(FQ201&lt;201,FQ201/2,IF(FQ201&lt;=301,FQ201/3,FQ201/4))))</f>
        <v>712.03859999999997</v>
      </c>
      <c r="FS201" s="62">
        <f t="shared" si="42"/>
        <v>0</v>
      </c>
      <c r="FT201" s="63"/>
      <c r="FU201" s="62">
        <v>5</v>
      </c>
      <c r="FV201" s="63"/>
      <c r="FW201" s="40" t="s">
        <v>192</v>
      </c>
      <c r="FX201" s="40">
        <f t="shared" ref="FX201" si="49">(35.15+3.1+0.75*(2.75+2.3+2.75))*10.764</f>
        <v>474.69239999999996</v>
      </c>
      <c r="FY201" s="40">
        <v>0</v>
      </c>
      <c r="FZ201" s="40">
        <f t="shared" ref="FZ201" si="50">FX201*(($F$183)+1)+(IF(FY201&lt;101,FY201,IF(FY201&lt;201,FY201/2,IF(FY201&lt;=301,FY201/3,FY201/4))))</f>
        <v>712.03859999999997</v>
      </c>
      <c r="GA201" s="62">
        <f t="shared" si="42"/>
        <v>0</v>
      </c>
      <c r="GB201" s="63"/>
      <c r="GC201" s="62">
        <v>5</v>
      </c>
      <c r="GD201" s="63"/>
      <c r="GE201" s="40" t="s">
        <v>192</v>
      </c>
      <c r="GF201" s="40">
        <f t="shared" ref="GF201" si="51">(35.15+3.1+0.75*(2.75+2.3+2.75))*10.764</f>
        <v>474.69239999999996</v>
      </c>
      <c r="GG201" s="40">
        <v>0</v>
      </c>
      <c r="GH201" s="40">
        <f t="shared" ref="GH201" si="52">GF201*(($F$183)+1)+(IF(GG201&lt;101,GG201,IF(GG201&lt;201,GG201/2,IF(GG201&lt;=301,GG201/3,GG201/4))))</f>
        <v>712.03859999999997</v>
      </c>
      <c r="GI201" s="62">
        <f t="shared" si="42"/>
        <v>0</v>
      </c>
      <c r="GJ201" s="63"/>
      <c r="GK201" s="62">
        <v>5</v>
      </c>
      <c r="GL201" s="63"/>
      <c r="GM201" s="40" t="s">
        <v>192</v>
      </c>
      <c r="GN201" s="40">
        <f t="shared" ref="GN201" si="53">(35.15+3.1+0.75*(2.75+2.3+2.75))*10.764</f>
        <v>474.69239999999996</v>
      </c>
      <c r="GO201" s="40">
        <v>0</v>
      </c>
      <c r="GP201" s="40">
        <f t="shared" ref="GP201" si="54">GN201*(($F$183)+1)+(IF(GO201&lt;101,GO201,IF(GO201&lt;201,GO201/2,IF(GO201&lt;=301,GO201/3,GO201/4))))</f>
        <v>712.03859999999997</v>
      </c>
      <c r="GQ201" s="62">
        <f t="shared" si="42"/>
        <v>0</v>
      </c>
      <c r="GR201" s="63"/>
      <c r="GS201" s="62">
        <v>5</v>
      </c>
      <c r="GT201" s="63"/>
      <c r="GU201" s="40" t="s">
        <v>192</v>
      </c>
      <c r="GV201" s="40">
        <f t="shared" ref="GV201" si="55">(35.15+3.1+0.75*(2.75+2.3+2.75))*10.764</f>
        <v>474.69239999999996</v>
      </c>
      <c r="GW201" s="40">
        <v>0</v>
      </c>
      <c r="GX201" s="40">
        <f t="shared" ref="GX201" si="56">GV201*(($F$183)+1)+(IF(GW201&lt;101,GW201,IF(GW201&lt;201,GW201/2,IF(GW201&lt;=301,GW201/3,GW201/4))))</f>
        <v>712.03859999999997</v>
      </c>
      <c r="GY201" s="62">
        <f t="shared" si="42"/>
        <v>0</v>
      </c>
      <c r="GZ201" s="63"/>
      <c r="HA201" s="62">
        <v>5</v>
      </c>
      <c r="HB201" s="63"/>
      <c r="HC201" s="40" t="s">
        <v>192</v>
      </c>
      <c r="HD201" s="40">
        <f t="shared" ref="HD201" si="57">(35.15+3.1+0.75*(2.75+2.3+2.75))*10.764</f>
        <v>474.69239999999996</v>
      </c>
      <c r="HE201" s="40">
        <v>0</v>
      </c>
      <c r="HF201" s="40">
        <f t="shared" ref="HF201" si="58">HD201*(($F$183)+1)+(IF(HE201&lt;101,HE201,IF(HE201&lt;201,HE201/2,IF(HE201&lt;=301,HE201/3,HE201/4))))</f>
        <v>712.03859999999997</v>
      </c>
      <c r="HG201" s="62">
        <f t="shared" ref="HG201:JK201" si="59">HG200</f>
        <v>0</v>
      </c>
      <c r="HH201" s="63"/>
      <c r="HI201" s="62">
        <v>5</v>
      </c>
      <c r="HJ201" s="63"/>
      <c r="HK201" s="40" t="s">
        <v>192</v>
      </c>
      <c r="HL201" s="40">
        <f t="shared" ref="HL201" si="60">(35.15+3.1+0.75*(2.75+2.3+2.75))*10.764</f>
        <v>474.69239999999996</v>
      </c>
      <c r="HM201" s="40">
        <v>0</v>
      </c>
      <c r="HN201" s="40">
        <f t="shared" ref="HN201" si="61">HL201*(($F$183)+1)+(IF(HM201&lt;101,HM201,IF(HM201&lt;201,HM201/2,IF(HM201&lt;=301,HM201/3,HM201/4))))</f>
        <v>712.03859999999997</v>
      </c>
      <c r="HO201" s="62">
        <f t="shared" si="59"/>
        <v>0</v>
      </c>
      <c r="HP201" s="63"/>
      <c r="HQ201" s="62">
        <v>5</v>
      </c>
      <c r="HR201" s="63"/>
      <c r="HS201" s="40" t="s">
        <v>192</v>
      </c>
      <c r="HT201" s="40">
        <f t="shared" ref="HT201" si="62">(35.15+3.1+0.75*(2.75+2.3+2.75))*10.764</f>
        <v>474.69239999999996</v>
      </c>
      <c r="HU201" s="40">
        <v>0</v>
      </c>
      <c r="HV201" s="40">
        <f t="shared" ref="HV201" si="63">HT201*(($F$183)+1)+(IF(HU201&lt;101,HU201,IF(HU201&lt;201,HU201/2,IF(HU201&lt;=301,HU201/3,HU201/4))))</f>
        <v>712.03859999999997</v>
      </c>
      <c r="HW201" s="62">
        <f t="shared" si="59"/>
        <v>0</v>
      </c>
      <c r="HX201" s="63"/>
      <c r="HY201" s="62">
        <v>5</v>
      </c>
      <c r="HZ201" s="63"/>
      <c r="IA201" s="40" t="s">
        <v>192</v>
      </c>
      <c r="IB201" s="40">
        <f t="shared" ref="IB201" si="64">(35.15+3.1+0.75*(2.75+2.3+2.75))*10.764</f>
        <v>474.69239999999996</v>
      </c>
      <c r="IC201" s="40">
        <v>0</v>
      </c>
      <c r="ID201" s="40">
        <f t="shared" ref="ID201" si="65">IB201*(($F$183)+1)+(IF(IC201&lt;101,IC201,IF(IC201&lt;201,IC201/2,IF(IC201&lt;=301,IC201/3,IC201/4))))</f>
        <v>712.03859999999997</v>
      </c>
      <c r="IE201" s="62">
        <f t="shared" si="59"/>
        <v>0</v>
      </c>
      <c r="IF201" s="63"/>
      <c r="IG201" s="62">
        <v>5</v>
      </c>
      <c r="IH201" s="63"/>
      <c r="II201" s="40" t="s">
        <v>192</v>
      </c>
      <c r="IJ201" s="40">
        <f t="shared" ref="IJ201" si="66">(35.15+3.1+0.75*(2.75+2.3+2.75))*10.764</f>
        <v>474.69239999999996</v>
      </c>
      <c r="IK201" s="40">
        <v>0</v>
      </c>
      <c r="IL201" s="40">
        <f t="shared" ref="IL201" si="67">IJ201*(($F$183)+1)+(IF(IK201&lt;101,IK201,IF(IK201&lt;201,IK201/2,IF(IK201&lt;=301,IK201/3,IK201/4))))</f>
        <v>712.03859999999997</v>
      </c>
      <c r="IM201" s="62">
        <f t="shared" si="59"/>
        <v>0</v>
      </c>
      <c r="IN201" s="63"/>
      <c r="IO201" s="62">
        <v>5</v>
      </c>
      <c r="IP201" s="63"/>
      <c r="IQ201" s="40" t="s">
        <v>192</v>
      </c>
      <c r="IR201" s="40">
        <f t="shared" ref="IR201" si="68">(35.15+3.1+0.75*(2.75+2.3+2.75))*10.764</f>
        <v>474.69239999999996</v>
      </c>
      <c r="IS201" s="40">
        <v>0</v>
      </c>
      <c r="IT201" s="40">
        <f t="shared" ref="IT201" si="69">IR201*(($F$183)+1)+(IF(IS201&lt;101,IS201,IF(IS201&lt;201,IS201/2,IF(IS201&lt;=301,IS201/3,IS201/4))))</f>
        <v>712.03859999999997</v>
      </c>
      <c r="IU201" s="62">
        <f t="shared" si="59"/>
        <v>0</v>
      </c>
      <c r="IV201" s="63"/>
      <c r="IW201" s="62">
        <v>5</v>
      </c>
      <c r="IX201" s="63"/>
      <c r="IY201" s="40" t="s">
        <v>192</v>
      </c>
      <c r="IZ201" s="40">
        <f t="shared" ref="IZ201" si="70">(35.15+3.1+0.75*(2.75+2.3+2.75))*10.764</f>
        <v>474.69239999999996</v>
      </c>
      <c r="JA201" s="40">
        <v>0</v>
      </c>
      <c r="JB201" s="40">
        <f t="shared" ref="JB201" si="71">IZ201*(($F$183)+1)+(IF(JA201&lt;101,JA201,IF(JA201&lt;201,JA201/2,IF(JA201&lt;=301,JA201/3,JA201/4))))</f>
        <v>712.03859999999997</v>
      </c>
      <c r="JC201" s="62">
        <f t="shared" si="59"/>
        <v>0</v>
      </c>
      <c r="JD201" s="63"/>
      <c r="JE201" s="62">
        <v>5</v>
      </c>
      <c r="JF201" s="63"/>
      <c r="JG201" s="40" t="s">
        <v>192</v>
      </c>
      <c r="JH201" s="40">
        <f t="shared" ref="JH201" si="72">(35.15+3.1+0.75*(2.75+2.3+2.75))*10.764</f>
        <v>474.69239999999996</v>
      </c>
      <c r="JI201" s="40">
        <v>0</v>
      </c>
      <c r="JJ201" s="40">
        <f t="shared" ref="JJ201" si="73">JH201*(($F$183)+1)+(IF(JI201&lt;101,JI201,IF(JI201&lt;201,JI201/2,IF(JI201&lt;=301,JI201/3,JI201/4))))</f>
        <v>712.03859999999997</v>
      </c>
      <c r="JK201" s="62">
        <f t="shared" si="59"/>
        <v>0</v>
      </c>
      <c r="JL201" s="63"/>
      <c r="JM201" s="62">
        <v>5</v>
      </c>
      <c r="JN201" s="63"/>
      <c r="JO201" s="40" t="s">
        <v>192</v>
      </c>
      <c r="JP201" s="40">
        <f t="shared" ref="JP201" si="74">(35.15+3.1+0.75*(2.75+2.3+2.75))*10.764</f>
        <v>474.69239999999996</v>
      </c>
      <c r="JQ201" s="40">
        <v>0</v>
      </c>
      <c r="JR201" s="40">
        <f t="shared" ref="JR201" si="75">JP201*(($F$183)+1)+(IF(JQ201&lt;101,JQ201,IF(JQ201&lt;201,JQ201/2,IF(JQ201&lt;=301,JQ201/3,JQ201/4))))</f>
        <v>712.03859999999997</v>
      </c>
      <c r="JS201" s="62">
        <f t="shared" ref="JS201:LW201" si="76">JS200</f>
        <v>0</v>
      </c>
      <c r="JT201" s="63"/>
      <c r="JU201" s="62">
        <v>5</v>
      </c>
      <c r="JV201" s="63"/>
      <c r="JW201" s="40" t="s">
        <v>192</v>
      </c>
      <c r="JX201" s="40">
        <f t="shared" ref="JX201" si="77">(35.15+3.1+0.75*(2.75+2.3+2.75))*10.764</f>
        <v>474.69239999999996</v>
      </c>
      <c r="JY201" s="40">
        <v>0</v>
      </c>
      <c r="JZ201" s="40">
        <f t="shared" ref="JZ201" si="78">JX201*(($F$183)+1)+(IF(JY201&lt;101,JY201,IF(JY201&lt;201,JY201/2,IF(JY201&lt;=301,JY201/3,JY201/4))))</f>
        <v>712.03859999999997</v>
      </c>
      <c r="KA201" s="62">
        <f t="shared" si="76"/>
        <v>0</v>
      </c>
      <c r="KB201" s="63"/>
      <c r="KC201" s="62">
        <v>5</v>
      </c>
      <c r="KD201" s="63"/>
      <c r="KE201" s="40" t="s">
        <v>192</v>
      </c>
      <c r="KF201" s="40">
        <f t="shared" ref="KF201" si="79">(35.15+3.1+0.75*(2.75+2.3+2.75))*10.764</f>
        <v>474.69239999999996</v>
      </c>
      <c r="KG201" s="40">
        <v>0</v>
      </c>
      <c r="KH201" s="40">
        <f t="shared" ref="KH201" si="80">KF201*(($F$183)+1)+(IF(KG201&lt;101,KG201,IF(KG201&lt;201,KG201/2,IF(KG201&lt;=301,KG201/3,KG201/4))))</f>
        <v>712.03859999999997</v>
      </c>
      <c r="KI201" s="62">
        <f t="shared" si="76"/>
        <v>0</v>
      </c>
      <c r="KJ201" s="63"/>
      <c r="KK201" s="62">
        <v>5</v>
      </c>
      <c r="KL201" s="63"/>
      <c r="KM201" s="40" t="s">
        <v>192</v>
      </c>
      <c r="KN201" s="40">
        <f t="shared" ref="KN201" si="81">(35.15+3.1+0.75*(2.75+2.3+2.75))*10.764</f>
        <v>474.69239999999996</v>
      </c>
      <c r="KO201" s="40">
        <v>0</v>
      </c>
      <c r="KP201" s="40">
        <f t="shared" ref="KP201" si="82">KN201*(($F$183)+1)+(IF(KO201&lt;101,KO201,IF(KO201&lt;201,KO201/2,IF(KO201&lt;=301,KO201/3,KO201/4))))</f>
        <v>712.03859999999997</v>
      </c>
      <c r="KQ201" s="62">
        <f t="shared" si="76"/>
        <v>0</v>
      </c>
      <c r="KR201" s="63"/>
      <c r="KS201" s="62">
        <v>5</v>
      </c>
      <c r="KT201" s="63"/>
      <c r="KU201" s="40" t="s">
        <v>192</v>
      </c>
      <c r="KV201" s="40">
        <f t="shared" ref="KV201" si="83">(35.15+3.1+0.75*(2.75+2.3+2.75))*10.764</f>
        <v>474.69239999999996</v>
      </c>
      <c r="KW201" s="40">
        <v>0</v>
      </c>
      <c r="KX201" s="40">
        <f t="shared" ref="KX201" si="84">KV201*(($F$183)+1)+(IF(KW201&lt;101,KW201,IF(KW201&lt;201,KW201/2,IF(KW201&lt;=301,KW201/3,KW201/4))))</f>
        <v>712.03859999999997</v>
      </c>
      <c r="KY201" s="62">
        <f t="shared" si="76"/>
        <v>0</v>
      </c>
      <c r="KZ201" s="63"/>
      <c r="LA201" s="62">
        <v>5</v>
      </c>
      <c r="LB201" s="63"/>
      <c r="LC201" s="40" t="s">
        <v>192</v>
      </c>
      <c r="LD201" s="40">
        <f t="shared" ref="LD201" si="85">(35.15+3.1+0.75*(2.75+2.3+2.75))*10.764</f>
        <v>474.69239999999996</v>
      </c>
      <c r="LE201" s="40">
        <v>0</v>
      </c>
      <c r="LF201" s="40">
        <f t="shared" ref="LF201" si="86">LD201*(($F$183)+1)+(IF(LE201&lt;101,LE201,IF(LE201&lt;201,LE201/2,IF(LE201&lt;=301,LE201/3,LE201/4))))</f>
        <v>712.03859999999997</v>
      </c>
      <c r="LG201" s="62">
        <f t="shared" si="76"/>
        <v>0</v>
      </c>
      <c r="LH201" s="63"/>
      <c r="LI201" s="62">
        <v>5</v>
      </c>
      <c r="LJ201" s="63"/>
      <c r="LK201" s="40" t="s">
        <v>192</v>
      </c>
      <c r="LL201" s="40">
        <f t="shared" ref="LL201" si="87">(35.15+3.1+0.75*(2.75+2.3+2.75))*10.764</f>
        <v>474.69239999999996</v>
      </c>
      <c r="LM201" s="40">
        <v>0</v>
      </c>
      <c r="LN201" s="40">
        <f t="shared" ref="LN201" si="88">LL201*(($F$183)+1)+(IF(LM201&lt;101,LM201,IF(LM201&lt;201,LM201/2,IF(LM201&lt;=301,LM201/3,LM201/4))))</f>
        <v>712.03859999999997</v>
      </c>
      <c r="LO201" s="62">
        <f t="shared" si="76"/>
        <v>0</v>
      </c>
      <c r="LP201" s="63"/>
      <c r="LQ201" s="62">
        <v>5</v>
      </c>
      <c r="LR201" s="63"/>
      <c r="LS201" s="40" t="s">
        <v>192</v>
      </c>
      <c r="LT201" s="40">
        <f t="shared" ref="LT201" si="89">(35.15+3.1+0.75*(2.75+2.3+2.75))*10.764</f>
        <v>474.69239999999996</v>
      </c>
      <c r="LU201" s="40">
        <v>0</v>
      </c>
      <c r="LV201" s="40">
        <f t="shared" ref="LV201" si="90">LT201*(($F$183)+1)+(IF(LU201&lt;101,LU201,IF(LU201&lt;201,LU201/2,IF(LU201&lt;=301,LU201/3,LU201/4))))</f>
        <v>712.03859999999997</v>
      </c>
      <c r="LW201" s="62">
        <f t="shared" si="76"/>
        <v>0</v>
      </c>
      <c r="LX201" s="63"/>
      <c r="LY201" s="62">
        <v>5</v>
      </c>
      <c r="LZ201" s="63"/>
      <c r="MA201" s="40" t="s">
        <v>192</v>
      </c>
      <c r="MB201" s="40">
        <f t="shared" ref="MB201" si="91">(35.15+3.1+0.75*(2.75+2.3+2.75))*10.764</f>
        <v>474.69239999999996</v>
      </c>
      <c r="MC201" s="40">
        <v>0</v>
      </c>
      <c r="MD201" s="40">
        <f t="shared" ref="MD201" si="92">MB201*(($F$183)+1)+(IF(MC201&lt;101,MC201,IF(MC201&lt;201,MC201/2,IF(MC201&lt;=301,MC201/3,MC201/4))))</f>
        <v>712.03859999999997</v>
      </c>
      <c r="ME201" s="62">
        <f t="shared" ref="ME201:OI201" si="93">ME200</f>
        <v>0</v>
      </c>
      <c r="MF201" s="63"/>
      <c r="MG201" s="62">
        <v>5</v>
      </c>
      <c r="MH201" s="63"/>
      <c r="MI201" s="40" t="s">
        <v>192</v>
      </c>
      <c r="MJ201" s="40">
        <f t="shared" ref="MJ201" si="94">(35.15+3.1+0.75*(2.75+2.3+2.75))*10.764</f>
        <v>474.69239999999996</v>
      </c>
      <c r="MK201" s="40">
        <v>0</v>
      </c>
      <c r="ML201" s="40">
        <f t="shared" ref="ML201" si="95">MJ201*(($F$183)+1)+(IF(MK201&lt;101,MK201,IF(MK201&lt;201,MK201/2,IF(MK201&lt;=301,MK201/3,MK201/4))))</f>
        <v>712.03859999999997</v>
      </c>
      <c r="MM201" s="62">
        <f t="shared" si="93"/>
        <v>0</v>
      </c>
      <c r="MN201" s="63"/>
      <c r="MO201" s="62">
        <v>5</v>
      </c>
      <c r="MP201" s="63"/>
      <c r="MQ201" s="40" t="s">
        <v>192</v>
      </c>
      <c r="MR201" s="40">
        <f t="shared" ref="MR201" si="96">(35.15+3.1+0.75*(2.75+2.3+2.75))*10.764</f>
        <v>474.69239999999996</v>
      </c>
      <c r="MS201" s="40">
        <v>0</v>
      </c>
      <c r="MT201" s="40">
        <f t="shared" ref="MT201" si="97">MR201*(($F$183)+1)+(IF(MS201&lt;101,MS201,IF(MS201&lt;201,MS201/2,IF(MS201&lt;=301,MS201/3,MS201/4))))</f>
        <v>712.03859999999997</v>
      </c>
      <c r="MU201" s="62">
        <f t="shared" si="93"/>
        <v>0</v>
      </c>
      <c r="MV201" s="63"/>
      <c r="MW201" s="62">
        <v>5</v>
      </c>
      <c r="MX201" s="63"/>
      <c r="MY201" s="40" t="s">
        <v>192</v>
      </c>
      <c r="MZ201" s="40">
        <f t="shared" ref="MZ201" si="98">(35.15+3.1+0.75*(2.75+2.3+2.75))*10.764</f>
        <v>474.69239999999996</v>
      </c>
      <c r="NA201" s="40">
        <v>0</v>
      </c>
      <c r="NB201" s="40">
        <f t="shared" ref="NB201" si="99">MZ201*(($F$183)+1)+(IF(NA201&lt;101,NA201,IF(NA201&lt;201,NA201/2,IF(NA201&lt;=301,NA201/3,NA201/4))))</f>
        <v>712.03859999999997</v>
      </c>
      <c r="NC201" s="62">
        <f t="shared" si="93"/>
        <v>0</v>
      </c>
      <c r="ND201" s="63"/>
      <c r="NE201" s="62">
        <v>5</v>
      </c>
      <c r="NF201" s="63"/>
      <c r="NG201" s="40" t="s">
        <v>192</v>
      </c>
      <c r="NH201" s="40">
        <f t="shared" ref="NH201" si="100">(35.15+3.1+0.75*(2.75+2.3+2.75))*10.764</f>
        <v>474.69239999999996</v>
      </c>
      <c r="NI201" s="40">
        <v>0</v>
      </c>
      <c r="NJ201" s="40">
        <f t="shared" ref="NJ201" si="101">NH201*(($F$183)+1)+(IF(NI201&lt;101,NI201,IF(NI201&lt;201,NI201/2,IF(NI201&lt;=301,NI201/3,NI201/4))))</f>
        <v>712.03859999999997</v>
      </c>
      <c r="NK201" s="62">
        <f t="shared" si="93"/>
        <v>0</v>
      </c>
      <c r="NL201" s="63"/>
      <c r="NM201" s="62">
        <v>5</v>
      </c>
      <c r="NN201" s="63"/>
      <c r="NO201" s="40" t="s">
        <v>192</v>
      </c>
      <c r="NP201" s="40">
        <f t="shared" ref="NP201" si="102">(35.15+3.1+0.75*(2.75+2.3+2.75))*10.764</f>
        <v>474.69239999999996</v>
      </c>
      <c r="NQ201" s="40">
        <v>0</v>
      </c>
      <c r="NR201" s="40">
        <f t="shared" ref="NR201" si="103">NP201*(($F$183)+1)+(IF(NQ201&lt;101,NQ201,IF(NQ201&lt;201,NQ201/2,IF(NQ201&lt;=301,NQ201/3,NQ201/4))))</f>
        <v>712.03859999999997</v>
      </c>
      <c r="NS201" s="62">
        <f t="shared" si="93"/>
        <v>0</v>
      </c>
      <c r="NT201" s="63"/>
      <c r="NU201" s="62">
        <v>5</v>
      </c>
      <c r="NV201" s="63"/>
      <c r="NW201" s="40" t="s">
        <v>192</v>
      </c>
      <c r="NX201" s="40">
        <f t="shared" ref="NX201" si="104">(35.15+3.1+0.75*(2.75+2.3+2.75))*10.764</f>
        <v>474.69239999999996</v>
      </c>
      <c r="NY201" s="40">
        <v>0</v>
      </c>
      <c r="NZ201" s="40">
        <f t="shared" ref="NZ201" si="105">NX201*(($F$183)+1)+(IF(NY201&lt;101,NY201,IF(NY201&lt;201,NY201/2,IF(NY201&lt;=301,NY201/3,NY201/4))))</f>
        <v>712.03859999999997</v>
      </c>
      <c r="OA201" s="62">
        <f t="shared" si="93"/>
        <v>0</v>
      </c>
      <c r="OB201" s="63"/>
      <c r="OC201" s="62">
        <v>5</v>
      </c>
      <c r="OD201" s="63"/>
      <c r="OE201" s="40" t="s">
        <v>192</v>
      </c>
      <c r="OF201" s="40">
        <f t="shared" ref="OF201" si="106">(35.15+3.1+0.75*(2.75+2.3+2.75))*10.764</f>
        <v>474.69239999999996</v>
      </c>
      <c r="OG201" s="40">
        <v>0</v>
      </c>
      <c r="OH201" s="40">
        <f t="shared" ref="OH201" si="107">OF201*(($F$183)+1)+(IF(OG201&lt;101,OG201,IF(OG201&lt;201,OG201/2,IF(OG201&lt;=301,OG201/3,OG201/4))))</f>
        <v>712.03859999999997</v>
      </c>
      <c r="OI201" s="62">
        <f t="shared" si="93"/>
        <v>0</v>
      </c>
      <c r="OJ201" s="63"/>
      <c r="OK201" s="62">
        <v>5</v>
      </c>
      <c r="OL201" s="63"/>
      <c r="OM201" s="40" t="s">
        <v>192</v>
      </c>
      <c r="ON201" s="40">
        <f t="shared" ref="ON201" si="108">(35.15+3.1+0.75*(2.75+2.3+2.75))*10.764</f>
        <v>474.69239999999996</v>
      </c>
      <c r="OO201" s="40">
        <v>0</v>
      </c>
      <c r="OP201" s="40">
        <f t="shared" ref="OP201" si="109">ON201*(($F$183)+1)+(IF(OO201&lt;101,OO201,IF(OO201&lt;201,OO201/2,IF(OO201&lt;=301,OO201/3,OO201/4))))</f>
        <v>712.03859999999997</v>
      </c>
      <c r="OQ201" s="62">
        <f t="shared" ref="OQ201:QU201" si="110">OQ200</f>
        <v>0</v>
      </c>
      <c r="OR201" s="63"/>
      <c r="OS201" s="62">
        <v>5</v>
      </c>
      <c r="OT201" s="63"/>
      <c r="OU201" s="40" t="s">
        <v>192</v>
      </c>
      <c r="OV201" s="40">
        <f t="shared" ref="OV201" si="111">(35.15+3.1+0.75*(2.75+2.3+2.75))*10.764</f>
        <v>474.69239999999996</v>
      </c>
      <c r="OW201" s="40">
        <v>0</v>
      </c>
      <c r="OX201" s="40">
        <f t="shared" ref="OX201" si="112">OV201*(($F$183)+1)+(IF(OW201&lt;101,OW201,IF(OW201&lt;201,OW201/2,IF(OW201&lt;=301,OW201/3,OW201/4))))</f>
        <v>712.03859999999997</v>
      </c>
      <c r="OY201" s="62">
        <f t="shared" si="110"/>
        <v>0</v>
      </c>
      <c r="OZ201" s="63"/>
      <c r="PA201" s="62">
        <v>5</v>
      </c>
      <c r="PB201" s="63"/>
      <c r="PC201" s="40" t="s">
        <v>192</v>
      </c>
      <c r="PD201" s="40">
        <f t="shared" ref="PD201" si="113">(35.15+3.1+0.75*(2.75+2.3+2.75))*10.764</f>
        <v>474.69239999999996</v>
      </c>
      <c r="PE201" s="40">
        <v>0</v>
      </c>
      <c r="PF201" s="40">
        <f t="shared" ref="PF201" si="114">PD201*(($F$183)+1)+(IF(PE201&lt;101,PE201,IF(PE201&lt;201,PE201/2,IF(PE201&lt;=301,PE201/3,PE201/4))))</f>
        <v>712.03859999999997</v>
      </c>
      <c r="PG201" s="62">
        <f t="shared" si="110"/>
        <v>0</v>
      </c>
      <c r="PH201" s="63"/>
      <c r="PI201" s="62">
        <v>5</v>
      </c>
      <c r="PJ201" s="63"/>
      <c r="PK201" s="40" t="s">
        <v>192</v>
      </c>
      <c r="PL201" s="40">
        <f t="shared" ref="PL201" si="115">(35.15+3.1+0.75*(2.75+2.3+2.75))*10.764</f>
        <v>474.69239999999996</v>
      </c>
      <c r="PM201" s="40">
        <v>0</v>
      </c>
      <c r="PN201" s="40">
        <f t="shared" ref="PN201" si="116">PL201*(($F$183)+1)+(IF(PM201&lt;101,PM201,IF(PM201&lt;201,PM201/2,IF(PM201&lt;=301,PM201/3,PM201/4))))</f>
        <v>712.03859999999997</v>
      </c>
      <c r="PO201" s="62">
        <f t="shared" si="110"/>
        <v>0</v>
      </c>
      <c r="PP201" s="63"/>
      <c r="PQ201" s="62">
        <v>5</v>
      </c>
      <c r="PR201" s="63"/>
      <c r="PS201" s="40" t="s">
        <v>192</v>
      </c>
      <c r="PT201" s="40">
        <f t="shared" ref="PT201" si="117">(35.15+3.1+0.75*(2.75+2.3+2.75))*10.764</f>
        <v>474.69239999999996</v>
      </c>
      <c r="PU201" s="40">
        <v>0</v>
      </c>
      <c r="PV201" s="40">
        <f t="shared" ref="PV201" si="118">PT201*(($F$183)+1)+(IF(PU201&lt;101,PU201,IF(PU201&lt;201,PU201/2,IF(PU201&lt;=301,PU201/3,PU201/4))))</f>
        <v>712.03859999999997</v>
      </c>
      <c r="PW201" s="62">
        <f t="shared" si="110"/>
        <v>0</v>
      </c>
      <c r="PX201" s="63"/>
      <c r="PY201" s="62">
        <v>5</v>
      </c>
      <c r="PZ201" s="63"/>
      <c r="QA201" s="40" t="s">
        <v>192</v>
      </c>
      <c r="QB201" s="40">
        <f t="shared" ref="QB201" si="119">(35.15+3.1+0.75*(2.75+2.3+2.75))*10.764</f>
        <v>474.69239999999996</v>
      </c>
      <c r="QC201" s="40">
        <v>0</v>
      </c>
      <c r="QD201" s="40">
        <f t="shared" ref="QD201" si="120">QB201*(($F$183)+1)+(IF(QC201&lt;101,QC201,IF(QC201&lt;201,QC201/2,IF(QC201&lt;=301,QC201/3,QC201/4))))</f>
        <v>712.03859999999997</v>
      </c>
      <c r="QE201" s="62">
        <f t="shared" si="110"/>
        <v>0</v>
      </c>
      <c r="QF201" s="63"/>
      <c r="QG201" s="62">
        <v>5</v>
      </c>
      <c r="QH201" s="63"/>
      <c r="QI201" s="40" t="s">
        <v>192</v>
      </c>
      <c r="QJ201" s="40">
        <f t="shared" ref="QJ201" si="121">(35.15+3.1+0.75*(2.75+2.3+2.75))*10.764</f>
        <v>474.69239999999996</v>
      </c>
      <c r="QK201" s="40">
        <v>0</v>
      </c>
      <c r="QL201" s="40">
        <f t="shared" ref="QL201" si="122">QJ201*(($F$183)+1)+(IF(QK201&lt;101,QK201,IF(QK201&lt;201,QK201/2,IF(QK201&lt;=301,QK201/3,QK201/4))))</f>
        <v>712.03859999999997</v>
      </c>
      <c r="QM201" s="62">
        <f t="shared" si="110"/>
        <v>0</v>
      </c>
      <c r="QN201" s="63"/>
      <c r="QO201" s="62">
        <v>5</v>
      </c>
      <c r="QP201" s="63"/>
      <c r="QQ201" s="40" t="s">
        <v>192</v>
      </c>
      <c r="QR201" s="40">
        <f t="shared" ref="QR201" si="123">(35.15+3.1+0.75*(2.75+2.3+2.75))*10.764</f>
        <v>474.69239999999996</v>
      </c>
      <c r="QS201" s="40">
        <v>0</v>
      </c>
      <c r="QT201" s="40">
        <f t="shared" ref="QT201" si="124">QR201*(($F$183)+1)+(IF(QS201&lt;101,QS201,IF(QS201&lt;201,QS201/2,IF(QS201&lt;=301,QS201/3,QS201/4))))</f>
        <v>712.03859999999997</v>
      </c>
      <c r="QU201" s="62">
        <f t="shared" si="110"/>
        <v>0</v>
      </c>
      <c r="QV201" s="63"/>
      <c r="QW201" s="62">
        <v>5</v>
      </c>
      <c r="QX201" s="63"/>
      <c r="QY201" s="40" t="s">
        <v>192</v>
      </c>
      <c r="QZ201" s="40">
        <f t="shared" ref="QZ201" si="125">(35.15+3.1+0.75*(2.75+2.3+2.75))*10.764</f>
        <v>474.69239999999996</v>
      </c>
      <c r="RA201" s="40">
        <v>0</v>
      </c>
      <c r="RB201" s="40">
        <f t="shared" ref="RB201" si="126">QZ201*(($F$183)+1)+(IF(RA201&lt;101,RA201,IF(RA201&lt;201,RA201/2,IF(RA201&lt;=301,RA201/3,RA201/4))))</f>
        <v>712.03859999999997</v>
      </c>
      <c r="RC201" s="62">
        <f t="shared" ref="RC201:TG201" si="127">RC200</f>
        <v>0</v>
      </c>
      <c r="RD201" s="63"/>
      <c r="RE201" s="62">
        <v>5</v>
      </c>
      <c r="RF201" s="63"/>
      <c r="RG201" s="40" t="s">
        <v>192</v>
      </c>
      <c r="RH201" s="40">
        <f t="shared" ref="RH201" si="128">(35.15+3.1+0.75*(2.75+2.3+2.75))*10.764</f>
        <v>474.69239999999996</v>
      </c>
      <c r="RI201" s="40">
        <v>0</v>
      </c>
      <c r="RJ201" s="40">
        <f t="shared" ref="RJ201" si="129">RH201*(($F$183)+1)+(IF(RI201&lt;101,RI201,IF(RI201&lt;201,RI201/2,IF(RI201&lt;=301,RI201/3,RI201/4))))</f>
        <v>712.03859999999997</v>
      </c>
      <c r="RK201" s="62">
        <f t="shared" si="127"/>
        <v>0</v>
      </c>
      <c r="RL201" s="63"/>
      <c r="RM201" s="62">
        <v>5</v>
      </c>
      <c r="RN201" s="63"/>
      <c r="RO201" s="40" t="s">
        <v>192</v>
      </c>
      <c r="RP201" s="40">
        <f t="shared" ref="RP201" si="130">(35.15+3.1+0.75*(2.75+2.3+2.75))*10.764</f>
        <v>474.69239999999996</v>
      </c>
      <c r="RQ201" s="40">
        <v>0</v>
      </c>
      <c r="RR201" s="40">
        <f t="shared" ref="RR201" si="131">RP201*(($F$183)+1)+(IF(RQ201&lt;101,RQ201,IF(RQ201&lt;201,RQ201/2,IF(RQ201&lt;=301,RQ201/3,RQ201/4))))</f>
        <v>712.03859999999997</v>
      </c>
      <c r="RS201" s="62">
        <f t="shared" si="127"/>
        <v>0</v>
      </c>
      <c r="RT201" s="63"/>
      <c r="RU201" s="62">
        <v>5</v>
      </c>
      <c r="RV201" s="63"/>
      <c r="RW201" s="40" t="s">
        <v>192</v>
      </c>
      <c r="RX201" s="40">
        <f t="shared" ref="RX201" si="132">(35.15+3.1+0.75*(2.75+2.3+2.75))*10.764</f>
        <v>474.69239999999996</v>
      </c>
      <c r="RY201" s="40">
        <v>0</v>
      </c>
      <c r="RZ201" s="40">
        <f t="shared" ref="RZ201" si="133">RX201*(($F$183)+1)+(IF(RY201&lt;101,RY201,IF(RY201&lt;201,RY201/2,IF(RY201&lt;=301,RY201/3,RY201/4))))</f>
        <v>712.03859999999997</v>
      </c>
      <c r="SA201" s="62">
        <f t="shared" si="127"/>
        <v>0</v>
      </c>
      <c r="SB201" s="63"/>
      <c r="SC201" s="62">
        <v>5</v>
      </c>
      <c r="SD201" s="63"/>
      <c r="SE201" s="40" t="s">
        <v>192</v>
      </c>
      <c r="SF201" s="40">
        <f t="shared" ref="SF201" si="134">(35.15+3.1+0.75*(2.75+2.3+2.75))*10.764</f>
        <v>474.69239999999996</v>
      </c>
      <c r="SG201" s="40">
        <v>0</v>
      </c>
      <c r="SH201" s="40">
        <f t="shared" ref="SH201" si="135">SF201*(($F$183)+1)+(IF(SG201&lt;101,SG201,IF(SG201&lt;201,SG201/2,IF(SG201&lt;=301,SG201/3,SG201/4))))</f>
        <v>712.03859999999997</v>
      </c>
      <c r="SI201" s="62">
        <f t="shared" si="127"/>
        <v>0</v>
      </c>
      <c r="SJ201" s="63"/>
      <c r="SK201" s="62">
        <v>5</v>
      </c>
      <c r="SL201" s="63"/>
      <c r="SM201" s="40" t="s">
        <v>192</v>
      </c>
      <c r="SN201" s="40">
        <f t="shared" ref="SN201" si="136">(35.15+3.1+0.75*(2.75+2.3+2.75))*10.764</f>
        <v>474.69239999999996</v>
      </c>
      <c r="SO201" s="40">
        <v>0</v>
      </c>
      <c r="SP201" s="40">
        <f t="shared" ref="SP201" si="137">SN201*(($F$183)+1)+(IF(SO201&lt;101,SO201,IF(SO201&lt;201,SO201/2,IF(SO201&lt;=301,SO201/3,SO201/4))))</f>
        <v>712.03859999999997</v>
      </c>
      <c r="SQ201" s="62">
        <f t="shared" si="127"/>
        <v>0</v>
      </c>
      <c r="SR201" s="63"/>
      <c r="SS201" s="62">
        <v>5</v>
      </c>
      <c r="ST201" s="63"/>
      <c r="SU201" s="40" t="s">
        <v>192</v>
      </c>
      <c r="SV201" s="40">
        <f t="shared" ref="SV201" si="138">(35.15+3.1+0.75*(2.75+2.3+2.75))*10.764</f>
        <v>474.69239999999996</v>
      </c>
      <c r="SW201" s="40">
        <v>0</v>
      </c>
      <c r="SX201" s="40">
        <f t="shared" ref="SX201" si="139">SV201*(($F$183)+1)+(IF(SW201&lt;101,SW201,IF(SW201&lt;201,SW201/2,IF(SW201&lt;=301,SW201/3,SW201/4))))</f>
        <v>712.03859999999997</v>
      </c>
      <c r="SY201" s="62">
        <f t="shared" si="127"/>
        <v>0</v>
      </c>
      <c r="SZ201" s="63"/>
      <c r="TA201" s="62">
        <v>5</v>
      </c>
      <c r="TB201" s="63"/>
      <c r="TC201" s="40" t="s">
        <v>192</v>
      </c>
      <c r="TD201" s="40">
        <f t="shared" ref="TD201" si="140">(35.15+3.1+0.75*(2.75+2.3+2.75))*10.764</f>
        <v>474.69239999999996</v>
      </c>
      <c r="TE201" s="40">
        <v>0</v>
      </c>
      <c r="TF201" s="40">
        <f t="shared" ref="TF201" si="141">TD201*(($F$183)+1)+(IF(TE201&lt;101,TE201,IF(TE201&lt;201,TE201/2,IF(TE201&lt;=301,TE201/3,TE201/4))))</f>
        <v>712.03859999999997</v>
      </c>
      <c r="TG201" s="62">
        <f t="shared" si="127"/>
        <v>0</v>
      </c>
      <c r="TH201" s="63"/>
      <c r="TI201" s="62">
        <v>5</v>
      </c>
      <c r="TJ201" s="63"/>
      <c r="TK201" s="40" t="s">
        <v>192</v>
      </c>
      <c r="TL201" s="40">
        <f t="shared" ref="TL201" si="142">(35.15+3.1+0.75*(2.75+2.3+2.75))*10.764</f>
        <v>474.69239999999996</v>
      </c>
      <c r="TM201" s="40">
        <v>0</v>
      </c>
      <c r="TN201" s="40">
        <f t="shared" ref="TN201" si="143">TL201*(($F$183)+1)+(IF(TM201&lt;101,TM201,IF(TM201&lt;201,TM201/2,IF(TM201&lt;=301,TM201/3,TM201/4))))</f>
        <v>712.03859999999997</v>
      </c>
      <c r="TO201" s="62">
        <f t="shared" ref="TO201:VS201" si="144">TO200</f>
        <v>0</v>
      </c>
      <c r="TP201" s="63"/>
      <c r="TQ201" s="62">
        <v>5</v>
      </c>
      <c r="TR201" s="63"/>
      <c r="TS201" s="40" t="s">
        <v>192</v>
      </c>
      <c r="TT201" s="40">
        <f t="shared" ref="TT201" si="145">(35.15+3.1+0.75*(2.75+2.3+2.75))*10.764</f>
        <v>474.69239999999996</v>
      </c>
      <c r="TU201" s="40">
        <v>0</v>
      </c>
      <c r="TV201" s="40">
        <f t="shared" ref="TV201" si="146">TT201*(($F$183)+1)+(IF(TU201&lt;101,TU201,IF(TU201&lt;201,TU201/2,IF(TU201&lt;=301,TU201/3,TU201/4))))</f>
        <v>712.03859999999997</v>
      </c>
      <c r="TW201" s="62">
        <f t="shared" si="144"/>
        <v>0</v>
      </c>
      <c r="TX201" s="63"/>
      <c r="TY201" s="62">
        <v>5</v>
      </c>
      <c r="TZ201" s="63"/>
      <c r="UA201" s="40" t="s">
        <v>192</v>
      </c>
      <c r="UB201" s="40">
        <f t="shared" ref="UB201" si="147">(35.15+3.1+0.75*(2.75+2.3+2.75))*10.764</f>
        <v>474.69239999999996</v>
      </c>
      <c r="UC201" s="40">
        <v>0</v>
      </c>
      <c r="UD201" s="40">
        <f t="shared" ref="UD201" si="148">UB201*(($F$183)+1)+(IF(UC201&lt;101,UC201,IF(UC201&lt;201,UC201/2,IF(UC201&lt;=301,UC201/3,UC201/4))))</f>
        <v>712.03859999999997</v>
      </c>
      <c r="UE201" s="62">
        <f t="shared" si="144"/>
        <v>0</v>
      </c>
      <c r="UF201" s="63"/>
      <c r="UG201" s="62">
        <v>5</v>
      </c>
      <c r="UH201" s="63"/>
      <c r="UI201" s="40" t="s">
        <v>192</v>
      </c>
      <c r="UJ201" s="40">
        <f t="shared" ref="UJ201" si="149">(35.15+3.1+0.75*(2.75+2.3+2.75))*10.764</f>
        <v>474.69239999999996</v>
      </c>
      <c r="UK201" s="40">
        <v>0</v>
      </c>
      <c r="UL201" s="40">
        <f t="shared" ref="UL201" si="150">UJ201*(($F$183)+1)+(IF(UK201&lt;101,UK201,IF(UK201&lt;201,UK201/2,IF(UK201&lt;=301,UK201/3,UK201/4))))</f>
        <v>712.03859999999997</v>
      </c>
      <c r="UM201" s="62">
        <f t="shared" si="144"/>
        <v>0</v>
      </c>
      <c r="UN201" s="63"/>
      <c r="UO201" s="62">
        <v>5</v>
      </c>
      <c r="UP201" s="63"/>
      <c r="UQ201" s="40" t="s">
        <v>192</v>
      </c>
      <c r="UR201" s="40">
        <f t="shared" ref="UR201" si="151">(35.15+3.1+0.75*(2.75+2.3+2.75))*10.764</f>
        <v>474.69239999999996</v>
      </c>
      <c r="US201" s="40">
        <v>0</v>
      </c>
      <c r="UT201" s="40">
        <f t="shared" ref="UT201" si="152">UR201*(($F$183)+1)+(IF(US201&lt;101,US201,IF(US201&lt;201,US201/2,IF(US201&lt;=301,US201/3,US201/4))))</f>
        <v>712.03859999999997</v>
      </c>
      <c r="UU201" s="62">
        <f t="shared" si="144"/>
        <v>0</v>
      </c>
      <c r="UV201" s="63"/>
      <c r="UW201" s="62">
        <v>5</v>
      </c>
      <c r="UX201" s="63"/>
      <c r="UY201" s="40" t="s">
        <v>192</v>
      </c>
      <c r="UZ201" s="40">
        <f t="shared" ref="UZ201" si="153">(35.15+3.1+0.75*(2.75+2.3+2.75))*10.764</f>
        <v>474.69239999999996</v>
      </c>
      <c r="VA201" s="40">
        <v>0</v>
      </c>
      <c r="VB201" s="40">
        <f t="shared" ref="VB201" si="154">UZ201*(($F$183)+1)+(IF(VA201&lt;101,VA201,IF(VA201&lt;201,VA201/2,IF(VA201&lt;=301,VA201/3,VA201/4))))</f>
        <v>712.03859999999997</v>
      </c>
      <c r="VC201" s="62">
        <f t="shared" si="144"/>
        <v>0</v>
      </c>
      <c r="VD201" s="63"/>
      <c r="VE201" s="62">
        <v>5</v>
      </c>
      <c r="VF201" s="63"/>
      <c r="VG201" s="40" t="s">
        <v>192</v>
      </c>
      <c r="VH201" s="40">
        <f t="shared" ref="VH201" si="155">(35.15+3.1+0.75*(2.75+2.3+2.75))*10.764</f>
        <v>474.69239999999996</v>
      </c>
      <c r="VI201" s="40">
        <v>0</v>
      </c>
      <c r="VJ201" s="40">
        <f t="shared" ref="VJ201" si="156">VH201*(($F$183)+1)+(IF(VI201&lt;101,VI201,IF(VI201&lt;201,VI201/2,IF(VI201&lt;=301,VI201/3,VI201/4))))</f>
        <v>712.03859999999997</v>
      </c>
      <c r="VK201" s="62">
        <f t="shared" si="144"/>
        <v>0</v>
      </c>
      <c r="VL201" s="63"/>
      <c r="VM201" s="62">
        <v>5</v>
      </c>
      <c r="VN201" s="63"/>
      <c r="VO201" s="40" t="s">
        <v>192</v>
      </c>
      <c r="VP201" s="40">
        <f t="shared" ref="VP201" si="157">(35.15+3.1+0.75*(2.75+2.3+2.75))*10.764</f>
        <v>474.69239999999996</v>
      </c>
      <c r="VQ201" s="40">
        <v>0</v>
      </c>
      <c r="VR201" s="40">
        <f t="shared" ref="VR201" si="158">VP201*(($F$183)+1)+(IF(VQ201&lt;101,VQ201,IF(VQ201&lt;201,VQ201/2,IF(VQ201&lt;=301,VQ201/3,VQ201/4))))</f>
        <v>712.03859999999997</v>
      </c>
      <c r="VS201" s="62">
        <f t="shared" si="144"/>
        <v>0</v>
      </c>
      <c r="VT201" s="63"/>
      <c r="VU201" s="62">
        <v>5</v>
      </c>
      <c r="VV201" s="63"/>
      <c r="VW201" s="40" t="s">
        <v>192</v>
      </c>
      <c r="VX201" s="40">
        <f t="shared" ref="VX201" si="159">(35.15+3.1+0.75*(2.75+2.3+2.75))*10.764</f>
        <v>474.69239999999996</v>
      </c>
      <c r="VY201" s="40">
        <v>0</v>
      </c>
      <c r="VZ201" s="40">
        <f t="shared" ref="VZ201" si="160">VX201*(($F$183)+1)+(IF(VY201&lt;101,VY201,IF(VY201&lt;201,VY201/2,IF(VY201&lt;=301,VY201/3,VY201/4))))</f>
        <v>712.03859999999997</v>
      </c>
      <c r="WA201" s="62">
        <f t="shared" ref="WA201:YE201" si="161">WA200</f>
        <v>0</v>
      </c>
      <c r="WB201" s="63"/>
      <c r="WC201" s="62">
        <v>5</v>
      </c>
      <c r="WD201" s="63"/>
      <c r="WE201" s="40" t="s">
        <v>192</v>
      </c>
      <c r="WF201" s="40">
        <f t="shared" ref="WF201" si="162">(35.15+3.1+0.75*(2.75+2.3+2.75))*10.764</f>
        <v>474.69239999999996</v>
      </c>
      <c r="WG201" s="40">
        <v>0</v>
      </c>
      <c r="WH201" s="40">
        <f t="shared" ref="WH201" si="163">WF201*(($F$183)+1)+(IF(WG201&lt;101,WG201,IF(WG201&lt;201,WG201/2,IF(WG201&lt;=301,WG201/3,WG201/4))))</f>
        <v>712.03859999999997</v>
      </c>
      <c r="WI201" s="62">
        <f t="shared" si="161"/>
        <v>0</v>
      </c>
      <c r="WJ201" s="63"/>
      <c r="WK201" s="62">
        <v>5</v>
      </c>
      <c r="WL201" s="63"/>
      <c r="WM201" s="40" t="s">
        <v>192</v>
      </c>
      <c r="WN201" s="40">
        <f t="shared" ref="WN201" si="164">(35.15+3.1+0.75*(2.75+2.3+2.75))*10.764</f>
        <v>474.69239999999996</v>
      </c>
      <c r="WO201" s="40">
        <v>0</v>
      </c>
      <c r="WP201" s="40">
        <f t="shared" ref="WP201" si="165">WN201*(($F$183)+1)+(IF(WO201&lt;101,WO201,IF(WO201&lt;201,WO201/2,IF(WO201&lt;=301,WO201/3,WO201/4))))</f>
        <v>712.03859999999997</v>
      </c>
      <c r="WQ201" s="62">
        <f t="shared" si="161"/>
        <v>0</v>
      </c>
      <c r="WR201" s="63"/>
      <c r="WS201" s="62">
        <v>5</v>
      </c>
      <c r="WT201" s="63"/>
      <c r="WU201" s="40" t="s">
        <v>192</v>
      </c>
      <c r="WV201" s="40">
        <f t="shared" ref="WV201" si="166">(35.15+3.1+0.75*(2.75+2.3+2.75))*10.764</f>
        <v>474.69239999999996</v>
      </c>
      <c r="WW201" s="40">
        <v>0</v>
      </c>
      <c r="WX201" s="40">
        <f t="shared" ref="WX201" si="167">WV201*(($F$183)+1)+(IF(WW201&lt;101,WW201,IF(WW201&lt;201,WW201/2,IF(WW201&lt;=301,WW201/3,WW201/4))))</f>
        <v>712.03859999999997</v>
      </c>
      <c r="WY201" s="62">
        <f t="shared" si="161"/>
        <v>0</v>
      </c>
      <c r="WZ201" s="63"/>
      <c r="XA201" s="62">
        <v>5</v>
      </c>
      <c r="XB201" s="63"/>
      <c r="XC201" s="40" t="s">
        <v>192</v>
      </c>
      <c r="XD201" s="40">
        <f t="shared" ref="XD201" si="168">(35.15+3.1+0.75*(2.75+2.3+2.75))*10.764</f>
        <v>474.69239999999996</v>
      </c>
      <c r="XE201" s="40">
        <v>0</v>
      </c>
      <c r="XF201" s="40">
        <f t="shared" ref="XF201" si="169">XD201*(($F$183)+1)+(IF(XE201&lt;101,XE201,IF(XE201&lt;201,XE201/2,IF(XE201&lt;=301,XE201/3,XE201/4))))</f>
        <v>712.03859999999997</v>
      </c>
      <c r="XG201" s="62">
        <f t="shared" si="161"/>
        <v>0</v>
      </c>
      <c r="XH201" s="63"/>
      <c r="XI201" s="62">
        <v>5</v>
      </c>
      <c r="XJ201" s="63"/>
      <c r="XK201" s="40" t="s">
        <v>192</v>
      </c>
      <c r="XL201" s="40">
        <f t="shared" ref="XL201" si="170">(35.15+3.1+0.75*(2.75+2.3+2.75))*10.764</f>
        <v>474.69239999999996</v>
      </c>
      <c r="XM201" s="40">
        <v>0</v>
      </c>
      <c r="XN201" s="40">
        <f t="shared" ref="XN201" si="171">XL201*(($F$183)+1)+(IF(XM201&lt;101,XM201,IF(XM201&lt;201,XM201/2,IF(XM201&lt;=301,XM201/3,XM201/4))))</f>
        <v>712.03859999999997</v>
      </c>
      <c r="XO201" s="62">
        <f t="shared" si="161"/>
        <v>0</v>
      </c>
      <c r="XP201" s="63"/>
      <c r="XQ201" s="62">
        <v>5</v>
      </c>
      <c r="XR201" s="63"/>
      <c r="XS201" s="40" t="s">
        <v>192</v>
      </c>
      <c r="XT201" s="40">
        <f t="shared" ref="XT201" si="172">(35.15+3.1+0.75*(2.75+2.3+2.75))*10.764</f>
        <v>474.69239999999996</v>
      </c>
      <c r="XU201" s="40">
        <v>0</v>
      </c>
      <c r="XV201" s="40">
        <f t="shared" ref="XV201" si="173">XT201*(($F$183)+1)+(IF(XU201&lt;101,XU201,IF(XU201&lt;201,XU201/2,IF(XU201&lt;=301,XU201/3,XU201/4))))</f>
        <v>712.03859999999997</v>
      </c>
      <c r="XW201" s="62">
        <f t="shared" si="161"/>
        <v>0</v>
      </c>
      <c r="XX201" s="63"/>
      <c r="XY201" s="62">
        <v>5</v>
      </c>
      <c r="XZ201" s="63"/>
      <c r="YA201" s="40" t="s">
        <v>192</v>
      </c>
      <c r="YB201" s="40">
        <f t="shared" ref="YB201" si="174">(35.15+3.1+0.75*(2.75+2.3+2.75))*10.764</f>
        <v>474.69239999999996</v>
      </c>
      <c r="YC201" s="40">
        <v>0</v>
      </c>
      <c r="YD201" s="40">
        <f t="shared" ref="YD201" si="175">YB201*(($F$183)+1)+(IF(YC201&lt;101,YC201,IF(YC201&lt;201,YC201/2,IF(YC201&lt;=301,YC201/3,YC201/4))))</f>
        <v>712.03859999999997</v>
      </c>
      <c r="YE201" s="62">
        <f t="shared" si="161"/>
        <v>0</v>
      </c>
      <c r="YF201" s="63"/>
      <c r="YG201" s="62">
        <v>5</v>
      </c>
      <c r="YH201" s="63"/>
      <c r="YI201" s="40" t="s">
        <v>192</v>
      </c>
      <c r="YJ201" s="40">
        <f t="shared" ref="YJ201" si="176">(35.15+3.1+0.75*(2.75+2.3+2.75))*10.764</f>
        <v>474.69239999999996</v>
      </c>
      <c r="YK201" s="40">
        <v>0</v>
      </c>
      <c r="YL201" s="40">
        <f t="shared" ref="YL201" si="177">YJ201*(($F$183)+1)+(IF(YK201&lt;101,YK201,IF(YK201&lt;201,YK201/2,IF(YK201&lt;=301,YK201/3,YK201/4))))</f>
        <v>712.03859999999997</v>
      </c>
      <c r="YM201" s="62">
        <f t="shared" ref="YM201:AAQ201" si="178">YM200</f>
        <v>0</v>
      </c>
      <c r="YN201" s="63"/>
      <c r="YO201" s="62">
        <v>5</v>
      </c>
      <c r="YP201" s="63"/>
      <c r="YQ201" s="40" t="s">
        <v>192</v>
      </c>
      <c r="YR201" s="40">
        <f t="shared" ref="YR201" si="179">(35.15+3.1+0.75*(2.75+2.3+2.75))*10.764</f>
        <v>474.69239999999996</v>
      </c>
      <c r="YS201" s="40">
        <v>0</v>
      </c>
      <c r="YT201" s="40">
        <f t="shared" ref="YT201" si="180">YR201*(($F$183)+1)+(IF(YS201&lt;101,YS201,IF(YS201&lt;201,YS201/2,IF(YS201&lt;=301,YS201/3,YS201/4))))</f>
        <v>712.03859999999997</v>
      </c>
      <c r="YU201" s="62">
        <f t="shared" si="178"/>
        <v>0</v>
      </c>
      <c r="YV201" s="63"/>
      <c r="YW201" s="62">
        <v>5</v>
      </c>
      <c r="YX201" s="63"/>
      <c r="YY201" s="40" t="s">
        <v>192</v>
      </c>
      <c r="YZ201" s="40">
        <f t="shared" ref="YZ201" si="181">(35.15+3.1+0.75*(2.75+2.3+2.75))*10.764</f>
        <v>474.69239999999996</v>
      </c>
      <c r="ZA201" s="40">
        <v>0</v>
      </c>
      <c r="ZB201" s="40">
        <f t="shared" ref="ZB201" si="182">YZ201*(($F$183)+1)+(IF(ZA201&lt;101,ZA201,IF(ZA201&lt;201,ZA201/2,IF(ZA201&lt;=301,ZA201/3,ZA201/4))))</f>
        <v>712.03859999999997</v>
      </c>
      <c r="ZC201" s="62">
        <f t="shared" si="178"/>
        <v>0</v>
      </c>
      <c r="ZD201" s="63"/>
      <c r="ZE201" s="62">
        <v>5</v>
      </c>
      <c r="ZF201" s="63"/>
      <c r="ZG201" s="40" t="s">
        <v>192</v>
      </c>
      <c r="ZH201" s="40">
        <f t="shared" ref="ZH201" si="183">(35.15+3.1+0.75*(2.75+2.3+2.75))*10.764</f>
        <v>474.69239999999996</v>
      </c>
      <c r="ZI201" s="40">
        <v>0</v>
      </c>
      <c r="ZJ201" s="40">
        <f t="shared" ref="ZJ201" si="184">ZH201*(($F$183)+1)+(IF(ZI201&lt;101,ZI201,IF(ZI201&lt;201,ZI201/2,IF(ZI201&lt;=301,ZI201/3,ZI201/4))))</f>
        <v>712.03859999999997</v>
      </c>
      <c r="ZK201" s="62">
        <f t="shared" si="178"/>
        <v>0</v>
      </c>
      <c r="ZL201" s="63"/>
      <c r="ZM201" s="62">
        <v>5</v>
      </c>
      <c r="ZN201" s="63"/>
      <c r="ZO201" s="40" t="s">
        <v>192</v>
      </c>
      <c r="ZP201" s="40">
        <f t="shared" ref="ZP201" si="185">(35.15+3.1+0.75*(2.75+2.3+2.75))*10.764</f>
        <v>474.69239999999996</v>
      </c>
      <c r="ZQ201" s="40">
        <v>0</v>
      </c>
      <c r="ZR201" s="40">
        <f t="shared" ref="ZR201" si="186">ZP201*(($F$183)+1)+(IF(ZQ201&lt;101,ZQ201,IF(ZQ201&lt;201,ZQ201/2,IF(ZQ201&lt;=301,ZQ201/3,ZQ201/4))))</f>
        <v>712.03859999999997</v>
      </c>
      <c r="ZS201" s="62">
        <f t="shared" si="178"/>
        <v>0</v>
      </c>
      <c r="ZT201" s="63"/>
      <c r="ZU201" s="62">
        <v>5</v>
      </c>
      <c r="ZV201" s="63"/>
      <c r="ZW201" s="40" t="s">
        <v>192</v>
      </c>
      <c r="ZX201" s="40">
        <f t="shared" ref="ZX201" si="187">(35.15+3.1+0.75*(2.75+2.3+2.75))*10.764</f>
        <v>474.69239999999996</v>
      </c>
      <c r="ZY201" s="40">
        <v>0</v>
      </c>
      <c r="ZZ201" s="40">
        <f t="shared" ref="ZZ201" si="188">ZX201*(($F$183)+1)+(IF(ZY201&lt;101,ZY201,IF(ZY201&lt;201,ZY201/2,IF(ZY201&lt;=301,ZY201/3,ZY201/4))))</f>
        <v>712.03859999999997</v>
      </c>
      <c r="AAA201" s="62">
        <f t="shared" si="178"/>
        <v>0</v>
      </c>
      <c r="AAB201" s="63"/>
      <c r="AAC201" s="62">
        <v>5</v>
      </c>
      <c r="AAD201" s="63"/>
      <c r="AAE201" s="40" t="s">
        <v>192</v>
      </c>
      <c r="AAF201" s="40">
        <f t="shared" ref="AAF201" si="189">(35.15+3.1+0.75*(2.75+2.3+2.75))*10.764</f>
        <v>474.69239999999996</v>
      </c>
      <c r="AAG201" s="40">
        <v>0</v>
      </c>
      <c r="AAH201" s="40">
        <f t="shared" ref="AAH201" si="190">AAF201*(($F$183)+1)+(IF(AAG201&lt;101,AAG201,IF(AAG201&lt;201,AAG201/2,IF(AAG201&lt;=301,AAG201/3,AAG201/4))))</f>
        <v>712.03859999999997</v>
      </c>
      <c r="AAI201" s="62">
        <f t="shared" si="178"/>
        <v>0</v>
      </c>
      <c r="AAJ201" s="63"/>
      <c r="AAK201" s="62">
        <v>5</v>
      </c>
      <c r="AAL201" s="63"/>
      <c r="AAM201" s="40" t="s">
        <v>192</v>
      </c>
      <c r="AAN201" s="40">
        <f t="shared" ref="AAN201" si="191">(35.15+3.1+0.75*(2.75+2.3+2.75))*10.764</f>
        <v>474.69239999999996</v>
      </c>
      <c r="AAO201" s="40">
        <v>0</v>
      </c>
      <c r="AAP201" s="40">
        <f t="shared" ref="AAP201" si="192">AAN201*(($F$183)+1)+(IF(AAO201&lt;101,AAO201,IF(AAO201&lt;201,AAO201/2,IF(AAO201&lt;=301,AAO201/3,AAO201/4))))</f>
        <v>712.03859999999997</v>
      </c>
      <c r="AAQ201" s="62">
        <f t="shared" si="178"/>
        <v>0</v>
      </c>
      <c r="AAR201" s="63"/>
      <c r="AAS201" s="62">
        <v>5</v>
      </c>
      <c r="AAT201" s="63"/>
      <c r="AAU201" s="40" t="s">
        <v>192</v>
      </c>
      <c r="AAV201" s="40">
        <f t="shared" ref="AAV201" si="193">(35.15+3.1+0.75*(2.75+2.3+2.75))*10.764</f>
        <v>474.69239999999996</v>
      </c>
      <c r="AAW201" s="40">
        <v>0</v>
      </c>
      <c r="AAX201" s="40">
        <f t="shared" ref="AAX201" si="194">AAV201*(($F$183)+1)+(IF(AAW201&lt;101,AAW201,IF(AAW201&lt;201,AAW201/2,IF(AAW201&lt;=301,AAW201/3,AAW201/4))))</f>
        <v>712.03859999999997</v>
      </c>
      <c r="AAY201" s="62">
        <f t="shared" ref="AAY201:ADC201" si="195">AAY200</f>
        <v>0</v>
      </c>
      <c r="AAZ201" s="63"/>
      <c r="ABA201" s="62">
        <v>5</v>
      </c>
      <c r="ABB201" s="63"/>
      <c r="ABC201" s="40" t="s">
        <v>192</v>
      </c>
      <c r="ABD201" s="40">
        <f t="shared" ref="ABD201" si="196">(35.15+3.1+0.75*(2.75+2.3+2.75))*10.764</f>
        <v>474.69239999999996</v>
      </c>
      <c r="ABE201" s="40">
        <v>0</v>
      </c>
      <c r="ABF201" s="40">
        <f t="shared" ref="ABF201" si="197">ABD201*(($F$183)+1)+(IF(ABE201&lt;101,ABE201,IF(ABE201&lt;201,ABE201/2,IF(ABE201&lt;=301,ABE201/3,ABE201/4))))</f>
        <v>712.03859999999997</v>
      </c>
      <c r="ABG201" s="62">
        <f t="shared" si="195"/>
        <v>0</v>
      </c>
      <c r="ABH201" s="63"/>
      <c r="ABI201" s="62">
        <v>5</v>
      </c>
      <c r="ABJ201" s="63"/>
      <c r="ABK201" s="40" t="s">
        <v>192</v>
      </c>
      <c r="ABL201" s="40">
        <f t="shared" ref="ABL201" si="198">(35.15+3.1+0.75*(2.75+2.3+2.75))*10.764</f>
        <v>474.69239999999996</v>
      </c>
      <c r="ABM201" s="40">
        <v>0</v>
      </c>
      <c r="ABN201" s="40">
        <f t="shared" ref="ABN201" si="199">ABL201*(($F$183)+1)+(IF(ABM201&lt;101,ABM201,IF(ABM201&lt;201,ABM201/2,IF(ABM201&lt;=301,ABM201/3,ABM201/4))))</f>
        <v>712.03859999999997</v>
      </c>
      <c r="ABO201" s="62">
        <f t="shared" si="195"/>
        <v>0</v>
      </c>
      <c r="ABP201" s="63"/>
      <c r="ABQ201" s="62">
        <v>5</v>
      </c>
      <c r="ABR201" s="63"/>
      <c r="ABS201" s="40" t="s">
        <v>192</v>
      </c>
      <c r="ABT201" s="40">
        <f t="shared" ref="ABT201" si="200">(35.15+3.1+0.75*(2.75+2.3+2.75))*10.764</f>
        <v>474.69239999999996</v>
      </c>
      <c r="ABU201" s="40">
        <v>0</v>
      </c>
      <c r="ABV201" s="40">
        <f t="shared" ref="ABV201" si="201">ABT201*(($F$183)+1)+(IF(ABU201&lt;101,ABU201,IF(ABU201&lt;201,ABU201/2,IF(ABU201&lt;=301,ABU201/3,ABU201/4))))</f>
        <v>712.03859999999997</v>
      </c>
      <c r="ABW201" s="62">
        <f t="shared" si="195"/>
        <v>0</v>
      </c>
      <c r="ABX201" s="63"/>
      <c r="ABY201" s="62">
        <v>5</v>
      </c>
      <c r="ABZ201" s="63"/>
      <c r="ACA201" s="40" t="s">
        <v>192</v>
      </c>
      <c r="ACB201" s="40">
        <f t="shared" ref="ACB201" si="202">(35.15+3.1+0.75*(2.75+2.3+2.75))*10.764</f>
        <v>474.69239999999996</v>
      </c>
      <c r="ACC201" s="40">
        <v>0</v>
      </c>
      <c r="ACD201" s="40">
        <f t="shared" ref="ACD201" si="203">ACB201*(($F$183)+1)+(IF(ACC201&lt;101,ACC201,IF(ACC201&lt;201,ACC201/2,IF(ACC201&lt;=301,ACC201/3,ACC201/4))))</f>
        <v>712.03859999999997</v>
      </c>
      <c r="ACE201" s="62">
        <f t="shared" si="195"/>
        <v>0</v>
      </c>
      <c r="ACF201" s="63"/>
      <c r="ACG201" s="62">
        <v>5</v>
      </c>
      <c r="ACH201" s="63"/>
      <c r="ACI201" s="40" t="s">
        <v>192</v>
      </c>
      <c r="ACJ201" s="40">
        <f t="shared" ref="ACJ201" si="204">(35.15+3.1+0.75*(2.75+2.3+2.75))*10.764</f>
        <v>474.69239999999996</v>
      </c>
      <c r="ACK201" s="40">
        <v>0</v>
      </c>
      <c r="ACL201" s="40">
        <f t="shared" ref="ACL201" si="205">ACJ201*(($F$183)+1)+(IF(ACK201&lt;101,ACK201,IF(ACK201&lt;201,ACK201/2,IF(ACK201&lt;=301,ACK201/3,ACK201/4))))</f>
        <v>712.03859999999997</v>
      </c>
      <c r="ACM201" s="62">
        <f t="shared" si="195"/>
        <v>0</v>
      </c>
      <c r="ACN201" s="63"/>
      <c r="ACO201" s="62">
        <v>5</v>
      </c>
      <c r="ACP201" s="63"/>
      <c r="ACQ201" s="40" t="s">
        <v>192</v>
      </c>
      <c r="ACR201" s="40">
        <f t="shared" ref="ACR201" si="206">(35.15+3.1+0.75*(2.75+2.3+2.75))*10.764</f>
        <v>474.69239999999996</v>
      </c>
      <c r="ACS201" s="40">
        <v>0</v>
      </c>
      <c r="ACT201" s="40">
        <f t="shared" ref="ACT201" si="207">ACR201*(($F$183)+1)+(IF(ACS201&lt;101,ACS201,IF(ACS201&lt;201,ACS201/2,IF(ACS201&lt;=301,ACS201/3,ACS201/4))))</f>
        <v>712.03859999999997</v>
      </c>
      <c r="ACU201" s="62">
        <f t="shared" si="195"/>
        <v>0</v>
      </c>
      <c r="ACV201" s="63"/>
      <c r="ACW201" s="62">
        <v>5</v>
      </c>
      <c r="ACX201" s="63"/>
      <c r="ACY201" s="40" t="s">
        <v>192</v>
      </c>
      <c r="ACZ201" s="40">
        <f t="shared" ref="ACZ201" si="208">(35.15+3.1+0.75*(2.75+2.3+2.75))*10.764</f>
        <v>474.69239999999996</v>
      </c>
      <c r="ADA201" s="40">
        <v>0</v>
      </c>
      <c r="ADB201" s="40">
        <f t="shared" ref="ADB201" si="209">ACZ201*(($F$183)+1)+(IF(ADA201&lt;101,ADA201,IF(ADA201&lt;201,ADA201/2,IF(ADA201&lt;=301,ADA201/3,ADA201/4))))</f>
        <v>712.03859999999997</v>
      </c>
      <c r="ADC201" s="62">
        <f t="shared" si="195"/>
        <v>0</v>
      </c>
      <c r="ADD201" s="63"/>
      <c r="ADE201" s="62">
        <v>5</v>
      </c>
      <c r="ADF201" s="63"/>
      <c r="ADG201" s="40" t="s">
        <v>192</v>
      </c>
      <c r="ADH201" s="40">
        <f t="shared" ref="ADH201" si="210">(35.15+3.1+0.75*(2.75+2.3+2.75))*10.764</f>
        <v>474.69239999999996</v>
      </c>
      <c r="ADI201" s="40">
        <v>0</v>
      </c>
      <c r="ADJ201" s="40">
        <f t="shared" ref="ADJ201" si="211">ADH201*(($F$183)+1)+(IF(ADI201&lt;101,ADI201,IF(ADI201&lt;201,ADI201/2,IF(ADI201&lt;=301,ADI201/3,ADI201/4))))</f>
        <v>712.03859999999997</v>
      </c>
      <c r="ADK201" s="62">
        <f t="shared" ref="ADK201:AFO201" si="212">ADK200</f>
        <v>0</v>
      </c>
      <c r="ADL201" s="63"/>
      <c r="ADM201" s="62">
        <v>5</v>
      </c>
      <c r="ADN201" s="63"/>
      <c r="ADO201" s="40" t="s">
        <v>192</v>
      </c>
      <c r="ADP201" s="40">
        <f t="shared" ref="ADP201" si="213">(35.15+3.1+0.75*(2.75+2.3+2.75))*10.764</f>
        <v>474.69239999999996</v>
      </c>
      <c r="ADQ201" s="40">
        <v>0</v>
      </c>
      <c r="ADR201" s="40">
        <f t="shared" ref="ADR201" si="214">ADP201*(($F$183)+1)+(IF(ADQ201&lt;101,ADQ201,IF(ADQ201&lt;201,ADQ201/2,IF(ADQ201&lt;=301,ADQ201/3,ADQ201/4))))</f>
        <v>712.03859999999997</v>
      </c>
      <c r="ADS201" s="62">
        <f t="shared" si="212"/>
        <v>0</v>
      </c>
      <c r="ADT201" s="63"/>
      <c r="ADU201" s="62">
        <v>5</v>
      </c>
      <c r="ADV201" s="63"/>
      <c r="ADW201" s="40" t="s">
        <v>192</v>
      </c>
      <c r="ADX201" s="40">
        <f t="shared" ref="ADX201" si="215">(35.15+3.1+0.75*(2.75+2.3+2.75))*10.764</f>
        <v>474.69239999999996</v>
      </c>
      <c r="ADY201" s="40">
        <v>0</v>
      </c>
      <c r="ADZ201" s="40">
        <f t="shared" ref="ADZ201" si="216">ADX201*(($F$183)+1)+(IF(ADY201&lt;101,ADY201,IF(ADY201&lt;201,ADY201/2,IF(ADY201&lt;=301,ADY201/3,ADY201/4))))</f>
        <v>712.03859999999997</v>
      </c>
      <c r="AEA201" s="62">
        <f t="shared" si="212"/>
        <v>0</v>
      </c>
      <c r="AEB201" s="63"/>
      <c r="AEC201" s="62">
        <v>5</v>
      </c>
      <c r="AED201" s="63"/>
      <c r="AEE201" s="40" t="s">
        <v>192</v>
      </c>
      <c r="AEF201" s="40">
        <f t="shared" ref="AEF201" si="217">(35.15+3.1+0.75*(2.75+2.3+2.75))*10.764</f>
        <v>474.69239999999996</v>
      </c>
      <c r="AEG201" s="40">
        <v>0</v>
      </c>
      <c r="AEH201" s="40">
        <f t="shared" ref="AEH201" si="218">AEF201*(($F$183)+1)+(IF(AEG201&lt;101,AEG201,IF(AEG201&lt;201,AEG201/2,IF(AEG201&lt;=301,AEG201/3,AEG201/4))))</f>
        <v>712.03859999999997</v>
      </c>
      <c r="AEI201" s="62">
        <f t="shared" si="212"/>
        <v>0</v>
      </c>
      <c r="AEJ201" s="63"/>
      <c r="AEK201" s="62">
        <v>5</v>
      </c>
      <c r="AEL201" s="63"/>
      <c r="AEM201" s="40" t="s">
        <v>192</v>
      </c>
      <c r="AEN201" s="40">
        <f t="shared" ref="AEN201" si="219">(35.15+3.1+0.75*(2.75+2.3+2.75))*10.764</f>
        <v>474.69239999999996</v>
      </c>
      <c r="AEO201" s="40">
        <v>0</v>
      </c>
      <c r="AEP201" s="40">
        <f t="shared" ref="AEP201" si="220">AEN201*(($F$183)+1)+(IF(AEO201&lt;101,AEO201,IF(AEO201&lt;201,AEO201/2,IF(AEO201&lt;=301,AEO201/3,AEO201/4))))</f>
        <v>712.03859999999997</v>
      </c>
      <c r="AEQ201" s="62">
        <f t="shared" si="212"/>
        <v>0</v>
      </c>
      <c r="AER201" s="63"/>
      <c r="AES201" s="62">
        <v>5</v>
      </c>
      <c r="AET201" s="63"/>
      <c r="AEU201" s="40" t="s">
        <v>192</v>
      </c>
      <c r="AEV201" s="40">
        <f t="shared" ref="AEV201" si="221">(35.15+3.1+0.75*(2.75+2.3+2.75))*10.764</f>
        <v>474.69239999999996</v>
      </c>
      <c r="AEW201" s="40">
        <v>0</v>
      </c>
      <c r="AEX201" s="40">
        <f t="shared" ref="AEX201" si="222">AEV201*(($F$183)+1)+(IF(AEW201&lt;101,AEW201,IF(AEW201&lt;201,AEW201/2,IF(AEW201&lt;=301,AEW201/3,AEW201/4))))</f>
        <v>712.03859999999997</v>
      </c>
      <c r="AEY201" s="62">
        <f t="shared" si="212"/>
        <v>0</v>
      </c>
      <c r="AEZ201" s="63"/>
      <c r="AFA201" s="62">
        <v>5</v>
      </c>
      <c r="AFB201" s="63"/>
      <c r="AFC201" s="40" t="s">
        <v>192</v>
      </c>
      <c r="AFD201" s="40">
        <f t="shared" ref="AFD201" si="223">(35.15+3.1+0.75*(2.75+2.3+2.75))*10.764</f>
        <v>474.69239999999996</v>
      </c>
      <c r="AFE201" s="40">
        <v>0</v>
      </c>
      <c r="AFF201" s="40">
        <f t="shared" ref="AFF201" si="224">AFD201*(($F$183)+1)+(IF(AFE201&lt;101,AFE201,IF(AFE201&lt;201,AFE201/2,IF(AFE201&lt;=301,AFE201/3,AFE201/4))))</f>
        <v>712.03859999999997</v>
      </c>
      <c r="AFG201" s="62">
        <f t="shared" si="212"/>
        <v>0</v>
      </c>
      <c r="AFH201" s="63"/>
      <c r="AFI201" s="62">
        <v>5</v>
      </c>
      <c r="AFJ201" s="63"/>
      <c r="AFK201" s="40" t="s">
        <v>192</v>
      </c>
      <c r="AFL201" s="40">
        <f t="shared" ref="AFL201" si="225">(35.15+3.1+0.75*(2.75+2.3+2.75))*10.764</f>
        <v>474.69239999999996</v>
      </c>
      <c r="AFM201" s="40">
        <v>0</v>
      </c>
      <c r="AFN201" s="40">
        <f t="shared" ref="AFN201" si="226">AFL201*(($F$183)+1)+(IF(AFM201&lt;101,AFM201,IF(AFM201&lt;201,AFM201/2,IF(AFM201&lt;=301,AFM201/3,AFM201/4))))</f>
        <v>712.03859999999997</v>
      </c>
      <c r="AFO201" s="62">
        <f t="shared" si="212"/>
        <v>0</v>
      </c>
      <c r="AFP201" s="63"/>
      <c r="AFQ201" s="62">
        <v>5</v>
      </c>
      <c r="AFR201" s="63"/>
      <c r="AFS201" s="40" t="s">
        <v>192</v>
      </c>
      <c r="AFT201" s="40">
        <f t="shared" ref="AFT201" si="227">(35.15+3.1+0.75*(2.75+2.3+2.75))*10.764</f>
        <v>474.69239999999996</v>
      </c>
      <c r="AFU201" s="40">
        <v>0</v>
      </c>
      <c r="AFV201" s="40">
        <f t="shared" ref="AFV201" si="228">AFT201*(($F$183)+1)+(IF(AFU201&lt;101,AFU201,IF(AFU201&lt;201,AFU201/2,IF(AFU201&lt;=301,AFU201/3,AFU201/4))))</f>
        <v>712.03859999999997</v>
      </c>
      <c r="AFW201" s="62">
        <f t="shared" ref="AFW201:AIA201" si="229">AFW200</f>
        <v>0</v>
      </c>
      <c r="AFX201" s="63"/>
      <c r="AFY201" s="62">
        <v>5</v>
      </c>
      <c r="AFZ201" s="63"/>
      <c r="AGA201" s="40" t="s">
        <v>192</v>
      </c>
      <c r="AGB201" s="40">
        <f t="shared" ref="AGB201" si="230">(35.15+3.1+0.75*(2.75+2.3+2.75))*10.764</f>
        <v>474.69239999999996</v>
      </c>
      <c r="AGC201" s="40">
        <v>0</v>
      </c>
      <c r="AGD201" s="40">
        <f t="shared" ref="AGD201" si="231">AGB201*(($F$183)+1)+(IF(AGC201&lt;101,AGC201,IF(AGC201&lt;201,AGC201/2,IF(AGC201&lt;=301,AGC201/3,AGC201/4))))</f>
        <v>712.03859999999997</v>
      </c>
      <c r="AGE201" s="62">
        <f t="shared" si="229"/>
        <v>0</v>
      </c>
      <c r="AGF201" s="63"/>
      <c r="AGG201" s="62">
        <v>5</v>
      </c>
      <c r="AGH201" s="63"/>
      <c r="AGI201" s="40" t="s">
        <v>192</v>
      </c>
      <c r="AGJ201" s="40">
        <f t="shared" ref="AGJ201" si="232">(35.15+3.1+0.75*(2.75+2.3+2.75))*10.764</f>
        <v>474.69239999999996</v>
      </c>
      <c r="AGK201" s="40">
        <v>0</v>
      </c>
      <c r="AGL201" s="40">
        <f t="shared" ref="AGL201" si="233">AGJ201*(($F$183)+1)+(IF(AGK201&lt;101,AGK201,IF(AGK201&lt;201,AGK201/2,IF(AGK201&lt;=301,AGK201/3,AGK201/4))))</f>
        <v>712.03859999999997</v>
      </c>
      <c r="AGM201" s="62">
        <f t="shared" si="229"/>
        <v>0</v>
      </c>
      <c r="AGN201" s="63"/>
      <c r="AGO201" s="62">
        <v>5</v>
      </c>
      <c r="AGP201" s="63"/>
      <c r="AGQ201" s="40" t="s">
        <v>192</v>
      </c>
      <c r="AGR201" s="40">
        <f t="shared" ref="AGR201" si="234">(35.15+3.1+0.75*(2.75+2.3+2.75))*10.764</f>
        <v>474.69239999999996</v>
      </c>
      <c r="AGS201" s="40">
        <v>0</v>
      </c>
      <c r="AGT201" s="40">
        <f t="shared" ref="AGT201" si="235">AGR201*(($F$183)+1)+(IF(AGS201&lt;101,AGS201,IF(AGS201&lt;201,AGS201/2,IF(AGS201&lt;=301,AGS201/3,AGS201/4))))</f>
        <v>712.03859999999997</v>
      </c>
      <c r="AGU201" s="62">
        <f t="shared" si="229"/>
        <v>0</v>
      </c>
      <c r="AGV201" s="63"/>
      <c r="AGW201" s="62">
        <v>5</v>
      </c>
      <c r="AGX201" s="63"/>
      <c r="AGY201" s="40" t="s">
        <v>192</v>
      </c>
      <c r="AGZ201" s="40">
        <f t="shared" ref="AGZ201" si="236">(35.15+3.1+0.75*(2.75+2.3+2.75))*10.764</f>
        <v>474.69239999999996</v>
      </c>
      <c r="AHA201" s="40">
        <v>0</v>
      </c>
      <c r="AHB201" s="40">
        <f t="shared" ref="AHB201" si="237">AGZ201*(($F$183)+1)+(IF(AHA201&lt;101,AHA201,IF(AHA201&lt;201,AHA201/2,IF(AHA201&lt;=301,AHA201/3,AHA201/4))))</f>
        <v>712.03859999999997</v>
      </c>
      <c r="AHC201" s="62">
        <f t="shared" si="229"/>
        <v>0</v>
      </c>
      <c r="AHD201" s="63"/>
      <c r="AHE201" s="62">
        <v>5</v>
      </c>
      <c r="AHF201" s="63"/>
      <c r="AHG201" s="40" t="s">
        <v>192</v>
      </c>
      <c r="AHH201" s="40">
        <f t="shared" ref="AHH201" si="238">(35.15+3.1+0.75*(2.75+2.3+2.75))*10.764</f>
        <v>474.69239999999996</v>
      </c>
      <c r="AHI201" s="40">
        <v>0</v>
      </c>
      <c r="AHJ201" s="40">
        <f t="shared" ref="AHJ201" si="239">AHH201*(($F$183)+1)+(IF(AHI201&lt;101,AHI201,IF(AHI201&lt;201,AHI201/2,IF(AHI201&lt;=301,AHI201/3,AHI201/4))))</f>
        <v>712.03859999999997</v>
      </c>
      <c r="AHK201" s="62">
        <f t="shared" si="229"/>
        <v>0</v>
      </c>
      <c r="AHL201" s="63"/>
      <c r="AHM201" s="62">
        <v>5</v>
      </c>
      <c r="AHN201" s="63"/>
      <c r="AHO201" s="40" t="s">
        <v>192</v>
      </c>
      <c r="AHP201" s="40">
        <f t="shared" ref="AHP201" si="240">(35.15+3.1+0.75*(2.75+2.3+2.75))*10.764</f>
        <v>474.69239999999996</v>
      </c>
      <c r="AHQ201" s="40">
        <v>0</v>
      </c>
      <c r="AHR201" s="40">
        <f t="shared" ref="AHR201" si="241">AHP201*(($F$183)+1)+(IF(AHQ201&lt;101,AHQ201,IF(AHQ201&lt;201,AHQ201/2,IF(AHQ201&lt;=301,AHQ201/3,AHQ201/4))))</f>
        <v>712.03859999999997</v>
      </c>
      <c r="AHS201" s="62">
        <f t="shared" si="229"/>
        <v>0</v>
      </c>
      <c r="AHT201" s="63"/>
      <c r="AHU201" s="62">
        <v>5</v>
      </c>
      <c r="AHV201" s="63"/>
      <c r="AHW201" s="40" t="s">
        <v>192</v>
      </c>
      <c r="AHX201" s="40">
        <f t="shared" ref="AHX201" si="242">(35.15+3.1+0.75*(2.75+2.3+2.75))*10.764</f>
        <v>474.69239999999996</v>
      </c>
      <c r="AHY201" s="40">
        <v>0</v>
      </c>
      <c r="AHZ201" s="40">
        <f t="shared" ref="AHZ201" si="243">AHX201*(($F$183)+1)+(IF(AHY201&lt;101,AHY201,IF(AHY201&lt;201,AHY201/2,IF(AHY201&lt;=301,AHY201/3,AHY201/4))))</f>
        <v>712.03859999999997</v>
      </c>
      <c r="AIA201" s="62">
        <f t="shared" si="229"/>
        <v>0</v>
      </c>
      <c r="AIB201" s="63"/>
      <c r="AIC201" s="62">
        <v>5</v>
      </c>
      <c r="AID201" s="63"/>
      <c r="AIE201" s="40" t="s">
        <v>192</v>
      </c>
      <c r="AIF201" s="40">
        <f t="shared" ref="AIF201" si="244">(35.15+3.1+0.75*(2.75+2.3+2.75))*10.764</f>
        <v>474.69239999999996</v>
      </c>
      <c r="AIG201" s="40">
        <v>0</v>
      </c>
      <c r="AIH201" s="40">
        <f t="shared" ref="AIH201" si="245">AIF201*(($F$183)+1)+(IF(AIG201&lt;101,AIG201,IF(AIG201&lt;201,AIG201/2,IF(AIG201&lt;=301,AIG201/3,AIG201/4))))</f>
        <v>712.03859999999997</v>
      </c>
      <c r="AII201" s="62">
        <f t="shared" ref="AII201:AKM201" si="246">AII200</f>
        <v>0</v>
      </c>
      <c r="AIJ201" s="63"/>
      <c r="AIK201" s="62">
        <v>5</v>
      </c>
      <c r="AIL201" s="63"/>
      <c r="AIM201" s="40" t="s">
        <v>192</v>
      </c>
      <c r="AIN201" s="40">
        <f t="shared" ref="AIN201" si="247">(35.15+3.1+0.75*(2.75+2.3+2.75))*10.764</f>
        <v>474.69239999999996</v>
      </c>
      <c r="AIO201" s="40">
        <v>0</v>
      </c>
      <c r="AIP201" s="40">
        <f t="shared" ref="AIP201" si="248">AIN201*(($F$183)+1)+(IF(AIO201&lt;101,AIO201,IF(AIO201&lt;201,AIO201/2,IF(AIO201&lt;=301,AIO201/3,AIO201/4))))</f>
        <v>712.03859999999997</v>
      </c>
      <c r="AIQ201" s="62">
        <f t="shared" si="246"/>
        <v>0</v>
      </c>
      <c r="AIR201" s="63"/>
      <c r="AIS201" s="62">
        <v>5</v>
      </c>
      <c r="AIT201" s="63"/>
      <c r="AIU201" s="40" t="s">
        <v>192</v>
      </c>
      <c r="AIV201" s="40">
        <f t="shared" ref="AIV201" si="249">(35.15+3.1+0.75*(2.75+2.3+2.75))*10.764</f>
        <v>474.69239999999996</v>
      </c>
      <c r="AIW201" s="40">
        <v>0</v>
      </c>
      <c r="AIX201" s="40">
        <f t="shared" ref="AIX201" si="250">AIV201*(($F$183)+1)+(IF(AIW201&lt;101,AIW201,IF(AIW201&lt;201,AIW201/2,IF(AIW201&lt;=301,AIW201/3,AIW201/4))))</f>
        <v>712.03859999999997</v>
      </c>
      <c r="AIY201" s="62">
        <f t="shared" si="246"/>
        <v>0</v>
      </c>
      <c r="AIZ201" s="63"/>
      <c r="AJA201" s="62">
        <v>5</v>
      </c>
      <c r="AJB201" s="63"/>
      <c r="AJC201" s="40" t="s">
        <v>192</v>
      </c>
      <c r="AJD201" s="40">
        <f t="shared" ref="AJD201" si="251">(35.15+3.1+0.75*(2.75+2.3+2.75))*10.764</f>
        <v>474.69239999999996</v>
      </c>
      <c r="AJE201" s="40">
        <v>0</v>
      </c>
      <c r="AJF201" s="40">
        <f t="shared" ref="AJF201" si="252">AJD201*(($F$183)+1)+(IF(AJE201&lt;101,AJE201,IF(AJE201&lt;201,AJE201/2,IF(AJE201&lt;=301,AJE201/3,AJE201/4))))</f>
        <v>712.03859999999997</v>
      </c>
      <c r="AJG201" s="62">
        <f t="shared" si="246"/>
        <v>0</v>
      </c>
      <c r="AJH201" s="63"/>
      <c r="AJI201" s="62">
        <v>5</v>
      </c>
      <c r="AJJ201" s="63"/>
      <c r="AJK201" s="40" t="s">
        <v>192</v>
      </c>
      <c r="AJL201" s="40">
        <f t="shared" ref="AJL201" si="253">(35.15+3.1+0.75*(2.75+2.3+2.75))*10.764</f>
        <v>474.69239999999996</v>
      </c>
      <c r="AJM201" s="40">
        <v>0</v>
      </c>
      <c r="AJN201" s="40">
        <f t="shared" ref="AJN201" si="254">AJL201*(($F$183)+1)+(IF(AJM201&lt;101,AJM201,IF(AJM201&lt;201,AJM201/2,IF(AJM201&lt;=301,AJM201/3,AJM201/4))))</f>
        <v>712.03859999999997</v>
      </c>
      <c r="AJO201" s="62">
        <f t="shared" si="246"/>
        <v>0</v>
      </c>
      <c r="AJP201" s="63"/>
      <c r="AJQ201" s="62">
        <v>5</v>
      </c>
      <c r="AJR201" s="63"/>
      <c r="AJS201" s="40" t="s">
        <v>192</v>
      </c>
      <c r="AJT201" s="40">
        <f t="shared" ref="AJT201" si="255">(35.15+3.1+0.75*(2.75+2.3+2.75))*10.764</f>
        <v>474.69239999999996</v>
      </c>
      <c r="AJU201" s="40">
        <v>0</v>
      </c>
      <c r="AJV201" s="40">
        <f t="shared" ref="AJV201" si="256">AJT201*(($F$183)+1)+(IF(AJU201&lt;101,AJU201,IF(AJU201&lt;201,AJU201/2,IF(AJU201&lt;=301,AJU201/3,AJU201/4))))</f>
        <v>712.03859999999997</v>
      </c>
      <c r="AJW201" s="62">
        <f t="shared" si="246"/>
        <v>0</v>
      </c>
      <c r="AJX201" s="63"/>
      <c r="AJY201" s="62">
        <v>5</v>
      </c>
      <c r="AJZ201" s="63"/>
      <c r="AKA201" s="40" t="s">
        <v>192</v>
      </c>
      <c r="AKB201" s="40">
        <f t="shared" ref="AKB201" si="257">(35.15+3.1+0.75*(2.75+2.3+2.75))*10.764</f>
        <v>474.69239999999996</v>
      </c>
      <c r="AKC201" s="40">
        <v>0</v>
      </c>
      <c r="AKD201" s="40">
        <f t="shared" ref="AKD201" si="258">AKB201*(($F$183)+1)+(IF(AKC201&lt;101,AKC201,IF(AKC201&lt;201,AKC201/2,IF(AKC201&lt;=301,AKC201/3,AKC201/4))))</f>
        <v>712.03859999999997</v>
      </c>
      <c r="AKE201" s="62">
        <f t="shared" si="246"/>
        <v>0</v>
      </c>
      <c r="AKF201" s="63"/>
      <c r="AKG201" s="62">
        <v>5</v>
      </c>
      <c r="AKH201" s="63"/>
      <c r="AKI201" s="40" t="s">
        <v>192</v>
      </c>
      <c r="AKJ201" s="40">
        <f t="shared" ref="AKJ201" si="259">(35.15+3.1+0.75*(2.75+2.3+2.75))*10.764</f>
        <v>474.69239999999996</v>
      </c>
      <c r="AKK201" s="40">
        <v>0</v>
      </c>
      <c r="AKL201" s="40">
        <f t="shared" ref="AKL201" si="260">AKJ201*(($F$183)+1)+(IF(AKK201&lt;101,AKK201,IF(AKK201&lt;201,AKK201/2,IF(AKK201&lt;=301,AKK201/3,AKK201/4))))</f>
        <v>712.03859999999997</v>
      </c>
      <c r="AKM201" s="62">
        <f t="shared" si="246"/>
        <v>0</v>
      </c>
      <c r="AKN201" s="63"/>
      <c r="AKO201" s="62">
        <v>5</v>
      </c>
      <c r="AKP201" s="63"/>
      <c r="AKQ201" s="40" t="s">
        <v>192</v>
      </c>
      <c r="AKR201" s="40">
        <f t="shared" ref="AKR201" si="261">(35.15+3.1+0.75*(2.75+2.3+2.75))*10.764</f>
        <v>474.69239999999996</v>
      </c>
      <c r="AKS201" s="40">
        <v>0</v>
      </c>
      <c r="AKT201" s="40">
        <f t="shared" ref="AKT201" si="262">AKR201*(($F$183)+1)+(IF(AKS201&lt;101,AKS201,IF(AKS201&lt;201,AKS201/2,IF(AKS201&lt;=301,AKS201/3,AKS201/4))))</f>
        <v>712.03859999999997</v>
      </c>
      <c r="AKU201" s="62">
        <f t="shared" ref="AKU201:AMY201" si="263">AKU200</f>
        <v>0</v>
      </c>
      <c r="AKV201" s="63"/>
      <c r="AKW201" s="62">
        <v>5</v>
      </c>
      <c r="AKX201" s="63"/>
      <c r="AKY201" s="40" t="s">
        <v>192</v>
      </c>
      <c r="AKZ201" s="40">
        <f t="shared" ref="AKZ201" si="264">(35.15+3.1+0.75*(2.75+2.3+2.75))*10.764</f>
        <v>474.69239999999996</v>
      </c>
      <c r="ALA201" s="40">
        <v>0</v>
      </c>
      <c r="ALB201" s="40">
        <f t="shared" ref="ALB201" si="265">AKZ201*(($F$183)+1)+(IF(ALA201&lt;101,ALA201,IF(ALA201&lt;201,ALA201/2,IF(ALA201&lt;=301,ALA201/3,ALA201/4))))</f>
        <v>712.03859999999997</v>
      </c>
      <c r="ALC201" s="62">
        <f t="shared" si="263"/>
        <v>0</v>
      </c>
      <c r="ALD201" s="63"/>
      <c r="ALE201" s="62">
        <v>5</v>
      </c>
      <c r="ALF201" s="63"/>
      <c r="ALG201" s="40" t="s">
        <v>192</v>
      </c>
      <c r="ALH201" s="40">
        <f t="shared" ref="ALH201" si="266">(35.15+3.1+0.75*(2.75+2.3+2.75))*10.764</f>
        <v>474.69239999999996</v>
      </c>
      <c r="ALI201" s="40">
        <v>0</v>
      </c>
      <c r="ALJ201" s="40">
        <f t="shared" ref="ALJ201" si="267">ALH201*(($F$183)+1)+(IF(ALI201&lt;101,ALI201,IF(ALI201&lt;201,ALI201/2,IF(ALI201&lt;=301,ALI201/3,ALI201/4))))</f>
        <v>712.03859999999997</v>
      </c>
      <c r="ALK201" s="62">
        <f t="shared" si="263"/>
        <v>0</v>
      </c>
      <c r="ALL201" s="63"/>
      <c r="ALM201" s="62">
        <v>5</v>
      </c>
      <c r="ALN201" s="63"/>
      <c r="ALO201" s="40" t="s">
        <v>192</v>
      </c>
      <c r="ALP201" s="40">
        <f t="shared" ref="ALP201" si="268">(35.15+3.1+0.75*(2.75+2.3+2.75))*10.764</f>
        <v>474.69239999999996</v>
      </c>
      <c r="ALQ201" s="40">
        <v>0</v>
      </c>
      <c r="ALR201" s="40">
        <f t="shared" ref="ALR201" si="269">ALP201*(($F$183)+1)+(IF(ALQ201&lt;101,ALQ201,IF(ALQ201&lt;201,ALQ201/2,IF(ALQ201&lt;=301,ALQ201/3,ALQ201/4))))</f>
        <v>712.03859999999997</v>
      </c>
      <c r="ALS201" s="62">
        <f t="shared" si="263"/>
        <v>0</v>
      </c>
      <c r="ALT201" s="63"/>
      <c r="ALU201" s="62">
        <v>5</v>
      </c>
      <c r="ALV201" s="63"/>
      <c r="ALW201" s="40" t="s">
        <v>192</v>
      </c>
      <c r="ALX201" s="40">
        <f t="shared" ref="ALX201" si="270">(35.15+3.1+0.75*(2.75+2.3+2.75))*10.764</f>
        <v>474.69239999999996</v>
      </c>
      <c r="ALY201" s="40">
        <v>0</v>
      </c>
      <c r="ALZ201" s="40">
        <f t="shared" ref="ALZ201" si="271">ALX201*(($F$183)+1)+(IF(ALY201&lt;101,ALY201,IF(ALY201&lt;201,ALY201/2,IF(ALY201&lt;=301,ALY201/3,ALY201/4))))</f>
        <v>712.03859999999997</v>
      </c>
      <c r="AMA201" s="62">
        <f t="shared" si="263"/>
        <v>0</v>
      </c>
      <c r="AMB201" s="63"/>
      <c r="AMC201" s="62">
        <v>5</v>
      </c>
      <c r="AMD201" s="63"/>
      <c r="AME201" s="40" t="s">
        <v>192</v>
      </c>
      <c r="AMF201" s="40">
        <f t="shared" ref="AMF201" si="272">(35.15+3.1+0.75*(2.75+2.3+2.75))*10.764</f>
        <v>474.69239999999996</v>
      </c>
      <c r="AMG201" s="40">
        <v>0</v>
      </c>
      <c r="AMH201" s="40">
        <f t="shared" ref="AMH201" si="273">AMF201*(($F$183)+1)+(IF(AMG201&lt;101,AMG201,IF(AMG201&lt;201,AMG201/2,IF(AMG201&lt;=301,AMG201/3,AMG201/4))))</f>
        <v>712.03859999999997</v>
      </c>
      <c r="AMI201" s="62">
        <f t="shared" si="263"/>
        <v>0</v>
      </c>
      <c r="AMJ201" s="63"/>
      <c r="AMK201" s="62">
        <v>5</v>
      </c>
      <c r="AML201" s="63"/>
      <c r="AMM201" s="40" t="s">
        <v>192</v>
      </c>
      <c r="AMN201" s="40">
        <f t="shared" ref="AMN201" si="274">(35.15+3.1+0.75*(2.75+2.3+2.75))*10.764</f>
        <v>474.69239999999996</v>
      </c>
      <c r="AMO201" s="40">
        <v>0</v>
      </c>
      <c r="AMP201" s="40">
        <f t="shared" ref="AMP201" si="275">AMN201*(($F$183)+1)+(IF(AMO201&lt;101,AMO201,IF(AMO201&lt;201,AMO201/2,IF(AMO201&lt;=301,AMO201/3,AMO201/4))))</f>
        <v>712.03859999999997</v>
      </c>
      <c r="AMQ201" s="62">
        <f t="shared" si="263"/>
        <v>0</v>
      </c>
      <c r="AMR201" s="63"/>
      <c r="AMS201" s="62">
        <v>5</v>
      </c>
      <c r="AMT201" s="63"/>
      <c r="AMU201" s="40" t="s">
        <v>192</v>
      </c>
      <c r="AMV201" s="40">
        <f t="shared" ref="AMV201" si="276">(35.15+3.1+0.75*(2.75+2.3+2.75))*10.764</f>
        <v>474.69239999999996</v>
      </c>
      <c r="AMW201" s="40">
        <v>0</v>
      </c>
      <c r="AMX201" s="40">
        <f t="shared" ref="AMX201" si="277">AMV201*(($F$183)+1)+(IF(AMW201&lt;101,AMW201,IF(AMW201&lt;201,AMW201/2,IF(AMW201&lt;=301,AMW201/3,AMW201/4))))</f>
        <v>712.03859999999997</v>
      </c>
      <c r="AMY201" s="62">
        <f t="shared" si="263"/>
        <v>0</v>
      </c>
      <c r="AMZ201" s="63"/>
      <c r="ANA201" s="62">
        <v>5</v>
      </c>
      <c r="ANB201" s="63"/>
      <c r="ANC201" s="40" t="s">
        <v>192</v>
      </c>
      <c r="AND201" s="40">
        <f t="shared" ref="AND201" si="278">(35.15+3.1+0.75*(2.75+2.3+2.75))*10.764</f>
        <v>474.69239999999996</v>
      </c>
      <c r="ANE201" s="40">
        <v>0</v>
      </c>
      <c r="ANF201" s="40">
        <f t="shared" ref="ANF201" si="279">AND201*(($F$183)+1)+(IF(ANE201&lt;101,ANE201,IF(ANE201&lt;201,ANE201/2,IF(ANE201&lt;=301,ANE201/3,ANE201/4))))</f>
        <v>712.03859999999997</v>
      </c>
      <c r="ANG201" s="62">
        <f t="shared" ref="ANG201:APK201" si="280">ANG200</f>
        <v>0</v>
      </c>
      <c r="ANH201" s="63"/>
      <c r="ANI201" s="62">
        <v>5</v>
      </c>
      <c r="ANJ201" s="63"/>
      <c r="ANK201" s="40" t="s">
        <v>192</v>
      </c>
      <c r="ANL201" s="40">
        <f t="shared" ref="ANL201" si="281">(35.15+3.1+0.75*(2.75+2.3+2.75))*10.764</f>
        <v>474.69239999999996</v>
      </c>
      <c r="ANM201" s="40">
        <v>0</v>
      </c>
      <c r="ANN201" s="40">
        <f t="shared" ref="ANN201" si="282">ANL201*(($F$183)+1)+(IF(ANM201&lt;101,ANM201,IF(ANM201&lt;201,ANM201/2,IF(ANM201&lt;=301,ANM201/3,ANM201/4))))</f>
        <v>712.03859999999997</v>
      </c>
      <c r="ANO201" s="62">
        <f t="shared" si="280"/>
        <v>0</v>
      </c>
      <c r="ANP201" s="63"/>
      <c r="ANQ201" s="62">
        <v>5</v>
      </c>
      <c r="ANR201" s="63"/>
      <c r="ANS201" s="40" t="s">
        <v>192</v>
      </c>
      <c r="ANT201" s="40">
        <f t="shared" ref="ANT201" si="283">(35.15+3.1+0.75*(2.75+2.3+2.75))*10.764</f>
        <v>474.69239999999996</v>
      </c>
      <c r="ANU201" s="40">
        <v>0</v>
      </c>
      <c r="ANV201" s="40">
        <f t="shared" ref="ANV201" si="284">ANT201*(($F$183)+1)+(IF(ANU201&lt;101,ANU201,IF(ANU201&lt;201,ANU201/2,IF(ANU201&lt;=301,ANU201/3,ANU201/4))))</f>
        <v>712.03859999999997</v>
      </c>
      <c r="ANW201" s="62">
        <f t="shared" si="280"/>
        <v>0</v>
      </c>
      <c r="ANX201" s="63"/>
      <c r="ANY201" s="62">
        <v>5</v>
      </c>
      <c r="ANZ201" s="63"/>
      <c r="AOA201" s="40" t="s">
        <v>192</v>
      </c>
      <c r="AOB201" s="40">
        <f t="shared" ref="AOB201" si="285">(35.15+3.1+0.75*(2.75+2.3+2.75))*10.764</f>
        <v>474.69239999999996</v>
      </c>
      <c r="AOC201" s="40">
        <v>0</v>
      </c>
      <c r="AOD201" s="40">
        <f t="shared" ref="AOD201" si="286">AOB201*(($F$183)+1)+(IF(AOC201&lt;101,AOC201,IF(AOC201&lt;201,AOC201/2,IF(AOC201&lt;=301,AOC201/3,AOC201/4))))</f>
        <v>712.03859999999997</v>
      </c>
      <c r="AOE201" s="62">
        <f t="shared" si="280"/>
        <v>0</v>
      </c>
      <c r="AOF201" s="63"/>
      <c r="AOG201" s="62">
        <v>5</v>
      </c>
      <c r="AOH201" s="63"/>
      <c r="AOI201" s="40" t="s">
        <v>192</v>
      </c>
      <c r="AOJ201" s="40">
        <f t="shared" ref="AOJ201" si="287">(35.15+3.1+0.75*(2.75+2.3+2.75))*10.764</f>
        <v>474.69239999999996</v>
      </c>
      <c r="AOK201" s="40">
        <v>0</v>
      </c>
      <c r="AOL201" s="40">
        <f t="shared" ref="AOL201" si="288">AOJ201*(($F$183)+1)+(IF(AOK201&lt;101,AOK201,IF(AOK201&lt;201,AOK201/2,IF(AOK201&lt;=301,AOK201/3,AOK201/4))))</f>
        <v>712.03859999999997</v>
      </c>
      <c r="AOM201" s="62">
        <f t="shared" si="280"/>
        <v>0</v>
      </c>
      <c r="AON201" s="63"/>
      <c r="AOO201" s="62">
        <v>5</v>
      </c>
      <c r="AOP201" s="63"/>
      <c r="AOQ201" s="40" t="s">
        <v>192</v>
      </c>
      <c r="AOR201" s="40">
        <f t="shared" ref="AOR201" si="289">(35.15+3.1+0.75*(2.75+2.3+2.75))*10.764</f>
        <v>474.69239999999996</v>
      </c>
      <c r="AOS201" s="40">
        <v>0</v>
      </c>
      <c r="AOT201" s="40">
        <f t="shared" ref="AOT201" si="290">AOR201*(($F$183)+1)+(IF(AOS201&lt;101,AOS201,IF(AOS201&lt;201,AOS201/2,IF(AOS201&lt;=301,AOS201/3,AOS201/4))))</f>
        <v>712.03859999999997</v>
      </c>
      <c r="AOU201" s="62">
        <f t="shared" si="280"/>
        <v>0</v>
      </c>
      <c r="AOV201" s="63"/>
      <c r="AOW201" s="62">
        <v>5</v>
      </c>
      <c r="AOX201" s="63"/>
      <c r="AOY201" s="40" t="s">
        <v>192</v>
      </c>
      <c r="AOZ201" s="40">
        <f t="shared" ref="AOZ201" si="291">(35.15+3.1+0.75*(2.75+2.3+2.75))*10.764</f>
        <v>474.69239999999996</v>
      </c>
      <c r="APA201" s="40">
        <v>0</v>
      </c>
      <c r="APB201" s="40">
        <f t="shared" ref="APB201" si="292">AOZ201*(($F$183)+1)+(IF(APA201&lt;101,APA201,IF(APA201&lt;201,APA201/2,IF(APA201&lt;=301,APA201/3,APA201/4))))</f>
        <v>712.03859999999997</v>
      </c>
      <c r="APC201" s="62">
        <f t="shared" si="280"/>
        <v>0</v>
      </c>
      <c r="APD201" s="63"/>
      <c r="APE201" s="62">
        <v>5</v>
      </c>
      <c r="APF201" s="63"/>
      <c r="APG201" s="40" t="s">
        <v>192</v>
      </c>
      <c r="APH201" s="40">
        <f t="shared" ref="APH201" si="293">(35.15+3.1+0.75*(2.75+2.3+2.75))*10.764</f>
        <v>474.69239999999996</v>
      </c>
      <c r="API201" s="40">
        <v>0</v>
      </c>
      <c r="APJ201" s="40">
        <f t="shared" ref="APJ201" si="294">APH201*(($F$183)+1)+(IF(API201&lt;101,API201,IF(API201&lt;201,API201/2,IF(API201&lt;=301,API201/3,API201/4))))</f>
        <v>712.03859999999997</v>
      </c>
      <c r="APK201" s="62">
        <f t="shared" si="280"/>
        <v>0</v>
      </c>
      <c r="APL201" s="63"/>
      <c r="APM201" s="62">
        <v>5</v>
      </c>
      <c r="APN201" s="63"/>
      <c r="APO201" s="40" t="s">
        <v>192</v>
      </c>
      <c r="APP201" s="40">
        <f t="shared" ref="APP201" si="295">(35.15+3.1+0.75*(2.75+2.3+2.75))*10.764</f>
        <v>474.69239999999996</v>
      </c>
      <c r="APQ201" s="40">
        <v>0</v>
      </c>
      <c r="APR201" s="40">
        <f t="shared" ref="APR201" si="296">APP201*(($F$183)+1)+(IF(APQ201&lt;101,APQ201,IF(APQ201&lt;201,APQ201/2,IF(APQ201&lt;=301,APQ201/3,APQ201/4))))</f>
        <v>712.03859999999997</v>
      </c>
      <c r="APS201" s="62">
        <f t="shared" ref="APS201:ARW201" si="297">APS200</f>
        <v>0</v>
      </c>
      <c r="APT201" s="63"/>
      <c r="APU201" s="62">
        <v>5</v>
      </c>
      <c r="APV201" s="63"/>
      <c r="APW201" s="40" t="s">
        <v>192</v>
      </c>
      <c r="APX201" s="40">
        <f t="shared" ref="APX201" si="298">(35.15+3.1+0.75*(2.75+2.3+2.75))*10.764</f>
        <v>474.69239999999996</v>
      </c>
      <c r="APY201" s="40">
        <v>0</v>
      </c>
      <c r="APZ201" s="40">
        <f t="shared" ref="APZ201" si="299">APX201*(($F$183)+1)+(IF(APY201&lt;101,APY201,IF(APY201&lt;201,APY201/2,IF(APY201&lt;=301,APY201/3,APY201/4))))</f>
        <v>712.03859999999997</v>
      </c>
      <c r="AQA201" s="62">
        <f t="shared" si="297"/>
        <v>0</v>
      </c>
      <c r="AQB201" s="63"/>
      <c r="AQC201" s="62">
        <v>5</v>
      </c>
      <c r="AQD201" s="63"/>
      <c r="AQE201" s="40" t="s">
        <v>192</v>
      </c>
      <c r="AQF201" s="40">
        <f t="shared" ref="AQF201" si="300">(35.15+3.1+0.75*(2.75+2.3+2.75))*10.764</f>
        <v>474.69239999999996</v>
      </c>
      <c r="AQG201" s="40">
        <v>0</v>
      </c>
      <c r="AQH201" s="40">
        <f t="shared" ref="AQH201" si="301">AQF201*(($F$183)+1)+(IF(AQG201&lt;101,AQG201,IF(AQG201&lt;201,AQG201/2,IF(AQG201&lt;=301,AQG201/3,AQG201/4))))</f>
        <v>712.03859999999997</v>
      </c>
      <c r="AQI201" s="62">
        <f t="shared" si="297"/>
        <v>0</v>
      </c>
      <c r="AQJ201" s="63"/>
      <c r="AQK201" s="62">
        <v>5</v>
      </c>
      <c r="AQL201" s="63"/>
      <c r="AQM201" s="40" t="s">
        <v>192</v>
      </c>
      <c r="AQN201" s="40">
        <f t="shared" ref="AQN201" si="302">(35.15+3.1+0.75*(2.75+2.3+2.75))*10.764</f>
        <v>474.69239999999996</v>
      </c>
      <c r="AQO201" s="40">
        <v>0</v>
      </c>
      <c r="AQP201" s="40">
        <f t="shared" ref="AQP201" si="303">AQN201*(($F$183)+1)+(IF(AQO201&lt;101,AQO201,IF(AQO201&lt;201,AQO201/2,IF(AQO201&lt;=301,AQO201/3,AQO201/4))))</f>
        <v>712.03859999999997</v>
      </c>
      <c r="AQQ201" s="62">
        <f t="shared" si="297"/>
        <v>0</v>
      </c>
      <c r="AQR201" s="63"/>
      <c r="AQS201" s="62">
        <v>5</v>
      </c>
      <c r="AQT201" s="63"/>
      <c r="AQU201" s="40" t="s">
        <v>192</v>
      </c>
      <c r="AQV201" s="40">
        <f t="shared" ref="AQV201" si="304">(35.15+3.1+0.75*(2.75+2.3+2.75))*10.764</f>
        <v>474.69239999999996</v>
      </c>
      <c r="AQW201" s="40">
        <v>0</v>
      </c>
      <c r="AQX201" s="40">
        <f t="shared" ref="AQX201" si="305">AQV201*(($F$183)+1)+(IF(AQW201&lt;101,AQW201,IF(AQW201&lt;201,AQW201/2,IF(AQW201&lt;=301,AQW201/3,AQW201/4))))</f>
        <v>712.03859999999997</v>
      </c>
      <c r="AQY201" s="62">
        <f t="shared" si="297"/>
        <v>0</v>
      </c>
      <c r="AQZ201" s="63"/>
      <c r="ARA201" s="62">
        <v>5</v>
      </c>
      <c r="ARB201" s="63"/>
      <c r="ARC201" s="40" t="s">
        <v>192</v>
      </c>
      <c r="ARD201" s="40">
        <f t="shared" ref="ARD201" si="306">(35.15+3.1+0.75*(2.75+2.3+2.75))*10.764</f>
        <v>474.69239999999996</v>
      </c>
      <c r="ARE201" s="40">
        <v>0</v>
      </c>
      <c r="ARF201" s="40">
        <f t="shared" ref="ARF201" si="307">ARD201*(($F$183)+1)+(IF(ARE201&lt;101,ARE201,IF(ARE201&lt;201,ARE201/2,IF(ARE201&lt;=301,ARE201/3,ARE201/4))))</f>
        <v>712.03859999999997</v>
      </c>
      <c r="ARG201" s="62">
        <f t="shared" si="297"/>
        <v>0</v>
      </c>
      <c r="ARH201" s="63"/>
      <c r="ARI201" s="62">
        <v>5</v>
      </c>
      <c r="ARJ201" s="63"/>
      <c r="ARK201" s="40" t="s">
        <v>192</v>
      </c>
      <c r="ARL201" s="40">
        <f t="shared" ref="ARL201" si="308">(35.15+3.1+0.75*(2.75+2.3+2.75))*10.764</f>
        <v>474.69239999999996</v>
      </c>
      <c r="ARM201" s="40">
        <v>0</v>
      </c>
      <c r="ARN201" s="40">
        <f t="shared" ref="ARN201" si="309">ARL201*(($F$183)+1)+(IF(ARM201&lt;101,ARM201,IF(ARM201&lt;201,ARM201/2,IF(ARM201&lt;=301,ARM201/3,ARM201/4))))</f>
        <v>712.03859999999997</v>
      </c>
      <c r="ARO201" s="62">
        <f t="shared" si="297"/>
        <v>0</v>
      </c>
      <c r="ARP201" s="63"/>
      <c r="ARQ201" s="62">
        <v>5</v>
      </c>
      <c r="ARR201" s="63"/>
      <c r="ARS201" s="40" t="s">
        <v>192</v>
      </c>
      <c r="ART201" s="40">
        <f t="shared" ref="ART201" si="310">(35.15+3.1+0.75*(2.75+2.3+2.75))*10.764</f>
        <v>474.69239999999996</v>
      </c>
      <c r="ARU201" s="40">
        <v>0</v>
      </c>
      <c r="ARV201" s="40">
        <f t="shared" ref="ARV201" si="311">ART201*(($F$183)+1)+(IF(ARU201&lt;101,ARU201,IF(ARU201&lt;201,ARU201/2,IF(ARU201&lt;=301,ARU201/3,ARU201/4))))</f>
        <v>712.03859999999997</v>
      </c>
      <c r="ARW201" s="62">
        <f t="shared" si="297"/>
        <v>0</v>
      </c>
      <c r="ARX201" s="63"/>
      <c r="ARY201" s="62">
        <v>5</v>
      </c>
      <c r="ARZ201" s="63"/>
      <c r="ASA201" s="40" t="s">
        <v>192</v>
      </c>
      <c r="ASB201" s="40">
        <f t="shared" ref="ASB201" si="312">(35.15+3.1+0.75*(2.75+2.3+2.75))*10.764</f>
        <v>474.69239999999996</v>
      </c>
      <c r="ASC201" s="40">
        <v>0</v>
      </c>
      <c r="ASD201" s="40">
        <f t="shared" ref="ASD201" si="313">ASB201*(($F$183)+1)+(IF(ASC201&lt;101,ASC201,IF(ASC201&lt;201,ASC201/2,IF(ASC201&lt;=301,ASC201/3,ASC201/4))))</f>
        <v>712.03859999999997</v>
      </c>
      <c r="ASE201" s="62">
        <f t="shared" ref="ASE201:AUI201" si="314">ASE200</f>
        <v>0</v>
      </c>
      <c r="ASF201" s="63"/>
      <c r="ASG201" s="62">
        <v>5</v>
      </c>
      <c r="ASH201" s="63"/>
      <c r="ASI201" s="40" t="s">
        <v>192</v>
      </c>
      <c r="ASJ201" s="40">
        <f t="shared" ref="ASJ201" si="315">(35.15+3.1+0.75*(2.75+2.3+2.75))*10.764</f>
        <v>474.69239999999996</v>
      </c>
      <c r="ASK201" s="40">
        <v>0</v>
      </c>
      <c r="ASL201" s="40">
        <f t="shared" ref="ASL201" si="316">ASJ201*(($F$183)+1)+(IF(ASK201&lt;101,ASK201,IF(ASK201&lt;201,ASK201/2,IF(ASK201&lt;=301,ASK201/3,ASK201/4))))</f>
        <v>712.03859999999997</v>
      </c>
      <c r="ASM201" s="62">
        <f t="shared" si="314"/>
        <v>0</v>
      </c>
      <c r="ASN201" s="63"/>
      <c r="ASO201" s="62">
        <v>5</v>
      </c>
      <c r="ASP201" s="63"/>
      <c r="ASQ201" s="40" t="s">
        <v>192</v>
      </c>
      <c r="ASR201" s="40">
        <f t="shared" ref="ASR201" si="317">(35.15+3.1+0.75*(2.75+2.3+2.75))*10.764</f>
        <v>474.69239999999996</v>
      </c>
      <c r="ASS201" s="40">
        <v>0</v>
      </c>
      <c r="AST201" s="40">
        <f t="shared" ref="AST201" si="318">ASR201*(($F$183)+1)+(IF(ASS201&lt;101,ASS201,IF(ASS201&lt;201,ASS201/2,IF(ASS201&lt;=301,ASS201/3,ASS201/4))))</f>
        <v>712.03859999999997</v>
      </c>
      <c r="ASU201" s="62">
        <f t="shared" si="314"/>
        <v>0</v>
      </c>
      <c r="ASV201" s="63"/>
      <c r="ASW201" s="62">
        <v>5</v>
      </c>
      <c r="ASX201" s="63"/>
      <c r="ASY201" s="40" t="s">
        <v>192</v>
      </c>
      <c r="ASZ201" s="40">
        <f t="shared" ref="ASZ201" si="319">(35.15+3.1+0.75*(2.75+2.3+2.75))*10.764</f>
        <v>474.69239999999996</v>
      </c>
      <c r="ATA201" s="40">
        <v>0</v>
      </c>
      <c r="ATB201" s="40">
        <f t="shared" ref="ATB201" si="320">ASZ201*(($F$183)+1)+(IF(ATA201&lt;101,ATA201,IF(ATA201&lt;201,ATA201/2,IF(ATA201&lt;=301,ATA201/3,ATA201/4))))</f>
        <v>712.03859999999997</v>
      </c>
      <c r="ATC201" s="62">
        <f t="shared" si="314"/>
        <v>0</v>
      </c>
      <c r="ATD201" s="63"/>
      <c r="ATE201" s="62">
        <v>5</v>
      </c>
      <c r="ATF201" s="63"/>
      <c r="ATG201" s="40" t="s">
        <v>192</v>
      </c>
      <c r="ATH201" s="40">
        <f t="shared" ref="ATH201" si="321">(35.15+3.1+0.75*(2.75+2.3+2.75))*10.764</f>
        <v>474.69239999999996</v>
      </c>
      <c r="ATI201" s="40">
        <v>0</v>
      </c>
      <c r="ATJ201" s="40">
        <f t="shared" ref="ATJ201" si="322">ATH201*(($F$183)+1)+(IF(ATI201&lt;101,ATI201,IF(ATI201&lt;201,ATI201/2,IF(ATI201&lt;=301,ATI201/3,ATI201/4))))</f>
        <v>712.03859999999997</v>
      </c>
      <c r="ATK201" s="62">
        <f t="shared" si="314"/>
        <v>0</v>
      </c>
      <c r="ATL201" s="63"/>
      <c r="ATM201" s="62">
        <v>5</v>
      </c>
      <c r="ATN201" s="63"/>
      <c r="ATO201" s="40" t="s">
        <v>192</v>
      </c>
      <c r="ATP201" s="40">
        <f t="shared" ref="ATP201" si="323">(35.15+3.1+0.75*(2.75+2.3+2.75))*10.764</f>
        <v>474.69239999999996</v>
      </c>
      <c r="ATQ201" s="40">
        <v>0</v>
      </c>
      <c r="ATR201" s="40">
        <f t="shared" ref="ATR201" si="324">ATP201*(($F$183)+1)+(IF(ATQ201&lt;101,ATQ201,IF(ATQ201&lt;201,ATQ201/2,IF(ATQ201&lt;=301,ATQ201/3,ATQ201/4))))</f>
        <v>712.03859999999997</v>
      </c>
      <c r="ATS201" s="62">
        <f t="shared" si="314"/>
        <v>0</v>
      </c>
      <c r="ATT201" s="63"/>
      <c r="ATU201" s="62">
        <v>5</v>
      </c>
      <c r="ATV201" s="63"/>
      <c r="ATW201" s="40" t="s">
        <v>192</v>
      </c>
      <c r="ATX201" s="40">
        <f t="shared" ref="ATX201" si="325">(35.15+3.1+0.75*(2.75+2.3+2.75))*10.764</f>
        <v>474.69239999999996</v>
      </c>
      <c r="ATY201" s="40">
        <v>0</v>
      </c>
      <c r="ATZ201" s="40">
        <f t="shared" ref="ATZ201" si="326">ATX201*(($F$183)+1)+(IF(ATY201&lt;101,ATY201,IF(ATY201&lt;201,ATY201/2,IF(ATY201&lt;=301,ATY201/3,ATY201/4))))</f>
        <v>712.03859999999997</v>
      </c>
      <c r="AUA201" s="62">
        <f t="shared" si="314"/>
        <v>0</v>
      </c>
      <c r="AUB201" s="63"/>
      <c r="AUC201" s="62">
        <v>5</v>
      </c>
      <c r="AUD201" s="63"/>
      <c r="AUE201" s="40" t="s">
        <v>192</v>
      </c>
      <c r="AUF201" s="40">
        <f t="shared" ref="AUF201" si="327">(35.15+3.1+0.75*(2.75+2.3+2.75))*10.764</f>
        <v>474.69239999999996</v>
      </c>
      <c r="AUG201" s="40">
        <v>0</v>
      </c>
      <c r="AUH201" s="40">
        <f t="shared" ref="AUH201" si="328">AUF201*(($F$183)+1)+(IF(AUG201&lt;101,AUG201,IF(AUG201&lt;201,AUG201/2,IF(AUG201&lt;=301,AUG201/3,AUG201/4))))</f>
        <v>712.03859999999997</v>
      </c>
      <c r="AUI201" s="62">
        <f t="shared" si="314"/>
        <v>0</v>
      </c>
      <c r="AUJ201" s="63"/>
      <c r="AUK201" s="62">
        <v>5</v>
      </c>
      <c r="AUL201" s="63"/>
      <c r="AUM201" s="40" t="s">
        <v>192</v>
      </c>
      <c r="AUN201" s="40">
        <f t="shared" ref="AUN201" si="329">(35.15+3.1+0.75*(2.75+2.3+2.75))*10.764</f>
        <v>474.69239999999996</v>
      </c>
      <c r="AUO201" s="40">
        <v>0</v>
      </c>
      <c r="AUP201" s="40">
        <f t="shared" ref="AUP201" si="330">AUN201*(($F$183)+1)+(IF(AUO201&lt;101,AUO201,IF(AUO201&lt;201,AUO201/2,IF(AUO201&lt;=301,AUO201/3,AUO201/4))))</f>
        <v>712.03859999999997</v>
      </c>
      <c r="AUQ201" s="62">
        <f t="shared" ref="AUQ201:AWU201" si="331">AUQ200</f>
        <v>0</v>
      </c>
      <c r="AUR201" s="63"/>
      <c r="AUS201" s="62">
        <v>5</v>
      </c>
      <c r="AUT201" s="63"/>
      <c r="AUU201" s="40" t="s">
        <v>192</v>
      </c>
      <c r="AUV201" s="40">
        <f t="shared" ref="AUV201" si="332">(35.15+3.1+0.75*(2.75+2.3+2.75))*10.764</f>
        <v>474.69239999999996</v>
      </c>
      <c r="AUW201" s="40">
        <v>0</v>
      </c>
      <c r="AUX201" s="40">
        <f t="shared" ref="AUX201" si="333">AUV201*(($F$183)+1)+(IF(AUW201&lt;101,AUW201,IF(AUW201&lt;201,AUW201/2,IF(AUW201&lt;=301,AUW201/3,AUW201/4))))</f>
        <v>712.03859999999997</v>
      </c>
      <c r="AUY201" s="62">
        <f t="shared" si="331"/>
        <v>0</v>
      </c>
      <c r="AUZ201" s="63"/>
      <c r="AVA201" s="62">
        <v>5</v>
      </c>
      <c r="AVB201" s="63"/>
      <c r="AVC201" s="40" t="s">
        <v>192</v>
      </c>
      <c r="AVD201" s="40">
        <f t="shared" ref="AVD201" si="334">(35.15+3.1+0.75*(2.75+2.3+2.75))*10.764</f>
        <v>474.69239999999996</v>
      </c>
      <c r="AVE201" s="40">
        <v>0</v>
      </c>
      <c r="AVF201" s="40">
        <f t="shared" ref="AVF201" si="335">AVD201*(($F$183)+1)+(IF(AVE201&lt;101,AVE201,IF(AVE201&lt;201,AVE201/2,IF(AVE201&lt;=301,AVE201/3,AVE201/4))))</f>
        <v>712.03859999999997</v>
      </c>
      <c r="AVG201" s="62">
        <f t="shared" si="331"/>
        <v>0</v>
      </c>
      <c r="AVH201" s="63"/>
      <c r="AVI201" s="62">
        <v>5</v>
      </c>
      <c r="AVJ201" s="63"/>
      <c r="AVK201" s="40" t="s">
        <v>192</v>
      </c>
      <c r="AVL201" s="40">
        <f t="shared" ref="AVL201" si="336">(35.15+3.1+0.75*(2.75+2.3+2.75))*10.764</f>
        <v>474.69239999999996</v>
      </c>
      <c r="AVM201" s="40">
        <v>0</v>
      </c>
      <c r="AVN201" s="40">
        <f t="shared" ref="AVN201" si="337">AVL201*(($F$183)+1)+(IF(AVM201&lt;101,AVM201,IF(AVM201&lt;201,AVM201/2,IF(AVM201&lt;=301,AVM201/3,AVM201/4))))</f>
        <v>712.03859999999997</v>
      </c>
      <c r="AVO201" s="62">
        <f t="shared" si="331"/>
        <v>0</v>
      </c>
      <c r="AVP201" s="63"/>
      <c r="AVQ201" s="62">
        <v>5</v>
      </c>
      <c r="AVR201" s="63"/>
      <c r="AVS201" s="40" t="s">
        <v>192</v>
      </c>
      <c r="AVT201" s="40">
        <f t="shared" ref="AVT201" si="338">(35.15+3.1+0.75*(2.75+2.3+2.75))*10.764</f>
        <v>474.69239999999996</v>
      </c>
      <c r="AVU201" s="40">
        <v>0</v>
      </c>
      <c r="AVV201" s="40">
        <f t="shared" ref="AVV201" si="339">AVT201*(($F$183)+1)+(IF(AVU201&lt;101,AVU201,IF(AVU201&lt;201,AVU201/2,IF(AVU201&lt;=301,AVU201/3,AVU201/4))))</f>
        <v>712.03859999999997</v>
      </c>
      <c r="AVW201" s="62">
        <f t="shared" si="331"/>
        <v>0</v>
      </c>
      <c r="AVX201" s="63"/>
      <c r="AVY201" s="62">
        <v>5</v>
      </c>
      <c r="AVZ201" s="63"/>
      <c r="AWA201" s="40" t="s">
        <v>192</v>
      </c>
      <c r="AWB201" s="40">
        <f t="shared" ref="AWB201" si="340">(35.15+3.1+0.75*(2.75+2.3+2.75))*10.764</f>
        <v>474.69239999999996</v>
      </c>
      <c r="AWC201" s="40">
        <v>0</v>
      </c>
      <c r="AWD201" s="40">
        <f t="shared" ref="AWD201" si="341">AWB201*(($F$183)+1)+(IF(AWC201&lt;101,AWC201,IF(AWC201&lt;201,AWC201/2,IF(AWC201&lt;=301,AWC201/3,AWC201/4))))</f>
        <v>712.03859999999997</v>
      </c>
      <c r="AWE201" s="62">
        <f t="shared" si="331"/>
        <v>0</v>
      </c>
      <c r="AWF201" s="63"/>
      <c r="AWG201" s="62">
        <v>5</v>
      </c>
      <c r="AWH201" s="63"/>
      <c r="AWI201" s="40" t="s">
        <v>192</v>
      </c>
      <c r="AWJ201" s="40">
        <f t="shared" ref="AWJ201" si="342">(35.15+3.1+0.75*(2.75+2.3+2.75))*10.764</f>
        <v>474.69239999999996</v>
      </c>
      <c r="AWK201" s="40">
        <v>0</v>
      </c>
      <c r="AWL201" s="40">
        <f t="shared" ref="AWL201" si="343">AWJ201*(($F$183)+1)+(IF(AWK201&lt;101,AWK201,IF(AWK201&lt;201,AWK201/2,IF(AWK201&lt;=301,AWK201/3,AWK201/4))))</f>
        <v>712.03859999999997</v>
      </c>
      <c r="AWM201" s="62">
        <f t="shared" si="331"/>
        <v>0</v>
      </c>
      <c r="AWN201" s="63"/>
      <c r="AWO201" s="62">
        <v>5</v>
      </c>
      <c r="AWP201" s="63"/>
      <c r="AWQ201" s="40" t="s">
        <v>192</v>
      </c>
      <c r="AWR201" s="40">
        <f t="shared" ref="AWR201" si="344">(35.15+3.1+0.75*(2.75+2.3+2.75))*10.764</f>
        <v>474.69239999999996</v>
      </c>
      <c r="AWS201" s="40">
        <v>0</v>
      </c>
      <c r="AWT201" s="40">
        <f t="shared" ref="AWT201" si="345">AWR201*(($F$183)+1)+(IF(AWS201&lt;101,AWS201,IF(AWS201&lt;201,AWS201/2,IF(AWS201&lt;=301,AWS201/3,AWS201/4))))</f>
        <v>712.03859999999997</v>
      </c>
      <c r="AWU201" s="62">
        <f t="shared" si="331"/>
        <v>0</v>
      </c>
      <c r="AWV201" s="63"/>
      <c r="AWW201" s="62">
        <v>5</v>
      </c>
      <c r="AWX201" s="63"/>
      <c r="AWY201" s="40" t="s">
        <v>192</v>
      </c>
      <c r="AWZ201" s="40">
        <f t="shared" ref="AWZ201" si="346">(35.15+3.1+0.75*(2.75+2.3+2.75))*10.764</f>
        <v>474.69239999999996</v>
      </c>
      <c r="AXA201" s="40">
        <v>0</v>
      </c>
      <c r="AXB201" s="40">
        <f t="shared" ref="AXB201" si="347">AWZ201*(($F$183)+1)+(IF(AXA201&lt;101,AXA201,IF(AXA201&lt;201,AXA201/2,IF(AXA201&lt;=301,AXA201/3,AXA201/4))))</f>
        <v>712.03859999999997</v>
      </c>
      <c r="AXC201" s="62">
        <f t="shared" ref="AXC201:AZG201" si="348">AXC200</f>
        <v>0</v>
      </c>
      <c r="AXD201" s="63"/>
      <c r="AXE201" s="62">
        <v>5</v>
      </c>
      <c r="AXF201" s="63"/>
      <c r="AXG201" s="40" t="s">
        <v>192</v>
      </c>
      <c r="AXH201" s="40">
        <f t="shared" ref="AXH201" si="349">(35.15+3.1+0.75*(2.75+2.3+2.75))*10.764</f>
        <v>474.69239999999996</v>
      </c>
      <c r="AXI201" s="40">
        <v>0</v>
      </c>
      <c r="AXJ201" s="40">
        <f t="shared" ref="AXJ201" si="350">AXH201*(($F$183)+1)+(IF(AXI201&lt;101,AXI201,IF(AXI201&lt;201,AXI201/2,IF(AXI201&lt;=301,AXI201/3,AXI201/4))))</f>
        <v>712.03859999999997</v>
      </c>
      <c r="AXK201" s="62">
        <f t="shared" si="348"/>
        <v>0</v>
      </c>
      <c r="AXL201" s="63"/>
      <c r="AXM201" s="62">
        <v>5</v>
      </c>
      <c r="AXN201" s="63"/>
      <c r="AXO201" s="40" t="s">
        <v>192</v>
      </c>
      <c r="AXP201" s="40">
        <f t="shared" ref="AXP201" si="351">(35.15+3.1+0.75*(2.75+2.3+2.75))*10.764</f>
        <v>474.69239999999996</v>
      </c>
      <c r="AXQ201" s="40">
        <v>0</v>
      </c>
      <c r="AXR201" s="40">
        <f t="shared" ref="AXR201" si="352">AXP201*(($F$183)+1)+(IF(AXQ201&lt;101,AXQ201,IF(AXQ201&lt;201,AXQ201/2,IF(AXQ201&lt;=301,AXQ201/3,AXQ201/4))))</f>
        <v>712.03859999999997</v>
      </c>
      <c r="AXS201" s="62">
        <f t="shared" si="348"/>
        <v>0</v>
      </c>
      <c r="AXT201" s="63"/>
      <c r="AXU201" s="62">
        <v>5</v>
      </c>
      <c r="AXV201" s="63"/>
      <c r="AXW201" s="40" t="s">
        <v>192</v>
      </c>
      <c r="AXX201" s="40">
        <f t="shared" ref="AXX201" si="353">(35.15+3.1+0.75*(2.75+2.3+2.75))*10.764</f>
        <v>474.69239999999996</v>
      </c>
      <c r="AXY201" s="40">
        <v>0</v>
      </c>
      <c r="AXZ201" s="40">
        <f t="shared" ref="AXZ201" si="354">AXX201*(($F$183)+1)+(IF(AXY201&lt;101,AXY201,IF(AXY201&lt;201,AXY201/2,IF(AXY201&lt;=301,AXY201/3,AXY201/4))))</f>
        <v>712.03859999999997</v>
      </c>
      <c r="AYA201" s="62">
        <f t="shared" si="348"/>
        <v>0</v>
      </c>
      <c r="AYB201" s="63"/>
      <c r="AYC201" s="62">
        <v>5</v>
      </c>
      <c r="AYD201" s="63"/>
      <c r="AYE201" s="40" t="s">
        <v>192</v>
      </c>
      <c r="AYF201" s="40">
        <f t="shared" ref="AYF201" si="355">(35.15+3.1+0.75*(2.75+2.3+2.75))*10.764</f>
        <v>474.69239999999996</v>
      </c>
      <c r="AYG201" s="40">
        <v>0</v>
      </c>
      <c r="AYH201" s="40">
        <f t="shared" ref="AYH201" si="356">AYF201*(($F$183)+1)+(IF(AYG201&lt;101,AYG201,IF(AYG201&lt;201,AYG201/2,IF(AYG201&lt;=301,AYG201/3,AYG201/4))))</f>
        <v>712.03859999999997</v>
      </c>
      <c r="AYI201" s="62">
        <f t="shared" si="348"/>
        <v>0</v>
      </c>
      <c r="AYJ201" s="63"/>
      <c r="AYK201" s="62">
        <v>5</v>
      </c>
      <c r="AYL201" s="63"/>
      <c r="AYM201" s="40" t="s">
        <v>192</v>
      </c>
      <c r="AYN201" s="40">
        <f t="shared" ref="AYN201" si="357">(35.15+3.1+0.75*(2.75+2.3+2.75))*10.764</f>
        <v>474.69239999999996</v>
      </c>
      <c r="AYO201" s="40">
        <v>0</v>
      </c>
      <c r="AYP201" s="40">
        <f t="shared" ref="AYP201" si="358">AYN201*(($F$183)+1)+(IF(AYO201&lt;101,AYO201,IF(AYO201&lt;201,AYO201/2,IF(AYO201&lt;=301,AYO201/3,AYO201/4))))</f>
        <v>712.03859999999997</v>
      </c>
      <c r="AYQ201" s="62">
        <f t="shared" si="348"/>
        <v>0</v>
      </c>
      <c r="AYR201" s="63"/>
      <c r="AYS201" s="62">
        <v>5</v>
      </c>
      <c r="AYT201" s="63"/>
      <c r="AYU201" s="40" t="s">
        <v>192</v>
      </c>
      <c r="AYV201" s="40">
        <f t="shared" ref="AYV201" si="359">(35.15+3.1+0.75*(2.75+2.3+2.75))*10.764</f>
        <v>474.69239999999996</v>
      </c>
      <c r="AYW201" s="40">
        <v>0</v>
      </c>
      <c r="AYX201" s="40">
        <f t="shared" ref="AYX201" si="360">AYV201*(($F$183)+1)+(IF(AYW201&lt;101,AYW201,IF(AYW201&lt;201,AYW201/2,IF(AYW201&lt;=301,AYW201/3,AYW201/4))))</f>
        <v>712.03859999999997</v>
      </c>
      <c r="AYY201" s="62">
        <f t="shared" si="348"/>
        <v>0</v>
      </c>
      <c r="AYZ201" s="63"/>
      <c r="AZA201" s="62">
        <v>5</v>
      </c>
      <c r="AZB201" s="63"/>
      <c r="AZC201" s="40" t="s">
        <v>192</v>
      </c>
      <c r="AZD201" s="40">
        <f t="shared" ref="AZD201" si="361">(35.15+3.1+0.75*(2.75+2.3+2.75))*10.764</f>
        <v>474.69239999999996</v>
      </c>
      <c r="AZE201" s="40">
        <v>0</v>
      </c>
      <c r="AZF201" s="40">
        <f t="shared" ref="AZF201" si="362">AZD201*(($F$183)+1)+(IF(AZE201&lt;101,AZE201,IF(AZE201&lt;201,AZE201/2,IF(AZE201&lt;=301,AZE201/3,AZE201/4))))</f>
        <v>712.03859999999997</v>
      </c>
      <c r="AZG201" s="62">
        <f t="shared" si="348"/>
        <v>0</v>
      </c>
      <c r="AZH201" s="63"/>
      <c r="AZI201" s="62">
        <v>5</v>
      </c>
      <c r="AZJ201" s="63"/>
      <c r="AZK201" s="40" t="s">
        <v>192</v>
      </c>
      <c r="AZL201" s="40">
        <f t="shared" ref="AZL201" si="363">(35.15+3.1+0.75*(2.75+2.3+2.75))*10.764</f>
        <v>474.69239999999996</v>
      </c>
      <c r="AZM201" s="40">
        <v>0</v>
      </c>
      <c r="AZN201" s="40">
        <f t="shared" ref="AZN201" si="364">AZL201*(($F$183)+1)+(IF(AZM201&lt;101,AZM201,IF(AZM201&lt;201,AZM201/2,IF(AZM201&lt;=301,AZM201/3,AZM201/4))))</f>
        <v>712.03859999999997</v>
      </c>
      <c r="AZO201" s="62">
        <f t="shared" ref="AZO201:BBS201" si="365">AZO200</f>
        <v>0</v>
      </c>
      <c r="AZP201" s="63"/>
      <c r="AZQ201" s="62">
        <v>5</v>
      </c>
      <c r="AZR201" s="63"/>
      <c r="AZS201" s="40" t="s">
        <v>192</v>
      </c>
      <c r="AZT201" s="40">
        <f t="shared" ref="AZT201" si="366">(35.15+3.1+0.75*(2.75+2.3+2.75))*10.764</f>
        <v>474.69239999999996</v>
      </c>
      <c r="AZU201" s="40">
        <v>0</v>
      </c>
      <c r="AZV201" s="40">
        <f t="shared" ref="AZV201" si="367">AZT201*(($F$183)+1)+(IF(AZU201&lt;101,AZU201,IF(AZU201&lt;201,AZU201/2,IF(AZU201&lt;=301,AZU201/3,AZU201/4))))</f>
        <v>712.03859999999997</v>
      </c>
      <c r="AZW201" s="62">
        <f t="shared" si="365"/>
        <v>0</v>
      </c>
      <c r="AZX201" s="63"/>
      <c r="AZY201" s="62">
        <v>5</v>
      </c>
      <c r="AZZ201" s="63"/>
      <c r="BAA201" s="40" t="s">
        <v>192</v>
      </c>
      <c r="BAB201" s="40">
        <f t="shared" ref="BAB201" si="368">(35.15+3.1+0.75*(2.75+2.3+2.75))*10.764</f>
        <v>474.69239999999996</v>
      </c>
      <c r="BAC201" s="40">
        <v>0</v>
      </c>
      <c r="BAD201" s="40">
        <f t="shared" ref="BAD201" si="369">BAB201*(($F$183)+1)+(IF(BAC201&lt;101,BAC201,IF(BAC201&lt;201,BAC201/2,IF(BAC201&lt;=301,BAC201/3,BAC201/4))))</f>
        <v>712.03859999999997</v>
      </c>
      <c r="BAE201" s="62">
        <f t="shared" si="365"/>
        <v>0</v>
      </c>
      <c r="BAF201" s="63"/>
      <c r="BAG201" s="62">
        <v>5</v>
      </c>
      <c r="BAH201" s="63"/>
      <c r="BAI201" s="40" t="s">
        <v>192</v>
      </c>
      <c r="BAJ201" s="40">
        <f t="shared" ref="BAJ201" si="370">(35.15+3.1+0.75*(2.75+2.3+2.75))*10.764</f>
        <v>474.69239999999996</v>
      </c>
      <c r="BAK201" s="40">
        <v>0</v>
      </c>
      <c r="BAL201" s="40">
        <f t="shared" ref="BAL201" si="371">BAJ201*(($F$183)+1)+(IF(BAK201&lt;101,BAK201,IF(BAK201&lt;201,BAK201/2,IF(BAK201&lt;=301,BAK201/3,BAK201/4))))</f>
        <v>712.03859999999997</v>
      </c>
      <c r="BAM201" s="62">
        <f t="shared" si="365"/>
        <v>0</v>
      </c>
      <c r="BAN201" s="63"/>
      <c r="BAO201" s="62">
        <v>5</v>
      </c>
      <c r="BAP201" s="63"/>
      <c r="BAQ201" s="40" t="s">
        <v>192</v>
      </c>
      <c r="BAR201" s="40">
        <f t="shared" ref="BAR201" si="372">(35.15+3.1+0.75*(2.75+2.3+2.75))*10.764</f>
        <v>474.69239999999996</v>
      </c>
      <c r="BAS201" s="40">
        <v>0</v>
      </c>
      <c r="BAT201" s="40">
        <f t="shared" ref="BAT201" si="373">BAR201*(($F$183)+1)+(IF(BAS201&lt;101,BAS201,IF(BAS201&lt;201,BAS201/2,IF(BAS201&lt;=301,BAS201/3,BAS201/4))))</f>
        <v>712.03859999999997</v>
      </c>
      <c r="BAU201" s="62">
        <f t="shared" si="365"/>
        <v>0</v>
      </c>
      <c r="BAV201" s="63"/>
      <c r="BAW201" s="62">
        <v>5</v>
      </c>
      <c r="BAX201" s="63"/>
      <c r="BAY201" s="40" t="s">
        <v>192</v>
      </c>
      <c r="BAZ201" s="40">
        <f t="shared" ref="BAZ201" si="374">(35.15+3.1+0.75*(2.75+2.3+2.75))*10.764</f>
        <v>474.69239999999996</v>
      </c>
      <c r="BBA201" s="40">
        <v>0</v>
      </c>
      <c r="BBB201" s="40">
        <f t="shared" ref="BBB201" si="375">BAZ201*(($F$183)+1)+(IF(BBA201&lt;101,BBA201,IF(BBA201&lt;201,BBA201/2,IF(BBA201&lt;=301,BBA201/3,BBA201/4))))</f>
        <v>712.03859999999997</v>
      </c>
      <c r="BBC201" s="62">
        <f t="shared" si="365"/>
        <v>0</v>
      </c>
      <c r="BBD201" s="63"/>
      <c r="BBE201" s="62">
        <v>5</v>
      </c>
      <c r="BBF201" s="63"/>
      <c r="BBG201" s="40" t="s">
        <v>192</v>
      </c>
      <c r="BBH201" s="40">
        <f t="shared" ref="BBH201" si="376">(35.15+3.1+0.75*(2.75+2.3+2.75))*10.764</f>
        <v>474.69239999999996</v>
      </c>
      <c r="BBI201" s="40">
        <v>0</v>
      </c>
      <c r="BBJ201" s="40">
        <f t="shared" ref="BBJ201" si="377">BBH201*(($F$183)+1)+(IF(BBI201&lt;101,BBI201,IF(BBI201&lt;201,BBI201/2,IF(BBI201&lt;=301,BBI201/3,BBI201/4))))</f>
        <v>712.03859999999997</v>
      </c>
      <c r="BBK201" s="62">
        <f t="shared" si="365"/>
        <v>0</v>
      </c>
      <c r="BBL201" s="63"/>
      <c r="BBM201" s="62">
        <v>5</v>
      </c>
      <c r="BBN201" s="63"/>
      <c r="BBO201" s="40" t="s">
        <v>192</v>
      </c>
      <c r="BBP201" s="40">
        <f t="shared" ref="BBP201" si="378">(35.15+3.1+0.75*(2.75+2.3+2.75))*10.764</f>
        <v>474.69239999999996</v>
      </c>
      <c r="BBQ201" s="40">
        <v>0</v>
      </c>
      <c r="BBR201" s="40">
        <f t="shared" ref="BBR201" si="379">BBP201*(($F$183)+1)+(IF(BBQ201&lt;101,BBQ201,IF(BBQ201&lt;201,BBQ201/2,IF(BBQ201&lt;=301,BBQ201/3,BBQ201/4))))</f>
        <v>712.03859999999997</v>
      </c>
      <c r="BBS201" s="62">
        <f t="shared" si="365"/>
        <v>0</v>
      </c>
      <c r="BBT201" s="63"/>
      <c r="BBU201" s="62">
        <v>5</v>
      </c>
      <c r="BBV201" s="63"/>
      <c r="BBW201" s="40" t="s">
        <v>192</v>
      </c>
      <c r="BBX201" s="40">
        <f t="shared" ref="BBX201" si="380">(35.15+3.1+0.75*(2.75+2.3+2.75))*10.764</f>
        <v>474.69239999999996</v>
      </c>
      <c r="BBY201" s="40">
        <v>0</v>
      </c>
      <c r="BBZ201" s="40">
        <f t="shared" ref="BBZ201" si="381">BBX201*(($F$183)+1)+(IF(BBY201&lt;101,BBY201,IF(BBY201&lt;201,BBY201/2,IF(BBY201&lt;=301,BBY201/3,BBY201/4))))</f>
        <v>712.03859999999997</v>
      </c>
      <c r="BCA201" s="62">
        <f t="shared" ref="BCA201:BEE201" si="382">BCA200</f>
        <v>0</v>
      </c>
      <c r="BCB201" s="63"/>
      <c r="BCC201" s="62">
        <v>5</v>
      </c>
      <c r="BCD201" s="63"/>
      <c r="BCE201" s="40" t="s">
        <v>192</v>
      </c>
      <c r="BCF201" s="40">
        <f t="shared" ref="BCF201" si="383">(35.15+3.1+0.75*(2.75+2.3+2.75))*10.764</f>
        <v>474.69239999999996</v>
      </c>
      <c r="BCG201" s="40">
        <v>0</v>
      </c>
      <c r="BCH201" s="40">
        <f t="shared" ref="BCH201" si="384">BCF201*(($F$183)+1)+(IF(BCG201&lt;101,BCG201,IF(BCG201&lt;201,BCG201/2,IF(BCG201&lt;=301,BCG201/3,BCG201/4))))</f>
        <v>712.03859999999997</v>
      </c>
      <c r="BCI201" s="62">
        <f t="shared" si="382"/>
        <v>0</v>
      </c>
      <c r="BCJ201" s="63"/>
      <c r="BCK201" s="62">
        <v>5</v>
      </c>
      <c r="BCL201" s="63"/>
      <c r="BCM201" s="40" t="s">
        <v>192</v>
      </c>
      <c r="BCN201" s="40">
        <f t="shared" ref="BCN201" si="385">(35.15+3.1+0.75*(2.75+2.3+2.75))*10.764</f>
        <v>474.69239999999996</v>
      </c>
      <c r="BCO201" s="40">
        <v>0</v>
      </c>
      <c r="BCP201" s="40">
        <f t="shared" ref="BCP201" si="386">BCN201*(($F$183)+1)+(IF(BCO201&lt;101,BCO201,IF(BCO201&lt;201,BCO201/2,IF(BCO201&lt;=301,BCO201/3,BCO201/4))))</f>
        <v>712.03859999999997</v>
      </c>
      <c r="BCQ201" s="62">
        <f t="shared" si="382"/>
        <v>0</v>
      </c>
      <c r="BCR201" s="63"/>
      <c r="BCS201" s="62">
        <v>5</v>
      </c>
      <c r="BCT201" s="63"/>
      <c r="BCU201" s="40" t="s">
        <v>192</v>
      </c>
      <c r="BCV201" s="40">
        <f t="shared" ref="BCV201" si="387">(35.15+3.1+0.75*(2.75+2.3+2.75))*10.764</f>
        <v>474.69239999999996</v>
      </c>
      <c r="BCW201" s="40">
        <v>0</v>
      </c>
      <c r="BCX201" s="40">
        <f t="shared" ref="BCX201" si="388">BCV201*(($F$183)+1)+(IF(BCW201&lt;101,BCW201,IF(BCW201&lt;201,BCW201/2,IF(BCW201&lt;=301,BCW201/3,BCW201/4))))</f>
        <v>712.03859999999997</v>
      </c>
      <c r="BCY201" s="62">
        <f t="shared" si="382"/>
        <v>0</v>
      </c>
      <c r="BCZ201" s="63"/>
      <c r="BDA201" s="62">
        <v>5</v>
      </c>
      <c r="BDB201" s="63"/>
      <c r="BDC201" s="40" t="s">
        <v>192</v>
      </c>
      <c r="BDD201" s="40">
        <f t="shared" ref="BDD201" si="389">(35.15+3.1+0.75*(2.75+2.3+2.75))*10.764</f>
        <v>474.69239999999996</v>
      </c>
      <c r="BDE201" s="40">
        <v>0</v>
      </c>
      <c r="BDF201" s="40">
        <f t="shared" ref="BDF201" si="390">BDD201*(($F$183)+1)+(IF(BDE201&lt;101,BDE201,IF(BDE201&lt;201,BDE201/2,IF(BDE201&lt;=301,BDE201/3,BDE201/4))))</f>
        <v>712.03859999999997</v>
      </c>
      <c r="BDG201" s="62">
        <f t="shared" si="382"/>
        <v>0</v>
      </c>
      <c r="BDH201" s="63"/>
      <c r="BDI201" s="62">
        <v>5</v>
      </c>
      <c r="BDJ201" s="63"/>
      <c r="BDK201" s="40" t="s">
        <v>192</v>
      </c>
      <c r="BDL201" s="40">
        <f t="shared" ref="BDL201" si="391">(35.15+3.1+0.75*(2.75+2.3+2.75))*10.764</f>
        <v>474.69239999999996</v>
      </c>
      <c r="BDM201" s="40">
        <v>0</v>
      </c>
      <c r="BDN201" s="40">
        <f t="shared" ref="BDN201" si="392">BDL201*(($F$183)+1)+(IF(BDM201&lt;101,BDM201,IF(BDM201&lt;201,BDM201/2,IF(BDM201&lt;=301,BDM201/3,BDM201/4))))</f>
        <v>712.03859999999997</v>
      </c>
      <c r="BDO201" s="62">
        <f t="shared" si="382"/>
        <v>0</v>
      </c>
      <c r="BDP201" s="63"/>
      <c r="BDQ201" s="62">
        <v>5</v>
      </c>
      <c r="BDR201" s="63"/>
      <c r="BDS201" s="40" t="s">
        <v>192</v>
      </c>
      <c r="BDT201" s="40">
        <f t="shared" ref="BDT201" si="393">(35.15+3.1+0.75*(2.75+2.3+2.75))*10.764</f>
        <v>474.69239999999996</v>
      </c>
      <c r="BDU201" s="40">
        <v>0</v>
      </c>
      <c r="BDV201" s="40">
        <f t="shared" ref="BDV201" si="394">BDT201*(($F$183)+1)+(IF(BDU201&lt;101,BDU201,IF(BDU201&lt;201,BDU201/2,IF(BDU201&lt;=301,BDU201/3,BDU201/4))))</f>
        <v>712.03859999999997</v>
      </c>
      <c r="BDW201" s="62">
        <f t="shared" si="382"/>
        <v>0</v>
      </c>
      <c r="BDX201" s="63"/>
      <c r="BDY201" s="62">
        <v>5</v>
      </c>
      <c r="BDZ201" s="63"/>
      <c r="BEA201" s="40" t="s">
        <v>192</v>
      </c>
      <c r="BEB201" s="40">
        <f t="shared" ref="BEB201" si="395">(35.15+3.1+0.75*(2.75+2.3+2.75))*10.764</f>
        <v>474.69239999999996</v>
      </c>
      <c r="BEC201" s="40">
        <v>0</v>
      </c>
      <c r="BED201" s="40">
        <f t="shared" ref="BED201" si="396">BEB201*(($F$183)+1)+(IF(BEC201&lt;101,BEC201,IF(BEC201&lt;201,BEC201/2,IF(BEC201&lt;=301,BEC201/3,BEC201/4))))</f>
        <v>712.03859999999997</v>
      </c>
      <c r="BEE201" s="62">
        <f t="shared" si="382"/>
        <v>0</v>
      </c>
      <c r="BEF201" s="63"/>
      <c r="BEG201" s="62">
        <v>5</v>
      </c>
      <c r="BEH201" s="63"/>
      <c r="BEI201" s="40" t="s">
        <v>192</v>
      </c>
      <c r="BEJ201" s="40">
        <f t="shared" ref="BEJ201" si="397">(35.15+3.1+0.75*(2.75+2.3+2.75))*10.764</f>
        <v>474.69239999999996</v>
      </c>
      <c r="BEK201" s="40">
        <v>0</v>
      </c>
      <c r="BEL201" s="40">
        <f t="shared" ref="BEL201" si="398">BEJ201*(($F$183)+1)+(IF(BEK201&lt;101,BEK201,IF(BEK201&lt;201,BEK201/2,IF(BEK201&lt;=301,BEK201/3,BEK201/4))))</f>
        <v>712.03859999999997</v>
      </c>
      <c r="BEM201" s="62">
        <f t="shared" ref="BEM201:BGQ201" si="399">BEM200</f>
        <v>0</v>
      </c>
      <c r="BEN201" s="63"/>
      <c r="BEO201" s="62">
        <v>5</v>
      </c>
      <c r="BEP201" s="63"/>
      <c r="BEQ201" s="40" t="s">
        <v>192</v>
      </c>
      <c r="BER201" s="40">
        <f t="shared" ref="BER201" si="400">(35.15+3.1+0.75*(2.75+2.3+2.75))*10.764</f>
        <v>474.69239999999996</v>
      </c>
      <c r="BES201" s="40">
        <v>0</v>
      </c>
      <c r="BET201" s="40">
        <f t="shared" ref="BET201" si="401">BER201*(($F$183)+1)+(IF(BES201&lt;101,BES201,IF(BES201&lt;201,BES201/2,IF(BES201&lt;=301,BES201/3,BES201/4))))</f>
        <v>712.03859999999997</v>
      </c>
      <c r="BEU201" s="62">
        <f t="shared" si="399"/>
        <v>0</v>
      </c>
      <c r="BEV201" s="63"/>
      <c r="BEW201" s="62">
        <v>5</v>
      </c>
      <c r="BEX201" s="63"/>
      <c r="BEY201" s="40" t="s">
        <v>192</v>
      </c>
      <c r="BEZ201" s="40">
        <f t="shared" ref="BEZ201" si="402">(35.15+3.1+0.75*(2.75+2.3+2.75))*10.764</f>
        <v>474.69239999999996</v>
      </c>
      <c r="BFA201" s="40">
        <v>0</v>
      </c>
      <c r="BFB201" s="40">
        <f t="shared" ref="BFB201" si="403">BEZ201*(($F$183)+1)+(IF(BFA201&lt;101,BFA201,IF(BFA201&lt;201,BFA201/2,IF(BFA201&lt;=301,BFA201/3,BFA201/4))))</f>
        <v>712.03859999999997</v>
      </c>
      <c r="BFC201" s="62">
        <f t="shared" si="399"/>
        <v>0</v>
      </c>
      <c r="BFD201" s="63"/>
      <c r="BFE201" s="62">
        <v>5</v>
      </c>
      <c r="BFF201" s="63"/>
      <c r="BFG201" s="40" t="s">
        <v>192</v>
      </c>
      <c r="BFH201" s="40">
        <f t="shared" ref="BFH201" si="404">(35.15+3.1+0.75*(2.75+2.3+2.75))*10.764</f>
        <v>474.69239999999996</v>
      </c>
      <c r="BFI201" s="40">
        <v>0</v>
      </c>
      <c r="BFJ201" s="40">
        <f t="shared" ref="BFJ201" si="405">BFH201*(($F$183)+1)+(IF(BFI201&lt;101,BFI201,IF(BFI201&lt;201,BFI201/2,IF(BFI201&lt;=301,BFI201/3,BFI201/4))))</f>
        <v>712.03859999999997</v>
      </c>
      <c r="BFK201" s="62">
        <f t="shared" si="399"/>
        <v>0</v>
      </c>
      <c r="BFL201" s="63"/>
      <c r="BFM201" s="62">
        <v>5</v>
      </c>
      <c r="BFN201" s="63"/>
      <c r="BFO201" s="40" t="s">
        <v>192</v>
      </c>
      <c r="BFP201" s="40">
        <f t="shared" ref="BFP201" si="406">(35.15+3.1+0.75*(2.75+2.3+2.75))*10.764</f>
        <v>474.69239999999996</v>
      </c>
      <c r="BFQ201" s="40">
        <v>0</v>
      </c>
      <c r="BFR201" s="40">
        <f t="shared" ref="BFR201" si="407">BFP201*(($F$183)+1)+(IF(BFQ201&lt;101,BFQ201,IF(BFQ201&lt;201,BFQ201/2,IF(BFQ201&lt;=301,BFQ201/3,BFQ201/4))))</f>
        <v>712.03859999999997</v>
      </c>
      <c r="BFS201" s="62">
        <f t="shared" si="399"/>
        <v>0</v>
      </c>
      <c r="BFT201" s="63"/>
      <c r="BFU201" s="62">
        <v>5</v>
      </c>
      <c r="BFV201" s="63"/>
      <c r="BFW201" s="40" t="s">
        <v>192</v>
      </c>
      <c r="BFX201" s="40">
        <f t="shared" ref="BFX201" si="408">(35.15+3.1+0.75*(2.75+2.3+2.75))*10.764</f>
        <v>474.69239999999996</v>
      </c>
      <c r="BFY201" s="40">
        <v>0</v>
      </c>
      <c r="BFZ201" s="40">
        <f t="shared" ref="BFZ201" si="409">BFX201*(($F$183)+1)+(IF(BFY201&lt;101,BFY201,IF(BFY201&lt;201,BFY201/2,IF(BFY201&lt;=301,BFY201/3,BFY201/4))))</f>
        <v>712.03859999999997</v>
      </c>
      <c r="BGA201" s="62">
        <f t="shared" si="399"/>
        <v>0</v>
      </c>
      <c r="BGB201" s="63"/>
      <c r="BGC201" s="62">
        <v>5</v>
      </c>
      <c r="BGD201" s="63"/>
      <c r="BGE201" s="40" t="s">
        <v>192</v>
      </c>
      <c r="BGF201" s="40">
        <f t="shared" ref="BGF201" si="410">(35.15+3.1+0.75*(2.75+2.3+2.75))*10.764</f>
        <v>474.69239999999996</v>
      </c>
      <c r="BGG201" s="40">
        <v>0</v>
      </c>
      <c r="BGH201" s="40">
        <f t="shared" ref="BGH201" si="411">BGF201*(($F$183)+1)+(IF(BGG201&lt;101,BGG201,IF(BGG201&lt;201,BGG201/2,IF(BGG201&lt;=301,BGG201/3,BGG201/4))))</f>
        <v>712.03859999999997</v>
      </c>
      <c r="BGI201" s="62">
        <f t="shared" si="399"/>
        <v>0</v>
      </c>
      <c r="BGJ201" s="63"/>
      <c r="BGK201" s="62">
        <v>5</v>
      </c>
      <c r="BGL201" s="63"/>
      <c r="BGM201" s="40" t="s">
        <v>192</v>
      </c>
      <c r="BGN201" s="40">
        <f t="shared" ref="BGN201" si="412">(35.15+3.1+0.75*(2.75+2.3+2.75))*10.764</f>
        <v>474.69239999999996</v>
      </c>
      <c r="BGO201" s="40">
        <v>0</v>
      </c>
      <c r="BGP201" s="40">
        <f t="shared" ref="BGP201" si="413">BGN201*(($F$183)+1)+(IF(BGO201&lt;101,BGO201,IF(BGO201&lt;201,BGO201/2,IF(BGO201&lt;=301,BGO201/3,BGO201/4))))</f>
        <v>712.03859999999997</v>
      </c>
      <c r="BGQ201" s="62">
        <f t="shared" si="399"/>
        <v>0</v>
      </c>
      <c r="BGR201" s="63"/>
      <c r="BGS201" s="62">
        <v>5</v>
      </c>
      <c r="BGT201" s="63"/>
      <c r="BGU201" s="40" t="s">
        <v>192</v>
      </c>
      <c r="BGV201" s="40">
        <f t="shared" ref="BGV201" si="414">(35.15+3.1+0.75*(2.75+2.3+2.75))*10.764</f>
        <v>474.69239999999996</v>
      </c>
      <c r="BGW201" s="40">
        <v>0</v>
      </c>
      <c r="BGX201" s="40">
        <f t="shared" ref="BGX201" si="415">BGV201*(($F$183)+1)+(IF(BGW201&lt;101,BGW201,IF(BGW201&lt;201,BGW201/2,IF(BGW201&lt;=301,BGW201/3,BGW201/4))))</f>
        <v>712.03859999999997</v>
      </c>
      <c r="BGY201" s="62">
        <f t="shared" ref="BGY201:BJC201" si="416">BGY200</f>
        <v>0</v>
      </c>
      <c r="BGZ201" s="63"/>
      <c r="BHA201" s="62">
        <v>5</v>
      </c>
      <c r="BHB201" s="63"/>
      <c r="BHC201" s="40" t="s">
        <v>192</v>
      </c>
      <c r="BHD201" s="40">
        <f t="shared" ref="BHD201" si="417">(35.15+3.1+0.75*(2.75+2.3+2.75))*10.764</f>
        <v>474.69239999999996</v>
      </c>
      <c r="BHE201" s="40">
        <v>0</v>
      </c>
      <c r="BHF201" s="40">
        <f t="shared" ref="BHF201" si="418">BHD201*(($F$183)+1)+(IF(BHE201&lt;101,BHE201,IF(BHE201&lt;201,BHE201/2,IF(BHE201&lt;=301,BHE201/3,BHE201/4))))</f>
        <v>712.03859999999997</v>
      </c>
      <c r="BHG201" s="62">
        <f t="shared" si="416"/>
        <v>0</v>
      </c>
      <c r="BHH201" s="63"/>
      <c r="BHI201" s="62">
        <v>5</v>
      </c>
      <c r="BHJ201" s="63"/>
      <c r="BHK201" s="40" t="s">
        <v>192</v>
      </c>
      <c r="BHL201" s="40">
        <f t="shared" ref="BHL201" si="419">(35.15+3.1+0.75*(2.75+2.3+2.75))*10.764</f>
        <v>474.69239999999996</v>
      </c>
      <c r="BHM201" s="40">
        <v>0</v>
      </c>
      <c r="BHN201" s="40">
        <f t="shared" ref="BHN201" si="420">BHL201*(($F$183)+1)+(IF(BHM201&lt;101,BHM201,IF(BHM201&lt;201,BHM201/2,IF(BHM201&lt;=301,BHM201/3,BHM201/4))))</f>
        <v>712.03859999999997</v>
      </c>
      <c r="BHO201" s="62">
        <f t="shared" si="416"/>
        <v>0</v>
      </c>
      <c r="BHP201" s="63"/>
      <c r="BHQ201" s="62">
        <v>5</v>
      </c>
      <c r="BHR201" s="63"/>
      <c r="BHS201" s="40" t="s">
        <v>192</v>
      </c>
      <c r="BHT201" s="40">
        <f t="shared" ref="BHT201" si="421">(35.15+3.1+0.75*(2.75+2.3+2.75))*10.764</f>
        <v>474.69239999999996</v>
      </c>
      <c r="BHU201" s="40">
        <v>0</v>
      </c>
      <c r="BHV201" s="40">
        <f t="shared" ref="BHV201" si="422">BHT201*(($F$183)+1)+(IF(BHU201&lt;101,BHU201,IF(BHU201&lt;201,BHU201/2,IF(BHU201&lt;=301,BHU201/3,BHU201/4))))</f>
        <v>712.03859999999997</v>
      </c>
      <c r="BHW201" s="62">
        <f t="shared" si="416"/>
        <v>0</v>
      </c>
      <c r="BHX201" s="63"/>
      <c r="BHY201" s="62">
        <v>5</v>
      </c>
      <c r="BHZ201" s="63"/>
      <c r="BIA201" s="40" t="s">
        <v>192</v>
      </c>
      <c r="BIB201" s="40">
        <f t="shared" ref="BIB201" si="423">(35.15+3.1+0.75*(2.75+2.3+2.75))*10.764</f>
        <v>474.69239999999996</v>
      </c>
      <c r="BIC201" s="40">
        <v>0</v>
      </c>
      <c r="BID201" s="40">
        <f t="shared" ref="BID201" si="424">BIB201*(($F$183)+1)+(IF(BIC201&lt;101,BIC201,IF(BIC201&lt;201,BIC201/2,IF(BIC201&lt;=301,BIC201/3,BIC201/4))))</f>
        <v>712.03859999999997</v>
      </c>
      <c r="BIE201" s="62">
        <f t="shared" si="416"/>
        <v>0</v>
      </c>
      <c r="BIF201" s="63"/>
      <c r="BIG201" s="62">
        <v>5</v>
      </c>
      <c r="BIH201" s="63"/>
      <c r="BII201" s="40" t="s">
        <v>192</v>
      </c>
      <c r="BIJ201" s="40">
        <f t="shared" ref="BIJ201" si="425">(35.15+3.1+0.75*(2.75+2.3+2.75))*10.764</f>
        <v>474.69239999999996</v>
      </c>
      <c r="BIK201" s="40">
        <v>0</v>
      </c>
      <c r="BIL201" s="40">
        <f t="shared" ref="BIL201" si="426">BIJ201*(($F$183)+1)+(IF(BIK201&lt;101,BIK201,IF(BIK201&lt;201,BIK201/2,IF(BIK201&lt;=301,BIK201/3,BIK201/4))))</f>
        <v>712.03859999999997</v>
      </c>
      <c r="BIM201" s="62">
        <f t="shared" si="416"/>
        <v>0</v>
      </c>
      <c r="BIN201" s="63"/>
      <c r="BIO201" s="62">
        <v>5</v>
      </c>
      <c r="BIP201" s="63"/>
      <c r="BIQ201" s="40" t="s">
        <v>192</v>
      </c>
      <c r="BIR201" s="40">
        <f t="shared" ref="BIR201" si="427">(35.15+3.1+0.75*(2.75+2.3+2.75))*10.764</f>
        <v>474.69239999999996</v>
      </c>
      <c r="BIS201" s="40">
        <v>0</v>
      </c>
      <c r="BIT201" s="40">
        <f t="shared" ref="BIT201" si="428">BIR201*(($F$183)+1)+(IF(BIS201&lt;101,BIS201,IF(BIS201&lt;201,BIS201/2,IF(BIS201&lt;=301,BIS201/3,BIS201/4))))</f>
        <v>712.03859999999997</v>
      </c>
      <c r="BIU201" s="62">
        <f t="shared" si="416"/>
        <v>0</v>
      </c>
      <c r="BIV201" s="63"/>
      <c r="BIW201" s="62">
        <v>5</v>
      </c>
      <c r="BIX201" s="63"/>
      <c r="BIY201" s="40" t="s">
        <v>192</v>
      </c>
      <c r="BIZ201" s="40">
        <f t="shared" ref="BIZ201" si="429">(35.15+3.1+0.75*(2.75+2.3+2.75))*10.764</f>
        <v>474.69239999999996</v>
      </c>
      <c r="BJA201" s="40">
        <v>0</v>
      </c>
      <c r="BJB201" s="40">
        <f t="shared" ref="BJB201" si="430">BIZ201*(($F$183)+1)+(IF(BJA201&lt;101,BJA201,IF(BJA201&lt;201,BJA201/2,IF(BJA201&lt;=301,BJA201/3,BJA201/4))))</f>
        <v>712.03859999999997</v>
      </c>
      <c r="BJC201" s="62">
        <f t="shared" si="416"/>
        <v>0</v>
      </c>
      <c r="BJD201" s="63"/>
      <c r="BJE201" s="62">
        <v>5</v>
      </c>
      <c r="BJF201" s="63"/>
      <c r="BJG201" s="40" t="s">
        <v>192</v>
      </c>
      <c r="BJH201" s="40">
        <f t="shared" ref="BJH201" si="431">(35.15+3.1+0.75*(2.75+2.3+2.75))*10.764</f>
        <v>474.69239999999996</v>
      </c>
      <c r="BJI201" s="40">
        <v>0</v>
      </c>
      <c r="BJJ201" s="40">
        <f t="shared" ref="BJJ201" si="432">BJH201*(($F$183)+1)+(IF(BJI201&lt;101,BJI201,IF(BJI201&lt;201,BJI201/2,IF(BJI201&lt;=301,BJI201/3,BJI201/4))))</f>
        <v>712.03859999999997</v>
      </c>
      <c r="BJK201" s="62">
        <f t="shared" ref="BJK201:BLO201" si="433">BJK200</f>
        <v>0</v>
      </c>
      <c r="BJL201" s="63"/>
      <c r="BJM201" s="62">
        <v>5</v>
      </c>
      <c r="BJN201" s="63"/>
      <c r="BJO201" s="40" t="s">
        <v>192</v>
      </c>
      <c r="BJP201" s="40">
        <f t="shared" ref="BJP201" si="434">(35.15+3.1+0.75*(2.75+2.3+2.75))*10.764</f>
        <v>474.69239999999996</v>
      </c>
      <c r="BJQ201" s="40">
        <v>0</v>
      </c>
      <c r="BJR201" s="40">
        <f t="shared" ref="BJR201" si="435">BJP201*(($F$183)+1)+(IF(BJQ201&lt;101,BJQ201,IF(BJQ201&lt;201,BJQ201/2,IF(BJQ201&lt;=301,BJQ201/3,BJQ201/4))))</f>
        <v>712.03859999999997</v>
      </c>
      <c r="BJS201" s="62">
        <f t="shared" si="433"/>
        <v>0</v>
      </c>
      <c r="BJT201" s="63"/>
      <c r="BJU201" s="62">
        <v>5</v>
      </c>
      <c r="BJV201" s="63"/>
      <c r="BJW201" s="40" t="s">
        <v>192</v>
      </c>
      <c r="BJX201" s="40">
        <f t="shared" ref="BJX201" si="436">(35.15+3.1+0.75*(2.75+2.3+2.75))*10.764</f>
        <v>474.69239999999996</v>
      </c>
      <c r="BJY201" s="40">
        <v>0</v>
      </c>
      <c r="BJZ201" s="40">
        <f t="shared" ref="BJZ201" si="437">BJX201*(($F$183)+1)+(IF(BJY201&lt;101,BJY201,IF(BJY201&lt;201,BJY201/2,IF(BJY201&lt;=301,BJY201/3,BJY201/4))))</f>
        <v>712.03859999999997</v>
      </c>
      <c r="BKA201" s="62">
        <f t="shared" si="433"/>
        <v>0</v>
      </c>
      <c r="BKB201" s="63"/>
      <c r="BKC201" s="62">
        <v>5</v>
      </c>
      <c r="BKD201" s="63"/>
      <c r="BKE201" s="40" t="s">
        <v>192</v>
      </c>
      <c r="BKF201" s="40">
        <f t="shared" ref="BKF201" si="438">(35.15+3.1+0.75*(2.75+2.3+2.75))*10.764</f>
        <v>474.69239999999996</v>
      </c>
      <c r="BKG201" s="40">
        <v>0</v>
      </c>
      <c r="BKH201" s="40">
        <f t="shared" ref="BKH201" si="439">BKF201*(($F$183)+1)+(IF(BKG201&lt;101,BKG201,IF(BKG201&lt;201,BKG201/2,IF(BKG201&lt;=301,BKG201/3,BKG201/4))))</f>
        <v>712.03859999999997</v>
      </c>
      <c r="BKI201" s="62">
        <f t="shared" si="433"/>
        <v>0</v>
      </c>
      <c r="BKJ201" s="63"/>
      <c r="BKK201" s="62">
        <v>5</v>
      </c>
      <c r="BKL201" s="63"/>
      <c r="BKM201" s="40" t="s">
        <v>192</v>
      </c>
      <c r="BKN201" s="40">
        <f t="shared" ref="BKN201" si="440">(35.15+3.1+0.75*(2.75+2.3+2.75))*10.764</f>
        <v>474.69239999999996</v>
      </c>
      <c r="BKO201" s="40">
        <v>0</v>
      </c>
      <c r="BKP201" s="40">
        <f t="shared" ref="BKP201" si="441">BKN201*(($F$183)+1)+(IF(BKO201&lt;101,BKO201,IF(BKO201&lt;201,BKO201/2,IF(BKO201&lt;=301,BKO201/3,BKO201/4))))</f>
        <v>712.03859999999997</v>
      </c>
      <c r="BKQ201" s="62">
        <f t="shared" si="433"/>
        <v>0</v>
      </c>
      <c r="BKR201" s="63"/>
      <c r="BKS201" s="62">
        <v>5</v>
      </c>
      <c r="BKT201" s="63"/>
      <c r="BKU201" s="40" t="s">
        <v>192</v>
      </c>
      <c r="BKV201" s="40">
        <f t="shared" ref="BKV201" si="442">(35.15+3.1+0.75*(2.75+2.3+2.75))*10.764</f>
        <v>474.69239999999996</v>
      </c>
      <c r="BKW201" s="40">
        <v>0</v>
      </c>
      <c r="BKX201" s="40">
        <f t="shared" ref="BKX201" si="443">BKV201*(($F$183)+1)+(IF(BKW201&lt;101,BKW201,IF(BKW201&lt;201,BKW201/2,IF(BKW201&lt;=301,BKW201/3,BKW201/4))))</f>
        <v>712.03859999999997</v>
      </c>
      <c r="BKY201" s="62">
        <f t="shared" si="433"/>
        <v>0</v>
      </c>
      <c r="BKZ201" s="63"/>
      <c r="BLA201" s="62">
        <v>5</v>
      </c>
      <c r="BLB201" s="63"/>
      <c r="BLC201" s="40" t="s">
        <v>192</v>
      </c>
      <c r="BLD201" s="40">
        <f t="shared" ref="BLD201" si="444">(35.15+3.1+0.75*(2.75+2.3+2.75))*10.764</f>
        <v>474.69239999999996</v>
      </c>
      <c r="BLE201" s="40">
        <v>0</v>
      </c>
      <c r="BLF201" s="40">
        <f t="shared" ref="BLF201" si="445">BLD201*(($F$183)+1)+(IF(BLE201&lt;101,BLE201,IF(BLE201&lt;201,BLE201/2,IF(BLE201&lt;=301,BLE201/3,BLE201/4))))</f>
        <v>712.03859999999997</v>
      </c>
      <c r="BLG201" s="62">
        <f t="shared" si="433"/>
        <v>0</v>
      </c>
      <c r="BLH201" s="63"/>
      <c r="BLI201" s="62">
        <v>5</v>
      </c>
      <c r="BLJ201" s="63"/>
      <c r="BLK201" s="40" t="s">
        <v>192</v>
      </c>
      <c r="BLL201" s="40">
        <f t="shared" ref="BLL201" si="446">(35.15+3.1+0.75*(2.75+2.3+2.75))*10.764</f>
        <v>474.69239999999996</v>
      </c>
      <c r="BLM201" s="40">
        <v>0</v>
      </c>
      <c r="BLN201" s="40">
        <f t="shared" ref="BLN201" si="447">BLL201*(($F$183)+1)+(IF(BLM201&lt;101,BLM201,IF(BLM201&lt;201,BLM201/2,IF(BLM201&lt;=301,BLM201/3,BLM201/4))))</f>
        <v>712.03859999999997</v>
      </c>
      <c r="BLO201" s="62">
        <f t="shared" si="433"/>
        <v>0</v>
      </c>
      <c r="BLP201" s="63"/>
      <c r="BLQ201" s="62">
        <v>5</v>
      </c>
      <c r="BLR201" s="63"/>
      <c r="BLS201" s="40" t="s">
        <v>192</v>
      </c>
      <c r="BLT201" s="40">
        <f t="shared" ref="BLT201" si="448">(35.15+3.1+0.75*(2.75+2.3+2.75))*10.764</f>
        <v>474.69239999999996</v>
      </c>
      <c r="BLU201" s="40">
        <v>0</v>
      </c>
      <c r="BLV201" s="40">
        <f t="shared" ref="BLV201" si="449">BLT201*(($F$183)+1)+(IF(BLU201&lt;101,BLU201,IF(BLU201&lt;201,BLU201/2,IF(BLU201&lt;=301,BLU201/3,BLU201/4))))</f>
        <v>712.03859999999997</v>
      </c>
      <c r="BLW201" s="62">
        <f t="shared" ref="BLW201:BOA201" si="450">BLW200</f>
        <v>0</v>
      </c>
      <c r="BLX201" s="63"/>
      <c r="BLY201" s="62">
        <v>5</v>
      </c>
      <c r="BLZ201" s="63"/>
      <c r="BMA201" s="40" t="s">
        <v>192</v>
      </c>
      <c r="BMB201" s="40">
        <f t="shared" ref="BMB201" si="451">(35.15+3.1+0.75*(2.75+2.3+2.75))*10.764</f>
        <v>474.69239999999996</v>
      </c>
      <c r="BMC201" s="40">
        <v>0</v>
      </c>
      <c r="BMD201" s="40">
        <f t="shared" ref="BMD201" si="452">BMB201*(($F$183)+1)+(IF(BMC201&lt;101,BMC201,IF(BMC201&lt;201,BMC201/2,IF(BMC201&lt;=301,BMC201/3,BMC201/4))))</f>
        <v>712.03859999999997</v>
      </c>
      <c r="BME201" s="62">
        <f t="shared" si="450"/>
        <v>0</v>
      </c>
      <c r="BMF201" s="63"/>
      <c r="BMG201" s="62">
        <v>5</v>
      </c>
      <c r="BMH201" s="63"/>
      <c r="BMI201" s="40" t="s">
        <v>192</v>
      </c>
      <c r="BMJ201" s="40">
        <f t="shared" ref="BMJ201" si="453">(35.15+3.1+0.75*(2.75+2.3+2.75))*10.764</f>
        <v>474.69239999999996</v>
      </c>
      <c r="BMK201" s="40">
        <v>0</v>
      </c>
      <c r="BML201" s="40">
        <f t="shared" ref="BML201" si="454">BMJ201*(($F$183)+1)+(IF(BMK201&lt;101,BMK201,IF(BMK201&lt;201,BMK201/2,IF(BMK201&lt;=301,BMK201/3,BMK201/4))))</f>
        <v>712.03859999999997</v>
      </c>
      <c r="BMM201" s="62">
        <f t="shared" si="450"/>
        <v>0</v>
      </c>
      <c r="BMN201" s="63"/>
      <c r="BMO201" s="62">
        <v>5</v>
      </c>
      <c r="BMP201" s="63"/>
      <c r="BMQ201" s="40" t="s">
        <v>192</v>
      </c>
      <c r="BMR201" s="40">
        <f t="shared" ref="BMR201" si="455">(35.15+3.1+0.75*(2.75+2.3+2.75))*10.764</f>
        <v>474.69239999999996</v>
      </c>
      <c r="BMS201" s="40">
        <v>0</v>
      </c>
      <c r="BMT201" s="40">
        <f t="shared" ref="BMT201" si="456">BMR201*(($F$183)+1)+(IF(BMS201&lt;101,BMS201,IF(BMS201&lt;201,BMS201/2,IF(BMS201&lt;=301,BMS201/3,BMS201/4))))</f>
        <v>712.03859999999997</v>
      </c>
      <c r="BMU201" s="62">
        <f t="shared" si="450"/>
        <v>0</v>
      </c>
      <c r="BMV201" s="63"/>
      <c r="BMW201" s="62">
        <v>5</v>
      </c>
      <c r="BMX201" s="63"/>
      <c r="BMY201" s="40" t="s">
        <v>192</v>
      </c>
      <c r="BMZ201" s="40">
        <f t="shared" ref="BMZ201" si="457">(35.15+3.1+0.75*(2.75+2.3+2.75))*10.764</f>
        <v>474.69239999999996</v>
      </c>
      <c r="BNA201" s="40">
        <v>0</v>
      </c>
      <c r="BNB201" s="40">
        <f t="shared" ref="BNB201" si="458">BMZ201*(($F$183)+1)+(IF(BNA201&lt;101,BNA201,IF(BNA201&lt;201,BNA201/2,IF(BNA201&lt;=301,BNA201/3,BNA201/4))))</f>
        <v>712.03859999999997</v>
      </c>
      <c r="BNC201" s="62">
        <f t="shared" si="450"/>
        <v>0</v>
      </c>
      <c r="BND201" s="63"/>
      <c r="BNE201" s="62">
        <v>5</v>
      </c>
      <c r="BNF201" s="63"/>
      <c r="BNG201" s="40" t="s">
        <v>192</v>
      </c>
      <c r="BNH201" s="40">
        <f t="shared" ref="BNH201" si="459">(35.15+3.1+0.75*(2.75+2.3+2.75))*10.764</f>
        <v>474.69239999999996</v>
      </c>
      <c r="BNI201" s="40">
        <v>0</v>
      </c>
      <c r="BNJ201" s="40">
        <f t="shared" ref="BNJ201" si="460">BNH201*(($F$183)+1)+(IF(BNI201&lt;101,BNI201,IF(BNI201&lt;201,BNI201/2,IF(BNI201&lt;=301,BNI201/3,BNI201/4))))</f>
        <v>712.03859999999997</v>
      </c>
      <c r="BNK201" s="62">
        <f t="shared" si="450"/>
        <v>0</v>
      </c>
      <c r="BNL201" s="63"/>
      <c r="BNM201" s="62">
        <v>5</v>
      </c>
      <c r="BNN201" s="63"/>
      <c r="BNO201" s="40" t="s">
        <v>192</v>
      </c>
      <c r="BNP201" s="40">
        <f t="shared" ref="BNP201" si="461">(35.15+3.1+0.75*(2.75+2.3+2.75))*10.764</f>
        <v>474.69239999999996</v>
      </c>
      <c r="BNQ201" s="40">
        <v>0</v>
      </c>
      <c r="BNR201" s="40">
        <f t="shared" ref="BNR201" si="462">BNP201*(($F$183)+1)+(IF(BNQ201&lt;101,BNQ201,IF(BNQ201&lt;201,BNQ201/2,IF(BNQ201&lt;=301,BNQ201/3,BNQ201/4))))</f>
        <v>712.03859999999997</v>
      </c>
      <c r="BNS201" s="62">
        <f t="shared" si="450"/>
        <v>0</v>
      </c>
      <c r="BNT201" s="63"/>
      <c r="BNU201" s="62">
        <v>5</v>
      </c>
      <c r="BNV201" s="63"/>
      <c r="BNW201" s="40" t="s">
        <v>192</v>
      </c>
      <c r="BNX201" s="40">
        <f t="shared" ref="BNX201" si="463">(35.15+3.1+0.75*(2.75+2.3+2.75))*10.764</f>
        <v>474.69239999999996</v>
      </c>
      <c r="BNY201" s="40">
        <v>0</v>
      </c>
      <c r="BNZ201" s="40">
        <f t="shared" ref="BNZ201" si="464">BNX201*(($F$183)+1)+(IF(BNY201&lt;101,BNY201,IF(BNY201&lt;201,BNY201/2,IF(BNY201&lt;=301,BNY201/3,BNY201/4))))</f>
        <v>712.03859999999997</v>
      </c>
      <c r="BOA201" s="62">
        <f t="shared" si="450"/>
        <v>0</v>
      </c>
      <c r="BOB201" s="63"/>
      <c r="BOC201" s="62">
        <v>5</v>
      </c>
      <c r="BOD201" s="63"/>
      <c r="BOE201" s="40" t="s">
        <v>192</v>
      </c>
      <c r="BOF201" s="40">
        <f t="shared" ref="BOF201" si="465">(35.15+3.1+0.75*(2.75+2.3+2.75))*10.764</f>
        <v>474.69239999999996</v>
      </c>
      <c r="BOG201" s="40">
        <v>0</v>
      </c>
      <c r="BOH201" s="40">
        <f t="shared" ref="BOH201" si="466">BOF201*(($F$183)+1)+(IF(BOG201&lt;101,BOG201,IF(BOG201&lt;201,BOG201/2,IF(BOG201&lt;=301,BOG201/3,BOG201/4))))</f>
        <v>712.03859999999997</v>
      </c>
      <c r="BOI201" s="62">
        <f t="shared" ref="BOI201:BQM201" si="467">BOI200</f>
        <v>0</v>
      </c>
      <c r="BOJ201" s="63"/>
      <c r="BOK201" s="62">
        <v>5</v>
      </c>
      <c r="BOL201" s="63"/>
      <c r="BOM201" s="40" t="s">
        <v>192</v>
      </c>
      <c r="BON201" s="40">
        <f t="shared" ref="BON201" si="468">(35.15+3.1+0.75*(2.75+2.3+2.75))*10.764</f>
        <v>474.69239999999996</v>
      </c>
      <c r="BOO201" s="40">
        <v>0</v>
      </c>
      <c r="BOP201" s="40">
        <f t="shared" ref="BOP201" si="469">BON201*(($F$183)+1)+(IF(BOO201&lt;101,BOO201,IF(BOO201&lt;201,BOO201/2,IF(BOO201&lt;=301,BOO201/3,BOO201/4))))</f>
        <v>712.03859999999997</v>
      </c>
      <c r="BOQ201" s="62">
        <f t="shared" si="467"/>
        <v>0</v>
      </c>
      <c r="BOR201" s="63"/>
      <c r="BOS201" s="62">
        <v>5</v>
      </c>
      <c r="BOT201" s="63"/>
      <c r="BOU201" s="40" t="s">
        <v>192</v>
      </c>
      <c r="BOV201" s="40">
        <f t="shared" ref="BOV201" si="470">(35.15+3.1+0.75*(2.75+2.3+2.75))*10.764</f>
        <v>474.69239999999996</v>
      </c>
      <c r="BOW201" s="40">
        <v>0</v>
      </c>
      <c r="BOX201" s="40">
        <f t="shared" ref="BOX201" si="471">BOV201*(($F$183)+1)+(IF(BOW201&lt;101,BOW201,IF(BOW201&lt;201,BOW201/2,IF(BOW201&lt;=301,BOW201/3,BOW201/4))))</f>
        <v>712.03859999999997</v>
      </c>
      <c r="BOY201" s="62">
        <f t="shared" si="467"/>
        <v>0</v>
      </c>
      <c r="BOZ201" s="63"/>
      <c r="BPA201" s="62">
        <v>5</v>
      </c>
      <c r="BPB201" s="63"/>
      <c r="BPC201" s="40" t="s">
        <v>192</v>
      </c>
      <c r="BPD201" s="40">
        <f t="shared" ref="BPD201" si="472">(35.15+3.1+0.75*(2.75+2.3+2.75))*10.764</f>
        <v>474.69239999999996</v>
      </c>
      <c r="BPE201" s="40">
        <v>0</v>
      </c>
      <c r="BPF201" s="40">
        <f t="shared" ref="BPF201" si="473">BPD201*(($F$183)+1)+(IF(BPE201&lt;101,BPE201,IF(BPE201&lt;201,BPE201/2,IF(BPE201&lt;=301,BPE201/3,BPE201/4))))</f>
        <v>712.03859999999997</v>
      </c>
      <c r="BPG201" s="62">
        <f t="shared" si="467"/>
        <v>0</v>
      </c>
      <c r="BPH201" s="63"/>
      <c r="BPI201" s="62">
        <v>5</v>
      </c>
      <c r="BPJ201" s="63"/>
      <c r="BPK201" s="40" t="s">
        <v>192</v>
      </c>
      <c r="BPL201" s="40">
        <f t="shared" ref="BPL201" si="474">(35.15+3.1+0.75*(2.75+2.3+2.75))*10.764</f>
        <v>474.69239999999996</v>
      </c>
      <c r="BPM201" s="40">
        <v>0</v>
      </c>
      <c r="BPN201" s="40">
        <f t="shared" ref="BPN201" si="475">BPL201*(($F$183)+1)+(IF(BPM201&lt;101,BPM201,IF(BPM201&lt;201,BPM201/2,IF(BPM201&lt;=301,BPM201/3,BPM201/4))))</f>
        <v>712.03859999999997</v>
      </c>
      <c r="BPO201" s="62">
        <f t="shared" si="467"/>
        <v>0</v>
      </c>
      <c r="BPP201" s="63"/>
      <c r="BPQ201" s="62">
        <v>5</v>
      </c>
      <c r="BPR201" s="63"/>
      <c r="BPS201" s="40" t="s">
        <v>192</v>
      </c>
      <c r="BPT201" s="40">
        <f t="shared" ref="BPT201" si="476">(35.15+3.1+0.75*(2.75+2.3+2.75))*10.764</f>
        <v>474.69239999999996</v>
      </c>
      <c r="BPU201" s="40">
        <v>0</v>
      </c>
      <c r="BPV201" s="40">
        <f t="shared" ref="BPV201" si="477">BPT201*(($F$183)+1)+(IF(BPU201&lt;101,BPU201,IF(BPU201&lt;201,BPU201/2,IF(BPU201&lt;=301,BPU201/3,BPU201/4))))</f>
        <v>712.03859999999997</v>
      </c>
      <c r="BPW201" s="62">
        <f t="shared" si="467"/>
        <v>0</v>
      </c>
      <c r="BPX201" s="63"/>
      <c r="BPY201" s="62">
        <v>5</v>
      </c>
      <c r="BPZ201" s="63"/>
      <c r="BQA201" s="40" t="s">
        <v>192</v>
      </c>
      <c r="BQB201" s="40">
        <f t="shared" ref="BQB201" si="478">(35.15+3.1+0.75*(2.75+2.3+2.75))*10.764</f>
        <v>474.69239999999996</v>
      </c>
      <c r="BQC201" s="40">
        <v>0</v>
      </c>
      <c r="BQD201" s="40">
        <f t="shared" ref="BQD201" si="479">BQB201*(($F$183)+1)+(IF(BQC201&lt;101,BQC201,IF(BQC201&lt;201,BQC201/2,IF(BQC201&lt;=301,BQC201/3,BQC201/4))))</f>
        <v>712.03859999999997</v>
      </c>
      <c r="BQE201" s="62">
        <f t="shared" si="467"/>
        <v>0</v>
      </c>
      <c r="BQF201" s="63"/>
      <c r="BQG201" s="62">
        <v>5</v>
      </c>
      <c r="BQH201" s="63"/>
      <c r="BQI201" s="40" t="s">
        <v>192</v>
      </c>
      <c r="BQJ201" s="40">
        <f t="shared" ref="BQJ201" si="480">(35.15+3.1+0.75*(2.75+2.3+2.75))*10.764</f>
        <v>474.69239999999996</v>
      </c>
      <c r="BQK201" s="40">
        <v>0</v>
      </c>
      <c r="BQL201" s="40">
        <f t="shared" ref="BQL201" si="481">BQJ201*(($F$183)+1)+(IF(BQK201&lt;101,BQK201,IF(BQK201&lt;201,BQK201/2,IF(BQK201&lt;=301,BQK201/3,BQK201/4))))</f>
        <v>712.03859999999997</v>
      </c>
      <c r="BQM201" s="62">
        <f t="shared" si="467"/>
        <v>0</v>
      </c>
      <c r="BQN201" s="63"/>
      <c r="BQO201" s="62">
        <v>5</v>
      </c>
      <c r="BQP201" s="63"/>
      <c r="BQQ201" s="40" t="s">
        <v>192</v>
      </c>
      <c r="BQR201" s="40">
        <f t="shared" ref="BQR201" si="482">(35.15+3.1+0.75*(2.75+2.3+2.75))*10.764</f>
        <v>474.69239999999996</v>
      </c>
      <c r="BQS201" s="40">
        <v>0</v>
      </c>
      <c r="BQT201" s="40">
        <f t="shared" ref="BQT201" si="483">BQR201*(($F$183)+1)+(IF(BQS201&lt;101,BQS201,IF(BQS201&lt;201,BQS201/2,IF(BQS201&lt;=301,BQS201/3,BQS201/4))))</f>
        <v>712.03859999999997</v>
      </c>
      <c r="BQU201" s="62">
        <f t="shared" ref="BQU201:BSY201" si="484">BQU200</f>
        <v>0</v>
      </c>
      <c r="BQV201" s="63"/>
      <c r="BQW201" s="62">
        <v>5</v>
      </c>
      <c r="BQX201" s="63"/>
      <c r="BQY201" s="40" t="s">
        <v>192</v>
      </c>
      <c r="BQZ201" s="40">
        <f t="shared" ref="BQZ201" si="485">(35.15+3.1+0.75*(2.75+2.3+2.75))*10.764</f>
        <v>474.69239999999996</v>
      </c>
      <c r="BRA201" s="40">
        <v>0</v>
      </c>
      <c r="BRB201" s="40">
        <f t="shared" ref="BRB201" si="486">BQZ201*(($F$183)+1)+(IF(BRA201&lt;101,BRA201,IF(BRA201&lt;201,BRA201/2,IF(BRA201&lt;=301,BRA201/3,BRA201/4))))</f>
        <v>712.03859999999997</v>
      </c>
      <c r="BRC201" s="62">
        <f t="shared" si="484"/>
        <v>0</v>
      </c>
      <c r="BRD201" s="63"/>
      <c r="BRE201" s="62">
        <v>5</v>
      </c>
      <c r="BRF201" s="63"/>
      <c r="BRG201" s="40" t="s">
        <v>192</v>
      </c>
      <c r="BRH201" s="40">
        <f t="shared" ref="BRH201" si="487">(35.15+3.1+0.75*(2.75+2.3+2.75))*10.764</f>
        <v>474.69239999999996</v>
      </c>
      <c r="BRI201" s="40">
        <v>0</v>
      </c>
      <c r="BRJ201" s="40">
        <f t="shared" ref="BRJ201" si="488">BRH201*(($F$183)+1)+(IF(BRI201&lt;101,BRI201,IF(BRI201&lt;201,BRI201/2,IF(BRI201&lt;=301,BRI201/3,BRI201/4))))</f>
        <v>712.03859999999997</v>
      </c>
      <c r="BRK201" s="62">
        <f t="shared" si="484"/>
        <v>0</v>
      </c>
      <c r="BRL201" s="63"/>
      <c r="BRM201" s="62">
        <v>5</v>
      </c>
      <c r="BRN201" s="63"/>
      <c r="BRO201" s="40" t="s">
        <v>192</v>
      </c>
      <c r="BRP201" s="40">
        <f t="shared" ref="BRP201" si="489">(35.15+3.1+0.75*(2.75+2.3+2.75))*10.764</f>
        <v>474.69239999999996</v>
      </c>
      <c r="BRQ201" s="40">
        <v>0</v>
      </c>
      <c r="BRR201" s="40">
        <f t="shared" ref="BRR201" si="490">BRP201*(($F$183)+1)+(IF(BRQ201&lt;101,BRQ201,IF(BRQ201&lt;201,BRQ201/2,IF(BRQ201&lt;=301,BRQ201/3,BRQ201/4))))</f>
        <v>712.03859999999997</v>
      </c>
      <c r="BRS201" s="62">
        <f t="shared" si="484"/>
        <v>0</v>
      </c>
      <c r="BRT201" s="63"/>
      <c r="BRU201" s="62">
        <v>5</v>
      </c>
      <c r="BRV201" s="63"/>
      <c r="BRW201" s="40" t="s">
        <v>192</v>
      </c>
      <c r="BRX201" s="40">
        <f t="shared" ref="BRX201" si="491">(35.15+3.1+0.75*(2.75+2.3+2.75))*10.764</f>
        <v>474.69239999999996</v>
      </c>
      <c r="BRY201" s="40">
        <v>0</v>
      </c>
      <c r="BRZ201" s="40">
        <f t="shared" ref="BRZ201" si="492">BRX201*(($F$183)+1)+(IF(BRY201&lt;101,BRY201,IF(BRY201&lt;201,BRY201/2,IF(BRY201&lt;=301,BRY201/3,BRY201/4))))</f>
        <v>712.03859999999997</v>
      </c>
      <c r="BSA201" s="62">
        <f t="shared" si="484"/>
        <v>0</v>
      </c>
      <c r="BSB201" s="63"/>
      <c r="BSC201" s="62">
        <v>5</v>
      </c>
      <c r="BSD201" s="63"/>
      <c r="BSE201" s="40" t="s">
        <v>192</v>
      </c>
      <c r="BSF201" s="40">
        <f t="shared" ref="BSF201" si="493">(35.15+3.1+0.75*(2.75+2.3+2.75))*10.764</f>
        <v>474.69239999999996</v>
      </c>
      <c r="BSG201" s="40">
        <v>0</v>
      </c>
      <c r="BSH201" s="40">
        <f t="shared" ref="BSH201" si="494">BSF201*(($F$183)+1)+(IF(BSG201&lt;101,BSG201,IF(BSG201&lt;201,BSG201/2,IF(BSG201&lt;=301,BSG201/3,BSG201/4))))</f>
        <v>712.03859999999997</v>
      </c>
      <c r="BSI201" s="62">
        <f t="shared" si="484"/>
        <v>0</v>
      </c>
      <c r="BSJ201" s="63"/>
      <c r="BSK201" s="62">
        <v>5</v>
      </c>
      <c r="BSL201" s="63"/>
      <c r="BSM201" s="40" t="s">
        <v>192</v>
      </c>
      <c r="BSN201" s="40">
        <f t="shared" ref="BSN201" si="495">(35.15+3.1+0.75*(2.75+2.3+2.75))*10.764</f>
        <v>474.69239999999996</v>
      </c>
      <c r="BSO201" s="40">
        <v>0</v>
      </c>
      <c r="BSP201" s="40">
        <f t="shared" ref="BSP201" si="496">BSN201*(($F$183)+1)+(IF(BSO201&lt;101,BSO201,IF(BSO201&lt;201,BSO201/2,IF(BSO201&lt;=301,BSO201/3,BSO201/4))))</f>
        <v>712.03859999999997</v>
      </c>
      <c r="BSQ201" s="62">
        <f t="shared" si="484"/>
        <v>0</v>
      </c>
      <c r="BSR201" s="63"/>
      <c r="BSS201" s="62">
        <v>5</v>
      </c>
      <c r="BST201" s="63"/>
      <c r="BSU201" s="40" t="s">
        <v>192</v>
      </c>
      <c r="BSV201" s="40">
        <f t="shared" ref="BSV201" si="497">(35.15+3.1+0.75*(2.75+2.3+2.75))*10.764</f>
        <v>474.69239999999996</v>
      </c>
      <c r="BSW201" s="40">
        <v>0</v>
      </c>
      <c r="BSX201" s="40">
        <f t="shared" ref="BSX201" si="498">BSV201*(($F$183)+1)+(IF(BSW201&lt;101,BSW201,IF(BSW201&lt;201,BSW201/2,IF(BSW201&lt;=301,BSW201/3,BSW201/4))))</f>
        <v>712.03859999999997</v>
      </c>
      <c r="BSY201" s="62">
        <f t="shared" si="484"/>
        <v>0</v>
      </c>
      <c r="BSZ201" s="63"/>
      <c r="BTA201" s="62">
        <v>5</v>
      </c>
      <c r="BTB201" s="63"/>
      <c r="BTC201" s="40" t="s">
        <v>192</v>
      </c>
      <c r="BTD201" s="40">
        <f t="shared" ref="BTD201" si="499">(35.15+3.1+0.75*(2.75+2.3+2.75))*10.764</f>
        <v>474.69239999999996</v>
      </c>
      <c r="BTE201" s="40">
        <v>0</v>
      </c>
      <c r="BTF201" s="40">
        <f t="shared" ref="BTF201" si="500">BTD201*(($F$183)+1)+(IF(BTE201&lt;101,BTE201,IF(BTE201&lt;201,BTE201/2,IF(BTE201&lt;=301,BTE201/3,BTE201/4))))</f>
        <v>712.03859999999997</v>
      </c>
      <c r="BTG201" s="62">
        <f t="shared" ref="BTG201:BVK201" si="501">BTG200</f>
        <v>0</v>
      </c>
      <c r="BTH201" s="63"/>
      <c r="BTI201" s="62">
        <v>5</v>
      </c>
      <c r="BTJ201" s="63"/>
      <c r="BTK201" s="40" t="s">
        <v>192</v>
      </c>
      <c r="BTL201" s="40">
        <f t="shared" ref="BTL201" si="502">(35.15+3.1+0.75*(2.75+2.3+2.75))*10.764</f>
        <v>474.69239999999996</v>
      </c>
      <c r="BTM201" s="40">
        <v>0</v>
      </c>
      <c r="BTN201" s="40">
        <f t="shared" ref="BTN201" si="503">BTL201*(($F$183)+1)+(IF(BTM201&lt;101,BTM201,IF(BTM201&lt;201,BTM201/2,IF(BTM201&lt;=301,BTM201/3,BTM201/4))))</f>
        <v>712.03859999999997</v>
      </c>
      <c r="BTO201" s="62">
        <f t="shared" si="501"/>
        <v>0</v>
      </c>
      <c r="BTP201" s="63"/>
      <c r="BTQ201" s="62">
        <v>5</v>
      </c>
      <c r="BTR201" s="63"/>
      <c r="BTS201" s="40" t="s">
        <v>192</v>
      </c>
      <c r="BTT201" s="40">
        <f t="shared" ref="BTT201" si="504">(35.15+3.1+0.75*(2.75+2.3+2.75))*10.764</f>
        <v>474.69239999999996</v>
      </c>
      <c r="BTU201" s="40">
        <v>0</v>
      </c>
      <c r="BTV201" s="40">
        <f t="shared" ref="BTV201" si="505">BTT201*(($F$183)+1)+(IF(BTU201&lt;101,BTU201,IF(BTU201&lt;201,BTU201/2,IF(BTU201&lt;=301,BTU201/3,BTU201/4))))</f>
        <v>712.03859999999997</v>
      </c>
      <c r="BTW201" s="62">
        <f t="shared" si="501"/>
        <v>0</v>
      </c>
      <c r="BTX201" s="63"/>
      <c r="BTY201" s="62">
        <v>5</v>
      </c>
      <c r="BTZ201" s="63"/>
      <c r="BUA201" s="40" t="s">
        <v>192</v>
      </c>
      <c r="BUB201" s="40">
        <f t="shared" ref="BUB201" si="506">(35.15+3.1+0.75*(2.75+2.3+2.75))*10.764</f>
        <v>474.69239999999996</v>
      </c>
      <c r="BUC201" s="40">
        <v>0</v>
      </c>
      <c r="BUD201" s="40">
        <f t="shared" ref="BUD201" si="507">BUB201*(($F$183)+1)+(IF(BUC201&lt;101,BUC201,IF(BUC201&lt;201,BUC201/2,IF(BUC201&lt;=301,BUC201/3,BUC201/4))))</f>
        <v>712.03859999999997</v>
      </c>
      <c r="BUE201" s="62">
        <f t="shared" si="501"/>
        <v>0</v>
      </c>
      <c r="BUF201" s="63"/>
      <c r="BUG201" s="62">
        <v>5</v>
      </c>
      <c r="BUH201" s="63"/>
      <c r="BUI201" s="40" t="s">
        <v>192</v>
      </c>
      <c r="BUJ201" s="40">
        <f t="shared" ref="BUJ201" si="508">(35.15+3.1+0.75*(2.75+2.3+2.75))*10.764</f>
        <v>474.69239999999996</v>
      </c>
      <c r="BUK201" s="40">
        <v>0</v>
      </c>
      <c r="BUL201" s="40">
        <f t="shared" ref="BUL201" si="509">BUJ201*(($F$183)+1)+(IF(BUK201&lt;101,BUK201,IF(BUK201&lt;201,BUK201/2,IF(BUK201&lt;=301,BUK201/3,BUK201/4))))</f>
        <v>712.03859999999997</v>
      </c>
      <c r="BUM201" s="62">
        <f t="shared" si="501"/>
        <v>0</v>
      </c>
      <c r="BUN201" s="63"/>
      <c r="BUO201" s="62">
        <v>5</v>
      </c>
      <c r="BUP201" s="63"/>
      <c r="BUQ201" s="40" t="s">
        <v>192</v>
      </c>
      <c r="BUR201" s="40">
        <f t="shared" ref="BUR201" si="510">(35.15+3.1+0.75*(2.75+2.3+2.75))*10.764</f>
        <v>474.69239999999996</v>
      </c>
      <c r="BUS201" s="40">
        <v>0</v>
      </c>
      <c r="BUT201" s="40">
        <f t="shared" ref="BUT201" si="511">BUR201*(($F$183)+1)+(IF(BUS201&lt;101,BUS201,IF(BUS201&lt;201,BUS201/2,IF(BUS201&lt;=301,BUS201/3,BUS201/4))))</f>
        <v>712.03859999999997</v>
      </c>
      <c r="BUU201" s="62">
        <f t="shared" si="501"/>
        <v>0</v>
      </c>
      <c r="BUV201" s="63"/>
      <c r="BUW201" s="62">
        <v>5</v>
      </c>
      <c r="BUX201" s="63"/>
      <c r="BUY201" s="40" t="s">
        <v>192</v>
      </c>
      <c r="BUZ201" s="40">
        <f t="shared" ref="BUZ201" si="512">(35.15+3.1+0.75*(2.75+2.3+2.75))*10.764</f>
        <v>474.69239999999996</v>
      </c>
      <c r="BVA201" s="40">
        <v>0</v>
      </c>
      <c r="BVB201" s="40">
        <f t="shared" ref="BVB201" si="513">BUZ201*(($F$183)+1)+(IF(BVA201&lt;101,BVA201,IF(BVA201&lt;201,BVA201/2,IF(BVA201&lt;=301,BVA201/3,BVA201/4))))</f>
        <v>712.03859999999997</v>
      </c>
      <c r="BVC201" s="62">
        <f t="shared" si="501"/>
        <v>0</v>
      </c>
      <c r="BVD201" s="63"/>
      <c r="BVE201" s="62">
        <v>5</v>
      </c>
      <c r="BVF201" s="63"/>
      <c r="BVG201" s="40" t="s">
        <v>192</v>
      </c>
      <c r="BVH201" s="40">
        <f t="shared" ref="BVH201" si="514">(35.15+3.1+0.75*(2.75+2.3+2.75))*10.764</f>
        <v>474.69239999999996</v>
      </c>
      <c r="BVI201" s="40">
        <v>0</v>
      </c>
      <c r="BVJ201" s="40">
        <f t="shared" ref="BVJ201" si="515">BVH201*(($F$183)+1)+(IF(BVI201&lt;101,BVI201,IF(BVI201&lt;201,BVI201/2,IF(BVI201&lt;=301,BVI201/3,BVI201/4))))</f>
        <v>712.03859999999997</v>
      </c>
      <c r="BVK201" s="62">
        <f t="shared" si="501"/>
        <v>0</v>
      </c>
      <c r="BVL201" s="63"/>
      <c r="BVM201" s="62">
        <v>5</v>
      </c>
      <c r="BVN201" s="63"/>
      <c r="BVO201" s="40" t="s">
        <v>192</v>
      </c>
      <c r="BVP201" s="40">
        <f t="shared" ref="BVP201" si="516">(35.15+3.1+0.75*(2.75+2.3+2.75))*10.764</f>
        <v>474.69239999999996</v>
      </c>
      <c r="BVQ201" s="40">
        <v>0</v>
      </c>
      <c r="BVR201" s="40">
        <f t="shared" ref="BVR201" si="517">BVP201*(($F$183)+1)+(IF(BVQ201&lt;101,BVQ201,IF(BVQ201&lt;201,BVQ201/2,IF(BVQ201&lt;=301,BVQ201/3,BVQ201/4))))</f>
        <v>712.03859999999997</v>
      </c>
      <c r="BVS201" s="62">
        <f t="shared" ref="BVS201:BXW201" si="518">BVS200</f>
        <v>0</v>
      </c>
      <c r="BVT201" s="63"/>
      <c r="BVU201" s="62">
        <v>5</v>
      </c>
      <c r="BVV201" s="63"/>
      <c r="BVW201" s="40" t="s">
        <v>192</v>
      </c>
      <c r="BVX201" s="40">
        <f t="shared" ref="BVX201" si="519">(35.15+3.1+0.75*(2.75+2.3+2.75))*10.764</f>
        <v>474.69239999999996</v>
      </c>
      <c r="BVY201" s="40">
        <v>0</v>
      </c>
      <c r="BVZ201" s="40">
        <f t="shared" ref="BVZ201" si="520">BVX201*(($F$183)+1)+(IF(BVY201&lt;101,BVY201,IF(BVY201&lt;201,BVY201/2,IF(BVY201&lt;=301,BVY201/3,BVY201/4))))</f>
        <v>712.03859999999997</v>
      </c>
      <c r="BWA201" s="62">
        <f t="shared" si="518"/>
        <v>0</v>
      </c>
      <c r="BWB201" s="63"/>
      <c r="BWC201" s="62">
        <v>5</v>
      </c>
      <c r="BWD201" s="63"/>
      <c r="BWE201" s="40" t="s">
        <v>192</v>
      </c>
      <c r="BWF201" s="40">
        <f t="shared" ref="BWF201" si="521">(35.15+3.1+0.75*(2.75+2.3+2.75))*10.764</f>
        <v>474.69239999999996</v>
      </c>
      <c r="BWG201" s="40">
        <v>0</v>
      </c>
      <c r="BWH201" s="40">
        <f t="shared" ref="BWH201" si="522">BWF201*(($F$183)+1)+(IF(BWG201&lt;101,BWG201,IF(BWG201&lt;201,BWG201/2,IF(BWG201&lt;=301,BWG201/3,BWG201/4))))</f>
        <v>712.03859999999997</v>
      </c>
      <c r="BWI201" s="62">
        <f t="shared" si="518"/>
        <v>0</v>
      </c>
      <c r="BWJ201" s="63"/>
      <c r="BWK201" s="62">
        <v>5</v>
      </c>
      <c r="BWL201" s="63"/>
      <c r="BWM201" s="40" t="s">
        <v>192</v>
      </c>
      <c r="BWN201" s="40">
        <f t="shared" ref="BWN201" si="523">(35.15+3.1+0.75*(2.75+2.3+2.75))*10.764</f>
        <v>474.69239999999996</v>
      </c>
      <c r="BWO201" s="40">
        <v>0</v>
      </c>
      <c r="BWP201" s="40">
        <f t="shared" ref="BWP201" si="524">BWN201*(($F$183)+1)+(IF(BWO201&lt;101,BWO201,IF(BWO201&lt;201,BWO201/2,IF(BWO201&lt;=301,BWO201/3,BWO201/4))))</f>
        <v>712.03859999999997</v>
      </c>
      <c r="BWQ201" s="62">
        <f t="shared" si="518"/>
        <v>0</v>
      </c>
      <c r="BWR201" s="63"/>
      <c r="BWS201" s="62">
        <v>5</v>
      </c>
      <c r="BWT201" s="63"/>
      <c r="BWU201" s="40" t="s">
        <v>192</v>
      </c>
      <c r="BWV201" s="40">
        <f t="shared" ref="BWV201" si="525">(35.15+3.1+0.75*(2.75+2.3+2.75))*10.764</f>
        <v>474.69239999999996</v>
      </c>
      <c r="BWW201" s="40">
        <v>0</v>
      </c>
      <c r="BWX201" s="40">
        <f t="shared" ref="BWX201" si="526">BWV201*(($F$183)+1)+(IF(BWW201&lt;101,BWW201,IF(BWW201&lt;201,BWW201/2,IF(BWW201&lt;=301,BWW201/3,BWW201/4))))</f>
        <v>712.03859999999997</v>
      </c>
      <c r="BWY201" s="62">
        <f t="shared" si="518"/>
        <v>0</v>
      </c>
      <c r="BWZ201" s="63"/>
      <c r="BXA201" s="62">
        <v>5</v>
      </c>
      <c r="BXB201" s="63"/>
      <c r="BXC201" s="40" t="s">
        <v>192</v>
      </c>
      <c r="BXD201" s="40">
        <f t="shared" ref="BXD201" si="527">(35.15+3.1+0.75*(2.75+2.3+2.75))*10.764</f>
        <v>474.69239999999996</v>
      </c>
      <c r="BXE201" s="40">
        <v>0</v>
      </c>
      <c r="BXF201" s="40">
        <f t="shared" ref="BXF201" si="528">BXD201*(($F$183)+1)+(IF(BXE201&lt;101,BXE201,IF(BXE201&lt;201,BXE201/2,IF(BXE201&lt;=301,BXE201/3,BXE201/4))))</f>
        <v>712.03859999999997</v>
      </c>
      <c r="BXG201" s="62">
        <f t="shared" si="518"/>
        <v>0</v>
      </c>
      <c r="BXH201" s="63"/>
      <c r="BXI201" s="62">
        <v>5</v>
      </c>
      <c r="BXJ201" s="63"/>
      <c r="BXK201" s="40" t="s">
        <v>192</v>
      </c>
      <c r="BXL201" s="40">
        <f t="shared" ref="BXL201" si="529">(35.15+3.1+0.75*(2.75+2.3+2.75))*10.764</f>
        <v>474.69239999999996</v>
      </c>
      <c r="BXM201" s="40">
        <v>0</v>
      </c>
      <c r="BXN201" s="40">
        <f t="shared" ref="BXN201" si="530">BXL201*(($F$183)+1)+(IF(BXM201&lt;101,BXM201,IF(BXM201&lt;201,BXM201/2,IF(BXM201&lt;=301,BXM201/3,BXM201/4))))</f>
        <v>712.03859999999997</v>
      </c>
      <c r="BXO201" s="62">
        <f t="shared" si="518"/>
        <v>0</v>
      </c>
      <c r="BXP201" s="63"/>
      <c r="BXQ201" s="62">
        <v>5</v>
      </c>
      <c r="BXR201" s="63"/>
      <c r="BXS201" s="40" t="s">
        <v>192</v>
      </c>
      <c r="BXT201" s="40">
        <f t="shared" ref="BXT201" si="531">(35.15+3.1+0.75*(2.75+2.3+2.75))*10.764</f>
        <v>474.69239999999996</v>
      </c>
      <c r="BXU201" s="40">
        <v>0</v>
      </c>
      <c r="BXV201" s="40">
        <f t="shared" ref="BXV201" si="532">BXT201*(($F$183)+1)+(IF(BXU201&lt;101,BXU201,IF(BXU201&lt;201,BXU201/2,IF(BXU201&lt;=301,BXU201/3,BXU201/4))))</f>
        <v>712.03859999999997</v>
      </c>
      <c r="BXW201" s="62">
        <f t="shared" si="518"/>
        <v>0</v>
      </c>
      <c r="BXX201" s="63"/>
      <c r="BXY201" s="62">
        <v>5</v>
      </c>
      <c r="BXZ201" s="63"/>
      <c r="BYA201" s="40" t="s">
        <v>192</v>
      </c>
      <c r="BYB201" s="40">
        <f t="shared" ref="BYB201" si="533">(35.15+3.1+0.75*(2.75+2.3+2.75))*10.764</f>
        <v>474.69239999999996</v>
      </c>
      <c r="BYC201" s="40">
        <v>0</v>
      </c>
      <c r="BYD201" s="40">
        <f t="shared" ref="BYD201" si="534">BYB201*(($F$183)+1)+(IF(BYC201&lt;101,BYC201,IF(BYC201&lt;201,BYC201/2,IF(BYC201&lt;=301,BYC201/3,BYC201/4))))</f>
        <v>712.03859999999997</v>
      </c>
      <c r="BYE201" s="62">
        <f t="shared" ref="BYE201:CAI201" si="535">BYE200</f>
        <v>0</v>
      </c>
      <c r="BYF201" s="63"/>
      <c r="BYG201" s="62">
        <v>5</v>
      </c>
      <c r="BYH201" s="63"/>
      <c r="BYI201" s="40" t="s">
        <v>192</v>
      </c>
      <c r="BYJ201" s="40">
        <f t="shared" ref="BYJ201" si="536">(35.15+3.1+0.75*(2.75+2.3+2.75))*10.764</f>
        <v>474.69239999999996</v>
      </c>
      <c r="BYK201" s="40">
        <v>0</v>
      </c>
      <c r="BYL201" s="40">
        <f t="shared" ref="BYL201" si="537">BYJ201*(($F$183)+1)+(IF(BYK201&lt;101,BYK201,IF(BYK201&lt;201,BYK201/2,IF(BYK201&lt;=301,BYK201/3,BYK201/4))))</f>
        <v>712.03859999999997</v>
      </c>
      <c r="BYM201" s="62">
        <f t="shared" si="535"/>
        <v>0</v>
      </c>
      <c r="BYN201" s="63"/>
      <c r="BYO201" s="62">
        <v>5</v>
      </c>
      <c r="BYP201" s="63"/>
      <c r="BYQ201" s="40" t="s">
        <v>192</v>
      </c>
      <c r="BYR201" s="40">
        <f t="shared" ref="BYR201" si="538">(35.15+3.1+0.75*(2.75+2.3+2.75))*10.764</f>
        <v>474.69239999999996</v>
      </c>
      <c r="BYS201" s="40">
        <v>0</v>
      </c>
      <c r="BYT201" s="40">
        <f t="shared" ref="BYT201" si="539">BYR201*(($F$183)+1)+(IF(BYS201&lt;101,BYS201,IF(BYS201&lt;201,BYS201/2,IF(BYS201&lt;=301,BYS201/3,BYS201/4))))</f>
        <v>712.03859999999997</v>
      </c>
      <c r="BYU201" s="62">
        <f t="shared" si="535"/>
        <v>0</v>
      </c>
      <c r="BYV201" s="63"/>
      <c r="BYW201" s="62">
        <v>5</v>
      </c>
      <c r="BYX201" s="63"/>
      <c r="BYY201" s="40" t="s">
        <v>192</v>
      </c>
      <c r="BYZ201" s="40">
        <f t="shared" ref="BYZ201" si="540">(35.15+3.1+0.75*(2.75+2.3+2.75))*10.764</f>
        <v>474.69239999999996</v>
      </c>
      <c r="BZA201" s="40">
        <v>0</v>
      </c>
      <c r="BZB201" s="40">
        <f t="shared" ref="BZB201" si="541">BYZ201*(($F$183)+1)+(IF(BZA201&lt;101,BZA201,IF(BZA201&lt;201,BZA201/2,IF(BZA201&lt;=301,BZA201/3,BZA201/4))))</f>
        <v>712.03859999999997</v>
      </c>
      <c r="BZC201" s="62">
        <f t="shared" si="535"/>
        <v>0</v>
      </c>
      <c r="BZD201" s="63"/>
      <c r="BZE201" s="62">
        <v>5</v>
      </c>
      <c r="BZF201" s="63"/>
      <c r="BZG201" s="40" t="s">
        <v>192</v>
      </c>
      <c r="BZH201" s="40">
        <f t="shared" ref="BZH201" si="542">(35.15+3.1+0.75*(2.75+2.3+2.75))*10.764</f>
        <v>474.69239999999996</v>
      </c>
      <c r="BZI201" s="40">
        <v>0</v>
      </c>
      <c r="BZJ201" s="40">
        <f t="shared" ref="BZJ201" si="543">BZH201*(($F$183)+1)+(IF(BZI201&lt;101,BZI201,IF(BZI201&lt;201,BZI201/2,IF(BZI201&lt;=301,BZI201/3,BZI201/4))))</f>
        <v>712.03859999999997</v>
      </c>
      <c r="BZK201" s="62">
        <f t="shared" si="535"/>
        <v>0</v>
      </c>
      <c r="BZL201" s="63"/>
      <c r="BZM201" s="62">
        <v>5</v>
      </c>
      <c r="BZN201" s="63"/>
      <c r="BZO201" s="40" t="s">
        <v>192</v>
      </c>
      <c r="BZP201" s="40">
        <f t="shared" ref="BZP201" si="544">(35.15+3.1+0.75*(2.75+2.3+2.75))*10.764</f>
        <v>474.69239999999996</v>
      </c>
      <c r="BZQ201" s="40">
        <v>0</v>
      </c>
      <c r="BZR201" s="40">
        <f t="shared" ref="BZR201" si="545">BZP201*(($F$183)+1)+(IF(BZQ201&lt;101,BZQ201,IF(BZQ201&lt;201,BZQ201/2,IF(BZQ201&lt;=301,BZQ201/3,BZQ201/4))))</f>
        <v>712.03859999999997</v>
      </c>
      <c r="BZS201" s="62">
        <f t="shared" si="535"/>
        <v>0</v>
      </c>
      <c r="BZT201" s="63"/>
      <c r="BZU201" s="62">
        <v>5</v>
      </c>
      <c r="BZV201" s="63"/>
      <c r="BZW201" s="40" t="s">
        <v>192</v>
      </c>
      <c r="BZX201" s="40">
        <f t="shared" ref="BZX201" si="546">(35.15+3.1+0.75*(2.75+2.3+2.75))*10.764</f>
        <v>474.69239999999996</v>
      </c>
      <c r="BZY201" s="40">
        <v>0</v>
      </c>
      <c r="BZZ201" s="40">
        <f t="shared" ref="BZZ201" si="547">BZX201*(($F$183)+1)+(IF(BZY201&lt;101,BZY201,IF(BZY201&lt;201,BZY201/2,IF(BZY201&lt;=301,BZY201/3,BZY201/4))))</f>
        <v>712.03859999999997</v>
      </c>
      <c r="CAA201" s="62">
        <f t="shared" si="535"/>
        <v>0</v>
      </c>
      <c r="CAB201" s="63"/>
      <c r="CAC201" s="62">
        <v>5</v>
      </c>
      <c r="CAD201" s="63"/>
      <c r="CAE201" s="40" t="s">
        <v>192</v>
      </c>
      <c r="CAF201" s="40">
        <f t="shared" ref="CAF201" si="548">(35.15+3.1+0.75*(2.75+2.3+2.75))*10.764</f>
        <v>474.69239999999996</v>
      </c>
      <c r="CAG201" s="40">
        <v>0</v>
      </c>
      <c r="CAH201" s="40">
        <f t="shared" ref="CAH201" si="549">CAF201*(($F$183)+1)+(IF(CAG201&lt;101,CAG201,IF(CAG201&lt;201,CAG201/2,IF(CAG201&lt;=301,CAG201/3,CAG201/4))))</f>
        <v>712.03859999999997</v>
      </c>
      <c r="CAI201" s="62">
        <f t="shared" si="535"/>
        <v>0</v>
      </c>
      <c r="CAJ201" s="63"/>
      <c r="CAK201" s="62">
        <v>5</v>
      </c>
      <c r="CAL201" s="63"/>
      <c r="CAM201" s="40" t="s">
        <v>192</v>
      </c>
      <c r="CAN201" s="40">
        <f t="shared" ref="CAN201" si="550">(35.15+3.1+0.75*(2.75+2.3+2.75))*10.764</f>
        <v>474.69239999999996</v>
      </c>
      <c r="CAO201" s="40">
        <v>0</v>
      </c>
      <c r="CAP201" s="40">
        <f t="shared" ref="CAP201" si="551">CAN201*(($F$183)+1)+(IF(CAO201&lt;101,CAO201,IF(CAO201&lt;201,CAO201/2,IF(CAO201&lt;=301,CAO201/3,CAO201/4))))</f>
        <v>712.03859999999997</v>
      </c>
      <c r="CAQ201" s="62">
        <f t="shared" ref="CAQ201:CCU201" si="552">CAQ200</f>
        <v>0</v>
      </c>
      <c r="CAR201" s="63"/>
      <c r="CAS201" s="62">
        <v>5</v>
      </c>
      <c r="CAT201" s="63"/>
      <c r="CAU201" s="40" t="s">
        <v>192</v>
      </c>
      <c r="CAV201" s="40">
        <f t="shared" ref="CAV201" si="553">(35.15+3.1+0.75*(2.75+2.3+2.75))*10.764</f>
        <v>474.69239999999996</v>
      </c>
      <c r="CAW201" s="40">
        <v>0</v>
      </c>
      <c r="CAX201" s="40">
        <f t="shared" ref="CAX201" si="554">CAV201*(($F$183)+1)+(IF(CAW201&lt;101,CAW201,IF(CAW201&lt;201,CAW201/2,IF(CAW201&lt;=301,CAW201/3,CAW201/4))))</f>
        <v>712.03859999999997</v>
      </c>
      <c r="CAY201" s="62">
        <f t="shared" si="552"/>
        <v>0</v>
      </c>
      <c r="CAZ201" s="63"/>
      <c r="CBA201" s="62">
        <v>5</v>
      </c>
      <c r="CBB201" s="63"/>
      <c r="CBC201" s="40" t="s">
        <v>192</v>
      </c>
      <c r="CBD201" s="40">
        <f t="shared" ref="CBD201" si="555">(35.15+3.1+0.75*(2.75+2.3+2.75))*10.764</f>
        <v>474.69239999999996</v>
      </c>
      <c r="CBE201" s="40">
        <v>0</v>
      </c>
      <c r="CBF201" s="40">
        <f t="shared" ref="CBF201" si="556">CBD201*(($F$183)+1)+(IF(CBE201&lt;101,CBE201,IF(CBE201&lt;201,CBE201/2,IF(CBE201&lt;=301,CBE201/3,CBE201/4))))</f>
        <v>712.03859999999997</v>
      </c>
      <c r="CBG201" s="62">
        <f t="shared" si="552"/>
        <v>0</v>
      </c>
      <c r="CBH201" s="63"/>
      <c r="CBI201" s="62">
        <v>5</v>
      </c>
      <c r="CBJ201" s="63"/>
      <c r="CBK201" s="40" t="s">
        <v>192</v>
      </c>
      <c r="CBL201" s="40">
        <f t="shared" ref="CBL201" si="557">(35.15+3.1+0.75*(2.75+2.3+2.75))*10.764</f>
        <v>474.69239999999996</v>
      </c>
      <c r="CBM201" s="40">
        <v>0</v>
      </c>
      <c r="CBN201" s="40">
        <f t="shared" ref="CBN201" si="558">CBL201*(($F$183)+1)+(IF(CBM201&lt;101,CBM201,IF(CBM201&lt;201,CBM201/2,IF(CBM201&lt;=301,CBM201/3,CBM201/4))))</f>
        <v>712.03859999999997</v>
      </c>
      <c r="CBO201" s="62">
        <f t="shared" si="552"/>
        <v>0</v>
      </c>
      <c r="CBP201" s="63"/>
      <c r="CBQ201" s="62">
        <v>5</v>
      </c>
      <c r="CBR201" s="63"/>
      <c r="CBS201" s="40" t="s">
        <v>192</v>
      </c>
      <c r="CBT201" s="40">
        <f t="shared" ref="CBT201" si="559">(35.15+3.1+0.75*(2.75+2.3+2.75))*10.764</f>
        <v>474.69239999999996</v>
      </c>
      <c r="CBU201" s="40">
        <v>0</v>
      </c>
      <c r="CBV201" s="40">
        <f t="shared" ref="CBV201" si="560">CBT201*(($F$183)+1)+(IF(CBU201&lt;101,CBU201,IF(CBU201&lt;201,CBU201/2,IF(CBU201&lt;=301,CBU201/3,CBU201/4))))</f>
        <v>712.03859999999997</v>
      </c>
      <c r="CBW201" s="62">
        <f t="shared" si="552"/>
        <v>0</v>
      </c>
      <c r="CBX201" s="63"/>
      <c r="CBY201" s="62">
        <v>5</v>
      </c>
      <c r="CBZ201" s="63"/>
      <c r="CCA201" s="40" t="s">
        <v>192</v>
      </c>
      <c r="CCB201" s="40">
        <f t="shared" ref="CCB201" si="561">(35.15+3.1+0.75*(2.75+2.3+2.75))*10.764</f>
        <v>474.69239999999996</v>
      </c>
      <c r="CCC201" s="40">
        <v>0</v>
      </c>
      <c r="CCD201" s="40">
        <f t="shared" ref="CCD201" si="562">CCB201*(($F$183)+1)+(IF(CCC201&lt;101,CCC201,IF(CCC201&lt;201,CCC201/2,IF(CCC201&lt;=301,CCC201/3,CCC201/4))))</f>
        <v>712.03859999999997</v>
      </c>
      <c r="CCE201" s="62">
        <f t="shared" si="552"/>
        <v>0</v>
      </c>
      <c r="CCF201" s="63"/>
      <c r="CCG201" s="62">
        <v>5</v>
      </c>
      <c r="CCH201" s="63"/>
      <c r="CCI201" s="40" t="s">
        <v>192</v>
      </c>
      <c r="CCJ201" s="40">
        <f t="shared" ref="CCJ201" si="563">(35.15+3.1+0.75*(2.75+2.3+2.75))*10.764</f>
        <v>474.69239999999996</v>
      </c>
      <c r="CCK201" s="40">
        <v>0</v>
      </c>
      <c r="CCL201" s="40">
        <f t="shared" ref="CCL201" si="564">CCJ201*(($F$183)+1)+(IF(CCK201&lt;101,CCK201,IF(CCK201&lt;201,CCK201/2,IF(CCK201&lt;=301,CCK201/3,CCK201/4))))</f>
        <v>712.03859999999997</v>
      </c>
      <c r="CCM201" s="62">
        <f t="shared" si="552"/>
        <v>0</v>
      </c>
      <c r="CCN201" s="63"/>
      <c r="CCO201" s="62">
        <v>5</v>
      </c>
      <c r="CCP201" s="63"/>
      <c r="CCQ201" s="40" t="s">
        <v>192</v>
      </c>
      <c r="CCR201" s="40">
        <f t="shared" ref="CCR201" si="565">(35.15+3.1+0.75*(2.75+2.3+2.75))*10.764</f>
        <v>474.69239999999996</v>
      </c>
      <c r="CCS201" s="40">
        <v>0</v>
      </c>
      <c r="CCT201" s="40">
        <f t="shared" ref="CCT201" si="566">CCR201*(($F$183)+1)+(IF(CCS201&lt;101,CCS201,IF(CCS201&lt;201,CCS201/2,IF(CCS201&lt;=301,CCS201/3,CCS201/4))))</f>
        <v>712.03859999999997</v>
      </c>
      <c r="CCU201" s="62">
        <f t="shared" si="552"/>
        <v>0</v>
      </c>
      <c r="CCV201" s="63"/>
      <c r="CCW201" s="62">
        <v>5</v>
      </c>
      <c r="CCX201" s="63"/>
      <c r="CCY201" s="40" t="s">
        <v>192</v>
      </c>
      <c r="CCZ201" s="40">
        <f t="shared" ref="CCZ201" si="567">(35.15+3.1+0.75*(2.75+2.3+2.75))*10.764</f>
        <v>474.69239999999996</v>
      </c>
      <c r="CDA201" s="40">
        <v>0</v>
      </c>
      <c r="CDB201" s="40">
        <f t="shared" ref="CDB201" si="568">CCZ201*(($F$183)+1)+(IF(CDA201&lt;101,CDA201,IF(CDA201&lt;201,CDA201/2,IF(CDA201&lt;=301,CDA201/3,CDA201/4))))</f>
        <v>712.03859999999997</v>
      </c>
      <c r="CDC201" s="62">
        <f t="shared" ref="CDC201:CFG201" si="569">CDC200</f>
        <v>0</v>
      </c>
      <c r="CDD201" s="63"/>
      <c r="CDE201" s="62">
        <v>5</v>
      </c>
      <c r="CDF201" s="63"/>
      <c r="CDG201" s="40" t="s">
        <v>192</v>
      </c>
      <c r="CDH201" s="40">
        <f t="shared" ref="CDH201" si="570">(35.15+3.1+0.75*(2.75+2.3+2.75))*10.764</f>
        <v>474.69239999999996</v>
      </c>
      <c r="CDI201" s="40">
        <v>0</v>
      </c>
      <c r="CDJ201" s="40">
        <f t="shared" ref="CDJ201" si="571">CDH201*(($F$183)+1)+(IF(CDI201&lt;101,CDI201,IF(CDI201&lt;201,CDI201/2,IF(CDI201&lt;=301,CDI201/3,CDI201/4))))</f>
        <v>712.03859999999997</v>
      </c>
      <c r="CDK201" s="62">
        <f t="shared" si="569"/>
        <v>0</v>
      </c>
      <c r="CDL201" s="63"/>
      <c r="CDM201" s="62">
        <v>5</v>
      </c>
      <c r="CDN201" s="63"/>
      <c r="CDO201" s="40" t="s">
        <v>192</v>
      </c>
      <c r="CDP201" s="40">
        <f t="shared" ref="CDP201" si="572">(35.15+3.1+0.75*(2.75+2.3+2.75))*10.764</f>
        <v>474.69239999999996</v>
      </c>
      <c r="CDQ201" s="40">
        <v>0</v>
      </c>
      <c r="CDR201" s="40">
        <f t="shared" ref="CDR201" si="573">CDP201*(($F$183)+1)+(IF(CDQ201&lt;101,CDQ201,IF(CDQ201&lt;201,CDQ201/2,IF(CDQ201&lt;=301,CDQ201/3,CDQ201/4))))</f>
        <v>712.03859999999997</v>
      </c>
      <c r="CDS201" s="62">
        <f t="shared" si="569"/>
        <v>0</v>
      </c>
      <c r="CDT201" s="63"/>
      <c r="CDU201" s="62">
        <v>5</v>
      </c>
      <c r="CDV201" s="63"/>
      <c r="CDW201" s="40" t="s">
        <v>192</v>
      </c>
      <c r="CDX201" s="40">
        <f t="shared" ref="CDX201" si="574">(35.15+3.1+0.75*(2.75+2.3+2.75))*10.764</f>
        <v>474.69239999999996</v>
      </c>
      <c r="CDY201" s="40">
        <v>0</v>
      </c>
      <c r="CDZ201" s="40">
        <f t="shared" ref="CDZ201" si="575">CDX201*(($F$183)+1)+(IF(CDY201&lt;101,CDY201,IF(CDY201&lt;201,CDY201/2,IF(CDY201&lt;=301,CDY201/3,CDY201/4))))</f>
        <v>712.03859999999997</v>
      </c>
      <c r="CEA201" s="62">
        <f t="shared" si="569"/>
        <v>0</v>
      </c>
      <c r="CEB201" s="63"/>
      <c r="CEC201" s="62">
        <v>5</v>
      </c>
      <c r="CED201" s="63"/>
      <c r="CEE201" s="40" t="s">
        <v>192</v>
      </c>
      <c r="CEF201" s="40">
        <f t="shared" ref="CEF201" si="576">(35.15+3.1+0.75*(2.75+2.3+2.75))*10.764</f>
        <v>474.69239999999996</v>
      </c>
      <c r="CEG201" s="40">
        <v>0</v>
      </c>
      <c r="CEH201" s="40">
        <f t="shared" ref="CEH201" si="577">CEF201*(($F$183)+1)+(IF(CEG201&lt;101,CEG201,IF(CEG201&lt;201,CEG201/2,IF(CEG201&lt;=301,CEG201/3,CEG201/4))))</f>
        <v>712.03859999999997</v>
      </c>
      <c r="CEI201" s="62">
        <f t="shared" si="569"/>
        <v>0</v>
      </c>
      <c r="CEJ201" s="63"/>
      <c r="CEK201" s="62">
        <v>5</v>
      </c>
      <c r="CEL201" s="63"/>
      <c r="CEM201" s="40" t="s">
        <v>192</v>
      </c>
      <c r="CEN201" s="40">
        <f t="shared" ref="CEN201" si="578">(35.15+3.1+0.75*(2.75+2.3+2.75))*10.764</f>
        <v>474.69239999999996</v>
      </c>
      <c r="CEO201" s="40">
        <v>0</v>
      </c>
      <c r="CEP201" s="40">
        <f t="shared" ref="CEP201" si="579">CEN201*(($F$183)+1)+(IF(CEO201&lt;101,CEO201,IF(CEO201&lt;201,CEO201/2,IF(CEO201&lt;=301,CEO201/3,CEO201/4))))</f>
        <v>712.03859999999997</v>
      </c>
      <c r="CEQ201" s="62">
        <f t="shared" si="569"/>
        <v>0</v>
      </c>
      <c r="CER201" s="63"/>
      <c r="CES201" s="62">
        <v>5</v>
      </c>
      <c r="CET201" s="63"/>
      <c r="CEU201" s="40" t="s">
        <v>192</v>
      </c>
      <c r="CEV201" s="40">
        <f t="shared" ref="CEV201" si="580">(35.15+3.1+0.75*(2.75+2.3+2.75))*10.764</f>
        <v>474.69239999999996</v>
      </c>
      <c r="CEW201" s="40">
        <v>0</v>
      </c>
      <c r="CEX201" s="40">
        <f t="shared" ref="CEX201" si="581">CEV201*(($F$183)+1)+(IF(CEW201&lt;101,CEW201,IF(CEW201&lt;201,CEW201/2,IF(CEW201&lt;=301,CEW201/3,CEW201/4))))</f>
        <v>712.03859999999997</v>
      </c>
      <c r="CEY201" s="62">
        <f t="shared" si="569"/>
        <v>0</v>
      </c>
      <c r="CEZ201" s="63"/>
      <c r="CFA201" s="62">
        <v>5</v>
      </c>
      <c r="CFB201" s="63"/>
      <c r="CFC201" s="40" t="s">
        <v>192</v>
      </c>
      <c r="CFD201" s="40">
        <f t="shared" ref="CFD201" si="582">(35.15+3.1+0.75*(2.75+2.3+2.75))*10.764</f>
        <v>474.69239999999996</v>
      </c>
      <c r="CFE201" s="40">
        <v>0</v>
      </c>
      <c r="CFF201" s="40">
        <f t="shared" ref="CFF201" si="583">CFD201*(($F$183)+1)+(IF(CFE201&lt;101,CFE201,IF(CFE201&lt;201,CFE201/2,IF(CFE201&lt;=301,CFE201/3,CFE201/4))))</f>
        <v>712.03859999999997</v>
      </c>
      <c r="CFG201" s="62">
        <f t="shared" si="569"/>
        <v>0</v>
      </c>
      <c r="CFH201" s="63"/>
      <c r="CFI201" s="62">
        <v>5</v>
      </c>
      <c r="CFJ201" s="63"/>
      <c r="CFK201" s="40" t="s">
        <v>192</v>
      </c>
      <c r="CFL201" s="40">
        <f t="shared" ref="CFL201" si="584">(35.15+3.1+0.75*(2.75+2.3+2.75))*10.764</f>
        <v>474.69239999999996</v>
      </c>
      <c r="CFM201" s="40">
        <v>0</v>
      </c>
      <c r="CFN201" s="40">
        <f t="shared" ref="CFN201" si="585">CFL201*(($F$183)+1)+(IF(CFM201&lt;101,CFM201,IF(CFM201&lt;201,CFM201/2,IF(CFM201&lt;=301,CFM201/3,CFM201/4))))</f>
        <v>712.03859999999997</v>
      </c>
      <c r="CFO201" s="62">
        <f t="shared" ref="CFO201:CHS201" si="586">CFO200</f>
        <v>0</v>
      </c>
      <c r="CFP201" s="63"/>
      <c r="CFQ201" s="62">
        <v>5</v>
      </c>
      <c r="CFR201" s="63"/>
      <c r="CFS201" s="40" t="s">
        <v>192</v>
      </c>
      <c r="CFT201" s="40">
        <f t="shared" ref="CFT201" si="587">(35.15+3.1+0.75*(2.75+2.3+2.75))*10.764</f>
        <v>474.69239999999996</v>
      </c>
      <c r="CFU201" s="40">
        <v>0</v>
      </c>
      <c r="CFV201" s="40">
        <f t="shared" ref="CFV201" si="588">CFT201*(($F$183)+1)+(IF(CFU201&lt;101,CFU201,IF(CFU201&lt;201,CFU201/2,IF(CFU201&lt;=301,CFU201/3,CFU201/4))))</f>
        <v>712.03859999999997</v>
      </c>
      <c r="CFW201" s="62">
        <f t="shared" si="586"/>
        <v>0</v>
      </c>
      <c r="CFX201" s="63"/>
      <c r="CFY201" s="62">
        <v>5</v>
      </c>
      <c r="CFZ201" s="63"/>
      <c r="CGA201" s="40" t="s">
        <v>192</v>
      </c>
      <c r="CGB201" s="40">
        <f t="shared" ref="CGB201" si="589">(35.15+3.1+0.75*(2.75+2.3+2.75))*10.764</f>
        <v>474.69239999999996</v>
      </c>
      <c r="CGC201" s="40">
        <v>0</v>
      </c>
      <c r="CGD201" s="40">
        <f t="shared" ref="CGD201" si="590">CGB201*(($F$183)+1)+(IF(CGC201&lt;101,CGC201,IF(CGC201&lt;201,CGC201/2,IF(CGC201&lt;=301,CGC201/3,CGC201/4))))</f>
        <v>712.03859999999997</v>
      </c>
      <c r="CGE201" s="62">
        <f t="shared" si="586"/>
        <v>0</v>
      </c>
      <c r="CGF201" s="63"/>
      <c r="CGG201" s="62">
        <v>5</v>
      </c>
      <c r="CGH201" s="63"/>
      <c r="CGI201" s="40" t="s">
        <v>192</v>
      </c>
      <c r="CGJ201" s="40">
        <f t="shared" ref="CGJ201" si="591">(35.15+3.1+0.75*(2.75+2.3+2.75))*10.764</f>
        <v>474.69239999999996</v>
      </c>
      <c r="CGK201" s="40">
        <v>0</v>
      </c>
      <c r="CGL201" s="40">
        <f t="shared" ref="CGL201" si="592">CGJ201*(($F$183)+1)+(IF(CGK201&lt;101,CGK201,IF(CGK201&lt;201,CGK201/2,IF(CGK201&lt;=301,CGK201/3,CGK201/4))))</f>
        <v>712.03859999999997</v>
      </c>
      <c r="CGM201" s="62">
        <f t="shared" si="586"/>
        <v>0</v>
      </c>
      <c r="CGN201" s="63"/>
      <c r="CGO201" s="62">
        <v>5</v>
      </c>
      <c r="CGP201" s="63"/>
      <c r="CGQ201" s="40" t="s">
        <v>192</v>
      </c>
      <c r="CGR201" s="40">
        <f t="shared" ref="CGR201" si="593">(35.15+3.1+0.75*(2.75+2.3+2.75))*10.764</f>
        <v>474.69239999999996</v>
      </c>
      <c r="CGS201" s="40">
        <v>0</v>
      </c>
      <c r="CGT201" s="40">
        <f t="shared" ref="CGT201" si="594">CGR201*(($F$183)+1)+(IF(CGS201&lt;101,CGS201,IF(CGS201&lt;201,CGS201/2,IF(CGS201&lt;=301,CGS201/3,CGS201/4))))</f>
        <v>712.03859999999997</v>
      </c>
      <c r="CGU201" s="62">
        <f t="shared" si="586"/>
        <v>0</v>
      </c>
      <c r="CGV201" s="63"/>
      <c r="CGW201" s="62">
        <v>5</v>
      </c>
      <c r="CGX201" s="63"/>
      <c r="CGY201" s="40" t="s">
        <v>192</v>
      </c>
      <c r="CGZ201" s="40">
        <f t="shared" ref="CGZ201" si="595">(35.15+3.1+0.75*(2.75+2.3+2.75))*10.764</f>
        <v>474.69239999999996</v>
      </c>
      <c r="CHA201" s="40">
        <v>0</v>
      </c>
      <c r="CHB201" s="40">
        <f t="shared" ref="CHB201" si="596">CGZ201*(($F$183)+1)+(IF(CHA201&lt;101,CHA201,IF(CHA201&lt;201,CHA201/2,IF(CHA201&lt;=301,CHA201/3,CHA201/4))))</f>
        <v>712.03859999999997</v>
      </c>
      <c r="CHC201" s="62">
        <f t="shared" si="586"/>
        <v>0</v>
      </c>
      <c r="CHD201" s="63"/>
      <c r="CHE201" s="62">
        <v>5</v>
      </c>
      <c r="CHF201" s="63"/>
      <c r="CHG201" s="40" t="s">
        <v>192</v>
      </c>
      <c r="CHH201" s="40">
        <f t="shared" ref="CHH201" si="597">(35.15+3.1+0.75*(2.75+2.3+2.75))*10.764</f>
        <v>474.69239999999996</v>
      </c>
      <c r="CHI201" s="40">
        <v>0</v>
      </c>
      <c r="CHJ201" s="40">
        <f t="shared" ref="CHJ201" si="598">CHH201*(($F$183)+1)+(IF(CHI201&lt;101,CHI201,IF(CHI201&lt;201,CHI201/2,IF(CHI201&lt;=301,CHI201/3,CHI201/4))))</f>
        <v>712.03859999999997</v>
      </c>
      <c r="CHK201" s="62">
        <f t="shared" si="586"/>
        <v>0</v>
      </c>
      <c r="CHL201" s="63"/>
      <c r="CHM201" s="62">
        <v>5</v>
      </c>
      <c r="CHN201" s="63"/>
      <c r="CHO201" s="40" t="s">
        <v>192</v>
      </c>
      <c r="CHP201" s="40">
        <f t="shared" ref="CHP201" si="599">(35.15+3.1+0.75*(2.75+2.3+2.75))*10.764</f>
        <v>474.69239999999996</v>
      </c>
      <c r="CHQ201" s="40">
        <v>0</v>
      </c>
      <c r="CHR201" s="40">
        <f t="shared" ref="CHR201" si="600">CHP201*(($F$183)+1)+(IF(CHQ201&lt;101,CHQ201,IF(CHQ201&lt;201,CHQ201/2,IF(CHQ201&lt;=301,CHQ201/3,CHQ201/4))))</f>
        <v>712.03859999999997</v>
      </c>
      <c r="CHS201" s="62">
        <f t="shared" si="586"/>
        <v>0</v>
      </c>
      <c r="CHT201" s="63"/>
      <c r="CHU201" s="62">
        <v>5</v>
      </c>
      <c r="CHV201" s="63"/>
      <c r="CHW201" s="40" t="s">
        <v>192</v>
      </c>
      <c r="CHX201" s="40">
        <f t="shared" ref="CHX201" si="601">(35.15+3.1+0.75*(2.75+2.3+2.75))*10.764</f>
        <v>474.69239999999996</v>
      </c>
      <c r="CHY201" s="40">
        <v>0</v>
      </c>
      <c r="CHZ201" s="40">
        <f t="shared" ref="CHZ201" si="602">CHX201*(($F$183)+1)+(IF(CHY201&lt;101,CHY201,IF(CHY201&lt;201,CHY201/2,IF(CHY201&lt;=301,CHY201/3,CHY201/4))))</f>
        <v>712.03859999999997</v>
      </c>
      <c r="CIA201" s="62">
        <f t="shared" ref="CIA201:CKE201" si="603">CIA200</f>
        <v>0</v>
      </c>
      <c r="CIB201" s="63"/>
      <c r="CIC201" s="62">
        <v>5</v>
      </c>
      <c r="CID201" s="63"/>
      <c r="CIE201" s="40" t="s">
        <v>192</v>
      </c>
      <c r="CIF201" s="40">
        <f t="shared" ref="CIF201" si="604">(35.15+3.1+0.75*(2.75+2.3+2.75))*10.764</f>
        <v>474.69239999999996</v>
      </c>
      <c r="CIG201" s="40">
        <v>0</v>
      </c>
      <c r="CIH201" s="40">
        <f t="shared" ref="CIH201" si="605">CIF201*(($F$183)+1)+(IF(CIG201&lt;101,CIG201,IF(CIG201&lt;201,CIG201/2,IF(CIG201&lt;=301,CIG201/3,CIG201/4))))</f>
        <v>712.03859999999997</v>
      </c>
      <c r="CII201" s="62">
        <f t="shared" si="603"/>
        <v>0</v>
      </c>
      <c r="CIJ201" s="63"/>
      <c r="CIK201" s="62">
        <v>5</v>
      </c>
      <c r="CIL201" s="63"/>
      <c r="CIM201" s="40" t="s">
        <v>192</v>
      </c>
      <c r="CIN201" s="40">
        <f t="shared" ref="CIN201" si="606">(35.15+3.1+0.75*(2.75+2.3+2.75))*10.764</f>
        <v>474.69239999999996</v>
      </c>
      <c r="CIO201" s="40">
        <v>0</v>
      </c>
      <c r="CIP201" s="40">
        <f t="shared" ref="CIP201" si="607">CIN201*(($F$183)+1)+(IF(CIO201&lt;101,CIO201,IF(CIO201&lt;201,CIO201/2,IF(CIO201&lt;=301,CIO201/3,CIO201/4))))</f>
        <v>712.03859999999997</v>
      </c>
      <c r="CIQ201" s="62">
        <f t="shared" si="603"/>
        <v>0</v>
      </c>
      <c r="CIR201" s="63"/>
      <c r="CIS201" s="62">
        <v>5</v>
      </c>
      <c r="CIT201" s="63"/>
      <c r="CIU201" s="40" t="s">
        <v>192</v>
      </c>
      <c r="CIV201" s="40">
        <f t="shared" ref="CIV201" si="608">(35.15+3.1+0.75*(2.75+2.3+2.75))*10.764</f>
        <v>474.69239999999996</v>
      </c>
      <c r="CIW201" s="40">
        <v>0</v>
      </c>
      <c r="CIX201" s="40">
        <f t="shared" ref="CIX201" si="609">CIV201*(($F$183)+1)+(IF(CIW201&lt;101,CIW201,IF(CIW201&lt;201,CIW201/2,IF(CIW201&lt;=301,CIW201/3,CIW201/4))))</f>
        <v>712.03859999999997</v>
      </c>
      <c r="CIY201" s="62">
        <f t="shared" si="603"/>
        <v>0</v>
      </c>
      <c r="CIZ201" s="63"/>
      <c r="CJA201" s="62">
        <v>5</v>
      </c>
      <c r="CJB201" s="63"/>
      <c r="CJC201" s="40" t="s">
        <v>192</v>
      </c>
      <c r="CJD201" s="40">
        <f t="shared" ref="CJD201" si="610">(35.15+3.1+0.75*(2.75+2.3+2.75))*10.764</f>
        <v>474.69239999999996</v>
      </c>
      <c r="CJE201" s="40">
        <v>0</v>
      </c>
      <c r="CJF201" s="40">
        <f t="shared" ref="CJF201" si="611">CJD201*(($F$183)+1)+(IF(CJE201&lt;101,CJE201,IF(CJE201&lt;201,CJE201/2,IF(CJE201&lt;=301,CJE201/3,CJE201/4))))</f>
        <v>712.03859999999997</v>
      </c>
      <c r="CJG201" s="62">
        <f t="shared" si="603"/>
        <v>0</v>
      </c>
      <c r="CJH201" s="63"/>
      <c r="CJI201" s="62">
        <v>5</v>
      </c>
      <c r="CJJ201" s="63"/>
      <c r="CJK201" s="40" t="s">
        <v>192</v>
      </c>
      <c r="CJL201" s="40">
        <f t="shared" ref="CJL201" si="612">(35.15+3.1+0.75*(2.75+2.3+2.75))*10.764</f>
        <v>474.69239999999996</v>
      </c>
      <c r="CJM201" s="40">
        <v>0</v>
      </c>
      <c r="CJN201" s="40">
        <f t="shared" ref="CJN201" si="613">CJL201*(($F$183)+1)+(IF(CJM201&lt;101,CJM201,IF(CJM201&lt;201,CJM201/2,IF(CJM201&lt;=301,CJM201/3,CJM201/4))))</f>
        <v>712.03859999999997</v>
      </c>
      <c r="CJO201" s="62">
        <f t="shared" si="603"/>
        <v>0</v>
      </c>
      <c r="CJP201" s="63"/>
      <c r="CJQ201" s="62">
        <v>5</v>
      </c>
      <c r="CJR201" s="63"/>
      <c r="CJS201" s="40" t="s">
        <v>192</v>
      </c>
      <c r="CJT201" s="40">
        <f t="shared" ref="CJT201" si="614">(35.15+3.1+0.75*(2.75+2.3+2.75))*10.764</f>
        <v>474.69239999999996</v>
      </c>
      <c r="CJU201" s="40">
        <v>0</v>
      </c>
      <c r="CJV201" s="40">
        <f t="shared" ref="CJV201" si="615">CJT201*(($F$183)+1)+(IF(CJU201&lt;101,CJU201,IF(CJU201&lt;201,CJU201/2,IF(CJU201&lt;=301,CJU201/3,CJU201/4))))</f>
        <v>712.03859999999997</v>
      </c>
      <c r="CJW201" s="62">
        <f t="shared" si="603"/>
        <v>0</v>
      </c>
      <c r="CJX201" s="63"/>
      <c r="CJY201" s="62">
        <v>5</v>
      </c>
      <c r="CJZ201" s="63"/>
      <c r="CKA201" s="40" t="s">
        <v>192</v>
      </c>
      <c r="CKB201" s="40">
        <f t="shared" ref="CKB201" si="616">(35.15+3.1+0.75*(2.75+2.3+2.75))*10.764</f>
        <v>474.69239999999996</v>
      </c>
      <c r="CKC201" s="40">
        <v>0</v>
      </c>
      <c r="CKD201" s="40">
        <f t="shared" ref="CKD201" si="617">CKB201*(($F$183)+1)+(IF(CKC201&lt;101,CKC201,IF(CKC201&lt;201,CKC201/2,IF(CKC201&lt;=301,CKC201/3,CKC201/4))))</f>
        <v>712.03859999999997</v>
      </c>
      <c r="CKE201" s="62">
        <f t="shared" si="603"/>
        <v>0</v>
      </c>
      <c r="CKF201" s="63"/>
      <c r="CKG201" s="62">
        <v>5</v>
      </c>
      <c r="CKH201" s="63"/>
      <c r="CKI201" s="40" t="s">
        <v>192</v>
      </c>
      <c r="CKJ201" s="40">
        <f t="shared" ref="CKJ201" si="618">(35.15+3.1+0.75*(2.75+2.3+2.75))*10.764</f>
        <v>474.69239999999996</v>
      </c>
      <c r="CKK201" s="40">
        <v>0</v>
      </c>
      <c r="CKL201" s="40">
        <f t="shared" ref="CKL201" si="619">CKJ201*(($F$183)+1)+(IF(CKK201&lt;101,CKK201,IF(CKK201&lt;201,CKK201/2,IF(CKK201&lt;=301,CKK201/3,CKK201/4))))</f>
        <v>712.03859999999997</v>
      </c>
      <c r="CKM201" s="62">
        <f t="shared" ref="CKM201:CMQ201" si="620">CKM200</f>
        <v>0</v>
      </c>
      <c r="CKN201" s="63"/>
      <c r="CKO201" s="62">
        <v>5</v>
      </c>
      <c r="CKP201" s="63"/>
      <c r="CKQ201" s="40" t="s">
        <v>192</v>
      </c>
      <c r="CKR201" s="40">
        <f t="shared" ref="CKR201" si="621">(35.15+3.1+0.75*(2.75+2.3+2.75))*10.764</f>
        <v>474.69239999999996</v>
      </c>
      <c r="CKS201" s="40">
        <v>0</v>
      </c>
      <c r="CKT201" s="40">
        <f t="shared" ref="CKT201" si="622">CKR201*(($F$183)+1)+(IF(CKS201&lt;101,CKS201,IF(CKS201&lt;201,CKS201/2,IF(CKS201&lt;=301,CKS201/3,CKS201/4))))</f>
        <v>712.03859999999997</v>
      </c>
      <c r="CKU201" s="62">
        <f t="shared" si="620"/>
        <v>0</v>
      </c>
      <c r="CKV201" s="63"/>
      <c r="CKW201" s="62">
        <v>5</v>
      </c>
      <c r="CKX201" s="63"/>
      <c r="CKY201" s="40" t="s">
        <v>192</v>
      </c>
      <c r="CKZ201" s="40">
        <f t="shared" ref="CKZ201" si="623">(35.15+3.1+0.75*(2.75+2.3+2.75))*10.764</f>
        <v>474.69239999999996</v>
      </c>
      <c r="CLA201" s="40">
        <v>0</v>
      </c>
      <c r="CLB201" s="40">
        <f t="shared" ref="CLB201" si="624">CKZ201*(($F$183)+1)+(IF(CLA201&lt;101,CLA201,IF(CLA201&lt;201,CLA201/2,IF(CLA201&lt;=301,CLA201/3,CLA201/4))))</f>
        <v>712.03859999999997</v>
      </c>
      <c r="CLC201" s="62">
        <f t="shared" si="620"/>
        <v>0</v>
      </c>
      <c r="CLD201" s="63"/>
      <c r="CLE201" s="62">
        <v>5</v>
      </c>
      <c r="CLF201" s="63"/>
      <c r="CLG201" s="40" t="s">
        <v>192</v>
      </c>
      <c r="CLH201" s="40">
        <f t="shared" ref="CLH201" si="625">(35.15+3.1+0.75*(2.75+2.3+2.75))*10.764</f>
        <v>474.69239999999996</v>
      </c>
      <c r="CLI201" s="40">
        <v>0</v>
      </c>
      <c r="CLJ201" s="40">
        <f t="shared" ref="CLJ201" si="626">CLH201*(($F$183)+1)+(IF(CLI201&lt;101,CLI201,IF(CLI201&lt;201,CLI201/2,IF(CLI201&lt;=301,CLI201/3,CLI201/4))))</f>
        <v>712.03859999999997</v>
      </c>
      <c r="CLK201" s="62">
        <f t="shared" si="620"/>
        <v>0</v>
      </c>
      <c r="CLL201" s="63"/>
      <c r="CLM201" s="62">
        <v>5</v>
      </c>
      <c r="CLN201" s="63"/>
      <c r="CLO201" s="40" t="s">
        <v>192</v>
      </c>
      <c r="CLP201" s="40">
        <f t="shared" ref="CLP201" si="627">(35.15+3.1+0.75*(2.75+2.3+2.75))*10.764</f>
        <v>474.69239999999996</v>
      </c>
      <c r="CLQ201" s="40">
        <v>0</v>
      </c>
      <c r="CLR201" s="40">
        <f t="shared" ref="CLR201" si="628">CLP201*(($F$183)+1)+(IF(CLQ201&lt;101,CLQ201,IF(CLQ201&lt;201,CLQ201/2,IF(CLQ201&lt;=301,CLQ201/3,CLQ201/4))))</f>
        <v>712.03859999999997</v>
      </c>
      <c r="CLS201" s="62">
        <f t="shared" si="620"/>
        <v>0</v>
      </c>
      <c r="CLT201" s="63"/>
      <c r="CLU201" s="62">
        <v>5</v>
      </c>
      <c r="CLV201" s="63"/>
      <c r="CLW201" s="40" t="s">
        <v>192</v>
      </c>
      <c r="CLX201" s="40">
        <f t="shared" ref="CLX201" si="629">(35.15+3.1+0.75*(2.75+2.3+2.75))*10.764</f>
        <v>474.69239999999996</v>
      </c>
      <c r="CLY201" s="40">
        <v>0</v>
      </c>
      <c r="CLZ201" s="40">
        <f t="shared" ref="CLZ201" si="630">CLX201*(($F$183)+1)+(IF(CLY201&lt;101,CLY201,IF(CLY201&lt;201,CLY201/2,IF(CLY201&lt;=301,CLY201/3,CLY201/4))))</f>
        <v>712.03859999999997</v>
      </c>
      <c r="CMA201" s="62">
        <f t="shared" si="620"/>
        <v>0</v>
      </c>
      <c r="CMB201" s="63"/>
      <c r="CMC201" s="62">
        <v>5</v>
      </c>
      <c r="CMD201" s="63"/>
      <c r="CME201" s="40" t="s">
        <v>192</v>
      </c>
      <c r="CMF201" s="40">
        <f t="shared" ref="CMF201" si="631">(35.15+3.1+0.75*(2.75+2.3+2.75))*10.764</f>
        <v>474.69239999999996</v>
      </c>
      <c r="CMG201" s="40">
        <v>0</v>
      </c>
      <c r="CMH201" s="40">
        <f t="shared" ref="CMH201" si="632">CMF201*(($F$183)+1)+(IF(CMG201&lt;101,CMG201,IF(CMG201&lt;201,CMG201/2,IF(CMG201&lt;=301,CMG201/3,CMG201/4))))</f>
        <v>712.03859999999997</v>
      </c>
      <c r="CMI201" s="62">
        <f t="shared" si="620"/>
        <v>0</v>
      </c>
      <c r="CMJ201" s="63"/>
      <c r="CMK201" s="62">
        <v>5</v>
      </c>
      <c r="CML201" s="63"/>
      <c r="CMM201" s="40" t="s">
        <v>192</v>
      </c>
      <c r="CMN201" s="40">
        <f t="shared" ref="CMN201" si="633">(35.15+3.1+0.75*(2.75+2.3+2.75))*10.764</f>
        <v>474.69239999999996</v>
      </c>
      <c r="CMO201" s="40">
        <v>0</v>
      </c>
      <c r="CMP201" s="40">
        <f t="shared" ref="CMP201" si="634">CMN201*(($F$183)+1)+(IF(CMO201&lt;101,CMO201,IF(CMO201&lt;201,CMO201/2,IF(CMO201&lt;=301,CMO201/3,CMO201/4))))</f>
        <v>712.03859999999997</v>
      </c>
      <c r="CMQ201" s="62">
        <f t="shared" si="620"/>
        <v>0</v>
      </c>
      <c r="CMR201" s="63"/>
      <c r="CMS201" s="62">
        <v>5</v>
      </c>
      <c r="CMT201" s="63"/>
      <c r="CMU201" s="40" t="s">
        <v>192</v>
      </c>
      <c r="CMV201" s="40">
        <f t="shared" ref="CMV201" si="635">(35.15+3.1+0.75*(2.75+2.3+2.75))*10.764</f>
        <v>474.69239999999996</v>
      </c>
      <c r="CMW201" s="40">
        <v>0</v>
      </c>
      <c r="CMX201" s="40">
        <f t="shared" ref="CMX201" si="636">CMV201*(($F$183)+1)+(IF(CMW201&lt;101,CMW201,IF(CMW201&lt;201,CMW201/2,IF(CMW201&lt;=301,CMW201/3,CMW201/4))))</f>
        <v>712.03859999999997</v>
      </c>
      <c r="CMY201" s="62">
        <f t="shared" ref="CMY201:CPC201" si="637">CMY200</f>
        <v>0</v>
      </c>
      <c r="CMZ201" s="63"/>
      <c r="CNA201" s="62">
        <v>5</v>
      </c>
      <c r="CNB201" s="63"/>
      <c r="CNC201" s="40" t="s">
        <v>192</v>
      </c>
      <c r="CND201" s="40">
        <f t="shared" ref="CND201" si="638">(35.15+3.1+0.75*(2.75+2.3+2.75))*10.764</f>
        <v>474.69239999999996</v>
      </c>
      <c r="CNE201" s="40">
        <v>0</v>
      </c>
      <c r="CNF201" s="40">
        <f t="shared" ref="CNF201" si="639">CND201*(($F$183)+1)+(IF(CNE201&lt;101,CNE201,IF(CNE201&lt;201,CNE201/2,IF(CNE201&lt;=301,CNE201/3,CNE201/4))))</f>
        <v>712.03859999999997</v>
      </c>
      <c r="CNG201" s="62">
        <f t="shared" si="637"/>
        <v>0</v>
      </c>
      <c r="CNH201" s="63"/>
      <c r="CNI201" s="62">
        <v>5</v>
      </c>
      <c r="CNJ201" s="63"/>
      <c r="CNK201" s="40" t="s">
        <v>192</v>
      </c>
      <c r="CNL201" s="40">
        <f t="shared" ref="CNL201" si="640">(35.15+3.1+0.75*(2.75+2.3+2.75))*10.764</f>
        <v>474.69239999999996</v>
      </c>
      <c r="CNM201" s="40">
        <v>0</v>
      </c>
      <c r="CNN201" s="40">
        <f t="shared" ref="CNN201" si="641">CNL201*(($F$183)+1)+(IF(CNM201&lt;101,CNM201,IF(CNM201&lt;201,CNM201/2,IF(CNM201&lt;=301,CNM201/3,CNM201/4))))</f>
        <v>712.03859999999997</v>
      </c>
      <c r="CNO201" s="62">
        <f t="shared" si="637"/>
        <v>0</v>
      </c>
      <c r="CNP201" s="63"/>
      <c r="CNQ201" s="62">
        <v>5</v>
      </c>
      <c r="CNR201" s="63"/>
      <c r="CNS201" s="40" t="s">
        <v>192</v>
      </c>
      <c r="CNT201" s="40">
        <f t="shared" ref="CNT201" si="642">(35.15+3.1+0.75*(2.75+2.3+2.75))*10.764</f>
        <v>474.69239999999996</v>
      </c>
      <c r="CNU201" s="40">
        <v>0</v>
      </c>
      <c r="CNV201" s="40">
        <f t="shared" ref="CNV201" si="643">CNT201*(($F$183)+1)+(IF(CNU201&lt;101,CNU201,IF(CNU201&lt;201,CNU201/2,IF(CNU201&lt;=301,CNU201/3,CNU201/4))))</f>
        <v>712.03859999999997</v>
      </c>
      <c r="CNW201" s="62">
        <f t="shared" si="637"/>
        <v>0</v>
      </c>
      <c r="CNX201" s="63"/>
      <c r="CNY201" s="62">
        <v>5</v>
      </c>
      <c r="CNZ201" s="63"/>
      <c r="COA201" s="40" t="s">
        <v>192</v>
      </c>
      <c r="COB201" s="40">
        <f t="shared" ref="COB201" si="644">(35.15+3.1+0.75*(2.75+2.3+2.75))*10.764</f>
        <v>474.69239999999996</v>
      </c>
      <c r="COC201" s="40">
        <v>0</v>
      </c>
      <c r="COD201" s="40">
        <f t="shared" ref="COD201" si="645">COB201*(($F$183)+1)+(IF(COC201&lt;101,COC201,IF(COC201&lt;201,COC201/2,IF(COC201&lt;=301,COC201/3,COC201/4))))</f>
        <v>712.03859999999997</v>
      </c>
      <c r="COE201" s="62">
        <f t="shared" si="637"/>
        <v>0</v>
      </c>
      <c r="COF201" s="63"/>
      <c r="COG201" s="62">
        <v>5</v>
      </c>
      <c r="COH201" s="63"/>
      <c r="COI201" s="40" t="s">
        <v>192</v>
      </c>
      <c r="COJ201" s="40">
        <f t="shared" ref="COJ201" si="646">(35.15+3.1+0.75*(2.75+2.3+2.75))*10.764</f>
        <v>474.69239999999996</v>
      </c>
      <c r="COK201" s="40">
        <v>0</v>
      </c>
      <c r="COL201" s="40">
        <f t="shared" ref="COL201" si="647">COJ201*(($F$183)+1)+(IF(COK201&lt;101,COK201,IF(COK201&lt;201,COK201/2,IF(COK201&lt;=301,COK201/3,COK201/4))))</f>
        <v>712.03859999999997</v>
      </c>
      <c r="COM201" s="62">
        <f t="shared" si="637"/>
        <v>0</v>
      </c>
      <c r="CON201" s="63"/>
      <c r="COO201" s="62">
        <v>5</v>
      </c>
      <c r="COP201" s="63"/>
      <c r="COQ201" s="40" t="s">
        <v>192</v>
      </c>
      <c r="COR201" s="40">
        <f t="shared" ref="COR201" si="648">(35.15+3.1+0.75*(2.75+2.3+2.75))*10.764</f>
        <v>474.69239999999996</v>
      </c>
      <c r="COS201" s="40">
        <v>0</v>
      </c>
      <c r="COT201" s="40">
        <f t="shared" ref="COT201" si="649">COR201*(($F$183)+1)+(IF(COS201&lt;101,COS201,IF(COS201&lt;201,COS201/2,IF(COS201&lt;=301,COS201/3,COS201/4))))</f>
        <v>712.03859999999997</v>
      </c>
      <c r="COU201" s="62">
        <f t="shared" si="637"/>
        <v>0</v>
      </c>
      <c r="COV201" s="63"/>
      <c r="COW201" s="62">
        <v>5</v>
      </c>
      <c r="COX201" s="63"/>
      <c r="COY201" s="40" t="s">
        <v>192</v>
      </c>
      <c r="COZ201" s="40">
        <f t="shared" ref="COZ201" si="650">(35.15+3.1+0.75*(2.75+2.3+2.75))*10.764</f>
        <v>474.69239999999996</v>
      </c>
      <c r="CPA201" s="40">
        <v>0</v>
      </c>
      <c r="CPB201" s="40">
        <f t="shared" ref="CPB201" si="651">COZ201*(($F$183)+1)+(IF(CPA201&lt;101,CPA201,IF(CPA201&lt;201,CPA201/2,IF(CPA201&lt;=301,CPA201/3,CPA201/4))))</f>
        <v>712.03859999999997</v>
      </c>
      <c r="CPC201" s="62">
        <f t="shared" si="637"/>
        <v>0</v>
      </c>
      <c r="CPD201" s="63"/>
      <c r="CPE201" s="62">
        <v>5</v>
      </c>
      <c r="CPF201" s="63"/>
      <c r="CPG201" s="40" t="s">
        <v>192</v>
      </c>
      <c r="CPH201" s="40">
        <f t="shared" ref="CPH201" si="652">(35.15+3.1+0.75*(2.75+2.3+2.75))*10.764</f>
        <v>474.69239999999996</v>
      </c>
      <c r="CPI201" s="40">
        <v>0</v>
      </c>
      <c r="CPJ201" s="40">
        <f t="shared" ref="CPJ201" si="653">CPH201*(($F$183)+1)+(IF(CPI201&lt;101,CPI201,IF(CPI201&lt;201,CPI201/2,IF(CPI201&lt;=301,CPI201/3,CPI201/4))))</f>
        <v>712.03859999999997</v>
      </c>
      <c r="CPK201" s="62">
        <f t="shared" ref="CPK201:CRO201" si="654">CPK200</f>
        <v>0</v>
      </c>
      <c r="CPL201" s="63"/>
      <c r="CPM201" s="62">
        <v>5</v>
      </c>
      <c r="CPN201" s="63"/>
      <c r="CPO201" s="40" t="s">
        <v>192</v>
      </c>
      <c r="CPP201" s="40">
        <f t="shared" ref="CPP201" si="655">(35.15+3.1+0.75*(2.75+2.3+2.75))*10.764</f>
        <v>474.69239999999996</v>
      </c>
      <c r="CPQ201" s="40">
        <v>0</v>
      </c>
      <c r="CPR201" s="40">
        <f t="shared" ref="CPR201" si="656">CPP201*(($F$183)+1)+(IF(CPQ201&lt;101,CPQ201,IF(CPQ201&lt;201,CPQ201/2,IF(CPQ201&lt;=301,CPQ201/3,CPQ201/4))))</f>
        <v>712.03859999999997</v>
      </c>
      <c r="CPS201" s="62">
        <f t="shared" si="654"/>
        <v>0</v>
      </c>
      <c r="CPT201" s="63"/>
      <c r="CPU201" s="62">
        <v>5</v>
      </c>
      <c r="CPV201" s="63"/>
      <c r="CPW201" s="40" t="s">
        <v>192</v>
      </c>
      <c r="CPX201" s="40">
        <f t="shared" ref="CPX201" si="657">(35.15+3.1+0.75*(2.75+2.3+2.75))*10.764</f>
        <v>474.69239999999996</v>
      </c>
      <c r="CPY201" s="40">
        <v>0</v>
      </c>
      <c r="CPZ201" s="40">
        <f t="shared" ref="CPZ201" si="658">CPX201*(($F$183)+1)+(IF(CPY201&lt;101,CPY201,IF(CPY201&lt;201,CPY201/2,IF(CPY201&lt;=301,CPY201/3,CPY201/4))))</f>
        <v>712.03859999999997</v>
      </c>
      <c r="CQA201" s="62">
        <f t="shared" si="654"/>
        <v>0</v>
      </c>
      <c r="CQB201" s="63"/>
      <c r="CQC201" s="62">
        <v>5</v>
      </c>
      <c r="CQD201" s="63"/>
      <c r="CQE201" s="40" t="s">
        <v>192</v>
      </c>
      <c r="CQF201" s="40">
        <f t="shared" ref="CQF201" si="659">(35.15+3.1+0.75*(2.75+2.3+2.75))*10.764</f>
        <v>474.69239999999996</v>
      </c>
      <c r="CQG201" s="40">
        <v>0</v>
      </c>
      <c r="CQH201" s="40">
        <f t="shared" ref="CQH201" si="660">CQF201*(($F$183)+1)+(IF(CQG201&lt;101,CQG201,IF(CQG201&lt;201,CQG201/2,IF(CQG201&lt;=301,CQG201/3,CQG201/4))))</f>
        <v>712.03859999999997</v>
      </c>
      <c r="CQI201" s="62">
        <f t="shared" si="654"/>
        <v>0</v>
      </c>
      <c r="CQJ201" s="63"/>
      <c r="CQK201" s="62">
        <v>5</v>
      </c>
      <c r="CQL201" s="63"/>
      <c r="CQM201" s="40" t="s">
        <v>192</v>
      </c>
      <c r="CQN201" s="40">
        <f t="shared" ref="CQN201" si="661">(35.15+3.1+0.75*(2.75+2.3+2.75))*10.764</f>
        <v>474.69239999999996</v>
      </c>
      <c r="CQO201" s="40">
        <v>0</v>
      </c>
      <c r="CQP201" s="40">
        <f t="shared" ref="CQP201" si="662">CQN201*(($F$183)+1)+(IF(CQO201&lt;101,CQO201,IF(CQO201&lt;201,CQO201/2,IF(CQO201&lt;=301,CQO201/3,CQO201/4))))</f>
        <v>712.03859999999997</v>
      </c>
      <c r="CQQ201" s="62">
        <f t="shared" si="654"/>
        <v>0</v>
      </c>
      <c r="CQR201" s="63"/>
      <c r="CQS201" s="62">
        <v>5</v>
      </c>
      <c r="CQT201" s="63"/>
      <c r="CQU201" s="40" t="s">
        <v>192</v>
      </c>
      <c r="CQV201" s="40">
        <f t="shared" ref="CQV201" si="663">(35.15+3.1+0.75*(2.75+2.3+2.75))*10.764</f>
        <v>474.69239999999996</v>
      </c>
      <c r="CQW201" s="40">
        <v>0</v>
      </c>
      <c r="CQX201" s="40">
        <f t="shared" ref="CQX201" si="664">CQV201*(($F$183)+1)+(IF(CQW201&lt;101,CQW201,IF(CQW201&lt;201,CQW201/2,IF(CQW201&lt;=301,CQW201/3,CQW201/4))))</f>
        <v>712.03859999999997</v>
      </c>
      <c r="CQY201" s="62">
        <f t="shared" si="654"/>
        <v>0</v>
      </c>
      <c r="CQZ201" s="63"/>
      <c r="CRA201" s="62">
        <v>5</v>
      </c>
      <c r="CRB201" s="63"/>
      <c r="CRC201" s="40" t="s">
        <v>192</v>
      </c>
      <c r="CRD201" s="40">
        <f t="shared" ref="CRD201" si="665">(35.15+3.1+0.75*(2.75+2.3+2.75))*10.764</f>
        <v>474.69239999999996</v>
      </c>
      <c r="CRE201" s="40">
        <v>0</v>
      </c>
      <c r="CRF201" s="40">
        <f t="shared" ref="CRF201" si="666">CRD201*(($F$183)+1)+(IF(CRE201&lt;101,CRE201,IF(CRE201&lt;201,CRE201/2,IF(CRE201&lt;=301,CRE201/3,CRE201/4))))</f>
        <v>712.03859999999997</v>
      </c>
      <c r="CRG201" s="62">
        <f t="shared" si="654"/>
        <v>0</v>
      </c>
      <c r="CRH201" s="63"/>
      <c r="CRI201" s="62">
        <v>5</v>
      </c>
      <c r="CRJ201" s="63"/>
      <c r="CRK201" s="40" t="s">
        <v>192</v>
      </c>
      <c r="CRL201" s="40">
        <f t="shared" ref="CRL201" si="667">(35.15+3.1+0.75*(2.75+2.3+2.75))*10.764</f>
        <v>474.69239999999996</v>
      </c>
      <c r="CRM201" s="40">
        <v>0</v>
      </c>
      <c r="CRN201" s="40">
        <f t="shared" ref="CRN201" si="668">CRL201*(($F$183)+1)+(IF(CRM201&lt;101,CRM201,IF(CRM201&lt;201,CRM201/2,IF(CRM201&lt;=301,CRM201/3,CRM201/4))))</f>
        <v>712.03859999999997</v>
      </c>
      <c r="CRO201" s="62">
        <f t="shared" si="654"/>
        <v>0</v>
      </c>
      <c r="CRP201" s="63"/>
      <c r="CRQ201" s="62">
        <v>5</v>
      </c>
      <c r="CRR201" s="63"/>
      <c r="CRS201" s="40" t="s">
        <v>192</v>
      </c>
      <c r="CRT201" s="40">
        <f t="shared" ref="CRT201" si="669">(35.15+3.1+0.75*(2.75+2.3+2.75))*10.764</f>
        <v>474.69239999999996</v>
      </c>
      <c r="CRU201" s="40">
        <v>0</v>
      </c>
      <c r="CRV201" s="40">
        <f t="shared" ref="CRV201" si="670">CRT201*(($F$183)+1)+(IF(CRU201&lt;101,CRU201,IF(CRU201&lt;201,CRU201/2,IF(CRU201&lt;=301,CRU201/3,CRU201/4))))</f>
        <v>712.03859999999997</v>
      </c>
      <c r="CRW201" s="62">
        <f t="shared" ref="CRW201:CUA201" si="671">CRW200</f>
        <v>0</v>
      </c>
      <c r="CRX201" s="63"/>
      <c r="CRY201" s="62">
        <v>5</v>
      </c>
      <c r="CRZ201" s="63"/>
      <c r="CSA201" s="40" t="s">
        <v>192</v>
      </c>
      <c r="CSB201" s="40">
        <f t="shared" ref="CSB201" si="672">(35.15+3.1+0.75*(2.75+2.3+2.75))*10.764</f>
        <v>474.69239999999996</v>
      </c>
      <c r="CSC201" s="40">
        <v>0</v>
      </c>
      <c r="CSD201" s="40">
        <f t="shared" ref="CSD201" si="673">CSB201*(($F$183)+1)+(IF(CSC201&lt;101,CSC201,IF(CSC201&lt;201,CSC201/2,IF(CSC201&lt;=301,CSC201/3,CSC201/4))))</f>
        <v>712.03859999999997</v>
      </c>
      <c r="CSE201" s="62">
        <f t="shared" si="671"/>
        <v>0</v>
      </c>
      <c r="CSF201" s="63"/>
      <c r="CSG201" s="62">
        <v>5</v>
      </c>
      <c r="CSH201" s="63"/>
      <c r="CSI201" s="40" t="s">
        <v>192</v>
      </c>
      <c r="CSJ201" s="40">
        <f t="shared" ref="CSJ201" si="674">(35.15+3.1+0.75*(2.75+2.3+2.75))*10.764</f>
        <v>474.69239999999996</v>
      </c>
      <c r="CSK201" s="40">
        <v>0</v>
      </c>
      <c r="CSL201" s="40">
        <f t="shared" ref="CSL201" si="675">CSJ201*(($F$183)+1)+(IF(CSK201&lt;101,CSK201,IF(CSK201&lt;201,CSK201/2,IF(CSK201&lt;=301,CSK201/3,CSK201/4))))</f>
        <v>712.03859999999997</v>
      </c>
      <c r="CSM201" s="62">
        <f t="shared" si="671"/>
        <v>0</v>
      </c>
      <c r="CSN201" s="63"/>
      <c r="CSO201" s="62">
        <v>5</v>
      </c>
      <c r="CSP201" s="63"/>
      <c r="CSQ201" s="40" t="s">
        <v>192</v>
      </c>
      <c r="CSR201" s="40">
        <f t="shared" ref="CSR201" si="676">(35.15+3.1+0.75*(2.75+2.3+2.75))*10.764</f>
        <v>474.69239999999996</v>
      </c>
      <c r="CSS201" s="40">
        <v>0</v>
      </c>
      <c r="CST201" s="40">
        <f t="shared" ref="CST201" si="677">CSR201*(($F$183)+1)+(IF(CSS201&lt;101,CSS201,IF(CSS201&lt;201,CSS201/2,IF(CSS201&lt;=301,CSS201/3,CSS201/4))))</f>
        <v>712.03859999999997</v>
      </c>
      <c r="CSU201" s="62">
        <f t="shared" si="671"/>
        <v>0</v>
      </c>
      <c r="CSV201" s="63"/>
      <c r="CSW201" s="62">
        <v>5</v>
      </c>
      <c r="CSX201" s="63"/>
      <c r="CSY201" s="40" t="s">
        <v>192</v>
      </c>
      <c r="CSZ201" s="40">
        <f t="shared" ref="CSZ201" si="678">(35.15+3.1+0.75*(2.75+2.3+2.75))*10.764</f>
        <v>474.69239999999996</v>
      </c>
      <c r="CTA201" s="40">
        <v>0</v>
      </c>
      <c r="CTB201" s="40">
        <f t="shared" ref="CTB201" si="679">CSZ201*(($F$183)+1)+(IF(CTA201&lt;101,CTA201,IF(CTA201&lt;201,CTA201/2,IF(CTA201&lt;=301,CTA201/3,CTA201/4))))</f>
        <v>712.03859999999997</v>
      </c>
      <c r="CTC201" s="62">
        <f t="shared" si="671"/>
        <v>0</v>
      </c>
      <c r="CTD201" s="63"/>
      <c r="CTE201" s="62">
        <v>5</v>
      </c>
      <c r="CTF201" s="63"/>
      <c r="CTG201" s="40" t="s">
        <v>192</v>
      </c>
      <c r="CTH201" s="40">
        <f t="shared" ref="CTH201" si="680">(35.15+3.1+0.75*(2.75+2.3+2.75))*10.764</f>
        <v>474.69239999999996</v>
      </c>
      <c r="CTI201" s="40">
        <v>0</v>
      </c>
      <c r="CTJ201" s="40">
        <f t="shared" ref="CTJ201" si="681">CTH201*(($F$183)+1)+(IF(CTI201&lt;101,CTI201,IF(CTI201&lt;201,CTI201/2,IF(CTI201&lt;=301,CTI201/3,CTI201/4))))</f>
        <v>712.03859999999997</v>
      </c>
      <c r="CTK201" s="62">
        <f t="shared" si="671"/>
        <v>0</v>
      </c>
      <c r="CTL201" s="63"/>
      <c r="CTM201" s="62">
        <v>5</v>
      </c>
      <c r="CTN201" s="63"/>
      <c r="CTO201" s="40" t="s">
        <v>192</v>
      </c>
      <c r="CTP201" s="40">
        <f t="shared" ref="CTP201" si="682">(35.15+3.1+0.75*(2.75+2.3+2.75))*10.764</f>
        <v>474.69239999999996</v>
      </c>
      <c r="CTQ201" s="40">
        <v>0</v>
      </c>
      <c r="CTR201" s="40">
        <f t="shared" ref="CTR201" si="683">CTP201*(($F$183)+1)+(IF(CTQ201&lt;101,CTQ201,IF(CTQ201&lt;201,CTQ201/2,IF(CTQ201&lt;=301,CTQ201/3,CTQ201/4))))</f>
        <v>712.03859999999997</v>
      </c>
      <c r="CTS201" s="62">
        <f t="shared" si="671"/>
        <v>0</v>
      </c>
      <c r="CTT201" s="63"/>
      <c r="CTU201" s="62">
        <v>5</v>
      </c>
      <c r="CTV201" s="63"/>
      <c r="CTW201" s="40" t="s">
        <v>192</v>
      </c>
      <c r="CTX201" s="40">
        <f t="shared" ref="CTX201" si="684">(35.15+3.1+0.75*(2.75+2.3+2.75))*10.764</f>
        <v>474.69239999999996</v>
      </c>
      <c r="CTY201" s="40">
        <v>0</v>
      </c>
      <c r="CTZ201" s="40">
        <f t="shared" ref="CTZ201" si="685">CTX201*(($F$183)+1)+(IF(CTY201&lt;101,CTY201,IF(CTY201&lt;201,CTY201/2,IF(CTY201&lt;=301,CTY201/3,CTY201/4))))</f>
        <v>712.03859999999997</v>
      </c>
      <c r="CUA201" s="62">
        <f t="shared" si="671"/>
        <v>0</v>
      </c>
      <c r="CUB201" s="63"/>
      <c r="CUC201" s="62">
        <v>5</v>
      </c>
      <c r="CUD201" s="63"/>
      <c r="CUE201" s="40" t="s">
        <v>192</v>
      </c>
      <c r="CUF201" s="40">
        <f t="shared" ref="CUF201" si="686">(35.15+3.1+0.75*(2.75+2.3+2.75))*10.764</f>
        <v>474.69239999999996</v>
      </c>
      <c r="CUG201" s="40">
        <v>0</v>
      </c>
      <c r="CUH201" s="40">
        <f t="shared" ref="CUH201" si="687">CUF201*(($F$183)+1)+(IF(CUG201&lt;101,CUG201,IF(CUG201&lt;201,CUG201/2,IF(CUG201&lt;=301,CUG201/3,CUG201/4))))</f>
        <v>712.03859999999997</v>
      </c>
      <c r="CUI201" s="62">
        <f t="shared" ref="CUI201:CWM201" si="688">CUI200</f>
        <v>0</v>
      </c>
      <c r="CUJ201" s="63"/>
      <c r="CUK201" s="62">
        <v>5</v>
      </c>
      <c r="CUL201" s="63"/>
      <c r="CUM201" s="40" t="s">
        <v>192</v>
      </c>
      <c r="CUN201" s="40">
        <f t="shared" ref="CUN201" si="689">(35.15+3.1+0.75*(2.75+2.3+2.75))*10.764</f>
        <v>474.69239999999996</v>
      </c>
      <c r="CUO201" s="40">
        <v>0</v>
      </c>
      <c r="CUP201" s="40">
        <f t="shared" ref="CUP201" si="690">CUN201*(($F$183)+1)+(IF(CUO201&lt;101,CUO201,IF(CUO201&lt;201,CUO201/2,IF(CUO201&lt;=301,CUO201/3,CUO201/4))))</f>
        <v>712.03859999999997</v>
      </c>
      <c r="CUQ201" s="62">
        <f t="shared" si="688"/>
        <v>0</v>
      </c>
      <c r="CUR201" s="63"/>
      <c r="CUS201" s="62">
        <v>5</v>
      </c>
      <c r="CUT201" s="63"/>
      <c r="CUU201" s="40" t="s">
        <v>192</v>
      </c>
      <c r="CUV201" s="40">
        <f t="shared" ref="CUV201" si="691">(35.15+3.1+0.75*(2.75+2.3+2.75))*10.764</f>
        <v>474.69239999999996</v>
      </c>
      <c r="CUW201" s="40">
        <v>0</v>
      </c>
      <c r="CUX201" s="40">
        <f t="shared" ref="CUX201" si="692">CUV201*(($F$183)+1)+(IF(CUW201&lt;101,CUW201,IF(CUW201&lt;201,CUW201/2,IF(CUW201&lt;=301,CUW201/3,CUW201/4))))</f>
        <v>712.03859999999997</v>
      </c>
      <c r="CUY201" s="62">
        <f t="shared" si="688"/>
        <v>0</v>
      </c>
      <c r="CUZ201" s="63"/>
      <c r="CVA201" s="62">
        <v>5</v>
      </c>
      <c r="CVB201" s="63"/>
      <c r="CVC201" s="40" t="s">
        <v>192</v>
      </c>
      <c r="CVD201" s="40">
        <f t="shared" ref="CVD201" si="693">(35.15+3.1+0.75*(2.75+2.3+2.75))*10.764</f>
        <v>474.69239999999996</v>
      </c>
      <c r="CVE201" s="40">
        <v>0</v>
      </c>
      <c r="CVF201" s="40">
        <f t="shared" ref="CVF201" si="694">CVD201*(($F$183)+1)+(IF(CVE201&lt;101,CVE201,IF(CVE201&lt;201,CVE201/2,IF(CVE201&lt;=301,CVE201/3,CVE201/4))))</f>
        <v>712.03859999999997</v>
      </c>
      <c r="CVG201" s="62">
        <f t="shared" si="688"/>
        <v>0</v>
      </c>
      <c r="CVH201" s="63"/>
      <c r="CVI201" s="62">
        <v>5</v>
      </c>
      <c r="CVJ201" s="63"/>
      <c r="CVK201" s="40" t="s">
        <v>192</v>
      </c>
      <c r="CVL201" s="40">
        <f t="shared" ref="CVL201" si="695">(35.15+3.1+0.75*(2.75+2.3+2.75))*10.764</f>
        <v>474.69239999999996</v>
      </c>
      <c r="CVM201" s="40">
        <v>0</v>
      </c>
      <c r="CVN201" s="40">
        <f t="shared" ref="CVN201" si="696">CVL201*(($F$183)+1)+(IF(CVM201&lt;101,CVM201,IF(CVM201&lt;201,CVM201/2,IF(CVM201&lt;=301,CVM201/3,CVM201/4))))</f>
        <v>712.03859999999997</v>
      </c>
      <c r="CVO201" s="62">
        <f t="shared" si="688"/>
        <v>0</v>
      </c>
      <c r="CVP201" s="63"/>
      <c r="CVQ201" s="62">
        <v>5</v>
      </c>
      <c r="CVR201" s="63"/>
      <c r="CVS201" s="40" t="s">
        <v>192</v>
      </c>
      <c r="CVT201" s="40">
        <f t="shared" ref="CVT201" si="697">(35.15+3.1+0.75*(2.75+2.3+2.75))*10.764</f>
        <v>474.69239999999996</v>
      </c>
      <c r="CVU201" s="40">
        <v>0</v>
      </c>
      <c r="CVV201" s="40">
        <f t="shared" ref="CVV201" si="698">CVT201*(($F$183)+1)+(IF(CVU201&lt;101,CVU201,IF(CVU201&lt;201,CVU201/2,IF(CVU201&lt;=301,CVU201/3,CVU201/4))))</f>
        <v>712.03859999999997</v>
      </c>
      <c r="CVW201" s="62">
        <f t="shared" si="688"/>
        <v>0</v>
      </c>
      <c r="CVX201" s="63"/>
      <c r="CVY201" s="62">
        <v>5</v>
      </c>
      <c r="CVZ201" s="63"/>
      <c r="CWA201" s="40" t="s">
        <v>192</v>
      </c>
      <c r="CWB201" s="40">
        <f t="shared" ref="CWB201" si="699">(35.15+3.1+0.75*(2.75+2.3+2.75))*10.764</f>
        <v>474.69239999999996</v>
      </c>
      <c r="CWC201" s="40">
        <v>0</v>
      </c>
      <c r="CWD201" s="40">
        <f t="shared" ref="CWD201" si="700">CWB201*(($F$183)+1)+(IF(CWC201&lt;101,CWC201,IF(CWC201&lt;201,CWC201/2,IF(CWC201&lt;=301,CWC201/3,CWC201/4))))</f>
        <v>712.03859999999997</v>
      </c>
      <c r="CWE201" s="62">
        <f t="shared" si="688"/>
        <v>0</v>
      </c>
      <c r="CWF201" s="63"/>
      <c r="CWG201" s="62">
        <v>5</v>
      </c>
      <c r="CWH201" s="63"/>
      <c r="CWI201" s="40" t="s">
        <v>192</v>
      </c>
      <c r="CWJ201" s="40">
        <f t="shared" ref="CWJ201" si="701">(35.15+3.1+0.75*(2.75+2.3+2.75))*10.764</f>
        <v>474.69239999999996</v>
      </c>
      <c r="CWK201" s="40">
        <v>0</v>
      </c>
      <c r="CWL201" s="40">
        <f t="shared" ref="CWL201" si="702">CWJ201*(($F$183)+1)+(IF(CWK201&lt;101,CWK201,IF(CWK201&lt;201,CWK201/2,IF(CWK201&lt;=301,CWK201/3,CWK201/4))))</f>
        <v>712.03859999999997</v>
      </c>
      <c r="CWM201" s="62">
        <f t="shared" si="688"/>
        <v>0</v>
      </c>
      <c r="CWN201" s="63"/>
      <c r="CWO201" s="62">
        <v>5</v>
      </c>
      <c r="CWP201" s="63"/>
      <c r="CWQ201" s="40" t="s">
        <v>192</v>
      </c>
      <c r="CWR201" s="40">
        <f t="shared" ref="CWR201" si="703">(35.15+3.1+0.75*(2.75+2.3+2.75))*10.764</f>
        <v>474.69239999999996</v>
      </c>
      <c r="CWS201" s="40">
        <v>0</v>
      </c>
      <c r="CWT201" s="40">
        <f t="shared" ref="CWT201" si="704">CWR201*(($F$183)+1)+(IF(CWS201&lt;101,CWS201,IF(CWS201&lt;201,CWS201/2,IF(CWS201&lt;=301,CWS201/3,CWS201/4))))</f>
        <v>712.03859999999997</v>
      </c>
      <c r="CWU201" s="62">
        <f t="shared" ref="CWU201:CYY201" si="705">CWU200</f>
        <v>0</v>
      </c>
      <c r="CWV201" s="63"/>
      <c r="CWW201" s="62">
        <v>5</v>
      </c>
      <c r="CWX201" s="63"/>
      <c r="CWY201" s="40" t="s">
        <v>192</v>
      </c>
      <c r="CWZ201" s="40">
        <f t="shared" ref="CWZ201" si="706">(35.15+3.1+0.75*(2.75+2.3+2.75))*10.764</f>
        <v>474.69239999999996</v>
      </c>
      <c r="CXA201" s="40">
        <v>0</v>
      </c>
      <c r="CXB201" s="40">
        <f t="shared" ref="CXB201" si="707">CWZ201*(($F$183)+1)+(IF(CXA201&lt;101,CXA201,IF(CXA201&lt;201,CXA201/2,IF(CXA201&lt;=301,CXA201/3,CXA201/4))))</f>
        <v>712.03859999999997</v>
      </c>
      <c r="CXC201" s="62">
        <f t="shared" si="705"/>
        <v>0</v>
      </c>
      <c r="CXD201" s="63"/>
      <c r="CXE201" s="62">
        <v>5</v>
      </c>
      <c r="CXF201" s="63"/>
      <c r="CXG201" s="40" t="s">
        <v>192</v>
      </c>
      <c r="CXH201" s="40">
        <f t="shared" ref="CXH201" si="708">(35.15+3.1+0.75*(2.75+2.3+2.75))*10.764</f>
        <v>474.69239999999996</v>
      </c>
      <c r="CXI201" s="40">
        <v>0</v>
      </c>
      <c r="CXJ201" s="40">
        <f t="shared" ref="CXJ201" si="709">CXH201*(($F$183)+1)+(IF(CXI201&lt;101,CXI201,IF(CXI201&lt;201,CXI201/2,IF(CXI201&lt;=301,CXI201/3,CXI201/4))))</f>
        <v>712.03859999999997</v>
      </c>
      <c r="CXK201" s="62">
        <f t="shared" si="705"/>
        <v>0</v>
      </c>
      <c r="CXL201" s="63"/>
      <c r="CXM201" s="62">
        <v>5</v>
      </c>
      <c r="CXN201" s="63"/>
      <c r="CXO201" s="40" t="s">
        <v>192</v>
      </c>
      <c r="CXP201" s="40">
        <f t="shared" ref="CXP201" si="710">(35.15+3.1+0.75*(2.75+2.3+2.75))*10.764</f>
        <v>474.69239999999996</v>
      </c>
      <c r="CXQ201" s="40">
        <v>0</v>
      </c>
      <c r="CXR201" s="40">
        <f t="shared" ref="CXR201" si="711">CXP201*(($F$183)+1)+(IF(CXQ201&lt;101,CXQ201,IF(CXQ201&lt;201,CXQ201/2,IF(CXQ201&lt;=301,CXQ201/3,CXQ201/4))))</f>
        <v>712.03859999999997</v>
      </c>
      <c r="CXS201" s="62">
        <f t="shared" si="705"/>
        <v>0</v>
      </c>
      <c r="CXT201" s="63"/>
      <c r="CXU201" s="62">
        <v>5</v>
      </c>
      <c r="CXV201" s="63"/>
      <c r="CXW201" s="40" t="s">
        <v>192</v>
      </c>
      <c r="CXX201" s="40">
        <f t="shared" ref="CXX201" si="712">(35.15+3.1+0.75*(2.75+2.3+2.75))*10.764</f>
        <v>474.69239999999996</v>
      </c>
      <c r="CXY201" s="40">
        <v>0</v>
      </c>
      <c r="CXZ201" s="40">
        <f t="shared" ref="CXZ201" si="713">CXX201*(($F$183)+1)+(IF(CXY201&lt;101,CXY201,IF(CXY201&lt;201,CXY201/2,IF(CXY201&lt;=301,CXY201/3,CXY201/4))))</f>
        <v>712.03859999999997</v>
      </c>
      <c r="CYA201" s="62">
        <f t="shared" si="705"/>
        <v>0</v>
      </c>
      <c r="CYB201" s="63"/>
      <c r="CYC201" s="62">
        <v>5</v>
      </c>
      <c r="CYD201" s="63"/>
      <c r="CYE201" s="40" t="s">
        <v>192</v>
      </c>
      <c r="CYF201" s="40">
        <f t="shared" ref="CYF201" si="714">(35.15+3.1+0.75*(2.75+2.3+2.75))*10.764</f>
        <v>474.69239999999996</v>
      </c>
      <c r="CYG201" s="40">
        <v>0</v>
      </c>
      <c r="CYH201" s="40">
        <f t="shared" ref="CYH201" si="715">CYF201*(($F$183)+1)+(IF(CYG201&lt;101,CYG201,IF(CYG201&lt;201,CYG201/2,IF(CYG201&lt;=301,CYG201/3,CYG201/4))))</f>
        <v>712.03859999999997</v>
      </c>
      <c r="CYI201" s="62">
        <f t="shared" si="705"/>
        <v>0</v>
      </c>
      <c r="CYJ201" s="63"/>
      <c r="CYK201" s="62">
        <v>5</v>
      </c>
      <c r="CYL201" s="63"/>
      <c r="CYM201" s="40" t="s">
        <v>192</v>
      </c>
      <c r="CYN201" s="40">
        <f t="shared" ref="CYN201" si="716">(35.15+3.1+0.75*(2.75+2.3+2.75))*10.764</f>
        <v>474.69239999999996</v>
      </c>
      <c r="CYO201" s="40">
        <v>0</v>
      </c>
      <c r="CYP201" s="40">
        <f t="shared" ref="CYP201" si="717">CYN201*(($F$183)+1)+(IF(CYO201&lt;101,CYO201,IF(CYO201&lt;201,CYO201/2,IF(CYO201&lt;=301,CYO201/3,CYO201/4))))</f>
        <v>712.03859999999997</v>
      </c>
      <c r="CYQ201" s="62">
        <f t="shared" si="705"/>
        <v>0</v>
      </c>
      <c r="CYR201" s="63"/>
      <c r="CYS201" s="62">
        <v>5</v>
      </c>
      <c r="CYT201" s="63"/>
      <c r="CYU201" s="40" t="s">
        <v>192</v>
      </c>
      <c r="CYV201" s="40">
        <f t="shared" ref="CYV201" si="718">(35.15+3.1+0.75*(2.75+2.3+2.75))*10.764</f>
        <v>474.69239999999996</v>
      </c>
      <c r="CYW201" s="40">
        <v>0</v>
      </c>
      <c r="CYX201" s="40">
        <f t="shared" ref="CYX201" si="719">CYV201*(($F$183)+1)+(IF(CYW201&lt;101,CYW201,IF(CYW201&lt;201,CYW201/2,IF(CYW201&lt;=301,CYW201/3,CYW201/4))))</f>
        <v>712.03859999999997</v>
      </c>
      <c r="CYY201" s="62">
        <f t="shared" si="705"/>
        <v>0</v>
      </c>
      <c r="CYZ201" s="63"/>
      <c r="CZA201" s="62">
        <v>5</v>
      </c>
      <c r="CZB201" s="63"/>
      <c r="CZC201" s="40" t="s">
        <v>192</v>
      </c>
      <c r="CZD201" s="40">
        <f t="shared" ref="CZD201" si="720">(35.15+3.1+0.75*(2.75+2.3+2.75))*10.764</f>
        <v>474.69239999999996</v>
      </c>
      <c r="CZE201" s="40">
        <v>0</v>
      </c>
      <c r="CZF201" s="40">
        <f t="shared" ref="CZF201" si="721">CZD201*(($F$183)+1)+(IF(CZE201&lt;101,CZE201,IF(CZE201&lt;201,CZE201/2,IF(CZE201&lt;=301,CZE201/3,CZE201/4))))</f>
        <v>712.03859999999997</v>
      </c>
      <c r="CZG201" s="62">
        <f t="shared" ref="CZG201:DBK201" si="722">CZG200</f>
        <v>0</v>
      </c>
      <c r="CZH201" s="63"/>
      <c r="CZI201" s="62">
        <v>5</v>
      </c>
      <c r="CZJ201" s="63"/>
      <c r="CZK201" s="40" t="s">
        <v>192</v>
      </c>
      <c r="CZL201" s="40">
        <f t="shared" ref="CZL201" si="723">(35.15+3.1+0.75*(2.75+2.3+2.75))*10.764</f>
        <v>474.69239999999996</v>
      </c>
      <c r="CZM201" s="40">
        <v>0</v>
      </c>
      <c r="CZN201" s="40">
        <f t="shared" ref="CZN201" si="724">CZL201*(($F$183)+1)+(IF(CZM201&lt;101,CZM201,IF(CZM201&lt;201,CZM201/2,IF(CZM201&lt;=301,CZM201/3,CZM201/4))))</f>
        <v>712.03859999999997</v>
      </c>
      <c r="CZO201" s="62">
        <f t="shared" si="722"/>
        <v>0</v>
      </c>
      <c r="CZP201" s="63"/>
      <c r="CZQ201" s="62">
        <v>5</v>
      </c>
      <c r="CZR201" s="63"/>
      <c r="CZS201" s="40" t="s">
        <v>192</v>
      </c>
      <c r="CZT201" s="40">
        <f t="shared" ref="CZT201" si="725">(35.15+3.1+0.75*(2.75+2.3+2.75))*10.764</f>
        <v>474.69239999999996</v>
      </c>
      <c r="CZU201" s="40">
        <v>0</v>
      </c>
      <c r="CZV201" s="40">
        <f t="shared" ref="CZV201" si="726">CZT201*(($F$183)+1)+(IF(CZU201&lt;101,CZU201,IF(CZU201&lt;201,CZU201/2,IF(CZU201&lt;=301,CZU201/3,CZU201/4))))</f>
        <v>712.03859999999997</v>
      </c>
      <c r="CZW201" s="62">
        <f t="shared" si="722"/>
        <v>0</v>
      </c>
      <c r="CZX201" s="63"/>
      <c r="CZY201" s="62">
        <v>5</v>
      </c>
      <c r="CZZ201" s="63"/>
      <c r="DAA201" s="40" t="s">
        <v>192</v>
      </c>
      <c r="DAB201" s="40">
        <f t="shared" ref="DAB201" si="727">(35.15+3.1+0.75*(2.75+2.3+2.75))*10.764</f>
        <v>474.69239999999996</v>
      </c>
      <c r="DAC201" s="40">
        <v>0</v>
      </c>
      <c r="DAD201" s="40">
        <f t="shared" ref="DAD201" si="728">DAB201*(($F$183)+1)+(IF(DAC201&lt;101,DAC201,IF(DAC201&lt;201,DAC201/2,IF(DAC201&lt;=301,DAC201/3,DAC201/4))))</f>
        <v>712.03859999999997</v>
      </c>
      <c r="DAE201" s="62">
        <f t="shared" si="722"/>
        <v>0</v>
      </c>
      <c r="DAF201" s="63"/>
      <c r="DAG201" s="62">
        <v>5</v>
      </c>
      <c r="DAH201" s="63"/>
      <c r="DAI201" s="40" t="s">
        <v>192</v>
      </c>
      <c r="DAJ201" s="40">
        <f t="shared" ref="DAJ201" si="729">(35.15+3.1+0.75*(2.75+2.3+2.75))*10.764</f>
        <v>474.69239999999996</v>
      </c>
      <c r="DAK201" s="40">
        <v>0</v>
      </c>
      <c r="DAL201" s="40">
        <f t="shared" ref="DAL201" si="730">DAJ201*(($F$183)+1)+(IF(DAK201&lt;101,DAK201,IF(DAK201&lt;201,DAK201/2,IF(DAK201&lt;=301,DAK201/3,DAK201/4))))</f>
        <v>712.03859999999997</v>
      </c>
      <c r="DAM201" s="62">
        <f t="shared" si="722"/>
        <v>0</v>
      </c>
      <c r="DAN201" s="63"/>
      <c r="DAO201" s="62">
        <v>5</v>
      </c>
      <c r="DAP201" s="63"/>
      <c r="DAQ201" s="40" t="s">
        <v>192</v>
      </c>
      <c r="DAR201" s="40">
        <f t="shared" ref="DAR201" si="731">(35.15+3.1+0.75*(2.75+2.3+2.75))*10.764</f>
        <v>474.69239999999996</v>
      </c>
      <c r="DAS201" s="40">
        <v>0</v>
      </c>
      <c r="DAT201" s="40">
        <f t="shared" ref="DAT201" si="732">DAR201*(($F$183)+1)+(IF(DAS201&lt;101,DAS201,IF(DAS201&lt;201,DAS201/2,IF(DAS201&lt;=301,DAS201/3,DAS201/4))))</f>
        <v>712.03859999999997</v>
      </c>
      <c r="DAU201" s="62">
        <f t="shared" si="722"/>
        <v>0</v>
      </c>
      <c r="DAV201" s="63"/>
      <c r="DAW201" s="62">
        <v>5</v>
      </c>
      <c r="DAX201" s="63"/>
      <c r="DAY201" s="40" t="s">
        <v>192</v>
      </c>
      <c r="DAZ201" s="40">
        <f t="shared" ref="DAZ201" si="733">(35.15+3.1+0.75*(2.75+2.3+2.75))*10.764</f>
        <v>474.69239999999996</v>
      </c>
      <c r="DBA201" s="40">
        <v>0</v>
      </c>
      <c r="DBB201" s="40">
        <f t="shared" ref="DBB201" si="734">DAZ201*(($F$183)+1)+(IF(DBA201&lt;101,DBA201,IF(DBA201&lt;201,DBA201/2,IF(DBA201&lt;=301,DBA201/3,DBA201/4))))</f>
        <v>712.03859999999997</v>
      </c>
      <c r="DBC201" s="62">
        <f t="shared" si="722"/>
        <v>0</v>
      </c>
      <c r="DBD201" s="63"/>
      <c r="DBE201" s="62">
        <v>5</v>
      </c>
      <c r="DBF201" s="63"/>
      <c r="DBG201" s="40" t="s">
        <v>192</v>
      </c>
      <c r="DBH201" s="40">
        <f t="shared" ref="DBH201" si="735">(35.15+3.1+0.75*(2.75+2.3+2.75))*10.764</f>
        <v>474.69239999999996</v>
      </c>
      <c r="DBI201" s="40">
        <v>0</v>
      </c>
      <c r="DBJ201" s="40">
        <f t="shared" ref="DBJ201" si="736">DBH201*(($F$183)+1)+(IF(DBI201&lt;101,DBI201,IF(DBI201&lt;201,DBI201/2,IF(DBI201&lt;=301,DBI201/3,DBI201/4))))</f>
        <v>712.03859999999997</v>
      </c>
      <c r="DBK201" s="62">
        <f t="shared" si="722"/>
        <v>0</v>
      </c>
      <c r="DBL201" s="63"/>
      <c r="DBM201" s="62">
        <v>5</v>
      </c>
      <c r="DBN201" s="63"/>
      <c r="DBO201" s="40" t="s">
        <v>192</v>
      </c>
      <c r="DBP201" s="40">
        <f t="shared" ref="DBP201" si="737">(35.15+3.1+0.75*(2.75+2.3+2.75))*10.764</f>
        <v>474.69239999999996</v>
      </c>
      <c r="DBQ201" s="40">
        <v>0</v>
      </c>
      <c r="DBR201" s="40">
        <f t="shared" ref="DBR201" si="738">DBP201*(($F$183)+1)+(IF(DBQ201&lt;101,DBQ201,IF(DBQ201&lt;201,DBQ201/2,IF(DBQ201&lt;=301,DBQ201/3,DBQ201/4))))</f>
        <v>712.03859999999997</v>
      </c>
      <c r="DBS201" s="62">
        <f t="shared" ref="DBS201:DDW201" si="739">DBS200</f>
        <v>0</v>
      </c>
      <c r="DBT201" s="63"/>
      <c r="DBU201" s="62">
        <v>5</v>
      </c>
      <c r="DBV201" s="63"/>
      <c r="DBW201" s="40" t="s">
        <v>192</v>
      </c>
      <c r="DBX201" s="40">
        <f t="shared" ref="DBX201" si="740">(35.15+3.1+0.75*(2.75+2.3+2.75))*10.764</f>
        <v>474.69239999999996</v>
      </c>
      <c r="DBY201" s="40">
        <v>0</v>
      </c>
      <c r="DBZ201" s="40">
        <f t="shared" ref="DBZ201" si="741">DBX201*(($F$183)+1)+(IF(DBY201&lt;101,DBY201,IF(DBY201&lt;201,DBY201/2,IF(DBY201&lt;=301,DBY201/3,DBY201/4))))</f>
        <v>712.03859999999997</v>
      </c>
      <c r="DCA201" s="62">
        <f t="shared" si="739"/>
        <v>0</v>
      </c>
      <c r="DCB201" s="63"/>
      <c r="DCC201" s="62">
        <v>5</v>
      </c>
      <c r="DCD201" s="63"/>
      <c r="DCE201" s="40" t="s">
        <v>192</v>
      </c>
      <c r="DCF201" s="40">
        <f t="shared" ref="DCF201" si="742">(35.15+3.1+0.75*(2.75+2.3+2.75))*10.764</f>
        <v>474.69239999999996</v>
      </c>
      <c r="DCG201" s="40">
        <v>0</v>
      </c>
      <c r="DCH201" s="40">
        <f t="shared" ref="DCH201" si="743">DCF201*(($F$183)+1)+(IF(DCG201&lt;101,DCG201,IF(DCG201&lt;201,DCG201/2,IF(DCG201&lt;=301,DCG201/3,DCG201/4))))</f>
        <v>712.03859999999997</v>
      </c>
      <c r="DCI201" s="62">
        <f t="shared" si="739"/>
        <v>0</v>
      </c>
      <c r="DCJ201" s="63"/>
      <c r="DCK201" s="62">
        <v>5</v>
      </c>
      <c r="DCL201" s="63"/>
      <c r="DCM201" s="40" t="s">
        <v>192</v>
      </c>
      <c r="DCN201" s="40">
        <f t="shared" ref="DCN201" si="744">(35.15+3.1+0.75*(2.75+2.3+2.75))*10.764</f>
        <v>474.69239999999996</v>
      </c>
      <c r="DCO201" s="40">
        <v>0</v>
      </c>
      <c r="DCP201" s="40">
        <f t="shared" ref="DCP201" si="745">DCN201*(($F$183)+1)+(IF(DCO201&lt;101,DCO201,IF(DCO201&lt;201,DCO201/2,IF(DCO201&lt;=301,DCO201/3,DCO201/4))))</f>
        <v>712.03859999999997</v>
      </c>
      <c r="DCQ201" s="62">
        <f t="shared" si="739"/>
        <v>0</v>
      </c>
      <c r="DCR201" s="63"/>
      <c r="DCS201" s="62">
        <v>5</v>
      </c>
      <c r="DCT201" s="63"/>
      <c r="DCU201" s="40" t="s">
        <v>192</v>
      </c>
      <c r="DCV201" s="40">
        <f t="shared" ref="DCV201" si="746">(35.15+3.1+0.75*(2.75+2.3+2.75))*10.764</f>
        <v>474.69239999999996</v>
      </c>
      <c r="DCW201" s="40">
        <v>0</v>
      </c>
      <c r="DCX201" s="40">
        <f t="shared" ref="DCX201" si="747">DCV201*(($F$183)+1)+(IF(DCW201&lt;101,DCW201,IF(DCW201&lt;201,DCW201/2,IF(DCW201&lt;=301,DCW201/3,DCW201/4))))</f>
        <v>712.03859999999997</v>
      </c>
      <c r="DCY201" s="62">
        <f t="shared" si="739"/>
        <v>0</v>
      </c>
      <c r="DCZ201" s="63"/>
      <c r="DDA201" s="62">
        <v>5</v>
      </c>
      <c r="DDB201" s="63"/>
      <c r="DDC201" s="40" t="s">
        <v>192</v>
      </c>
      <c r="DDD201" s="40">
        <f t="shared" ref="DDD201" si="748">(35.15+3.1+0.75*(2.75+2.3+2.75))*10.764</f>
        <v>474.69239999999996</v>
      </c>
      <c r="DDE201" s="40">
        <v>0</v>
      </c>
      <c r="DDF201" s="40">
        <f t="shared" ref="DDF201" si="749">DDD201*(($F$183)+1)+(IF(DDE201&lt;101,DDE201,IF(DDE201&lt;201,DDE201/2,IF(DDE201&lt;=301,DDE201/3,DDE201/4))))</f>
        <v>712.03859999999997</v>
      </c>
      <c r="DDG201" s="62">
        <f t="shared" si="739"/>
        <v>0</v>
      </c>
      <c r="DDH201" s="63"/>
      <c r="DDI201" s="62">
        <v>5</v>
      </c>
      <c r="DDJ201" s="63"/>
      <c r="DDK201" s="40" t="s">
        <v>192</v>
      </c>
      <c r="DDL201" s="40">
        <f t="shared" ref="DDL201" si="750">(35.15+3.1+0.75*(2.75+2.3+2.75))*10.764</f>
        <v>474.69239999999996</v>
      </c>
      <c r="DDM201" s="40">
        <v>0</v>
      </c>
      <c r="DDN201" s="40">
        <f t="shared" ref="DDN201" si="751">DDL201*(($F$183)+1)+(IF(DDM201&lt;101,DDM201,IF(DDM201&lt;201,DDM201/2,IF(DDM201&lt;=301,DDM201/3,DDM201/4))))</f>
        <v>712.03859999999997</v>
      </c>
      <c r="DDO201" s="62">
        <f t="shared" si="739"/>
        <v>0</v>
      </c>
      <c r="DDP201" s="63"/>
      <c r="DDQ201" s="62">
        <v>5</v>
      </c>
      <c r="DDR201" s="63"/>
      <c r="DDS201" s="40" t="s">
        <v>192</v>
      </c>
      <c r="DDT201" s="40">
        <f t="shared" ref="DDT201" si="752">(35.15+3.1+0.75*(2.75+2.3+2.75))*10.764</f>
        <v>474.69239999999996</v>
      </c>
      <c r="DDU201" s="40">
        <v>0</v>
      </c>
      <c r="DDV201" s="40">
        <f t="shared" ref="DDV201" si="753">DDT201*(($F$183)+1)+(IF(DDU201&lt;101,DDU201,IF(DDU201&lt;201,DDU201/2,IF(DDU201&lt;=301,DDU201/3,DDU201/4))))</f>
        <v>712.03859999999997</v>
      </c>
      <c r="DDW201" s="62">
        <f t="shared" si="739"/>
        <v>0</v>
      </c>
      <c r="DDX201" s="63"/>
      <c r="DDY201" s="62">
        <v>5</v>
      </c>
      <c r="DDZ201" s="63"/>
      <c r="DEA201" s="40" t="s">
        <v>192</v>
      </c>
      <c r="DEB201" s="40">
        <f t="shared" ref="DEB201" si="754">(35.15+3.1+0.75*(2.75+2.3+2.75))*10.764</f>
        <v>474.69239999999996</v>
      </c>
      <c r="DEC201" s="40">
        <v>0</v>
      </c>
      <c r="DED201" s="40">
        <f t="shared" ref="DED201" si="755">DEB201*(($F$183)+1)+(IF(DEC201&lt;101,DEC201,IF(DEC201&lt;201,DEC201/2,IF(DEC201&lt;=301,DEC201/3,DEC201/4))))</f>
        <v>712.03859999999997</v>
      </c>
      <c r="DEE201" s="62">
        <f t="shared" ref="DEE201:DGI201" si="756">DEE200</f>
        <v>0</v>
      </c>
      <c r="DEF201" s="63"/>
      <c r="DEG201" s="62">
        <v>5</v>
      </c>
      <c r="DEH201" s="63"/>
      <c r="DEI201" s="40" t="s">
        <v>192</v>
      </c>
      <c r="DEJ201" s="40">
        <f t="shared" ref="DEJ201" si="757">(35.15+3.1+0.75*(2.75+2.3+2.75))*10.764</f>
        <v>474.69239999999996</v>
      </c>
      <c r="DEK201" s="40">
        <v>0</v>
      </c>
      <c r="DEL201" s="40">
        <f t="shared" ref="DEL201" si="758">DEJ201*(($F$183)+1)+(IF(DEK201&lt;101,DEK201,IF(DEK201&lt;201,DEK201/2,IF(DEK201&lt;=301,DEK201/3,DEK201/4))))</f>
        <v>712.03859999999997</v>
      </c>
      <c r="DEM201" s="62">
        <f t="shared" si="756"/>
        <v>0</v>
      </c>
      <c r="DEN201" s="63"/>
      <c r="DEO201" s="62">
        <v>5</v>
      </c>
      <c r="DEP201" s="63"/>
      <c r="DEQ201" s="40" t="s">
        <v>192</v>
      </c>
      <c r="DER201" s="40">
        <f t="shared" ref="DER201" si="759">(35.15+3.1+0.75*(2.75+2.3+2.75))*10.764</f>
        <v>474.69239999999996</v>
      </c>
      <c r="DES201" s="40">
        <v>0</v>
      </c>
      <c r="DET201" s="40">
        <f t="shared" ref="DET201" si="760">DER201*(($F$183)+1)+(IF(DES201&lt;101,DES201,IF(DES201&lt;201,DES201/2,IF(DES201&lt;=301,DES201/3,DES201/4))))</f>
        <v>712.03859999999997</v>
      </c>
      <c r="DEU201" s="62">
        <f t="shared" si="756"/>
        <v>0</v>
      </c>
      <c r="DEV201" s="63"/>
      <c r="DEW201" s="62">
        <v>5</v>
      </c>
      <c r="DEX201" s="63"/>
      <c r="DEY201" s="40" t="s">
        <v>192</v>
      </c>
      <c r="DEZ201" s="40">
        <f t="shared" ref="DEZ201" si="761">(35.15+3.1+0.75*(2.75+2.3+2.75))*10.764</f>
        <v>474.69239999999996</v>
      </c>
      <c r="DFA201" s="40">
        <v>0</v>
      </c>
      <c r="DFB201" s="40">
        <f t="shared" ref="DFB201" si="762">DEZ201*(($F$183)+1)+(IF(DFA201&lt;101,DFA201,IF(DFA201&lt;201,DFA201/2,IF(DFA201&lt;=301,DFA201/3,DFA201/4))))</f>
        <v>712.03859999999997</v>
      </c>
      <c r="DFC201" s="62">
        <f t="shared" si="756"/>
        <v>0</v>
      </c>
      <c r="DFD201" s="63"/>
      <c r="DFE201" s="62">
        <v>5</v>
      </c>
      <c r="DFF201" s="63"/>
      <c r="DFG201" s="40" t="s">
        <v>192</v>
      </c>
      <c r="DFH201" s="40">
        <f t="shared" ref="DFH201" si="763">(35.15+3.1+0.75*(2.75+2.3+2.75))*10.764</f>
        <v>474.69239999999996</v>
      </c>
      <c r="DFI201" s="40">
        <v>0</v>
      </c>
      <c r="DFJ201" s="40">
        <f t="shared" ref="DFJ201" si="764">DFH201*(($F$183)+1)+(IF(DFI201&lt;101,DFI201,IF(DFI201&lt;201,DFI201/2,IF(DFI201&lt;=301,DFI201/3,DFI201/4))))</f>
        <v>712.03859999999997</v>
      </c>
      <c r="DFK201" s="62">
        <f t="shared" si="756"/>
        <v>0</v>
      </c>
      <c r="DFL201" s="63"/>
      <c r="DFM201" s="62">
        <v>5</v>
      </c>
      <c r="DFN201" s="63"/>
      <c r="DFO201" s="40" t="s">
        <v>192</v>
      </c>
      <c r="DFP201" s="40">
        <f t="shared" ref="DFP201" si="765">(35.15+3.1+0.75*(2.75+2.3+2.75))*10.764</f>
        <v>474.69239999999996</v>
      </c>
      <c r="DFQ201" s="40">
        <v>0</v>
      </c>
      <c r="DFR201" s="40">
        <f t="shared" ref="DFR201" si="766">DFP201*(($F$183)+1)+(IF(DFQ201&lt;101,DFQ201,IF(DFQ201&lt;201,DFQ201/2,IF(DFQ201&lt;=301,DFQ201/3,DFQ201/4))))</f>
        <v>712.03859999999997</v>
      </c>
      <c r="DFS201" s="62">
        <f t="shared" si="756"/>
        <v>0</v>
      </c>
      <c r="DFT201" s="63"/>
      <c r="DFU201" s="62">
        <v>5</v>
      </c>
      <c r="DFV201" s="63"/>
      <c r="DFW201" s="40" t="s">
        <v>192</v>
      </c>
      <c r="DFX201" s="40">
        <f t="shared" ref="DFX201" si="767">(35.15+3.1+0.75*(2.75+2.3+2.75))*10.764</f>
        <v>474.69239999999996</v>
      </c>
      <c r="DFY201" s="40">
        <v>0</v>
      </c>
      <c r="DFZ201" s="40">
        <f t="shared" ref="DFZ201" si="768">DFX201*(($F$183)+1)+(IF(DFY201&lt;101,DFY201,IF(DFY201&lt;201,DFY201/2,IF(DFY201&lt;=301,DFY201/3,DFY201/4))))</f>
        <v>712.03859999999997</v>
      </c>
      <c r="DGA201" s="62">
        <f t="shared" si="756"/>
        <v>0</v>
      </c>
      <c r="DGB201" s="63"/>
      <c r="DGC201" s="62">
        <v>5</v>
      </c>
      <c r="DGD201" s="63"/>
      <c r="DGE201" s="40" t="s">
        <v>192</v>
      </c>
      <c r="DGF201" s="40">
        <f t="shared" ref="DGF201" si="769">(35.15+3.1+0.75*(2.75+2.3+2.75))*10.764</f>
        <v>474.69239999999996</v>
      </c>
      <c r="DGG201" s="40">
        <v>0</v>
      </c>
      <c r="DGH201" s="40">
        <f t="shared" ref="DGH201" si="770">DGF201*(($F$183)+1)+(IF(DGG201&lt;101,DGG201,IF(DGG201&lt;201,DGG201/2,IF(DGG201&lt;=301,DGG201/3,DGG201/4))))</f>
        <v>712.03859999999997</v>
      </c>
      <c r="DGI201" s="62">
        <f t="shared" si="756"/>
        <v>0</v>
      </c>
      <c r="DGJ201" s="63"/>
      <c r="DGK201" s="62">
        <v>5</v>
      </c>
      <c r="DGL201" s="63"/>
      <c r="DGM201" s="40" t="s">
        <v>192</v>
      </c>
      <c r="DGN201" s="40">
        <f t="shared" ref="DGN201" si="771">(35.15+3.1+0.75*(2.75+2.3+2.75))*10.764</f>
        <v>474.69239999999996</v>
      </c>
      <c r="DGO201" s="40">
        <v>0</v>
      </c>
      <c r="DGP201" s="40">
        <f t="shared" ref="DGP201" si="772">DGN201*(($F$183)+1)+(IF(DGO201&lt;101,DGO201,IF(DGO201&lt;201,DGO201/2,IF(DGO201&lt;=301,DGO201/3,DGO201/4))))</f>
        <v>712.03859999999997</v>
      </c>
      <c r="DGQ201" s="62">
        <f t="shared" ref="DGQ201:DIU201" si="773">DGQ200</f>
        <v>0</v>
      </c>
      <c r="DGR201" s="63"/>
      <c r="DGS201" s="62">
        <v>5</v>
      </c>
      <c r="DGT201" s="63"/>
      <c r="DGU201" s="40" t="s">
        <v>192</v>
      </c>
      <c r="DGV201" s="40">
        <f t="shared" ref="DGV201" si="774">(35.15+3.1+0.75*(2.75+2.3+2.75))*10.764</f>
        <v>474.69239999999996</v>
      </c>
      <c r="DGW201" s="40">
        <v>0</v>
      </c>
      <c r="DGX201" s="40">
        <f t="shared" ref="DGX201" si="775">DGV201*(($F$183)+1)+(IF(DGW201&lt;101,DGW201,IF(DGW201&lt;201,DGW201/2,IF(DGW201&lt;=301,DGW201/3,DGW201/4))))</f>
        <v>712.03859999999997</v>
      </c>
      <c r="DGY201" s="62">
        <f t="shared" si="773"/>
        <v>0</v>
      </c>
      <c r="DGZ201" s="63"/>
      <c r="DHA201" s="62">
        <v>5</v>
      </c>
      <c r="DHB201" s="63"/>
      <c r="DHC201" s="40" t="s">
        <v>192</v>
      </c>
      <c r="DHD201" s="40">
        <f t="shared" ref="DHD201" si="776">(35.15+3.1+0.75*(2.75+2.3+2.75))*10.764</f>
        <v>474.69239999999996</v>
      </c>
      <c r="DHE201" s="40">
        <v>0</v>
      </c>
      <c r="DHF201" s="40">
        <f t="shared" ref="DHF201" si="777">DHD201*(($F$183)+1)+(IF(DHE201&lt;101,DHE201,IF(DHE201&lt;201,DHE201/2,IF(DHE201&lt;=301,DHE201/3,DHE201/4))))</f>
        <v>712.03859999999997</v>
      </c>
      <c r="DHG201" s="62">
        <f t="shared" si="773"/>
        <v>0</v>
      </c>
      <c r="DHH201" s="63"/>
      <c r="DHI201" s="62">
        <v>5</v>
      </c>
      <c r="DHJ201" s="63"/>
      <c r="DHK201" s="40" t="s">
        <v>192</v>
      </c>
      <c r="DHL201" s="40">
        <f t="shared" ref="DHL201" si="778">(35.15+3.1+0.75*(2.75+2.3+2.75))*10.764</f>
        <v>474.69239999999996</v>
      </c>
      <c r="DHM201" s="40">
        <v>0</v>
      </c>
      <c r="DHN201" s="40">
        <f t="shared" ref="DHN201" si="779">DHL201*(($F$183)+1)+(IF(DHM201&lt;101,DHM201,IF(DHM201&lt;201,DHM201/2,IF(DHM201&lt;=301,DHM201/3,DHM201/4))))</f>
        <v>712.03859999999997</v>
      </c>
      <c r="DHO201" s="62">
        <f t="shared" si="773"/>
        <v>0</v>
      </c>
      <c r="DHP201" s="63"/>
      <c r="DHQ201" s="62">
        <v>5</v>
      </c>
      <c r="DHR201" s="63"/>
      <c r="DHS201" s="40" t="s">
        <v>192</v>
      </c>
      <c r="DHT201" s="40">
        <f t="shared" ref="DHT201" si="780">(35.15+3.1+0.75*(2.75+2.3+2.75))*10.764</f>
        <v>474.69239999999996</v>
      </c>
      <c r="DHU201" s="40">
        <v>0</v>
      </c>
      <c r="DHV201" s="40">
        <f t="shared" ref="DHV201" si="781">DHT201*(($F$183)+1)+(IF(DHU201&lt;101,DHU201,IF(DHU201&lt;201,DHU201/2,IF(DHU201&lt;=301,DHU201/3,DHU201/4))))</f>
        <v>712.03859999999997</v>
      </c>
      <c r="DHW201" s="62">
        <f t="shared" si="773"/>
        <v>0</v>
      </c>
      <c r="DHX201" s="63"/>
      <c r="DHY201" s="62">
        <v>5</v>
      </c>
      <c r="DHZ201" s="63"/>
      <c r="DIA201" s="40" t="s">
        <v>192</v>
      </c>
      <c r="DIB201" s="40">
        <f t="shared" ref="DIB201" si="782">(35.15+3.1+0.75*(2.75+2.3+2.75))*10.764</f>
        <v>474.69239999999996</v>
      </c>
      <c r="DIC201" s="40">
        <v>0</v>
      </c>
      <c r="DID201" s="40">
        <f t="shared" ref="DID201" si="783">DIB201*(($F$183)+1)+(IF(DIC201&lt;101,DIC201,IF(DIC201&lt;201,DIC201/2,IF(DIC201&lt;=301,DIC201/3,DIC201/4))))</f>
        <v>712.03859999999997</v>
      </c>
      <c r="DIE201" s="62">
        <f t="shared" si="773"/>
        <v>0</v>
      </c>
      <c r="DIF201" s="63"/>
      <c r="DIG201" s="62">
        <v>5</v>
      </c>
      <c r="DIH201" s="63"/>
      <c r="DII201" s="40" t="s">
        <v>192</v>
      </c>
      <c r="DIJ201" s="40">
        <f t="shared" ref="DIJ201" si="784">(35.15+3.1+0.75*(2.75+2.3+2.75))*10.764</f>
        <v>474.69239999999996</v>
      </c>
      <c r="DIK201" s="40">
        <v>0</v>
      </c>
      <c r="DIL201" s="40">
        <f t="shared" ref="DIL201" si="785">DIJ201*(($F$183)+1)+(IF(DIK201&lt;101,DIK201,IF(DIK201&lt;201,DIK201/2,IF(DIK201&lt;=301,DIK201/3,DIK201/4))))</f>
        <v>712.03859999999997</v>
      </c>
      <c r="DIM201" s="62">
        <f t="shared" si="773"/>
        <v>0</v>
      </c>
      <c r="DIN201" s="63"/>
      <c r="DIO201" s="62">
        <v>5</v>
      </c>
      <c r="DIP201" s="63"/>
      <c r="DIQ201" s="40" t="s">
        <v>192</v>
      </c>
      <c r="DIR201" s="40">
        <f t="shared" ref="DIR201" si="786">(35.15+3.1+0.75*(2.75+2.3+2.75))*10.764</f>
        <v>474.69239999999996</v>
      </c>
      <c r="DIS201" s="40">
        <v>0</v>
      </c>
      <c r="DIT201" s="40">
        <f t="shared" ref="DIT201" si="787">DIR201*(($F$183)+1)+(IF(DIS201&lt;101,DIS201,IF(DIS201&lt;201,DIS201/2,IF(DIS201&lt;=301,DIS201/3,DIS201/4))))</f>
        <v>712.03859999999997</v>
      </c>
      <c r="DIU201" s="62">
        <f t="shared" si="773"/>
        <v>0</v>
      </c>
      <c r="DIV201" s="63"/>
      <c r="DIW201" s="62">
        <v>5</v>
      </c>
      <c r="DIX201" s="63"/>
      <c r="DIY201" s="40" t="s">
        <v>192</v>
      </c>
      <c r="DIZ201" s="40">
        <f t="shared" ref="DIZ201" si="788">(35.15+3.1+0.75*(2.75+2.3+2.75))*10.764</f>
        <v>474.69239999999996</v>
      </c>
      <c r="DJA201" s="40">
        <v>0</v>
      </c>
      <c r="DJB201" s="40">
        <f t="shared" ref="DJB201" si="789">DIZ201*(($F$183)+1)+(IF(DJA201&lt;101,DJA201,IF(DJA201&lt;201,DJA201/2,IF(DJA201&lt;=301,DJA201/3,DJA201/4))))</f>
        <v>712.03859999999997</v>
      </c>
      <c r="DJC201" s="62">
        <f t="shared" ref="DJC201:DLG201" si="790">DJC200</f>
        <v>0</v>
      </c>
      <c r="DJD201" s="63"/>
      <c r="DJE201" s="62">
        <v>5</v>
      </c>
      <c r="DJF201" s="63"/>
      <c r="DJG201" s="40" t="s">
        <v>192</v>
      </c>
      <c r="DJH201" s="40">
        <f t="shared" ref="DJH201" si="791">(35.15+3.1+0.75*(2.75+2.3+2.75))*10.764</f>
        <v>474.69239999999996</v>
      </c>
      <c r="DJI201" s="40">
        <v>0</v>
      </c>
      <c r="DJJ201" s="40">
        <f t="shared" ref="DJJ201" si="792">DJH201*(($F$183)+1)+(IF(DJI201&lt;101,DJI201,IF(DJI201&lt;201,DJI201/2,IF(DJI201&lt;=301,DJI201/3,DJI201/4))))</f>
        <v>712.03859999999997</v>
      </c>
      <c r="DJK201" s="62">
        <f t="shared" si="790"/>
        <v>0</v>
      </c>
      <c r="DJL201" s="63"/>
      <c r="DJM201" s="62">
        <v>5</v>
      </c>
      <c r="DJN201" s="63"/>
      <c r="DJO201" s="40" t="s">
        <v>192</v>
      </c>
      <c r="DJP201" s="40">
        <f t="shared" ref="DJP201" si="793">(35.15+3.1+0.75*(2.75+2.3+2.75))*10.764</f>
        <v>474.69239999999996</v>
      </c>
      <c r="DJQ201" s="40">
        <v>0</v>
      </c>
      <c r="DJR201" s="40">
        <f t="shared" ref="DJR201" si="794">DJP201*(($F$183)+1)+(IF(DJQ201&lt;101,DJQ201,IF(DJQ201&lt;201,DJQ201/2,IF(DJQ201&lt;=301,DJQ201/3,DJQ201/4))))</f>
        <v>712.03859999999997</v>
      </c>
      <c r="DJS201" s="62">
        <f t="shared" si="790"/>
        <v>0</v>
      </c>
      <c r="DJT201" s="63"/>
      <c r="DJU201" s="62">
        <v>5</v>
      </c>
      <c r="DJV201" s="63"/>
      <c r="DJW201" s="40" t="s">
        <v>192</v>
      </c>
      <c r="DJX201" s="40">
        <f t="shared" ref="DJX201" si="795">(35.15+3.1+0.75*(2.75+2.3+2.75))*10.764</f>
        <v>474.69239999999996</v>
      </c>
      <c r="DJY201" s="40">
        <v>0</v>
      </c>
      <c r="DJZ201" s="40">
        <f t="shared" ref="DJZ201" si="796">DJX201*(($F$183)+1)+(IF(DJY201&lt;101,DJY201,IF(DJY201&lt;201,DJY201/2,IF(DJY201&lt;=301,DJY201/3,DJY201/4))))</f>
        <v>712.03859999999997</v>
      </c>
      <c r="DKA201" s="62">
        <f t="shared" si="790"/>
        <v>0</v>
      </c>
      <c r="DKB201" s="63"/>
      <c r="DKC201" s="62">
        <v>5</v>
      </c>
      <c r="DKD201" s="63"/>
      <c r="DKE201" s="40" t="s">
        <v>192</v>
      </c>
      <c r="DKF201" s="40">
        <f t="shared" ref="DKF201" si="797">(35.15+3.1+0.75*(2.75+2.3+2.75))*10.764</f>
        <v>474.69239999999996</v>
      </c>
      <c r="DKG201" s="40">
        <v>0</v>
      </c>
      <c r="DKH201" s="40">
        <f t="shared" ref="DKH201" si="798">DKF201*(($F$183)+1)+(IF(DKG201&lt;101,DKG201,IF(DKG201&lt;201,DKG201/2,IF(DKG201&lt;=301,DKG201/3,DKG201/4))))</f>
        <v>712.03859999999997</v>
      </c>
      <c r="DKI201" s="62">
        <f t="shared" si="790"/>
        <v>0</v>
      </c>
      <c r="DKJ201" s="63"/>
      <c r="DKK201" s="62">
        <v>5</v>
      </c>
      <c r="DKL201" s="63"/>
      <c r="DKM201" s="40" t="s">
        <v>192</v>
      </c>
      <c r="DKN201" s="40">
        <f t="shared" ref="DKN201" si="799">(35.15+3.1+0.75*(2.75+2.3+2.75))*10.764</f>
        <v>474.69239999999996</v>
      </c>
      <c r="DKO201" s="40">
        <v>0</v>
      </c>
      <c r="DKP201" s="40">
        <f t="shared" ref="DKP201" si="800">DKN201*(($F$183)+1)+(IF(DKO201&lt;101,DKO201,IF(DKO201&lt;201,DKO201/2,IF(DKO201&lt;=301,DKO201/3,DKO201/4))))</f>
        <v>712.03859999999997</v>
      </c>
      <c r="DKQ201" s="62">
        <f t="shared" si="790"/>
        <v>0</v>
      </c>
      <c r="DKR201" s="63"/>
      <c r="DKS201" s="62">
        <v>5</v>
      </c>
      <c r="DKT201" s="63"/>
      <c r="DKU201" s="40" t="s">
        <v>192</v>
      </c>
      <c r="DKV201" s="40">
        <f t="shared" ref="DKV201" si="801">(35.15+3.1+0.75*(2.75+2.3+2.75))*10.764</f>
        <v>474.69239999999996</v>
      </c>
      <c r="DKW201" s="40">
        <v>0</v>
      </c>
      <c r="DKX201" s="40">
        <f t="shared" ref="DKX201" si="802">DKV201*(($F$183)+1)+(IF(DKW201&lt;101,DKW201,IF(DKW201&lt;201,DKW201/2,IF(DKW201&lt;=301,DKW201/3,DKW201/4))))</f>
        <v>712.03859999999997</v>
      </c>
      <c r="DKY201" s="62">
        <f t="shared" si="790"/>
        <v>0</v>
      </c>
      <c r="DKZ201" s="63"/>
      <c r="DLA201" s="62">
        <v>5</v>
      </c>
      <c r="DLB201" s="63"/>
      <c r="DLC201" s="40" t="s">
        <v>192</v>
      </c>
      <c r="DLD201" s="40">
        <f t="shared" ref="DLD201" si="803">(35.15+3.1+0.75*(2.75+2.3+2.75))*10.764</f>
        <v>474.69239999999996</v>
      </c>
      <c r="DLE201" s="40">
        <v>0</v>
      </c>
      <c r="DLF201" s="40">
        <f t="shared" ref="DLF201" si="804">DLD201*(($F$183)+1)+(IF(DLE201&lt;101,DLE201,IF(DLE201&lt;201,DLE201/2,IF(DLE201&lt;=301,DLE201/3,DLE201/4))))</f>
        <v>712.03859999999997</v>
      </c>
      <c r="DLG201" s="62">
        <f t="shared" si="790"/>
        <v>0</v>
      </c>
      <c r="DLH201" s="63"/>
      <c r="DLI201" s="62">
        <v>5</v>
      </c>
      <c r="DLJ201" s="63"/>
      <c r="DLK201" s="40" t="s">
        <v>192</v>
      </c>
      <c r="DLL201" s="40">
        <f t="shared" ref="DLL201" si="805">(35.15+3.1+0.75*(2.75+2.3+2.75))*10.764</f>
        <v>474.69239999999996</v>
      </c>
      <c r="DLM201" s="40">
        <v>0</v>
      </c>
      <c r="DLN201" s="40">
        <f t="shared" ref="DLN201" si="806">DLL201*(($F$183)+1)+(IF(DLM201&lt;101,DLM201,IF(DLM201&lt;201,DLM201/2,IF(DLM201&lt;=301,DLM201/3,DLM201/4))))</f>
        <v>712.03859999999997</v>
      </c>
      <c r="DLO201" s="62">
        <f t="shared" ref="DLO201:DNS201" si="807">DLO200</f>
        <v>0</v>
      </c>
      <c r="DLP201" s="63"/>
      <c r="DLQ201" s="62">
        <v>5</v>
      </c>
      <c r="DLR201" s="63"/>
      <c r="DLS201" s="40" t="s">
        <v>192</v>
      </c>
      <c r="DLT201" s="40">
        <f t="shared" ref="DLT201" si="808">(35.15+3.1+0.75*(2.75+2.3+2.75))*10.764</f>
        <v>474.69239999999996</v>
      </c>
      <c r="DLU201" s="40">
        <v>0</v>
      </c>
      <c r="DLV201" s="40">
        <f t="shared" ref="DLV201" si="809">DLT201*(($F$183)+1)+(IF(DLU201&lt;101,DLU201,IF(DLU201&lt;201,DLU201/2,IF(DLU201&lt;=301,DLU201/3,DLU201/4))))</f>
        <v>712.03859999999997</v>
      </c>
      <c r="DLW201" s="62">
        <f t="shared" si="807"/>
        <v>0</v>
      </c>
      <c r="DLX201" s="63"/>
      <c r="DLY201" s="62">
        <v>5</v>
      </c>
      <c r="DLZ201" s="63"/>
      <c r="DMA201" s="40" t="s">
        <v>192</v>
      </c>
      <c r="DMB201" s="40">
        <f t="shared" ref="DMB201" si="810">(35.15+3.1+0.75*(2.75+2.3+2.75))*10.764</f>
        <v>474.69239999999996</v>
      </c>
      <c r="DMC201" s="40">
        <v>0</v>
      </c>
      <c r="DMD201" s="40">
        <f t="shared" ref="DMD201" si="811">DMB201*(($F$183)+1)+(IF(DMC201&lt;101,DMC201,IF(DMC201&lt;201,DMC201/2,IF(DMC201&lt;=301,DMC201/3,DMC201/4))))</f>
        <v>712.03859999999997</v>
      </c>
      <c r="DME201" s="62">
        <f t="shared" si="807"/>
        <v>0</v>
      </c>
      <c r="DMF201" s="63"/>
      <c r="DMG201" s="62">
        <v>5</v>
      </c>
      <c r="DMH201" s="63"/>
      <c r="DMI201" s="40" t="s">
        <v>192</v>
      </c>
      <c r="DMJ201" s="40">
        <f t="shared" ref="DMJ201" si="812">(35.15+3.1+0.75*(2.75+2.3+2.75))*10.764</f>
        <v>474.69239999999996</v>
      </c>
      <c r="DMK201" s="40">
        <v>0</v>
      </c>
      <c r="DML201" s="40">
        <f t="shared" ref="DML201" si="813">DMJ201*(($F$183)+1)+(IF(DMK201&lt;101,DMK201,IF(DMK201&lt;201,DMK201/2,IF(DMK201&lt;=301,DMK201/3,DMK201/4))))</f>
        <v>712.03859999999997</v>
      </c>
      <c r="DMM201" s="62">
        <f t="shared" si="807"/>
        <v>0</v>
      </c>
      <c r="DMN201" s="63"/>
      <c r="DMO201" s="62">
        <v>5</v>
      </c>
      <c r="DMP201" s="63"/>
      <c r="DMQ201" s="40" t="s">
        <v>192</v>
      </c>
      <c r="DMR201" s="40">
        <f t="shared" ref="DMR201" si="814">(35.15+3.1+0.75*(2.75+2.3+2.75))*10.764</f>
        <v>474.69239999999996</v>
      </c>
      <c r="DMS201" s="40">
        <v>0</v>
      </c>
      <c r="DMT201" s="40">
        <f t="shared" ref="DMT201" si="815">DMR201*(($F$183)+1)+(IF(DMS201&lt;101,DMS201,IF(DMS201&lt;201,DMS201/2,IF(DMS201&lt;=301,DMS201/3,DMS201/4))))</f>
        <v>712.03859999999997</v>
      </c>
      <c r="DMU201" s="62">
        <f t="shared" si="807"/>
        <v>0</v>
      </c>
      <c r="DMV201" s="63"/>
      <c r="DMW201" s="62">
        <v>5</v>
      </c>
      <c r="DMX201" s="63"/>
      <c r="DMY201" s="40" t="s">
        <v>192</v>
      </c>
      <c r="DMZ201" s="40">
        <f t="shared" ref="DMZ201" si="816">(35.15+3.1+0.75*(2.75+2.3+2.75))*10.764</f>
        <v>474.69239999999996</v>
      </c>
      <c r="DNA201" s="40">
        <v>0</v>
      </c>
      <c r="DNB201" s="40">
        <f t="shared" ref="DNB201" si="817">DMZ201*(($F$183)+1)+(IF(DNA201&lt;101,DNA201,IF(DNA201&lt;201,DNA201/2,IF(DNA201&lt;=301,DNA201/3,DNA201/4))))</f>
        <v>712.03859999999997</v>
      </c>
      <c r="DNC201" s="62">
        <f t="shared" si="807"/>
        <v>0</v>
      </c>
      <c r="DND201" s="63"/>
      <c r="DNE201" s="62">
        <v>5</v>
      </c>
      <c r="DNF201" s="63"/>
      <c r="DNG201" s="40" t="s">
        <v>192</v>
      </c>
      <c r="DNH201" s="40">
        <f t="shared" ref="DNH201" si="818">(35.15+3.1+0.75*(2.75+2.3+2.75))*10.764</f>
        <v>474.69239999999996</v>
      </c>
      <c r="DNI201" s="40">
        <v>0</v>
      </c>
      <c r="DNJ201" s="40">
        <f t="shared" ref="DNJ201" si="819">DNH201*(($F$183)+1)+(IF(DNI201&lt;101,DNI201,IF(DNI201&lt;201,DNI201/2,IF(DNI201&lt;=301,DNI201/3,DNI201/4))))</f>
        <v>712.03859999999997</v>
      </c>
      <c r="DNK201" s="62">
        <f t="shared" si="807"/>
        <v>0</v>
      </c>
      <c r="DNL201" s="63"/>
      <c r="DNM201" s="62">
        <v>5</v>
      </c>
      <c r="DNN201" s="63"/>
      <c r="DNO201" s="40" t="s">
        <v>192</v>
      </c>
      <c r="DNP201" s="40">
        <f t="shared" ref="DNP201" si="820">(35.15+3.1+0.75*(2.75+2.3+2.75))*10.764</f>
        <v>474.69239999999996</v>
      </c>
      <c r="DNQ201" s="40">
        <v>0</v>
      </c>
      <c r="DNR201" s="40">
        <f t="shared" ref="DNR201" si="821">DNP201*(($F$183)+1)+(IF(DNQ201&lt;101,DNQ201,IF(DNQ201&lt;201,DNQ201/2,IF(DNQ201&lt;=301,DNQ201/3,DNQ201/4))))</f>
        <v>712.03859999999997</v>
      </c>
      <c r="DNS201" s="62">
        <f t="shared" si="807"/>
        <v>0</v>
      </c>
      <c r="DNT201" s="63"/>
      <c r="DNU201" s="62">
        <v>5</v>
      </c>
      <c r="DNV201" s="63"/>
      <c r="DNW201" s="40" t="s">
        <v>192</v>
      </c>
      <c r="DNX201" s="40">
        <f t="shared" ref="DNX201" si="822">(35.15+3.1+0.75*(2.75+2.3+2.75))*10.764</f>
        <v>474.69239999999996</v>
      </c>
      <c r="DNY201" s="40">
        <v>0</v>
      </c>
      <c r="DNZ201" s="40">
        <f t="shared" ref="DNZ201" si="823">DNX201*(($F$183)+1)+(IF(DNY201&lt;101,DNY201,IF(DNY201&lt;201,DNY201/2,IF(DNY201&lt;=301,DNY201/3,DNY201/4))))</f>
        <v>712.03859999999997</v>
      </c>
      <c r="DOA201" s="62">
        <f t="shared" ref="DOA201:DQE201" si="824">DOA200</f>
        <v>0</v>
      </c>
      <c r="DOB201" s="63"/>
      <c r="DOC201" s="62">
        <v>5</v>
      </c>
      <c r="DOD201" s="63"/>
      <c r="DOE201" s="40" t="s">
        <v>192</v>
      </c>
      <c r="DOF201" s="40">
        <f t="shared" ref="DOF201" si="825">(35.15+3.1+0.75*(2.75+2.3+2.75))*10.764</f>
        <v>474.69239999999996</v>
      </c>
      <c r="DOG201" s="40">
        <v>0</v>
      </c>
      <c r="DOH201" s="40">
        <f t="shared" ref="DOH201" si="826">DOF201*(($F$183)+1)+(IF(DOG201&lt;101,DOG201,IF(DOG201&lt;201,DOG201/2,IF(DOG201&lt;=301,DOG201/3,DOG201/4))))</f>
        <v>712.03859999999997</v>
      </c>
      <c r="DOI201" s="62">
        <f t="shared" si="824"/>
        <v>0</v>
      </c>
      <c r="DOJ201" s="63"/>
      <c r="DOK201" s="62">
        <v>5</v>
      </c>
      <c r="DOL201" s="63"/>
      <c r="DOM201" s="40" t="s">
        <v>192</v>
      </c>
      <c r="DON201" s="40">
        <f t="shared" ref="DON201" si="827">(35.15+3.1+0.75*(2.75+2.3+2.75))*10.764</f>
        <v>474.69239999999996</v>
      </c>
      <c r="DOO201" s="40">
        <v>0</v>
      </c>
      <c r="DOP201" s="40">
        <f t="shared" ref="DOP201" si="828">DON201*(($F$183)+1)+(IF(DOO201&lt;101,DOO201,IF(DOO201&lt;201,DOO201/2,IF(DOO201&lt;=301,DOO201/3,DOO201/4))))</f>
        <v>712.03859999999997</v>
      </c>
      <c r="DOQ201" s="62">
        <f t="shared" si="824"/>
        <v>0</v>
      </c>
      <c r="DOR201" s="63"/>
      <c r="DOS201" s="62">
        <v>5</v>
      </c>
      <c r="DOT201" s="63"/>
      <c r="DOU201" s="40" t="s">
        <v>192</v>
      </c>
      <c r="DOV201" s="40">
        <f t="shared" ref="DOV201" si="829">(35.15+3.1+0.75*(2.75+2.3+2.75))*10.764</f>
        <v>474.69239999999996</v>
      </c>
      <c r="DOW201" s="40">
        <v>0</v>
      </c>
      <c r="DOX201" s="40">
        <f t="shared" ref="DOX201" si="830">DOV201*(($F$183)+1)+(IF(DOW201&lt;101,DOW201,IF(DOW201&lt;201,DOW201/2,IF(DOW201&lt;=301,DOW201/3,DOW201/4))))</f>
        <v>712.03859999999997</v>
      </c>
      <c r="DOY201" s="62">
        <f t="shared" si="824"/>
        <v>0</v>
      </c>
      <c r="DOZ201" s="63"/>
      <c r="DPA201" s="62">
        <v>5</v>
      </c>
      <c r="DPB201" s="63"/>
      <c r="DPC201" s="40" t="s">
        <v>192</v>
      </c>
      <c r="DPD201" s="40">
        <f t="shared" ref="DPD201" si="831">(35.15+3.1+0.75*(2.75+2.3+2.75))*10.764</f>
        <v>474.69239999999996</v>
      </c>
      <c r="DPE201" s="40">
        <v>0</v>
      </c>
      <c r="DPF201" s="40">
        <f t="shared" ref="DPF201" si="832">DPD201*(($F$183)+1)+(IF(DPE201&lt;101,DPE201,IF(DPE201&lt;201,DPE201/2,IF(DPE201&lt;=301,DPE201/3,DPE201/4))))</f>
        <v>712.03859999999997</v>
      </c>
      <c r="DPG201" s="62">
        <f t="shared" si="824"/>
        <v>0</v>
      </c>
      <c r="DPH201" s="63"/>
      <c r="DPI201" s="62">
        <v>5</v>
      </c>
      <c r="DPJ201" s="63"/>
      <c r="DPK201" s="40" t="s">
        <v>192</v>
      </c>
      <c r="DPL201" s="40">
        <f t="shared" ref="DPL201" si="833">(35.15+3.1+0.75*(2.75+2.3+2.75))*10.764</f>
        <v>474.69239999999996</v>
      </c>
      <c r="DPM201" s="40">
        <v>0</v>
      </c>
      <c r="DPN201" s="40">
        <f t="shared" ref="DPN201" si="834">DPL201*(($F$183)+1)+(IF(DPM201&lt;101,DPM201,IF(DPM201&lt;201,DPM201/2,IF(DPM201&lt;=301,DPM201/3,DPM201/4))))</f>
        <v>712.03859999999997</v>
      </c>
      <c r="DPO201" s="62">
        <f t="shared" si="824"/>
        <v>0</v>
      </c>
      <c r="DPP201" s="63"/>
      <c r="DPQ201" s="62">
        <v>5</v>
      </c>
      <c r="DPR201" s="63"/>
      <c r="DPS201" s="40" t="s">
        <v>192</v>
      </c>
      <c r="DPT201" s="40">
        <f t="shared" ref="DPT201" si="835">(35.15+3.1+0.75*(2.75+2.3+2.75))*10.764</f>
        <v>474.69239999999996</v>
      </c>
      <c r="DPU201" s="40">
        <v>0</v>
      </c>
      <c r="DPV201" s="40">
        <f t="shared" ref="DPV201" si="836">DPT201*(($F$183)+1)+(IF(DPU201&lt;101,DPU201,IF(DPU201&lt;201,DPU201/2,IF(DPU201&lt;=301,DPU201/3,DPU201/4))))</f>
        <v>712.03859999999997</v>
      </c>
      <c r="DPW201" s="62">
        <f t="shared" si="824"/>
        <v>0</v>
      </c>
      <c r="DPX201" s="63"/>
      <c r="DPY201" s="62">
        <v>5</v>
      </c>
      <c r="DPZ201" s="63"/>
      <c r="DQA201" s="40" t="s">
        <v>192</v>
      </c>
      <c r="DQB201" s="40">
        <f t="shared" ref="DQB201" si="837">(35.15+3.1+0.75*(2.75+2.3+2.75))*10.764</f>
        <v>474.69239999999996</v>
      </c>
      <c r="DQC201" s="40">
        <v>0</v>
      </c>
      <c r="DQD201" s="40">
        <f t="shared" ref="DQD201" si="838">DQB201*(($F$183)+1)+(IF(DQC201&lt;101,DQC201,IF(DQC201&lt;201,DQC201/2,IF(DQC201&lt;=301,DQC201/3,DQC201/4))))</f>
        <v>712.03859999999997</v>
      </c>
      <c r="DQE201" s="62">
        <f t="shared" si="824"/>
        <v>0</v>
      </c>
      <c r="DQF201" s="63"/>
      <c r="DQG201" s="62">
        <v>5</v>
      </c>
      <c r="DQH201" s="63"/>
      <c r="DQI201" s="40" t="s">
        <v>192</v>
      </c>
      <c r="DQJ201" s="40">
        <f t="shared" ref="DQJ201" si="839">(35.15+3.1+0.75*(2.75+2.3+2.75))*10.764</f>
        <v>474.69239999999996</v>
      </c>
      <c r="DQK201" s="40">
        <v>0</v>
      </c>
      <c r="DQL201" s="40">
        <f t="shared" ref="DQL201" si="840">DQJ201*(($F$183)+1)+(IF(DQK201&lt;101,DQK201,IF(DQK201&lt;201,DQK201/2,IF(DQK201&lt;=301,DQK201/3,DQK201/4))))</f>
        <v>712.03859999999997</v>
      </c>
      <c r="DQM201" s="62">
        <f t="shared" ref="DQM201:DSQ201" si="841">DQM200</f>
        <v>0</v>
      </c>
      <c r="DQN201" s="63"/>
      <c r="DQO201" s="62">
        <v>5</v>
      </c>
      <c r="DQP201" s="63"/>
      <c r="DQQ201" s="40" t="s">
        <v>192</v>
      </c>
      <c r="DQR201" s="40">
        <f t="shared" ref="DQR201" si="842">(35.15+3.1+0.75*(2.75+2.3+2.75))*10.764</f>
        <v>474.69239999999996</v>
      </c>
      <c r="DQS201" s="40">
        <v>0</v>
      </c>
      <c r="DQT201" s="40">
        <f t="shared" ref="DQT201" si="843">DQR201*(($F$183)+1)+(IF(DQS201&lt;101,DQS201,IF(DQS201&lt;201,DQS201/2,IF(DQS201&lt;=301,DQS201/3,DQS201/4))))</f>
        <v>712.03859999999997</v>
      </c>
      <c r="DQU201" s="62">
        <f t="shared" si="841"/>
        <v>0</v>
      </c>
      <c r="DQV201" s="63"/>
      <c r="DQW201" s="62">
        <v>5</v>
      </c>
      <c r="DQX201" s="63"/>
      <c r="DQY201" s="40" t="s">
        <v>192</v>
      </c>
      <c r="DQZ201" s="40">
        <f t="shared" ref="DQZ201" si="844">(35.15+3.1+0.75*(2.75+2.3+2.75))*10.764</f>
        <v>474.69239999999996</v>
      </c>
      <c r="DRA201" s="40">
        <v>0</v>
      </c>
      <c r="DRB201" s="40">
        <f t="shared" ref="DRB201" si="845">DQZ201*(($F$183)+1)+(IF(DRA201&lt;101,DRA201,IF(DRA201&lt;201,DRA201/2,IF(DRA201&lt;=301,DRA201/3,DRA201/4))))</f>
        <v>712.03859999999997</v>
      </c>
      <c r="DRC201" s="62">
        <f t="shared" si="841"/>
        <v>0</v>
      </c>
      <c r="DRD201" s="63"/>
      <c r="DRE201" s="62">
        <v>5</v>
      </c>
      <c r="DRF201" s="63"/>
      <c r="DRG201" s="40" t="s">
        <v>192</v>
      </c>
      <c r="DRH201" s="40">
        <f t="shared" ref="DRH201" si="846">(35.15+3.1+0.75*(2.75+2.3+2.75))*10.764</f>
        <v>474.69239999999996</v>
      </c>
      <c r="DRI201" s="40">
        <v>0</v>
      </c>
      <c r="DRJ201" s="40">
        <f t="shared" ref="DRJ201" si="847">DRH201*(($F$183)+1)+(IF(DRI201&lt;101,DRI201,IF(DRI201&lt;201,DRI201/2,IF(DRI201&lt;=301,DRI201/3,DRI201/4))))</f>
        <v>712.03859999999997</v>
      </c>
      <c r="DRK201" s="62">
        <f t="shared" si="841"/>
        <v>0</v>
      </c>
      <c r="DRL201" s="63"/>
      <c r="DRM201" s="62">
        <v>5</v>
      </c>
      <c r="DRN201" s="63"/>
      <c r="DRO201" s="40" t="s">
        <v>192</v>
      </c>
      <c r="DRP201" s="40">
        <f t="shared" ref="DRP201" si="848">(35.15+3.1+0.75*(2.75+2.3+2.75))*10.764</f>
        <v>474.69239999999996</v>
      </c>
      <c r="DRQ201" s="40">
        <v>0</v>
      </c>
      <c r="DRR201" s="40">
        <f t="shared" ref="DRR201" si="849">DRP201*(($F$183)+1)+(IF(DRQ201&lt;101,DRQ201,IF(DRQ201&lt;201,DRQ201/2,IF(DRQ201&lt;=301,DRQ201/3,DRQ201/4))))</f>
        <v>712.03859999999997</v>
      </c>
      <c r="DRS201" s="62">
        <f t="shared" si="841"/>
        <v>0</v>
      </c>
      <c r="DRT201" s="63"/>
      <c r="DRU201" s="62">
        <v>5</v>
      </c>
      <c r="DRV201" s="63"/>
      <c r="DRW201" s="40" t="s">
        <v>192</v>
      </c>
      <c r="DRX201" s="40">
        <f t="shared" ref="DRX201" si="850">(35.15+3.1+0.75*(2.75+2.3+2.75))*10.764</f>
        <v>474.69239999999996</v>
      </c>
      <c r="DRY201" s="40">
        <v>0</v>
      </c>
      <c r="DRZ201" s="40">
        <f t="shared" ref="DRZ201" si="851">DRX201*(($F$183)+1)+(IF(DRY201&lt;101,DRY201,IF(DRY201&lt;201,DRY201/2,IF(DRY201&lt;=301,DRY201/3,DRY201/4))))</f>
        <v>712.03859999999997</v>
      </c>
      <c r="DSA201" s="62">
        <f t="shared" si="841"/>
        <v>0</v>
      </c>
      <c r="DSB201" s="63"/>
      <c r="DSC201" s="62">
        <v>5</v>
      </c>
      <c r="DSD201" s="63"/>
      <c r="DSE201" s="40" t="s">
        <v>192</v>
      </c>
      <c r="DSF201" s="40">
        <f t="shared" ref="DSF201" si="852">(35.15+3.1+0.75*(2.75+2.3+2.75))*10.764</f>
        <v>474.69239999999996</v>
      </c>
      <c r="DSG201" s="40">
        <v>0</v>
      </c>
      <c r="DSH201" s="40">
        <f t="shared" ref="DSH201" si="853">DSF201*(($F$183)+1)+(IF(DSG201&lt;101,DSG201,IF(DSG201&lt;201,DSG201/2,IF(DSG201&lt;=301,DSG201/3,DSG201/4))))</f>
        <v>712.03859999999997</v>
      </c>
      <c r="DSI201" s="62">
        <f t="shared" si="841"/>
        <v>0</v>
      </c>
      <c r="DSJ201" s="63"/>
      <c r="DSK201" s="62">
        <v>5</v>
      </c>
      <c r="DSL201" s="63"/>
      <c r="DSM201" s="40" t="s">
        <v>192</v>
      </c>
      <c r="DSN201" s="40">
        <f t="shared" ref="DSN201" si="854">(35.15+3.1+0.75*(2.75+2.3+2.75))*10.764</f>
        <v>474.69239999999996</v>
      </c>
      <c r="DSO201" s="40">
        <v>0</v>
      </c>
      <c r="DSP201" s="40">
        <f t="shared" ref="DSP201" si="855">DSN201*(($F$183)+1)+(IF(DSO201&lt;101,DSO201,IF(DSO201&lt;201,DSO201/2,IF(DSO201&lt;=301,DSO201/3,DSO201/4))))</f>
        <v>712.03859999999997</v>
      </c>
      <c r="DSQ201" s="62">
        <f t="shared" si="841"/>
        <v>0</v>
      </c>
      <c r="DSR201" s="63"/>
      <c r="DSS201" s="62">
        <v>5</v>
      </c>
      <c r="DST201" s="63"/>
      <c r="DSU201" s="40" t="s">
        <v>192</v>
      </c>
      <c r="DSV201" s="40">
        <f t="shared" ref="DSV201" si="856">(35.15+3.1+0.75*(2.75+2.3+2.75))*10.764</f>
        <v>474.69239999999996</v>
      </c>
      <c r="DSW201" s="40">
        <v>0</v>
      </c>
      <c r="DSX201" s="40">
        <f t="shared" ref="DSX201" si="857">DSV201*(($F$183)+1)+(IF(DSW201&lt;101,DSW201,IF(DSW201&lt;201,DSW201/2,IF(DSW201&lt;=301,DSW201/3,DSW201/4))))</f>
        <v>712.03859999999997</v>
      </c>
      <c r="DSY201" s="62">
        <f t="shared" ref="DSY201:DVC201" si="858">DSY200</f>
        <v>0</v>
      </c>
      <c r="DSZ201" s="63"/>
      <c r="DTA201" s="62">
        <v>5</v>
      </c>
      <c r="DTB201" s="63"/>
      <c r="DTC201" s="40" t="s">
        <v>192</v>
      </c>
      <c r="DTD201" s="40">
        <f t="shared" ref="DTD201" si="859">(35.15+3.1+0.75*(2.75+2.3+2.75))*10.764</f>
        <v>474.69239999999996</v>
      </c>
      <c r="DTE201" s="40">
        <v>0</v>
      </c>
      <c r="DTF201" s="40">
        <f t="shared" ref="DTF201" si="860">DTD201*(($F$183)+1)+(IF(DTE201&lt;101,DTE201,IF(DTE201&lt;201,DTE201/2,IF(DTE201&lt;=301,DTE201/3,DTE201/4))))</f>
        <v>712.03859999999997</v>
      </c>
      <c r="DTG201" s="62">
        <f t="shared" si="858"/>
        <v>0</v>
      </c>
      <c r="DTH201" s="63"/>
      <c r="DTI201" s="62">
        <v>5</v>
      </c>
      <c r="DTJ201" s="63"/>
      <c r="DTK201" s="40" t="s">
        <v>192</v>
      </c>
      <c r="DTL201" s="40">
        <f t="shared" ref="DTL201" si="861">(35.15+3.1+0.75*(2.75+2.3+2.75))*10.764</f>
        <v>474.69239999999996</v>
      </c>
      <c r="DTM201" s="40">
        <v>0</v>
      </c>
      <c r="DTN201" s="40">
        <f t="shared" ref="DTN201" si="862">DTL201*(($F$183)+1)+(IF(DTM201&lt;101,DTM201,IF(DTM201&lt;201,DTM201/2,IF(DTM201&lt;=301,DTM201/3,DTM201/4))))</f>
        <v>712.03859999999997</v>
      </c>
      <c r="DTO201" s="62">
        <f t="shared" si="858"/>
        <v>0</v>
      </c>
      <c r="DTP201" s="63"/>
      <c r="DTQ201" s="62">
        <v>5</v>
      </c>
      <c r="DTR201" s="63"/>
      <c r="DTS201" s="40" t="s">
        <v>192</v>
      </c>
      <c r="DTT201" s="40">
        <f t="shared" ref="DTT201" si="863">(35.15+3.1+0.75*(2.75+2.3+2.75))*10.764</f>
        <v>474.69239999999996</v>
      </c>
      <c r="DTU201" s="40">
        <v>0</v>
      </c>
      <c r="DTV201" s="40">
        <f t="shared" ref="DTV201" si="864">DTT201*(($F$183)+1)+(IF(DTU201&lt;101,DTU201,IF(DTU201&lt;201,DTU201/2,IF(DTU201&lt;=301,DTU201/3,DTU201/4))))</f>
        <v>712.03859999999997</v>
      </c>
      <c r="DTW201" s="62">
        <f t="shared" si="858"/>
        <v>0</v>
      </c>
      <c r="DTX201" s="63"/>
      <c r="DTY201" s="62">
        <v>5</v>
      </c>
      <c r="DTZ201" s="63"/>
      <c r="DUA201" s="40" t="s">
        <v>192</v>
      </c>
      <c r="DUB201" s="40">
        <f t="shared" ref="DUB201" si="865">(35.15+3.1+0.75*(2.75+2.3+2.75))*10.764</f>
        <v>474.69239999999996</v>
      </c>
      <c r="DUC201" s="40">
        <v>0</v>
      </c>
      <c r="DUD201" s="40">
        <f t="shared" ref="DUD201" si="866">DUB201*(($F$183)+1)+(IF(DUC201&lt;101,DUC201,IF(DUC201&lt;201,DUC201/2,IF(DUC201&lt;=301,DUC201/3,DUC201/4))))</f>
        <v>712.03859999999997</v>
      </c>
      <c r="DUE201" s="62">
        <f t="shared" si="858"/>
        <v>0</v>
      </c>
      <c r="DUF201" s="63"/>
      <c r="DUG201" s="62">
        <v>5</v>
      </c>
      <c r="DUH201" s="63"/>
      <c r="DUI201" s="40" t="s">
        <v>192</v>
      </c>
      <c r="DUJ201" s="40">
        <f t="shared" ref="DUJ201" si="867">(35.15+3.1+0.75*(2.75+2.3+2.75))*10.764</f>
        <v>474.69239999999996</v>
      </c>
      <c r="DUK201" s="40">
        <v>0</v>
      </c>
      <c r="DUL201" s="40">
        <f t="shared" ref="DUL201" si="868">DUJ201*(($F$183)+1)+(IF(DUK201&lt;101,DUK201,IF(DUK201&lt;201,DUK201/2,IF(DUK201&lt;=301,DUK201/3,DUK201/4))))</f>
        <v>712.03859999999997</v>
      </c>
      <c r="DUM201" s="62">
        <f t="shared" si="858"/>
        <v>0</v>
      </c>
      <c r="DUN201" s="63"/>
      <c r="DUO201" s="62">
        <v>5</v>
      </c>
      <c r="DUP201" s="63"/>
      <c r="DUQ201" s="40" t="s">
        <v>192</v>
      </c>
      <c r="DUR201" s="40">
        <f t="shared" ref="DUR201" si="869">(35.15+3.1+0.75*(2.75+2.3+2.75))*10.764</f>
        <v>474.69239999999996</v>
      </c>
      <c r="DUS201" s="40">
        <v>0</v>
      </c>
      <c r="DUT201" s="40">
        <f t="shared" ref="DUT201" si="870">DUR201*(($F$183)+1)+(IF(DUS201&lt;101,DUS201,IF(DUS201&lt;201,DUS201/2,IF(DUS201&lt;=301,DUS201/3,DUS201/4))))</f>
        <v>712.03859999999997</v>
      </c>
      <c r="DUU201" s="62">
        <f t="shared" si="858"/>
        <v>0</v>
      </c>
      <c r="DUV201" s="63"/>
      <c r="DUW201" s="62">
        <v>5</v>
      </c>
      <c r="DUX201" s="63"/>
      <c r="DUY201" s="40" t="s">
        <v>192</v>
      </c>
      <c r="DUZ201" s="40">
        <f t="shared" ref="DUZ201" si="871">(35.15+3.1+0.75*(2.75+2.3+2.75))*10.764</f>
        <v>474.69239999999996</v>
      </c>
      <c r="DVA201" s="40">
        <v>0</v>
      </c>
      <c r="DVB201" s="40">
        <f t="shared" ref="DVB201" si="872">DUZ201*(($F$183)+1)+(IF(DVA201&lt;101,DVA201,IF(DVA201&lt;201,DVA201/2,IF(DVA201&lt;=301,DVA201/3,DVA201/4))))</f>
        <v>712.03859999999997</v>
      </c>
      <c r="DVC201" s="62">
        <f t="shared" si="858"/>
        <v>0</v>
      </c>
      <c r="DVD201" s="63"/>
      <c r="DVE201" s="62">
        <v>5</v>
      </c>
      <c r="DVF201" s="63"/>
      <c r="DVG201" s="40" t="s">
        <v>192</v>
      </c>
      <c r="DVH201" s="40">
        <f t="shared" ref="DVH201" si="873">(35.15+3.1+0.75*(2.75+2.3+2.75))*10.764</f>
        <v>474.69239999999996</v>
      </c>
      <c r="DVI201" s="40">
        <v>0</v>
      </c>
      <c r="DVJ201" s="40">
        <f t="shared" ref="DVJ201" si="874">DVH201*(($F$183)+1)+(IF(DVI201&lt;101,DVI201,IF(DVI201&lt;201,DVI201/2,IF(DVI201&lt;=301,DVI201/3,DVI201/4))))</f>
        <v>712.03859999999997</v>
      </c>
      <c r="DVK201" s="62">
        <f t="shared" ref="DVK201:DXO201" si="875">DVK200</f>
        <v>0</v>
      </c>
      <c r="DVL201" s="63"/>
      <c r="DVM201" s="62">
        <v>5</v>
      </c>
      <c r="DVN201" s="63"/>
      <c r="DVO201" s="40" t="s">
        <v>192</v>
      </c>
      <c r="DVP201" s="40">
        <f t="shared" ref="DVP201" si="876">(35.15+3.1+0.75*(2.75+2.3+2.75))*10.764</f>
        <v>474.69239999999996</v>
      </c>
      <c r="DVQ201" s="40">
        <v>0</v>
      </c>
      <c r="DVR201" s="40">
        <f t="shared" ref="DVR201" si="877">DVP201*(($F$183)+1)+(IF(DVQ201&lt;101,DVQ201,IF(DVQ201&lt;201,DVQ201/2,IF(DVQ201&lt;=301,DVQ201/3,DVQ201/4))))</f>
        <v>712.03859999999997</v>
      </c>
      <c r="DVS201" s="62">
        <f t="shared" si="875"/>
        <v>0</v>
      </c>
      <c r="DVT201" s="63"/>
      <c r="DVU201" s="62">
        <v>5</v>
      </c>
      <c r="DVV201" s="63"/>
      <c r="DVW201" s="40" t="s">
        <v>192</v>
      </c>
      <c r="DVX201" s="40">
        <f t="shared" ref="DVX201" si="878">(35.15+3.1+0.75*(2.75+2.3+2.75))*10.764</f>
        <v>474.69239999999996</v>
      </c>
      <c r="DVY201" s="40">
        <v>0</v>
      </c>
      <c r="DVZ201" s="40">
        <f t="shared" ref="DVZ201" si="879">DVX201*(($F$183)+1)+(IF(DVY201&lt;101,DVY201,IF(DVY201&lt;201,DVY201/2,IF(DVY201&lt;=301,DVY201/3,DVY201/4))))</f>
        <v>712.03859999999997</v>
      </c>
      <c r="DWA201" s="62">
        <f t="shared" si="875"/>
        <v>0</v>
      </c>
      <c r="DWB201" s="63"/>
      <c r="DWC201" s="62">
        <v>5</v>
      </c>
      <c r="DWD201" s="63"/>
      <c r="DWE201" s="40" t="s">
        <v>192</v>
      </c>
      <c r="DWF201" s="40">
        <f t="shared" ref="DWF201" si="880">(35.15+3.1+0.75*(2.75+2.3+2.75))*10.764</f>
        <v>474.69239999999996</v>
      </c>
      <c r="DWG201" s="40">
        <v>0</v>
      </c>
      <c r="DWH201" s="40">
        <f t="shared" ref="DWH201" si="881">DWF201*(($F$183)+1)+(IF(DWG201&lt;101,DWG201,IF(DWG201&lt;201,DWG201/2,IF(DWG201&lt;=301,DWG201/3,DWG201/4))))</f>
        <v>712.03859999999997</v>
      </c>
      <c r="DWI201" s="62">
        <f t="shared" si="875"/>
        <v>0</v>
      </c>
      <c r="DWJ201" s="63"/>
      <c r="DWK201" s="62">
        <v>5</v>
      </c>
      <c r="DWL201" s="63"/>
      <c r="DWM201" s="40" t="s">
        <v>192</v>
      </c>
      <c r="DWN201" s="40">
        <f t="shared" ref="DWN201" si="882">(35.15+3.1+0.75*(2.75+2.3+2.75))*10.764</f>
        <v>474.69239999999996</v>
      </c>
      <c r="DWO201" s="40">
        <v>0</v>
      </c>
      <c r="DWP201" s="40">
        <f t="shared" ref="DWP201" si="883">DWN201*(($F$183)+1)+(IF(DWO201&lt;101,DWO201,IF(DWO201&lt;201,DWO201/2,IF(DWO201&lt;=301,DWO201/3,DWO201/4))))</f>
        <v>712.03859999999997</v>
      </c>
      <c r="DWQ201" s="62">
        <f t="shared" si="875"/>
        <v>0</v>
      </c>
      <c r="DWR201" s="63"/>
      <c r="DWS201" s="62">
        <v>5</v>
      </c>
      <c r="DWT201" s="63"/>
      <c r="DWU201" s="40" t="s">
        <v>192</v>
      </c>
      <c r="DWV201" s="40">
        <f t="shared" ref="DWV201" si="884">(35.15+3.1+0.75*(2.75+2.3+2.75))*10.764</f>
        <v>474.69239999999996</v>
      </c>
      <c r="DWW201" s="40">
        <v>0</v>
      </c>
      <c r="DWX201" s="40">
        <f t="shared" ref="DWX201" si="885">DWV201*(($F$183)+1)+(IF(DWW201&lt;101,DWW201,IF(DWW201&lt;201,DWW201/2,IF(DWW201&lt;=301,DWW201/3,DWW201/4))))</f>
        <v>712.03859999999997</v>
      </c>
      <c r="DWY201" s="62">
        <f t="shared" si="875"/>
        <v>0</v>
      </c>
      <c r="DWZ201" s="63"/>
      <c r="DXA201" s="62">
        <v>5</v>
      </c>
      <c r="DXB201" s="63"/>
      <c r="DXC201" s="40" t="s">
        <v>192</v>
      </c>
      <c r="DXD201" s="40">
        <f t="shared" ref="DXD201" si="886">(35.15+3.1+0.75*(2.75+2.3+2.75))*10.764</f>
        <v>474.69239999999996</v>
      </c>
      <c r="DXE201" s="40">
        <v>0</v>
      </c>
      <c r="DXF201" s="40">
        <f t="shared" ref="DXF201" si="887">DXD201*(($F$183)+1)+(IF(DXE201&lt;101,DXE201,IF(DXE201&lt;201,DXE201/2,IF(DXE201&lt;=301,DXE201/3,DXE201/4))))</f>
        <v>712.03859999999997</v>
      </c>
      <c r="DXG201" s="62">
        <f t="shared" si="875"/>
        <v>0</v>
      </c>
      <c r="DXH201" s="63"/>
      <c r="DXI201" s="62">
        <v>5</v>
      </c>
      <c r="DXJ201" s="63"/>
      <c r="DXK201" s="40" t="s">
        <v>192</v>
      </c>
      <c r="DXL201" s="40">
        <f t="shared" ref="DXL201" si="888">(35.15+3.1+0.75*(2.75+2.3+2.75))*10.764</f>
        <v>474.69239999999996</v>
      </c>
      <c r="DXM201" s="40">
        <v>0</v>
      </c>
      <c r="DXN201" s="40">
        <f t="shared" ref="DXN201" si="889">DXL201*(($F$183)+1)+(IF(DXM201&lt;101,DXM201,IF(DXM201&lt;201,DXM201/2,IF(DXM201&lt;=301,DXM201/3,DXM201/4))))</f>
        <v>712.03859999999997</v>
      </c>
      <c r="DXO201" s="62">
        <f t="shared" si="875"/>
        <v>0</v>
      </c>
      <c r="DXP201" s="63"/>
      <c r="DXQ201" s="62">
        <v>5</v>
      </c>
      <c r="DXR201" s="63"/>
      <c r="DXS201" s="40" t="s">
        <v>192</v>
      </c>
      <c r="DXT201" s="40">
        <f t="shared" ref="DXT201" si="890">(35.15+3.1+0.75*(2.75+2.3+2.75))*10.764</f>
        <v>474.69239999999996</v>
      </c>
      <c r="DXU201" s="40">
        <v>0</v>
      </c>
      <c r="DXV201" s="40">
        <f t="shared" ref="DXV201" si="891">DXT201*(($F$183)+1)+(IF(DXU201&lt;101,DXU201,IF(DXU201&lt;201,DXU201/2,IF(DXU201&lt;=301,DXU201/3,DXU201/4))))</f>
        <v>712.03859999999997</v>
      </c>
      <c r="DXW201" s="62">
        <f t="shared" ref="DXW201:EAA201" si="892">DXW200</f>
        <v>0</v>
      </c>
      <c r="DXX201" s="63"/>
      <c r="DXY201" s="62">
        <v>5</v>
      </c>
      <c r="DXZ201" s="63"/>
      <c r="DYA201" s="40" t="s">
        <v>192</v>
      </c>
      <c r="DYB201" s="40">
        <f t="shared" ref="DYB201" si="893">(35.15+3.1+0.75*(2.75+2.3+2.75))*10.764</f>
        <v>474.69239999999996</v>
      </c>
      <c r="DYC201" s="40">
        <v>0</v>
      </c>
      <c r="DYD201" s="40">
        <f t="shared" ref="DYD201" si="894">DYB201*(($F$183)+1)+(IF(DYC201&lt;101,DYC201,IF(DYC201&lt;201,DYC201/2,IF(DYC201&lt;=301,DYC201/3,DYC201/4))))</f>
        <v>712.03859999999997</v>
      </c>
      <c r="DYE201" s="62">
        <f t="shared" si="892"/>
        <v>0</v>
      </c>
      <c r="DYF201" s="63"/>
      <c r="DYG201" s="62">
        <v>5</v>
      </c>
      <c r="DYH201" s="63"/>
      <c r="DYI201" s="40" t="s">
        <v>192</v>
      </c>
      <c r="DYJ201" s="40">
        <f t="shared" ref="DYJ201" si="895">(35.15+3.1+0.75*(2.75+2.3+2.75))*10.764</f>
        <v>474.69239999999996</v>
      </c>
      <c r="DYK201" s="40">
        <v>0</v>
      </c>
      <c r="DYL201" s="40">
        <f t="shared" ref="DYL201" si="896">DYJ201*(($F$183)+1)+(IF(DYK201&lt;101,DYK201,IF(DYK201&lt;201,DYK201/2,IF(DYK201&lt;=301,DYK201/3,DYK201/4))))</f>
        <v>712.03859999999997</v>
      </c>
      <c r="DYM201" s="62">
        <f t="shared" si="892"/>
        <v>0</v>
      </c>
      <c r="DYN201" s="63"/>
      <c r="DYO201" s="62">
        <v>5</v>
      </c>
      <c r="DYP201" s="63"/>
      <c r="DYQ201" s="40" t="s">
        <v>192</v>
      </c>
      <c r="DYR201" s="40">
        <f t="shared" ref="DYR201" si="897">(35.15+3.1+0.75*(2.75+2.3+2.75))*10.764</f>
        <v>474.69239999999996</v>
      </c>
      <c r="DYS201" s="40">
        <v>0</v>
      </c>
      <c r="DYT201" s="40">
        <f t="shared" ref="DYT201" si="898">DYR201*(($F$183)+1)+(IF(DYS201&lt;101,DYS201,IF(DYS201&lt;201,DYS201/2,IF(DYS201&lt;=301,DYS201/3,DYS201/4))))</f>
        <v>712.03859999999997</v>
      </c>
      <c r="DYU201" s="62">
        <f t="shared" si="892"/>
        <v>0</v>
      </c>
      <c r="DYV201" s="63"/>
      <c r="DYW201" s="62">
        <v>5</v>
      </c>
      <c r="DYX201" s="63"/>
      <c r="DYY201" s="40" t="s">
        <v>192</v>
      </c>
      <c r="DYZ201" s="40">
        <f t="shared" ref="DYZ201" si="899">(35.15+3.1+0.75*(2.75+2.3+2.75))*10.764</f>
        <v>474.69239999999996</v>
      </c>
      <c r="DZA201" s="40">
        <v>0</v>
      </c>
      <c r="DZB201" s="40">
        <f t="shared" ref="DZB201" si="900">DYZ201*(($F$183)+1)+(IF(DZA201&lt;101,DZA201,IF(DZA201&lt;201,DZA201/2,IF(DZA201&lt;=301,DZA201/3,DZA201/4))))</f>
        <v>712.03859999999997</v>
      </c>
      <c r="DZC201" s="62">
        <f t="shared" si="892"/>
        <v>0</v>
      </c>
      <c r="DZD201" s="63"/>
      <c r="DZE201" s="62">
        <v>5</v>
      </c>
      <c r="DZF201" s="63"/>
      <c r="DZG201" s="40" t="s">
        <v>192</v>
      </c>
      <c r="DZH201" s="40">
        <f t="shared" ref="DZH201" si="901">(35.15+3.1+0.75*(2.75+2.3+2.75))*10.764</f>
        <v>474.69239999999996</v>
      </c>
      <c r="DZI201" s="40">
        <v>0</v>
      </c>
      <c r="DZJ201" s="40">
        <f t="shared" ref="DZJ201" si="902">DZH201*(($F$183)+1)+(IF(DZI201&lt;101,DZI201,IF(DZI201&lt;201,DZI201/2,IF(DZI201&lt;=301,DZI201/3,DZI201/4))))</f>
        <v>712.03859999999997</v>
      </c>
      <c r="DZK201" s="62">
        <f t="shared" si="892"/>
        <v>0</v>
      </c>
      <c r="DZL201" s="63"/>
      <c r="DZM201" s="62">
        <v>5</v>
      </c>
      <c r="DZN201" s="63"/>
      <c r="DZO201" s="40" t="s">
        <v>192</v>
      </c>
      <c r="DZP201" s="40">
        <f t="shared" ref="DZP201" si="903">(35.15+3.1+0.75*(2.75+2.3+2.75))*10.764</f>
        <v>474.69239999999996</v>
      </c>
      <c r="DZQ201" s="40">
        <v>0</v>
      </c>
      <c r="DZR201" s="40">
        <f t="shared" ref="DZR201" si="904">DZP201*(($F$183)+1)+(IF(DZQ201&lt;101,DZQ201,IF(DZQ201&lt;201,DZQ201/2,IF(DZQ201&lt;=301,DZQ201/3,DZQ201/4))))</f>
        <v>712.03859999999997</v>
      </c>
      <c r="DZS201" s="62">
        <f t="shared" si="892"/>
        <v>0</v>
      </c>
      <c r="DZT201" s="63"/>
      <c r="DZU201" s="62">
        <v>5</v>
      </c>
      <c r="DZV201" s="63"/>
      <c r="DZW201" s="40" t="s">
        <v>192</v>
      </c>
      <c r="DZX201" s="40">
        <f t="shared" ref="DZX201" si="905">(35.15+3.1+0.75*(2.75+2.3+2.75))*10.764</f>
        <v>474.69239999999996</v>
      </c>
      <c r="DZY201" s="40">
        <v>0</v>
      </c>
      <c r="DZZ201" s="40">
        <f t="shared" ref="DZZ201" si="906">DZX201*(($F$183)+1)+(IF(DZY201&lt;101,DZY201,IF(DZY201&lt;201,DZY201/2,IF(DZY201&lt;=301,DZY201/3,DZY201/4))))</f>
        <v>712.03859999999997</v>
      </c>
      <c r="EAA201" s="62">
        <f t="shared" si="892"/>
        <v>0</v>
      </c>
      <c r="EAB201" s="63"/>
      <c r="EAC201" s="62">
        <v>5</v>
      </c>
      <c r="EAD201" s="63"/>
      <c r="EAE201" s="40" t="s">
        <v>192</v>
      </c>
      <c r="EAF201" s="40">
        <f t="shared" ref="EAF201" si="907">(35.15+3.1+0.75*(2.75+2.3+2.75))*10.764</f>
        <v>474.69239999999996</v>
      </c>
      <c r="EAG201" s="40">
        <v>0</v>
      </c>
      <c r="EAH201" s="40">
        <f t="shared" ref="EAH201" si="908">EAF201*(($F$183)+1)+(IF(EAG201&lt;101,EAG201,IF(EAG201&lt;201,EAG201/2,IF(EAG201&lt;=301,EAG201/3,EAG201/4))))</f>
        <v>712.03859999999997</v>
      </c>
      <c r="EAI201" s="62">
        <f t="shared" ref="EAI201:ECM201" si="909">EAI200</f>
        <v>0</v>
      </c>
      <c r="EAJ201" s="63"/>
      <c r="EAK201" s="62">
        <v>5</v>
      </c>
      <c r="EAL201" s="63"/>
      <c r="EAM201" s="40" t="s">
        <v>192</v>
      </c>
      <c r="EAN201" s="40">
        <f t="shared" ref="EAN201" si="910">(35.15+3.1+0.75*(2.75+2.3+2.75))*10.764</f>
        <v>474.69239999999996</v>
      </c>
      <c r="EAO201" s="40">
        <v>0</v>
      </c>
      <c r="EAP201" s="40">
        <f t="shared" ref="EAP201" si="911">EAN201*(($F$183)+1)+(IF(EAO201&lt;101,EAO201,IF(EAO201&lt;201,EAO201/2,IF(EAO201&lt;=301,EAO201/3,EAO201/4))))</f>
        <v>712.03859999999997</v>
      </c>
      <c r="EAQ201" s="62">
        <f t="shared" si="909"/>
        <v>0</v>
      </c>
      <c r="EAR201" s="63"/>
      <c r="EAS201" s="62">
        <v>5</v>
      </c>
      <c r="EAT201" s="63"/>
      <c r="EAU201" s="40" t="s">
        <v>192</v>
      </c>
      <c r="EAV201" s="40">
        <f t="shared" ref="EAV201" si="912">(35.15+3.1+0.75*(2.75+2.3+2.75))*10.764</f>
        <v>474.69239999999996</v>
      </c>
      <c r="EAW201" s="40">
        <v>0</v>
      </c>
      <c r="EAX201" s="40">
        <f t="shared" ref="EAX201" si="913">EAV201*(($F$183)+1)+(IF(EAW201&lt;101,EAW201,IF(EAW201&lt;201,EAW201/2,IF(EAW201&lt;=301,EAW201/3,EAW201/4))))</f>
        <v>712.03859999999997</v>
      </c>
      <c r="EAY201" s="62">
        <f t="shared" si="909"/>
        <v>0</v>
      </c>
      <c r="EAZ201" s="63"/>
      <c r="EBA201" s="62">
        <v>5</v>
      </c>
      <c r="EBB201" s="63"/>
      <c r="EBC201" s="40" t="s">
        <v>192</v>
      </c>
      <c r="EBD201" s="40">
        <f t="shared" ref="EBD201" si="914">(35.15+3.1+0.75*(2.75+2.3+2.75))*10.764</f>
        <v>474.69239999999996</v>
      </c>
      <c r="EBE201" s="40">
        <v>0</v>
      </c>
      <c r="EBF201" s="40">
        <f t="shared" ref="EBF201" si="915">EBD201*(($F$183)+1)+(IF(EBE201&lt;101,EBE201,IF(EBE201&lt;201,EBE201/2,IF(EBE201&lt;=301,EBE201/3,EBE201/4))))</f>
        <v>712.03859999999997</v>
      </c>
      <c r="EBG201" s="62">
        <f t="shared" si="909"/>
        <v>0</v>
      </c>
      <c r="EBH201" s="63"/>
      <c r="EBI201" s="62">
        <v>5</v>
      </c>
      <c r="EBJ201" s="63"/>
      <c r="EBK201" s="40" t="s">
        <v>192</v>
      </c>
      <c r="EBL201" s="40">
        <f t="shared" ref="EBL201" si="916">(35.15+3.1+0.75*(2.75+2.3+2.75))*10.764</f>
        <v>474.69239999999996</v>
      </c>
      <c r="EBM201" s="40">
        <v>0</v>
      </c>
      <c r="EBN201" s="40">
        <f t="shared" ref="EBN201" si="917">EBL201*(($F$183)+1)+(IF(EBM201&lt;101,EBM201,IF(EBM201&lt;201,EBM201/2,IF(EBM201&lt;=301,EBM201/3,EBM201/4))))</f>
        <v>712.03859999999997</v>
      </c>
      <c r="EBO201" s="62">
        <f t="shared" si="909"/>
        <v>0</v>
      </c>
      <c r="EBP201" s="63"/>
      <c r="EBQ201" s="62">
        <v>5</v>
      </c>
      <c r="EBR201" s="63"/>
      <c r="EBS201" s="40" t="s">
        <v>192</v>
      </c>
      <c r="EBT201" s="40">
        <f t="shared" ref="EBT201" si="918">(35.15+3.1+0.75*(2.75+2.3+2.75))*10.764</f>
        <v>474.69239999999996</v>
      </c>
      <c r="EBU201" s="40">
        <v>0</v>
      </c>
      <c r="EBV201" s="40">
        <f t="shared" ref="EBV201" si="919">EBT201*(($F$183)+1)+(IF(EBU201&lt;101,EBU201,IF(EBU201&lt;201,EBU201/2,IF(EBU201&lt;=301,EBU201/3,EBU201/4))))</f>
        <v>712.03859999999997</v>
      </c>
      <c r="EBW201" s="62">
        <f t="shared" si="909"/>
        <v>0</v>
      </c>
      <c r="EBX201" s="63"/>
      <c r="EBY201" s="62">
        <v>5</v>
      </c>
      <c r="EBZ201" s="63"/>
      <c r="ECA201" s="40" t="s">
        <v>192</v>
      </c>
      <c r="ECB201" s="40">
        <f t="shared" ref="ECB201" si="920">(35.15+3.1+0.75*(2.75+2.3+2.75))*10.764</f>
        <v>474.69239999999996</v>
      </c>
      <c r="ECC201" s="40">
        <v>0</v>
      </c>
      <c r="ECD201" s="40">
        <f t="shared" ref="ECD201" si="921">ECB201*(($F$183)+1)+(IF(ECC201&lt;101,ECC201,IF(ECC201&lt;201,ECC201/2,IF(ECC201&lt;=301,ECC201/3,ECC201/4))))</f>
        <v>712.03859999999997</v>
      </c>
      <c r="ECE201" s="62">
        <f t="shared" si="909"/>
        <v>0</v>
      </c>
      <c r="ECF201" s="63"/>
      <c r="ECG201" s="62">
        <v>5</v>
      </c>
      <c r="ECH201" s="63"/>
      <c r="ECI201" s="40" t="s">
        <v>192</v>
      </c>
      <c r="ECJ201" s="40">
        <f t="shared" ref="ECJ201" si="922">(35.15+3.1+0.75*(2.75+2.3+2.75))*10.764</f>
        <v>474.69239999999996</v>
      </c>
      <c r="ECK201" s="40">
        <v>0</v>
      </c>
      <c r="ECL201" s="40">
        <f t="shared" ref="ECL201" si="923">ECJ201*(($F$183)+1)+(IF(ECK201&lt;101,ECK201,IF(ECK201&lt;201,ECK201/2,IF(ECK201&lt;=301,ECK201/3,ECK201/4))))</f>
        <v>712.03859999999997</v>
      </c>
      <c r="ECM201" s="62">
        <f t="shared" si="909"/>
        <v>0</v>
      </c>
      <c r="ECN201" s="63"/>
      <c r="ECO201" s="62">
        <v>5</v>
      </c>
      <c r="ECP201" s="63"/>
      <c r="ECQ201" s="40" t="s">
        <v>192</v>
      </c>
      <c r="ECR201" s="40">
        <f t="shared" ref="ECR201" si="924">(35.15+3.1+0.75*(2.75+2.3+2.75))*10.764</f>
        <v>474.69239999999996</v>
      </c>
      <c r="ECS201" s="40">
        <v>0</v>
      </c>
      <c r="ECT201" s="40">
        <f t="shared" ref="ECT201" si="925">ECR201*(($F$183)+1)+(IF(ECS201&lt;101,ECS201,IF(ECS201&lt;201,ECS201/2,IF(ECS201&lt;=301,ECS201/3,ECS201/4))))</f>
        <v>712.03859999999997</v>
      </c>
      <c r="ECU201" s="62">
        <f t="shared" ref="ECU201:EEY201" si="926">ECU200</f>
        <v>0</v>
      </c>
      <c r="ECV201" s="63"/>
      <c r="ECW201" s="62">
        <v>5</v>
      </c>
      <c r="ECX201" s="63"/>
      <c r="ECY201" s="40" t="s">
        <v>192</v>
      </c>
      <c r="ECZ201" s="40">
        <f t="shared" ref="ECZ201" si="927">(35.15+3.1+0.75*(2.75+2.3+2.75))*10.764</f>
        <v>474.69239999999996</v>
      </c>
      <c r="EDA201" s="40">
        <v>0</v>
      </c>
      <c r="EDB201" s="40">
        <f t="shared" ref="EDB201" si="928">ECZ201*(($F$183)+1)+(IF(EDA201&lt;101,EDA201,IF(EDA201&lt;201,EDA201/2,IF(EDA201&lt;=301,EDA201/3,EDA201/4))))</f>
        <v>712.03859999999997</v>
      </c>
      <c r="EDC201" s="62">
        <f t="shared" si="926"/>
        <v>0</v>
      </c>
      <c r="EDD201" s="63"/>
      <c r="EDE201" s="62">
        <v>5</v>
      </c>
      <c r="EDF201" s="63"/>
      <c r="EDG201" s="40" t="s">
        <v>192</v>
      </c>
      <c r="EDH201" s="40">
        <f t="shared" ref="EDH201" si="929">(35.15+3.1+0.75*(2.75+2.3+2.75))*10.764</f>
        <v>474.69239999999996</v>
      </c>
      <c r="EDI201" s="40">
        <v>0</v>
      </c>
      <c r="EDJ201" s="40">
        <f t="shared" ref="EDJ201" si="930">EDH201*(($F$183)+1)+(IF(EDI201&lt;101,EDI201,IF(EDI201&lt;201,EDI201/2,IF(EDI201&lt;=301,EDI201/3,EDI201/4))))</f>
        <v>712.03859999999997</v>
      </c>
      <c r="EDK201" s="62">
        <f t="shared" si="926"/>
        <v>0</v>
      </c>
      <c r="EDL201" s="63"/>
      <c r="EDM201" s="62">
        <v>5</v>
      </c>
      <c r="EDN201" s="63"/>
      <c r="EDO201" s="40" t="s">
        <v>192</v>
      </c>
      <c r="EDP201" s="40">
        <f t="shared" ref="EDP201" si="931">(35.15+3.1+0.75*(2.75+2.3+2.75))*10.764</f>
        <v>474.69239999999996</v>
      </c>
      <c r="EDQ201" s="40">
        <v>0</v>
      </c>
      <c r="EDR201" s="40">
        <f t="shared" ref="EDR201" si="932">EDP201*(($F$183)+1)+(IF(EDQ201&lt;101,EDQ201,IF(EDQ201&lt;201,EDQ201/2,IF(EDQ201&lt;=301,EDQ201/3,EDQ201/4))))</f>
        <v>712.03859999999997</v>
      </c>
      <c r="EDS201" s="62">
        <f t="shared" si="926"/>
        <v>0</v>
      </c>
      <c r="EDT201" s="63"/>
      <c r="EDU201" s="62">
        <v>5</v>
      </c>
      <c r="EDV201" s="63"/>
      <c r="EDW201" s="40" t="s">
        <v>192</v>
      </c>
      <c r="EDX201" s="40">
        <f t="shared" ref="EDX201" si="933">(35.15+3.1+0.75*(2.75+2.3+2.75))*10.764</f>
        <v>474.69239999999996</v>
      </c>
      <c r="EDY201" s="40">
        <v>0</v>
      </c>
      <c r="EDZ201" s="40">
        <f t="shared" ref="EDZ201" si="934">EDX201*(($F$183)+1)+(IF(EDY201&lt;101,EDY201,IF(EDY201&lt;201,EDY201/2,IF(EDY201&lt;=301,EDY201/3,EDY201/4))))</f>
        <v>712.03859999999997</v>
      </c>
      <c r="EEA201" s="62">
        <f t="shared" si="926"/>
        <v>0</v>
      </c>
      <c r="EEB201" s="63"/>
      <c r="EEC201" s="62">
        <v>5</v>
      </c>
      <c r="EED201" s="63"/>
      <c r="EEE201" s="40" t="s">
        <v>192</v>
      </c>
      <c r="EEF201" s="40">
        <f t="shared" ref="EEF201" si="935">(35.15+3.1+0.75*(2.75+2.3+2.75))*10.764</f>
        <v>474.69239999999996</v>
      </c>
      <c r="EEG201" s="40">
        <v>0</v>
      </c>
      <c r="EEH201" s="40">
        <f t="shared" ref="EEH201" si="936">EEF201*(($F$183)+1)+(IF(EEG201&lt;101,EEG201,IF(EEG201&lt;201,EEG201/2,IF(EEG201&lt;=301,EEG201/3,EEG201/4))))</f>
        <v>712.03859999999997</v>
      </c>
      <c r="EEI201" s="62">
        <f t="shared" si="926"/>
        <v>0</v>
      </c>
      <c r="EEJ201" s="63"/>
      <c r="EEK201" s="62">
        <v>5</v>
      </c>
      <c r="EEL201" s="63"/>
      <c r="EEM201" s="40" t="s">
        <v>192</v>
      </c>
      <c r="EEN201" s="40">
        <f t="shared" ref="EEN201" si="937">(35.15+3.1+0.75*(2.75+2.3+2.75))*10.764</f>
        <v>474.69239999999996</v>
      </c>
      <c r="EEO201" s="40">
        <v>0</v>
      </c>
      <c r="EEP201" s="40">
        <f t="shared" ref="EEP201" si="938">EEN201*(($F$183)+1)+(IF(EEO201&lt;101,EEO201,IF(EEO201&lt;201,EEO201/2,IF(EEO201&lt;=301,EEO201/3,EEO201/4))))</f>
        <v>712.03859999999997</v>
      </c>
      <c r="EEQ201" s="62">
        <f t="shared" si="926"/>
        <v>0</v>
      </c>
      <c r="EER201" s="63"/>
      <c r="EES201" s="62">
        <v>5</v>
      </c>
      <c r="EET201" s="63"/>
      <c r="EEU201" s="40" t="s">
        <v>192</v>
      </c>
      <c r="EEV201" s="40">
        <f t="shared" ref="EEV201" si="939">(35.15+3.1+0.75*(2.75+2.3+2.75))*10.764</f>
        <v>474.69239999999996</v>
      </c>
      <c r="EEW201" s="40">
        <v>0</v>
      </c>
      <c r="EEX201" s="40">
        <f t="shared" ref="EEX201" si="940">EEV201*(($F$183)+1)+(IF(EEW201&lt;101,EEW201,IF(EEW201&lt;201,EEW201/2,IF(EEW201&lt;=301,EEW201/3,EEW201/4))))</f>
        <v>712.03859999999997</v>
      </c>
      <c r="EEY201" s="62">
        <f t="shared" si="926"/>
        <v>0</v>
      </c>
      <c r="EEZ201" s="63"/>
      <c r="EFA201" s="62">
        <v>5</v>
      </c>
      <c r="EFB201" s="63"/>
      <c r="EFC201" s="40" t="s">
        <v>192</v>
      </c>
      <c r="EFD201" s="40">
        <f t="shared" ref="EFD201" si="941">(35.15+3.1+0.75*(2.75+2.3+2.75))*10.764</f>
        <v>474.69239999999996</v>
      </c>
      <c r="EFE201" s="40">
        <v>0</v>
      </c>
      <c r="EFF201" s="40">
        <f t="shared" ref="EFF201" si="942">EFD201*(($F$183)+1)+(IF(EFE201&lt;101,EFE201,IF(EFE201&lt;201,EFE201/2,IF(EFE201&lt;=301,EFE201/3,EFE201/4))))</f>
        <v>712.03859999999997</v>
      </c>
      <c r="EFG201" s="62">
        <f t="shared" ref="EFG201:EHK201" si="943">EFG200</f>
        <v>0</v>
      </c>
      <c r="EFH201" s="63"/>
      <c r="EFI201" s="62">
        <v>5</v>
      </c>
      <c r="EFJ201" s="63"/>
      <c r="EFK201" s="40" t="s">
        <v>192</v>
      </c>
      <c r="EFL201" s="40">
        <f t="shared" ref="EFL201" si="944">(35.15+3.1+0.75*(2.75+2.3+2.75))*10.764</f>
        <v>474.69239999999996</v>
      </c>
      <c r="EFM201" s="40">
        <v>0</v>
      </c>
      <c r="EFN201" s="40">
        <f t="shared" ref="EFN201" si="945">EFL201*(($F$183)+1)+(IF(EFM201&lt;101,EFM201,IF(EFM201&lt;201,EFM201/2,IF(EFM201&lt;=301,EFM201/3,EFM201/4))))</f>
        <v>712.03859999999997</v>
      </c>
      <c r="EFO201" s="62">
        <f t="shared" si="943"/>
        <v>0</v>
      </c>
      <c r="EFP201" s="63"/>
      <c r="EFQ201" s="62">
        <v>5</v>
      </c>
      <c r="EFR201" s="63"/>
      <c r="EFS201" s="40" t="s">
        <v>192</v>
      </c>
      <c r="EFT201" s="40">
        <f t="shared" ref="EFT201" si="946">(35.15+3.1+0.75*(2.75+2.3+2.75))*10.764</f>
        <v>474.69239999999996</v>
      </c>
      <c r="EFU201" s="40">
        <v>0</v>
      </c>
      <c r="EFV201" s="40">
        <f t="shared" ref="EFV201" si="947">EFT201*(($F$183)+1)+(IF(EFU201&lt;101,EFU201,IF(EFU201&lt;201,EFU201/2,IF(EFU201&lt;=301,EFU201/3,EFU201/4))))</f>
        <v>712.03859999999997</v>
      </c>
      <c r="EFW201" s="62">
        <f t="shared" si="943"/>
        <v>0</v>
      </c>
      <c r="EFX201" s="63"/>
      <c r="EFY201" s="62">
        <v>5</v>
      </c>
      <c r="EFZ201" s="63"/>
      <c r="EGA201" s="40" t="s">
        <v>192</v>
      </c>
      <c r="EGB201" s="40">
        <f t="shared" ref="EGB201" si="948">(35.15+3.1+0.75*(2.75+2.3+2.75))*10.764</f>
        <v>474.69239999999996</v>
      </c>
      <c r="EGC201" s="40">
        <v>0</v>
      </c>
      <c r="EGD201" s="40">
        <f t="shared" ref="EGD201" si="949">EGB201*(($F$183)+1)+(IF(EGC201&lt;101,EGC201,IF(EGC201&lt;201,EGC201/2,IF(EGC201&lt;=301,EGC201/3,EGC201/4))))</f>
        <v>712.03859999999997</v>
      </c>
      <c r="EGE201" s="62">
        <f t="shared" si="943"/>
        <v>0</v>
      </c>
      <c r="EGF201" s="63"/>
      <c r="EGG201" s="62">
        <v>5</v>
      </c>
      <c r="EGH201" s="63"/>
      <c r="EGI201" s="40" t="s">
        <v>192</v>
      </c>
      <c r="EGJ201" s="40">
        <f t="shared" ref="EGJ201" si="950">(35.15+3.1+0.75*(2.75+2.3+2.75))*10.764</f>
        <v>474.69239999999996</v>
      </c>
      <c r="EGK201" s="40">
        <v>0</v>
      </c>
      <c r="EGL201" s="40">
        <f t="shared" ref="EGL201" si="951">EGJ201*(($F$183)+1)+(IF(EGK201&lt;101,EGK201,IF(EGK201&lt;201,EGK201/2,IF(EGK201&lt;=301,EGK201/3,EGK201/4))))</f>
        <v>712.03859999999997</v>
      </c>
      <c r="EGM201" s="62">
        <f t="shared" si="943"/>
        <v>0</v>
      </c>
      <c r="EGN201" s="63"/>
      <c r="EGO201" s="62">
        <v>5</v>
      </c>
      <c r="EGP201" s="63"/>
      <c r="EGQ201" s="40" t="s">
        <v>192</v>
      </c>
      <c r="EGR201" s="40">
        <f t="shared" ref="EGR201" si="952">(35.15+3.1+0.75*(2.75+2.3+2.75))*10.764</f>
        <v>474.69239999999996</v>
      </c>
      <c r="EGS201" s="40">
        <v>0</v>
      </c>
      <c r="EGT201" s="40">
        <f t="shared" ref="EGT201" si="953">EGR201*(($F$183)+1)+(IF(EGS201&lt;101,EGS201,IF(EGS201&lt;201,EGS201/2,IF(EGS201&lt;=301,EGS201/3,EGS201/4))))</f>
        <v>712.03859999999997</v>
      </c>
      <c r="EGU201" s="62">
        <f t="shared" si="943"/>
        <v>0</v>
      </c>
      <c r="EGV201" s="63"/>
      <c r="EGW201" s="62">
        <v>5</v>
      </c>
      <c r="EGX201" s="63"/>
      <c r="EGY201" s="40" t="s">
        <v>192</v>
      </c>
      <c r="EGZ201" s="40">
        <f t="shared" ref="EGZ201" si="954">(35.15+3.1+0.75*(2.75+2.3+2.75))*10.764</f>
        <v>474.69239999999996</v>
      </c>
      <c r="EHA201" s="40">
        <v>0</v>
      </c>
      <c r="EHB201" s="40">
        <f t="shared" ref="EHB201" si="955">EGZ201*(($F$183)+1)+(IF(EHA201&lt;101,EHA201,IF(EHA201&lt;201,EHA201/2,IF(EHA201&lt;=301,EHA201/3,EHA201/4))))</f>
        <v>712.03859999999997</v>
      </c>
      <c r="EHC201" s="62">
        <f t="shared" si="943"/>
        <v>0</v>
      </c>
      <c r="EHD201" s="63"/>
      <c r="EHE201" s="62">
        <v>5</v>
      </c>
      <c r="EHF201" s="63"/>
      <c r="EHG201" s="40" t="s">
        <v>192</v>
      </c>
      <c r="EHH201" s="40">
        <f t="shared" ref="EHH201" si="956">(35.15+3.1+0.75*(2.75+2.3+2.75))*10.764</f>
        <v>474.69239999999996</v>
      </c>
      <c r="EHI201" s="40">
        <v>0</v>
      </c>
      <c r="EHJ201" s="40">
        <f t="shared" ref="EHJ201" si="957">EHH201*(($F$183)+1)+(IF(EHI201&lt;101,EHI201,IF(EHI201&lt;201,EHI201/2,IF(EHI201&lt;=301,EHI201/3,EHI201/4))))</f>
        <v>712.03859999999997</v>
      </c>
      <c r="EHK201" s="62">
        <f t="shared" si="943"/>
        <v>0</v>
      </c>
      <c r="EHL201" s="63"/>
      <c r="EHM201" s="62">
        <v>5</v>
      </c>
      <c r="EHN201" s="63"/>
      <c r="EHO201" s="40" t="s">
        <v>192</v>
      </c>
      <c r="EHP201" s="40">
        <f t="shared" ref="EHP201" si="958">(35.15+3.1+0.75*(2.75+2.3+2.75))*10.764</f>
        <v>474.69239999999996</v>
      </c>
      <c r="EHQ201" s="40">
        <v>0</v>
      </c>
      <c r="EHR201" s="40">
        <f t="shared" ref="EHR201" si="959">EHP201*(($F$183)+1)+(IF(EHQ201&lt;101,EHQ201,IF(EHQ201&lt;201,EHQ201/2,IF(EHQ201&lt;=301,EHQ201/3,EHQ201/4))))</f>
        <v>712.03859999999997</v>
      </c>
      <c r="EHS201" s="62">
        <f t="shared" ref="EHS201:EJW201" si="960">EHS200</f>
        <v>0</v>
      </c>
      <c r="EHT201" s="63"/>
      <c r="EHU201" s="62">
        <v>5</v>
      </c>
      <c r="EHV201" s="63"/>
      <c r="EHW201" s="40" t="s">
        <v>192</v>
      </c>
      <c r="EHX201" s="40">
        <f t="shared" ref="EHX201" si="961">(35.15+3.1+0.75*(2.75+2.3+2.75))*10.764</f>
        <v>474.69239999999996</v>
      </c>
      <c r="EHY201" s="40">
        <v>0</v>
      </c>
      <c r="EHZ201" s="40">
        <f t="shared" ref="EHZ201" si="962">EHX201*(($F$183)+1)+(IF(EHY201&lt;101,EHY201,IF(EHY201&lt;201,EHY201/2,IF(EHY201&lt;=301,EHY201/3,EHY201/4))))</f>
        <v>712.03859999999997</v>
      </c>
      <c r="EIA201" s="62">
        <f t="shared" si="960"/>
        <v>0</v>
      </c>
      <c r="EIB201" s="63"/>
      <c r="EIC201" s="62">
        <v>5</v>
      </c>
      <c r="EID201" s="63"/>
      <c r="EIE201" s="40" t="s">
        <v>192</v>
      </c>
      <c r="EIF201" s="40">
        <f t="shared" ref="EIF201" si="963">(35.15+3.1+0.75*(2.75+2.3+2.75))*10.764</f>
        <v>474.69239999999996</v>
      </c>
      <c r="EIG201" s="40">
        <v>0</v>
      </c>
      <c r="EIH201" s="40">
        <f t="shared" ref="EIH201" si="964">EIF201*(($F$183)+1)+(IF(EIG201&lt;101,EIG201,IF(EIG201&lt;201,EIG201/2,IF(EIG201&lt;=301,EIG201/3,EIG201/4))))</f>
        <v>712.03859999999997</v>
      </c>
      <c r="EII201" s="62">
        <f t="shared" si="960"/>
        <v>0</v>
      </c>
      <c r="EIJ201" s="63"/>
      <c r="EIK201" s="62">
        <v>5</v>
      </c>
      <c r="EIL201" s="63"/>
      <c r="EIM201" s="40" t="s">
        <v>192</v>
      </c>
      <c r="EIN201" s="40">
        <f t="shared" ref="EIN201" si="965">(35.15+3.1+0.75*(2.75+2.3+2.75))*10.764</f>
        <v>474.69239999999996</v>
      </c>
      <c r="EIO201" s="40">
        <v>0</v>
      </c>
      <c r="EIP201" s="40">
        <f t="shared" ref="EIP201" si="966">EIN201*(($F$183)+1)+(IF(EIO201&lt;101,EIO201,IF(EIO201&lt;201,EIO201/2,IF(EIO201&lt;=301,EIO201/3,EIO201/4))))</f>
        <v>712.03859999999997</v>
      </c>
      <c r="EIQ201" s="62">
        <f t="shared" si="960"/>
        <v>0</v>
      </c>
      <c r="EIR201" s="63"/>
      <c r="EIS201" s="62">
        <v>5</v>
      </c>
      <c r="EIT201" s="63"/>
      <c r="EIU201" s="40" t="s">
        <v>192</v>
      </c>
      <c r="EIV201" s="40">
        <f t="shared" ref="EIV201" si="967">(35.15+3.1+0.75*(2.75+2.3+2.75))*10.764</f>
        <v>474.69239999999996</v>
      </c>
      <c r="EIW201" s="40">
        <v>0</v>
      </c>
      <c r="EIX201" s="40">
        <f t="shared" ref="EIX201" si="968">EIV201*(($F$183)+1)+(IF(EIW201&lt;101,EIW201,IF(EIW201&lt;201,EIW201/2,IF(EIW201&lt;=301,EIW201/3,EIW201/4))))</f>
        <v>712.03859999999997</v>
      </c>
      <c r="EIY201" s="62">
        <f t="shared" si="960"/>
        <v>0</v>
      </c>
      <c r="EIZ201" s="63"/>
      <c r="EJA201" s="62">
        <v>5</v>
      </c>
      <c r="EJB201" s="63"/>
      <c r="EJC201" s="40" t="s">
        <v>192</v>
      </c>
      <c r="EJD201" s="40">
        <f t="shared" ref="EJD201" si="969">(35.15+3.1+0.75*(2.75+2.3+2.75))*10.764</f>
        <v>474.69239999999996</v>
      </c>
      <c r="EJE201" s="40">
        <v>0</v>
      </c>
      <c r="EJF201" s="40">
        <f t="shared" ref="EJF201" si="970">EJD201*(($F$183)+1)+(IF(EJE201&lt;101,EJE201,IF(EJE201&lt;201,EJE201/2,IF(EJE201&lt;=301,EJE201/3,EJE201/4))))</f>
        <v>712.03859999999997</v>
      </c>
      <c r="EJG201" s="62">
        <f t="shared" si="960"/>
        <v>0</v>
      </c>
      <c r="EJH201" s="63"/>
      <c r="EJI201" s="62">
        <v>5</v>
      </c>
      <c r="EJJ201" s="63"/>
      <c r="EJK201" s="40" t="s">
        <v>192</v>
      </c>
      <c r="EJL201" s="40">
        <f t="shared" ref="EJL201" si="971">(35.15+3.1+0.75*(2.75+2.3+2.75))*10.764</f>
        <v>474.69239999999996</v>
      </c>
      <c r="EJM201" s="40">
        <v>0</v>
      </c>
      <c r="EJN201" s="40">
        <f t="shared" ref="EJN201" si="972">EJL201*(($F$183)+1)+(IF(EJM201&lt;101,EJM201,IF(EJM201&lt;201,EJM201/2,IF(EJM201&lt;=301,EJM201/3,EJM201/4))))</f>
        <v>712.03859999999997</v>
      </c>
      <c r="EJO201" s="62">
        <f t="shared" si="960"/>
        <v>0</v>
      </c>
      <c r="EJP201" s="63"/>
      <c r="EJQ201" s="62">
        <v>5</v>
      </c>
      <c r="EJR201" s="63"/>
      <c r="EJS201" s="40" t="s">
        <v>192</v>
      </c>
      <c r="EJT201" s="40">
        <f t="shared" ref="EJT201" si="973">(35.15+3.1+0.75*(2.75+2.3+2.75))*10.764</f>
        <v>474.69239999999996</v>
      </c>
      <c r="EJU201" s="40">
        <v>0</v>
      </c>
      <c r="EJV201" s="40">
        <f t="shared" ref="EJV201" si="974">EJT201*(($F$183)+1)+(IF(EJU201&lt;101,EJU201,IF(EJU201&lt;201,EJU201/2,IF(EJU201&lt;=301,EJU201/3,EJU201/4))))</f>
        <v>712.03859999999997</v>
      </c>
      <c r="EJW201" s="62">
        <f t="shared" si="960"/>
        <v>0</v>
      </c>
      <c r="EJX201" s="63"/>
      <c r="EJY201" s="62">
        <v>5</v>
      </c>
      <c r="EJZ201" s="63"/>
      <c r="EKA201" s="40" t="s">
        <v>192</v>
      </c>
      <c r="EKB201" s="40">
        <f t="shared" ref="EKB201" si="975">(35.15+3.1+0.75*(2.75+2.3+2.75))*10.764</f>
        <v>474.69239999999996</v>
      </c>
      <c r="EKC201" s="40">
        <v>0</v>
      </c>
      <c r="EKD201" s="40">
        <f t="shared" ref="EKD201" si="976">EKB201*(($F$183)+1)+(IF(EKC201&lt;101,EKC201,IF(EKC201&lt;201,EKC201/2,IF(EKC201&lt;=301,EKC201/3,EKC201/4))))</f>
        <v>712.03859999999997</v>
      </c>
      <c r="EKE201" s="62">
        <f t="shared" ref="EKE201:EMI201" si="977">EKE200</f>
        <v>0</v>
      </c>
      <c r="EKF201" s="63"/>
      <c r="EKG201" s="62">
        <v>5</v>
      </c>
      <c r="EKH201" s="63"/>
      <c r="EKI201" s="40" t="s">
        <v>192</v>
      </c>
      <c r="EKJ201" s="40">
        <f t="shared" ref="EKJ201" si="978">(35.15+3.1+0.75*(2.75+2.3+2.75))*10.764</f>
        <v>474.69239999999996</v>
      </c>
      <c r="EKK201" s="40">
        <v>0</v>
      </c>
      <c r="EKL201" s="40">
        <f t="shared" ref="EKL201" si="979">EKJ201*(($F$183)+1)+(IF(EKK201&lt;101,EKK201,IF(EKK201&lt;201,EKK201/2,IF(EKK201&lt;=301,EKK201/3,EKK201/4))))</f>
        <v>712.03859999999997</v>
      </c>
      <c r="EKM201" s="62">
        <f t="shared" si="977"/>
        <v>0</v>
      </c>
      <c r="EKN201" s="63"/>
      <c r="EKO201" s="62">
        <v>5</v>
      </c>
      <c r="EKP201" s="63"/>
      <c r="EKQ201" s="40" t="s">
        <v>192</v>
      </c>
      <c r="EKR201" s="40">
        <f t="shared" ref="EKR201" si="980">(35.15+3.1+0.75*(2.75+2.3+2.75))*10.764</f>
        <v>474.69239999999996</v>
      </c>
      <c r="EKS201" s="40">
        <v>0</v>
      </c>
      <c r="EKT201" s="40">
        <f t="shared" ref="EKT201" si="981">EKR201*(($F$183)+1)+(IF(EKS201&lt;101,EKS201,IF(EKS201&lt;201,EKS201/2,IF(EKS201&lt;=301,EKS201/3,EKS201/4))))</f>
        <v>712.03859999999997</v>
      </c>
      <c r="EKU201" s="62">
        <f t="shared" si="977"/>
        <v>0</v>
      </c>
      <c r="EKV201" s="63"/>
      <c r="EKW201" s="62">
        <v>5</v>
      </c>
      <c r="EKX201" s="63"/>
      <c r="EKY201" s="40" t="s">
        <v>192</v>
      </c>
      <c r="EKZ201" s="40">
        <f t="shared" ref="EKZ201" si="982">(35.15+3.1+0.75*(2.75+2.3+2.75))*10.764</f>
        <v>474.69239999999996</v>
      </c>
      <c r="ELA201" s="40">
        <v>0</v>
      </c>
      <c r="ELB201" s="40">
        <f t="shared" ref="ELB201" si="983">EKZ201*(($F$183)+1)+(IF(ELA201&lt;101,ELA201,IF(ELA201&lt;201,ELA201/2,IF(ELA201&lt;=301,ELA201/3,ELA201/4))))</f>
        <v>712.03859999999997</v>
      </c>
      <c r="ELC201" s="62">
        <f t="shared" si="977"/>
        <v>0</v>
      </c>
      <c r="ELD201" s="63"/>
      <c r="ELE201" s="62">
        <v>5</v>
      </c>
      <c r="ELF201" s="63"/>
      <c r="ELG201" s="40" t="s">
        <v>192</v>
      </c>
      <c r="ELH201" s="40">
        <f t="shared" ref="ELH201" si="984">(35.15+3.1+0.75*(2.75+2.3+2.75))*10.764</f>
        <v>474.69239999999996</v>
      </c>
      <c r="ELI201" s="40">
        <v>0</v>
      </c>
      <c r="ELJ201" s="40">
        <f t="shared" ref="ELJ201" si="985">ELH201*(($F$183)+1)+(IF(ELI201&lt;101,ELI201,IF(ELI201&lt;201,ELI201/2,IF(ELI201&lt;=301,ELI201/3,ELI201/4))))</f>
        <v>712.03859999999997</v>
      </c>
      <c r="ELK201" s="62">
        <f t="shared" si="977"/>
        <v>0</v>
      </c>
      <c r="ELL201" s="63"/>
      <c r="ELM201" s="62">
        <v>5</v>
      </c>
      <c r="ELN201" s="63"/>
      <c r="ELO201" s="40" t="s">
        <v>192</v>
      </c>
      <c r="ELP201" s="40">
        <f t="shared" ref="ELP201" si="986">(35.15+3.1+0.75*(2.75+2.3+2.75))*10.764</f>
        <v>474.69239999999996</v>
      </c>
      <c r="ELQ201" s="40">
        <v>0</v>
      </c>
      <c r="ELR201" s="40">
        <f t="shared" ref="ELR201" si="987">ELP201*(($F$183)+1)+(IF(ELQ201&lt;101,ELQ201,IF(ELQ201&lt;201,ELQ201/2,IF(ELQ201&lt;=301,ELQ201/3,ELQ201/4))))</f>
        <v>712.03859999999997</v>
      </c>
      <c r="ELS201" s="62">
        <f t="shared" si="977"/>
        <v>0</v>
      </c>
      <c r="ELT201" s="63"/>
      <c r="ELU201" s="62">
        <v>5</v>
      </c>
      <c r="ELV201" s="63"/>
      <c r="ELW201" s="40" t="s">
        <v>192</v>
      </c>
      <c r="ELX201" s="40">
        <f t="shared" ref="ELX201" si="988">(35.15+3.1+0.75*(2.75+2.3+2.75))*10.764</f>
        <v>474.69239999999996</v>
      </c>
      <c r="ELY201" s="40">
        <v>0</v>
      </c>
      <c r="ELZ201" s="40">
        <f t="shared" ref="ELZ201" si="989">ELX201*(($F$183)+1)+(IF(ELY201&lt;101,ELY201,IF(ELY201&lt;201,ELY201/2,IF(ELY201&lt;=301,ELY201/3,ELY201/4))))</f>
        <v>712.03859999999997</v>
      </c>
      <c r="EMA201" s="62">
        <f t="shared" si="977"/>
        <v>0</v>
      </c>
      <c r="EMB201" s="63"/>
      <c r="EMC201" s="62">
        <v>5</v>
      </c>
      <c r="EMD201" s="63"/>
      <c r="EME201" s="40" t="s">
        <v>192</v>
      </c>
      <c r="EMF201" s="40">
        <f t="shared" ref="EMF201" si="990">(35.15+3.1+0.75*(2.75+2.3+2.75))*10.764</f>
        <v>474.69239999999996</v>
      </c>
      <c r="EMG201" s="40">
        <v>0</v>
      </c>
      <c r="EMH201" s="40">
        <f t="shared" ref="EMH201" si="991">EMF201*(($F$183)+1)+(IF(EMG201&lt;101,EMG201,IF(EMG201&lt;201,EMG201/2,IF(EMG201&lt;=301,EMG201/3,EMG201/4))))</f>
        <v>712.03859999999997</v>
      </c>
      <c r="EMI201" s="62">
        <f t="shared" si="977"/>
        <v>0</v>
      </c>
      <c r="EMJ201" s="63"/>
      <c r="EMK201" s="62">
        <v>5</v>
      </c>
      <c r="EML201" s="63"/>
      <c r="EMM201" s="40" t="s">
        <v>192</v>
      </c>
      <c r="EMN201" s="40">
        <f t="shared" ref="EMN201" si="992">(35.15+3.1+0.75*(2.75+2.3+2.75))*10.764</f>
        <v>474.69239999999996</v>
      </c>
      <c r="EMO201" s="40">
        <v>0</v>
      </c>
      <c r="EMP201" s="40">
        <f t="shared" ref="EMP201" si="993">EMN201*(($F$183)+1)+(IF(EMO201&lt;101,EMO201,IF(EMO201&lt;201,EMO201/2,IF(EMO201&lt;=301,EMO201/3,EMO201/4))))</f>
        <v>712.03859999999997</v>
      </c>
      <c r="EMQ201" s="62">
        <f t="shared" ref="EMQ201:EOU201" si="994">EMQ200</f>
        <v>0</v>
      </c>
      <c r="EMR201" s="63"/>
      <c r="EMS201" s="62">
        <v>5</v>
      </c>
      <c r="EMT201" s="63"/>
      <c r="EMU201" s="40" t="s">
        <v>192</v>
      </c>
      <c r="EMV201" s="40">
        <f t="shared" ref="EMV201" si="995">(35.15+3.1+0.75*(2.75+2.3+2.75))*10.764</f>
        <v>474.69239999999996</v>
      </c>
      <c r="EMW201" s="40">
        <v>0</v>
      </c>
      <c r="EMX201" s="40">
        <f t="shared" ref="EMX201" si="996">EMV201*(($F$183)+1)+(IF(EMW201&lt;101,EMW201,IF(EMW201&lt;201,EMW201/2,IF(EMW201&lt;=301,EMW201/3,EMW201/4))))</f>
        <v>712.03859999999997</v>
      </c>
      <c r="EMY201" s="62">
        <f t="shared" si="994"/>
        <v>0</v>
      </c>
      <c r="EMZ201" s="63"/>
      <c r="ENA201" s="62">
        <v>5</v>
      </c>
      <c r="ENB201" s="63"/>
      <c r="ENC201" s="40" t="s">
        <v>192</v>
      </c>
      <c r="END201" s="40">
        <f t="shared" ref="END201" si="997">(35.15+3.1+0.75*(2.75+2.3+2.75))*10.764</f>
        <v>474.69239999999996</v>
      </c>
      <c r="ENE201" s="40">
        <v>0</v>
      </c>
      <c r="ENF201" s="40">
        <f t="shared" ref="ENF201" si="998">END201*(($F$183)+1)+(IF(ENE201&lt;101,ENE201,IF(ENE201&lt;201,ENE201/2,IF(ENE201&lt;=301,ENE201/3,ENE201/4))))</f>
        <v>712.03859999999997</v>
      </c>
      <c r="ENG201" s="62">
        <f t="shared" si="994"/>
        <v>0</v>
      </c>
      <c r="ENH201" s="63"/>
      <c r="ENI201" s="62">
        <v>5</v>
      </c>
      <c r="ENJ201" s="63"/>
      <c r="ENK201" s="40" t="s">
        <v>192</v>
      </c>
      <c r="ENL201" s="40">
        <f t="shared" ref="ENL201" si="999">(35.15+3.1+0.75*(2.75+2.3+2.75))*10.764</f>
        <v>474.69239999999996</v>
      </c>
      <c r="ENM201" s="40">
        <v>0</v>
      </c>
      <c r="ENN201" s="40">
        <f t="shared" ref="ENN201" si="1000">ENL201*(($F$183)+1)+(IF(ENM201&lt;101,ENM201,IF(ENM201&lt;201,ENM201/2,IF(ENM201&lt;=301,ENM201/3,ENM201/4))))</f>
        <v>712.03859999999997</v>
      </c>
      <c r="ENO201" s="62">
        <f t="shared" si="994"/>
        <v>0</v>
      </c>
      <c r="ENP201" s="63"/>
      <c r="ENQ201" s="62">
        <v>5</v>
      </c>
      <c r="ENR201" s="63"/>
      <c r="ENS201" s="40" t="s">
        <v>192</v>
      </c>
      <c r="ENT201" s="40">
        <f t="shared" ref="ENT201" si="1001">(35.15+3.1+0.75*(2.75+2.3+2.75))*10.764</f>
        <v>474.69239999999996</v>
      </c>
      <c r="ENU201" s="40">
        <v>0</v>
      </c>
      <c r="ENV201" s="40">
        <f t="shared" ref="ENV201" si="1002">ENT201*(($F$183)+1)+(IF(ENU201&lt;101,ENU201,IF(ENU201&lt;201,ENU201/2,IF(ENU201&lt;=301,ENU201/3,ENU201/4))))</f>
        <v>712.03859999999997</v>
      </c>
      <c r="ENW201" s="62">
        <f t="shared" si="994"/>
        <v>0</v>
      </c>
      <c r="ENX201" s="63"/>
      <c r="ENY201" s="62">
        <v>5</v>
      </c>
      <c r="ENZ201" s="63"/>
      <c r="EOA201" s="40" t="s">
        <v>192</v>
      </c>
      <c r="EOB201" s="40">
        <f t="shared" ref="EOB201" si="1003">(35.15+3.1+0.75*(2.75+2.3+2.75))*10.764</f>
        <v>474.69239999999996</v>
      </c>
      <c r="EOC201" s="40">
        <v>0</v>
      </c>
      <c r="EOD201" s="40">
        <f t="shared" ref="EOD201" si="1004">EOB201*(($F$183)+1)+(IF(EOC201&lt;101,EOC201,IF(EOC201&lt;201,EOC201/2,IF(EOC201&lt;=301,EOC201/3,EOC201/4))))</f>
        <v>712.03859999999997</v>
      </c>
      <c r="EOE201" s="62">
        <f t="shared" si="994"/>
        <v>0</v>
      </c>
      <c r="EOF201" s="63"/>
      <c r="EOG201" s="62">
        <v>5</v>
      </c>
      <c r="EOH201" s="63"/>
      <c r="EOI201" s="40" t="s">
        <v>192</v>
      </c>
      <c r="EOJ201" s="40">
        <f t="shared" ref="EOJ201" si="1005">(35.15+3.1+0.75*(2.75+2.3+2.75))*10.764</f>
        <v>474.69239999999996</v>
      </c>
      <c r="EOK201" s="40">
        <v>0</v>
      </c>
      <c r="EOL201" s="40">
        <f t="shared" ref="EOL201" si="1006">EOJ201*(($F$183)+1)+(IF(EOK201&lt;101,EOK201,IF(EOK201&lt;201,EOK201/2,IF(EOK201&lt;=301,EOK201/3,EOK201/4))))</f>
        <v>712.03859999999997</v>
      </c>
      <c r="EOM201" s="62">
        <f t="shared" si="994"/>
        <v>0</v>
      </c>
      <c r="EON201" s="63"/>
      <c r="EOO201" s="62">
        <v>5</v>
      </c>
      <c r="EOP201" s="63"/>
      <c r="EOQ201" s="40" t="s">
        <v>192</v>
      </c>
      <c r="EOR201" s="40">
        <f t="shared" ref="EOR201" si="1007">(35.15+3.1+0.75*(2.75+2.3+2.75))*10.764</f>
        <v>474.69239999999996</v>
      </c>
      <c r="EOS201" s="40">
        <v>0</v>
      </c>
      <c r="EOT201" s="40">
        <f t="shared" ref="EOT201" si="1008">EOR201*(($F$183)+1)+(IF(EOS201&lt;101,EOS201,IF(EOS201&lt;201,EOS201/2,IF(EOS201&lt;=301,EOS201/3,EOS201/4))))</f>
        <v>712.03859999999997</v>
      </c>
      <c r="EOU201" s="62">
        <f t="shared" si="994"/>
        <v>0</v>
      </c>
      <c r="EOV201" s="63"/>
      <c r="EOW201" s="62">
        <v>5</v>
      </c>
      <c r="EOX201" s="63"/>
      <c r="EOY201" s="40" t="s">
        <v>192</v>
      </c>
      <c r="EOZ201" s="40">
        <f t="shared" ref="EOZ201" si="1009">(35.15+3.1+0.75*(2.75+2.3+2.75))*10.764</f>
        <v>474.69239999999996</v>
      </c>
      <c r="EPA201" s="40">
        <v>0</v>
      </c>
      <c r="EPB201" s="40">
        <f t="shared" ref="EPB201" si="1010">EOZ201*(($F$183)+1)+(IF(EPA201&lt;101,EPA201,IF(EPA201&lt;201,EPA201/2,IF(EPA201&lt;=301,EPA201/3,EPA201/4))))</f>
        <v>712.03859999999997</v>
      </c>
      <c r="EPC201" s="62">
        <f t="shared" ref="EPC201:ERG201" si="1011">EPC200</f>
        <v>0</v>
      </c>
      <c r="EPD201" s="63"/>
      <c r="EPE201" s="62">
        <v>5</v>
      </c>
      <c r="EPF201" s="63"/>
      <c r="EPG201" s="40" t="s">
        <v>192</v>
      </c>
      <c r="EPH201" s="40">
        <f t="shared" ref="EPH201" si="1012">(35.15+3.1+0.75*(2.75+2.3+2.75))*10.764</f>
        <v>474.69239999999996</v>
      </c>
      <c r="EPI201" s="40">
        <v>0</v>
      </c>
      <c r="EPJ201" s="40">
        <f t="shared" ref="EPJ201" si="1013">EPH201*(($F$183)+1)+(IF(EPI201&lt;101,EPI201,IF(EPI201&lt;201,EPI201/2,IF(EPI201&lt;=301,EPI201/3,EPI201/4))))</f>
        <v>712.03859999999997</v>
      </c>
      <c r="EPK201" s="62">
        <f t="shared" si="1011"/>
        <v>0</v>
      </c>
      <c r="EPL201" s="63"/>
      <c r="EPM201" s="62">
        <v>5</v>
      </c>
      <c r="EPN201" s="63"/>
      <c r="EPO201" s="40" t="s">
        <v>192</v>
      </c>
      <c r="EPP201" s="40">
        <f t="shared" ref="EPP201" si="1014">(35.15+3.1+0.75*(2.75+2.3+2.75))*10.764</f>
        <v>474.69239999999996</v>
      </c>
      <c r="EPQ201" s="40">
        <v>0</v>
      </c>
      <c r="EPR201" s="40">
        <f t="shared" ref="EPR201" si="1015">EPP201*(($F$183)+1)+(IF(EPQ201&lt;101,EPQ201,IF(EPQ201&lt;201,EPQ201/2,IF(EPQ201&lt;=301,EPQ201/3,EPQ201/4))))</f>
        <v>712.03859999999997</v>
      </c>
      <c r="EPS201" s="62">
        <f t="shared" si="1011"/>
        <v>0</v>
      </c>
      <c r="EPT201" s="63"/>
      <c r="EPU201" s="62">
        <v>5</v>
      </c>
      <c r="EPV201" s="63"/>
      <c r="EPW201" s="40" t="s">
        <v>192</v>
      </c>
      <c r="EPX201" s="40">
        <f t="shared" ref="EPX201" si="1016">(35.15+3.1+0.75*(2.75+2.3+2.75))*10.764</f>
        <v>474.69239999999996</v>
      </c>
      <c r="EPY201" s="40">
        <v>0</v>
      </c>
      <c r="EPZ201" s="40">
        <f t="shared" ref="EPZ201" si="1017">EPX201*(($F$183)+1)+(IF(EPY201&lt;101,EPY201,IF(EPY201&lt;201,EPY201/2,IF(EPY201&lt;=301,EPY201/3,EPY201/4))))</f>
        <v>712.03859999999997</v>
      </c>
      <c r="EQA201" s="62">
        <f t="shared" si="1011"/>
        <v>0</v>
      </c>
      <c r="EQB201" s="63"/>
      <c r="EQC201" s="62">
        <v>5</v>
      </c>
      <c r="EQD201" s="63"/>
      <c r="EQE201" s="40" t="s">
        <v>192</v>
      </c>
      <c r="EQF201" s="40">
        <f t="shared" ref="EQF201" si="1018">(35.15+3.1+0.75*(2.75+2.3+2.75))*10.764</f>
        <v>474.69239999999996</v>
      </c>
      <c r="EQG201" s="40">
        <v>0</v>
      </c>
      <c r="EQH201" s="40">
        <f t="shared" ref="EQH201" si="1019">EQF201*(($F$183)+1)+(IF(EQG201&lt;101,EQG201,IF(EQG201&lt;201,EQG201/2,IF(EQG201&lt;=301,EQG201/3,EQG201/4))))</f>
        <v>712.03859999999997</v>
      </c>
      <c r="EQI201" s="62">
        <f t="shared" si="1011"/>
        <v>0</v>
      </c>
      <c r="EQJ201" s="63"/>
      <c r="EQK201" s="62">
        <v>5</v>
      </c>
      <c r="EQL201" s="63"/>
      <c r="EQM201" s="40" t="s">
        <v>192</v>
      </c>
      <c r="EQN201" s="40">
        <f t="shared" ref="EQN201" si="1020">(35.15+3.1+0.75*(2.75+2.3+2.75))*10.764</f>
        <v>474.69239999999996</v>
      </c>
      <c r="EQO201" s="40">
        <v>0</v>
      </c>
      <c r="EQP201" s="40">
        <f t="shared" ref="EQP201" si="1021">EQN201*(($F$183)+1)+(IF(EQO201&lt;101,EQO201,IF(EQO201&lt;201,EQO201/2,IF(EQO201&lt;=301,EQO201/3,EQO201/4))))</f>
        <v>712.03859999999997</v>
      </c>
      <c r="EQQ201" s="62">
        <f t="shared" si="1011"/>
        <v>0</v>
      </c>
      <c r="EQR201" s="63"/>
      <c r="EQS201" s="62">
        <v>5</v>
      </c>
      <c r="EQT201" s="63"/>
      <c r="EQU201" s="40" t="s">
        <v>192</v>
      </c>
      <c r="EQV201" s="40">
        <f t="shared" ref="EQV201" si="1022">(35.15+3.1+0.75*(2.75+2.3+2.75))*10.764</f>
        <v>474.69239999999996</v>
      </c>
      <c r="EQW201" s="40">
        <v>0</v>
      </c>
      <c r="EQX201" s="40">
        <f t="shared" ref="EQX201" si="1023">EQV201*(($F$183)+1)+(IF(EQW201&lt;101,EQW201,IF(EQW201&lt;201,EQW201/2,IF(EQW201&lt;=301,EQW201/3,EQW201/4))))</f>
        <v>712.03859999999997</v>
      </c>
      <c r="EQY201" s="62">
        <f t="shared" si="1011"/>
        <v>0</v>
      </c>
      <c r="EQZ201" s="63"/>
      <c r="ERA201" s="62">
        <v>5</v>
      </c>
      <c r="ERB201" s="63"/>
      <c r="ERC201" s="40" t="s">
        <v>192</v>
      </c>
      <c r="ERD201" s="40">
        <f t="shared" ref="ERD201" si="1024">(35.15+3.1+0.75*(2.75+2.3+2.75))*10.764</f>
        <v>474.69239999999996</v>
      </c>
      <c r="ERE201" s="40">
        <v>0</v>
      </c>
      <c r="ERF201" s="40">
        <f t="shared" ref="ERF201" si="1025">ERD201*(($F$183)+1)+(IF(ERE201&lt;101,ERE201,IF(ERE201&lt;201,ERE201/2,IF(ERE201&lt;=301,ERE201/3,ERE201/4))))</f>
        <v>712.03859999999997</v>
      </c>
      <c r="ERG201" s="62">
        <f t="shared" si="1011"/>
        <v>0</v>
      </c>
      <c r="ERH201" s="63"/>
      <c r="ERI201" s="62">
        <v>5</v>
      </c>
      <c r="ERJ201" s="63"/>
      <c r="ERK201" s="40" t="s">
        <v>192</v>
      </c>
      <c r="ERL201" s="40">
        <f t="shared" ref="ERL201" si="1026">(35.15+3.1+0.75*(2.75+2.3+2.75))*10.764</f>
        <v>474.69239999999996</v>
      </c>
      <c r="ERM201" s="40">
        <v>0</v>
      </c>
      <c r="ERN201" s="40">
        <f t="shared" ref="ERN201" si="1027">ERL201*(($F$183)+1)+(IF(ERM201&lt;101,ERM201,IF(ERM201&lt;201,ERM201/2,IF(ERM201&lt;=301,ERM201/3,ERM201/4))))</f>
        <v>712.03859999999997</v>
      </c>
      <c r="ERO201" s="62">
        <f t="shared" ref="ERO201:ETS201" si="1028">ERO200</f>
        <v>0</v>
      </c>
      <c r="ERP201" s="63"/>
      <c r="ERQ201" s="62">
        <v>5</v>
      </c>
      <c r="ERR201" s="63"/>
      <c r="ERS201" s="40" t="s">
        <v>192</v>
      </c>
      <c r="ERT201" s="40">
        <f t="shared" ref="ERT201" si="1029">(35.15+3.1+0.75*(2.75+2.3+2.75))*10.764</f>
        <v>474.69239999999996</v>
      </c>
      <c r="ERU201" s="40">
        <v>0</v>
      </c>
      <c r="ERV201" s="40">
        <f t="shared" ref="ERV201" si="1030">ERT201*(($F$183)+1)+(IF(ERU201&lt;101,ERU201,IF(ERU201&lt;201,ERU201/2,IF(ERU201&lt;=301,ERU201/3,ERU201/4))))</f>
        <v>712.03859999999997</v>
      </c>
      <c r="ERW201" s="62">
        <f t="shared" si="1028"/>
        <v>0</v>
      </c>
      <c r="ERX201" s="63"/>
      <c r="ERY201" s="62">
        <v>5</v>
      </c>
      <c r="ERZ201" s="63"/>
      <c r="ESA201" s="40" t="s">
        <v>192</v>
      </c>
      <c r="ESB201" s="40">
        <f t="shared" ref="ESB201" si="1031">(35.15+3.1+0.75*(2.75+2.3+2.75))*10.764</f>
        <v>474.69239999999996</v>
      </c>
      <c r="ESC201" s="40">
        <v>0</v>
      </c>
      <c r="ESD201" s="40">
        <f t="shared" ref="ESD201" si="1032">ESB201*(($F$183)+1)+(IF(ESC201&lt;101,ESC201,IF(ESC201&lt;201,ESC201/2,IF(ESC201&lt;=301,ESC201/3,ESC201/4))))</f>
        <v>712.03859999999997</v>
      </c>
      <c r="ESE201" s="62">
        <f t="shared" si="1028"/>
        <v>0</v>
      </c>
      <c r="ESF201" s="63"/>
      <c r="ESG201" s="62">
        <v>5</v>
      </c>
      <c r="ESH201" s="63"/>
      <c r="ESI201" s="40" t="s">
        <v>192</v>
      </c>
      <c r="ESJ201" s="40">
        <f t="shared" ref="ESJ201" si="1033">(35.15+3.1+0.75*(2.75+2.3+2.75))*10.764</f>
        <v>474.69239999999996</v>
      </c>
      <c r="ESK201" s="40">
        <v>0</v>
      </c>
      <c r="ESL201" s="40">
        <f t="shared" ref="ESL201" si="1034">ESJ201*(($F$183)+1)+(IF(ESK201&lt;101,ESK201,IF(ESK201&lt;201,ESK201/2,IF(ESK201&lt;=301,ESK201/3,ESK201/4))))</f>
        <v>712.03859999999997</v>
      </c>
      <c r="ESM201" s="62">
        <f t="shared" si="1028"/>
        <v>0</v>
      </c>
      <c r="ESN201" s="63"/>
      <c r="ESO201" s="62">
        <v>5</v>
      </c>
      <c r="ESP201" s="63"/>
      <c r="ESQ201" s="40" t="s">
        <v>192</v>
      </c>
      <c r="ESR201" s="40">
        <f t="shared" ref="ESR201" si="1035">(35.15+3.1+0.75*(2.75+2.3+2.75))*10.764</f>
        <v>474.69239999999996</v>
      </c>
      <c r="ESS201" s="40">
        <v>0</v>
      </c>
      <c r="EST201" s="40">
        <f t="shared" ref="EST201" si="1036">ESR201*(($F$183)+1)+(IF(ESS201&lt;101,ESS201,IF(ESS201&lt;201,ESS201/2,IF(ESS201&lt;=301,ESS201/3,ESS201/4))))</f>
        <v>712.03859999999997</v>
      </c>
      <c r="ESU201" s="62">
        <f t="shared" si="1028"/>
        <v>0</v>
      </c>
      <c r="ESV201" s="63"/>
      <c r="ESW201" s="62">
        <v>5</v>
      </c>
      <c r="ESX201" s="63"/>
      <c r="ESY201" s="40" t="s">
        <v>192</v>
      </c>
      <c r="ESZ201" s="40">
        <f t="shared" ref="ESZ201" si="1037">(35.15+3.1+0.75*(2.75+2.3+2.75))*10.764</f>
        <v>474.69239999999996</v>
      </c>
      <c r="ETA201" s="40">
        <v>0</v>
      </c>
      <c r="ETB201" s="40">
        <f t="shared" ref="ETB201" si="1038">ESZ201*(($F$183)+1)+(IF(ETA201&lt;101,ETA201,IF(ETA201&lt;201,ETA201/2,IF(ETA201&lt;=301,ETA201/3,ETA201/4))))</f>
        <v>712.03859999999997</v>
      </c>
      <c r="ETC201" s="62">
        <f t="shared" si="1028"/>
        <v>0</v>
      </c>
      <c r="ETD201" s="63"/>
      <c r="ETE201" s="62">
        <v>5</v>
      </c>
      <c r="ETF201" s="63"/>
      <c r="ETG201" s="40" t="s">
        <v>192</v>
      </c>
      <c r="ETH201" s="40">
        <f t="shared" ref="ETH201" si="1039">(35.15+3.1+0.75*(2.75+2.3+2.75))*10.764</f>
        <v>474.69239999999996</v>
      </c>
      <c r="ETI201" s="40">
        <v>0</v>
      </c>
      <c r="ETJ201" s="40">
        <f t="shared" ref="ETJ201" si="1040">ETH201*(($F$183)+1)+(IF(ETI201&lt;101,ETI201,IF(ETI201&lt;201,ETI201/2,IF(ETI201&lt;=301,ETI201/3,ETI201/4))))</f>
        <v>712.03859999999997</v>
      </c>
      <c r="ETK201" s="62">
        <f t="shared" si="1028"/>
        <v>0</v>
      </c>
      <c r="ETL201" s="63"/>
      <c r="ETM201" s="62">
        <v>5</v>
      </c>
      <c r="ETN201" s="63"/>
      <c r="ETO201" s="40" t="s">
        <v>192</v>
      </c>
      <c r="ETP201" s="40">
        <f t="shared" ref="ETP201" si="1041">(35.15+3.1+0.75*(2.75+2.3+2.75))*10.764</f>
        <v>474.69239999999996</v>
      </c>
      <c r="ETQ201" s="40">
        <v>0</v>
      </c>
      <c r="ETR201" s="40">
        <f t="shared" ref="ETR201" si="1042">ETP201*(($F$183)+1)+(IF(ETQ201&lt;101,ETQ201,IF(ETQ201&lt;201,ETQ201/2,IF(ETQ201&lt;=301,ETQ201/3,ETQ201/4))))</f>
        <v>712.03859999999997</v>
      </c>
      <c r="ETS201" s="62">
        <f t="shared" si="1028"/>
        <v>0</v>
      </c>
      <c r="ETT201" s="63"/>
      <c r="ETU201" s="62">
        <v>5</v>
      </c>
      <c r="ETV201" s="63"/>
      <c r="ETW201" s="40" t="s">
        <v>192</v>
      </c>
      <c r="ETX201" s="40">
        <f t="shared" ref="ETX201" si="1043">(35.15+3.1+0.75*(2.75+2.3+2.75))*10.764</f>
        <v>474.69239999999996</v>
      </c>
      <c r="ETY201" s="40">
        <v>0</v>
      </c>
      <c r="ETZ201" s="40">
        <f t="shared" ref="ETZ201" si="1044">ETX201*(($F$183)+1)+(IF(ETY201&lt;101,ETY201,IF(ETY201&lt;201,ETY201/2,IF(ETY201&lt;=301,ETY201/3,ETY201/4))))</f>
        <v>712.03859999999997</v>
      </c>
      <c r="EUA201" s="62">
        <f t="shared" ref="EUA201:EWE201" si="1045">EUA200</f>
        <v>0</v>
      </c>
      <c r="EUB201" s="63"/>
      <c r="EUC201" s="62">
        <v>5</v>
      </c>
      <c r="EUD201" s="63"/>
      <c r="EUE201" s="40" t="s">
        <v>192</v>
      </c>
      <c r="EUF201" s="40">
        <f t="shared" ref="EUF201" si="1046">(35.15+3.1+0.75*(2.75+2.3+2.75))*10.764</f>
        <v>474.69239999999996</v>
      </c>
      <c r="EUG201" s="40">
        <v>0</v>
      </c>
      <c r="EUH201" s="40">
        <f t="shared" ref="EUH201" si="1047">EUF201*(($F$183)+1)+(IF(EUG201&lt;101,EUG201,IF(EUG201&lt;201,EUG201/2,IF(EUG201&lt;=301,EUG201/3,EUG201/4))))</f>
        <v>712.03859999999997</v>
      </c>
      <c r="EUI201" s="62">
        <f t="shared" si="1045"/>
        <v>0</v>
      </c>
      <c r="EUJ201" s="63"/>
      <c r="EUK201" s="62">
        <v>5</v>
      </c>
      <c r="EUL201" s="63"/>
      <c r="EUM201" s="40" t="s">
        <v>192</v>
      </c>
      <c r="EUN201" s="40">
        <f t="shared" ref="EUN201" si="1048">(35.15+3.1+0.75*(2.75+2.3+2.75))*10.764</f>
        <v>474.69239999999996</v>
      </c>
      <c r="EUO201" s="40">
        <v>0</v>
      </c>
      <c r="EUP201" s="40">
        <f t="shared" ref="EUP201" si="1049">EUN201*(($F$183)+1)+(IF(EUO201&lt;101,EUO201,IF(EUO201&lt;201,EUO201/2,IF(EUO201&lt;=301,EUO201/3,EUO201/4))))</f>
        <v>712.03859999999997</v>
      </c>
      <c r="EUQ201" s="62">
        <f t="shared" si="1045"/>
        <v>0</v>
      </c>
      <c r="EUR201" s="63"/>
      <c r="EUS201" s="62">
        <v>5</v>
      </c>
      <c r="EUT201" s="63"/>
      <c r="EUU201" s="40" t="s">
        <v>192</v>
      </c>
      <c r="EUV201" s="40">
        <f t="shared" ref="EUV201" si="1050">(35.15+3.1+0.75*(2.75+2.3+2.75))*10.764</f>
        <v>474.69239999999996</v>
      </c>
      <c r="EUW201" s="40">
        <v>0</v>
      </c>
      <c r="EUX201" s="40">
        <f t="shared" ref="EUX201" si="1051">EUV201*(($F$183)+1)+(IF(EUW201&lt;101,EUW201,IF(EUW201&lt;201,EUW201/2,IF(EUW201&lt;=301,EUW201/3,EUW201/4))))</f>
        <v>712.03859999999997</v>
      </c>
      <c r="EUY201" s="62">
        <f t="shared" si="1045"/>
        <v>0</v>
      </c>
      <c r="EUZ201" s="63"/>
      <c r="EVA201" s="62">
        <v>5</v>
      </c>
      <c r="EVB201" s="63"/>
      <c r="EVC201" s="40" t="s">
        <v>192</v>
      </c>
      <c r="EVD201" s="40">
        <f t="shared" ref="EVD201" si="1052">(35.15+3.1+0.75*(2.75+2.3+2.75))*10.764</f>
        <v>474.69239999999996</v>
      </c>
      <c r="EVE201" s="40">
        <v>0</v>
      </c>
      <c r="EVF201" s="40">
        <f t="shared" ref="EVF201" si="1053">EVD201*(($F$183)+1)+(IF(EVE201&lt;101,EVE201,IF(EVE201&lt;201,EVE201/2,IF(EVE201&lt;=301,EVE201/3,EVE201/4))))</f>
        <v>712.03859999999997</v>
      </c>
      <c r="EVG201" s="62">
        <f t="shared" si="1045"/>
        <v>0</v>
      </c>
      <c r="EVH201" s="63"/>
      <c r="EVI201" s="62">
        <v>5</v>
      </c>
      <c r="EVJ201" s="63"/>
      <c r="EVK201" s="40" t="s">
        <v>192</v>
      </c>
      <c r="EVL201" s="40">
        <f t="shared" ref="EVL201" si="1054">(35.15+3.1+0.75*(2.75+2.3+2.75))*10.764</f>
        <v>474.69239999999996</v>
      </c>
      <c r="EVM201" s="40">
        <v>0</v>
      </c>
      <c r="EVN201" s="40">
        <f t="shared" ref="EVN201" si="1055">EVL201*(($F$183)+1)+(IF(EVM201&lt;101,EVM201,IF(EVM201&lt;201,EVM201/2,IF(EVM201&lt;=301,EVM201/3,EVM201/4))))</f>
        <v>712.03859999999997</v>
      </c>
      <c r="EVO201" s="62">
        <f t="shared" si="1045"/>
        <v>0</v>
      </c>
      <c r="EVP201" s="63"/>
      <c r="EVQ201" s="62">
        <v>5</v>
      </c>
      <c r="EVR201" s="63"/>
      <c r="EVS201" s="40" t="s">
        <v>192</v>
      </c>
      <c r="EVT201" s="40">
        <f t="shared" ref="EVT201" si="1056">(35.15+3.1+0.75*(2.75+2.3+2.75))*10.764</f>
        <v>474.69239999999996</v>
      </c>
      <c r="EVU201" s="40">
        <v>0</v>
      </c>
      <c r="EVV201" s="40">
        <f t="shared" ref="EVV201" si="1057">EVT201*(($F$183)+1)+(IF(EVU201&lt;101,EVU201,IF(EVU201&lt;201,EVU201/2,IF(EVU201&lt;=301,EVU201/3,EVU201/4))))</f>
        <v>712.03859999999997</v>
      </c>
      <c r="EVW201" s="62">
        <f t="shared" si="1045"/>
        <v>0</v>
      </c>
      <c r="EVX201" s="63"/>
      <c r="EVY201" s="62">
        <v>5</v>
      </c>
      <c r="EVZ201" s="63"/>
      <c r="EWA201" s="40" t="s">
        <v>192</v>
      </c>
      <c r="EWB201" s="40">
        <f t="shared" ref="EWB201" si="1058">(35.15+3.1+0.75*(2.75+2.3+2.75))*10.764</f>
        <v>474.69239999999996</v>
      </c>
      <c r="EWC201" s="40">
        <v>0</v>
      </c>
      <c r="EWD201" s="40">
        <f t="shared" ref="EWD201" si="1059">EWB201*(($F$183)+1)+(IF(EWC201&lt;101,EWC201,IF(EWC201&lt;201,EWC201/2,IF(EWC201&lt;=301,EWC201/3,EWC201/4))))</f>
        <v>712.03859999999997</v>
      </c>
      <c r="EWE201" s="62">
        <f t="shared" si="1045"/>
        <v>0</v>
      </c>
      <c r="EWF201" s="63"/>
      <c r="EWG201" s="62">
        <v>5</v>
      </c>
      <c r="EWH201" s="63"/>
      <c r="EWI201" s="40" t="s">
        <v>192</v>
      </c>
      <c r="EWJ201" s="40">
        <f t="shared" ref="EWJ201" si="1060">(35.15+3.1+0.75*(2.75+2.3+2.75))*10.764</f>
        <v>474.69239999999996</v>
      </c>
      <c r="EWK201" s="40">
        <v>0</v>
      </c>
      <c r="EWL201" s="40">
        <f t="shared" ref="EWL201" si="1061">EWJ201*(($F$183)+1)+(IF(EWK201&lt;101,EWK201,IF(EWK201&lt;201,EWK201/2,IF(EWK201&lt;=301,EWK201/3,EWK201/4))))</f>
        <v>712.03859999999997</v>
      </c>
      <c r="EWM201" s="62">
        <f t="shared" ref="EWM201:EYQ201" si="1062">EWM200</f>
        <v>0</v>
      </c>
      <c r="EWN201" s="63"/>
      <c r="EWO201" s="62">
        <v>5</v>
      </c>
      <c r="EWP201" s="63"/>
      <c r="EWQ201" s="40" t="s">
        <v>192</v>
      </c>
      <c r="EWR201" s="40">
        <f t="shared" ref="EWR201" si="1063">(35.15+3.1+0.75*(2.75+2.3+2.75))*10.764</f>
        <v>474.69239999999996</v>
      </c>
      <c r="EWS201" s="40">
        <v>0</v>
      </c>
      <c r="EWT201" s="40">
        <f t="shared" ref="EWT201" si="1064">EWR201*(($F$183)+1)+(IF(EWS201&lt;101,EWS201,IF(EWS201&lt;201,EWS201/2,IF(EWS201&lt;=301,EWS201/3,EWS201/4))))</f>
        <v>712.03859999999997</v>
      </c>
      <c r="EWU201" s="62">
        <f t="shared" si="1062"/>
        <v>0</v>
      </c>
      <c r="EWV201" s="63"/>
      <c r="EWW201" s="62">
        <v>5</v>
      </c>
      <c r="EWX201" s="63"/>
      <c r="EWY201" s="40" t="s">
        <v>192</v>
      </c>
      <c r="EWZ201" s="40">
        <f t="shared" ref="EWZ201" si="1065">(35.15+3.1+0.75*(2.75+2.3+2.75))*10.764</f>
        <v>474.69239999999996</v>
      </c>
      <c r="EXA201" s="40">
        <v>0</v>
      </c>
      <c r="EXB201" s="40">
        <f t="shared" ref="EXB201" si="1066">EWZ201*(($F$183)+1)+(IF(EXA201&lt;101,EXA201,IF(EXA201&lt;201,EXA201/2,IF(EXA201&lt;=301,EXA201/3,EXA201/4))))</f>
        <v>712.03859999999997</v>
      </c>
      <c r="EXC201" s="62">
        <f t="shared" si="1062"/>
        <v>0</v>
      </c>
      <c r="EXD201" s="63"/>
      <c r="EXE201" s="62">
        <v>5</v>
      </c>
      <c r="EXF201" s="63"/>
      <c r="EXG201" s="40" t="s">
        <v>192</v>
      </c>
      <c r="EXH201" s="40">
        <f t="shared" ref="EXH201" si="1067">(35.15+3.1+0.75*(2.75+2.3+2.75))*10.764</f>
        <v>474.69239999999996</v>
      </c>
      <c r="EXI201" s="40">
        <v>0</v>
      </c>
      <c r="EXJ201" s="40">
        <f t="shared" ref="EXJ201" si="1068">EXH201*(($F$183)+1)+(IF(EXI201&lt;101,EXI201,IF(EXI201&lt;201,EXI201/2,IF(EXI201&lt;=301,EXI201/3,EXI201/4))))</f>
        <v>712.03859999999997</v>
      </c>
      <c r="EXK201" s="62">
        <f t="shared" si="1062"/>
        <v>0</v>
      </c>
      <c r="EXL201" s="63"/>
      <c r="EXM201" s="62">
        <v>5</v>
      </c>
      <c r="EXN201" s="63"/>
      <c r="EXO201" s="40" t="s">
        <v>192</v>
      </c>
      <c r="EXP201" s="40">
        <f t="shared" ref="EXP201" si="1069">(35.15+3.1+0.75*(2.75+2.3+2.75))*10.764</f>
        <v>474.69239999999996</v>
      </c>
      <c r="EXQ201" s="40">
        <v>0</v>
      </c>
      <c r="EXR201" s="40">
        <f t="shared" ref="EXR201" si="1070">EXP201*(($F$183)+1)+(IF(EXQ201&lt;101,EXQ201,IF(EXQ201&lt;201,EXQ201/2,IF(EXQ201&lt;=301,EXQ201/3,EXQ201/4))))</f>
        <v>712.03859999999997</v>
      </c>
      <c r="EXS201" s="62">
        <f t="shared" si="1062"/>
        <v>0</v>
      </c>
      <c r="EXT201" s="63"/>
      <c r="EXU201" s="62">
        <v>5</v>
      </c>
      <c r="EXV201" s="63"/>
      <c r="EXW201" s="40" t="s">
        <v>192</v>
      </c>
      <c r="EXX201" s="40">
        <f t="shared" ref="EXX201" si="1071">(35.15+3.1+0.75*(2.75+2.3+2.75))*10.764</f>
        <v>474.69239999999996</v>
      </c>
      <c r="EXY201" s="40">
        <v>0</v>
      </c>
      <c r="EXZ201" s="40">
        <f t="shared" ref="EXZ201" si="1072">EXX201*(($F$183)+1)+(IF(EXY201&lt;101,EXY201,IF(EXY201&lt;201,EXY201/2,IF(EXY201&lt;=301,EXY201/3,EXY201/4))))</f>
        <v>712.03859999999997</v>
      </c>
      <c r="EYA201" s="62">
        <f t="shared" si="1062"/>
        <v>0</v>
      </c>
      <c r="EYB201" s="63"/>
      <c r="EYC201" s="62">
        <v>5</v>
      </c>
      <c r="EYD201" s="63"/>
      <c r="EYE201" s="40" t="s">
        <v>192</v>
      </c>
      <c r="EYF201" s="40">
        <f t="shared" ref="EYF201" si="1073">(35.15+3.1+0.75*(2.75+2.3+2.75))*10.764</f>
        <v>474.69239999999996</v>
      </c>
      <c r="EYG201" s="40">
        <v>0</v>
      </c>
      <c r="EYH201" s="40">
        <f t="shared" ref="EYH201" si="1074">EYF201*(($F$183)+1)+(IF(EYG201&lt;101,EYG201,IF(EYG201&lt;201,EYG201/2,IF(EYG201&lt;=301,EYG201/3,EYG201/4))))</f>
        <v>712.03859999999997</v>
      </c>
      <c r="EYI201" s="62">
        <f t="shared" si="1062"/>
        <v>0</v>
      </c>
      <c r="EYJ201" s="63"/>
      <c r="EYK201" s="62">
        <v>5</v>
      </c>
      <c r="EYL201" s="63"/>
      <c r="EYM201" s="40" t="s">
        <v>192</v>
      </c>
      <c r="EYN201" s="40">
        <f t="shared" ref="EYN201" si="1075">(35.15+3.1+0.75*(2.75+2.3+2.75))*10.764</f>
        <v>474.69239999999996</v>
      </c>
      <c r="EYO201" s="40">
        <v>0</v>
      </c>
      <c r="EYP201" s="40">
        <f t="shared" ref="EYP201" si="1076">EYN201*(($F$183)+1)+(IF(EYO201&lt;101,EYO201,IF(EYO201&lt;201,EYO201/2,IF(EYO201&lt;=301,EYO201/3,EYO201/4))))</f>
        <v>712.03859999999997</v>
      </c>
      <c r="EYQ201" s="62">
        <f t="shared" si="1062"/>
        <v>0</v>
      </c>
      <c r="EYR201" s="63"/>
      <c r="EYS201" s="62">
        <v>5</v>
      </c>
      <c r="EYT201" s="63"/>
      <c r="EYU201" s="40" t="s">
        <v>192</v>
      </c>
      <c r="EYV201" s="40">
        <f t="shared" ref="EYV201" si="1077">(35.15+3.1+0.75*(2.75+2.3+2.75))*10.764</f>
        <v>474.69239999999996</v>
      </c>
      <c r="EYW201" s="40">
        <v>0</v>
      </c>
      <c r="EYX201" s="40">
        <f t="shared" ref="EYX201" si="1078">EYV201*(($F$183)+1)+(IF(EYW201&lt;101,EYW201,IF(EYW201&lt;201,EYW201/2,IF(EYW201&lt;=301,EYW201/3,EYW201/4))))</f>
        <v>712.03859999999997</v>
      </c>
      <c r="EYY201" s="62">
        <f t="shared" ref="EYY201:FBC201" si="1079">EYY200</f>
        <v>0</v>
      </c>
      <c r="EYZ201" s="63"/>
      <c r="EZA201" s="62">
        <v>5</v>
      </c>
      <c r="EZB201" s="63"/>
      <c r="EZC201" s="40" t="s">
        <v>192</v>
      </c>
      <c r="EZD201" s="40">
        <f t="shared" ref="EZD201" si="1080">(35.15+3.1+0.75*(2.75+2.3+2.75))*10.764</f>
        <v>474.69239999999996</v>
      </c>
      <c r="EZE201" s="40">
        <v>0</v>
      </c>
      <c r="EZF201" s="40">
        <f t="shared" ref="EZF201" si="1081">EZD201*(($F$183)+1)+(IF(EZE201&lt;101,EZE201,IF(EZE201&lt;201,EZE201/2,IF(EZE201&lt;=301,EZE201/3,EZE201/4))))</f>
        <v>712.03859999999997</v>
      </c>
      <c r="EZG201" s="62">
        <f t="shared" si="1079"/>
        <v>0</v>
      </c>
      <c r="EZH201" s="63"/>
      <c r="EZI201" s="62">
        <v>5</v>
      </c>
      <c r="EZJ201" s="63"/>
      <c r="EZK201" s="40" t="s">
        <v>192</v>
      </c>
      <c r="EZL201" s="40">
        <f t="shared" ref="EZL201" si="1082">(35.15+3.1+0.75*(2.75+2.3+2.75))*10.764</f>
        <v>474.69239999999996</v>
      </c>
      <c r="EZM201" s="40">
        <v>0</v>
      </c>
      <c r="EZN201" s="40">
        <f t="shared" ref="EZN201" si="1083">EZL201*(($F$183)+1)+(IF(EZM201&lt;101,EZM201,IF(EZM201&lt;201,EZM201/2,IF(EZM201&lt;=301,EZM201/3,EZM201/4))))</f>
        <v>712.03859999999997</v>
      </c>
      <c r="EZO201" s="62">
        <f t="shared" si="1079"/>
        <v>0</v>
      </c>
      <c r="EZP201" s="63"/>
      <c r="EZQ201" s="62">
        <v>5</v>
      </c>
      <c r="EZR201" s="63"/>
      <c r="EZS201" s="40" t="s">
        <v>192</v>
      </c>
      <c r="EZT201" s="40">
        <f t="shared" ref="EZT201" si="1084">(35.15+3.1+0.75*(2.75+2.3+2.75))*10.764</f>
        <v>474.69239999999996</v>
      </c>
      <c r="EZU201" s="40">
        <v>0</v>
      </c>
      <c r="EZV201" s="40">
        <f t="shared" ref="EZV201" si="1085">EZT201*(($F$183)+1)+(IF(EZU201&lt;101,EZU201,IF(EZU201&lt;201,EZU201/2,IF(EZU201&lt;=301,EZU201/3,EZU201/4))))</f>
        <v>712.03859999999997</v>
      </c>
      <c r="EZW201" s="62">
        <f t="shared" si="1079"/>
        <v>0</v>
      </c>
      <c r="EZX201" s="63"/>
      <c r="EZY201" s="62">
        <v>5</v>
      </c>
      <c r="EZZ201" s="63"/>
      <c r="FAA201" s="40" t="s">
        <v>192</v>
      </c>
      <c r="FAB201" s="40">
        <f t="shared" ref="FAB201" si="1086">(35.15+3.1+0.75*(2.75+2.3+2.75))*10.764</f>
        <v>474.69239999999996</v>
      </c>
      <c r="FAC201" s="40">
        <v>0</v>
      </c>
      <c r="FAD201" s="40">
        <f t="shared" ref="FAD201" si="1087">FAB201*(($F$183)+1)+(IF(FAC201&lt;101,FAC201,IF(FAC201&lt;201,FAC201/2,IF(FAC201&lt;=301,FAC201/3,FAC201/4))))</f>
        <v>712.03859999999997</v>
      </c>
      <c r="FAE201" s="62">
        <f t="shared" si="1079"/>
        <v>0</v>
      </c>
      <c r="FAF201" s="63"/>
      <c r="FAG201" s="62">
        <v>5</v>
      </c>
      <c r="FAH201" s="63"/>
      <c r="FAI201" s="40" t="s">
        <v>192</v>
      </c>
      <c r="FAJ201" s="40">
        <f t="shared" ref="FAJ201" si="1088">(35.15+3.1+0.75*(2.75+2.3+2.75))*10.764</f>
        <v>474.69239999999996</v>
      </c>
      <c r="FAK201" s="40">
        <v>0</v>
      </c>
      <c r="FAL201" s="40">
        <f t="shared" ref="FAL201" si="1089">FAJ201*(($F$183)+1)+(IF(FAK201&lt;101,FAK201,IF(FAK201&lt;201,FAK201/2,IF(FAK201&lt;=301,FAK201/3,FAK201/4))))</f>
        <v>712.03859999999997</v>
      </c>
      <c r="FAM201" s="62">
        <f t="shared" si="1079"/>
        <v>0</v>
      </c>
      <c r="FAN201" s="63"/>
      <c r="FAO201" s="62">
        <v>5</v>
      </c>
      <c r="FAP201" s="63"/>
      <c r="FAQ201" s="40" t="s">
        <v>192</v>
      </c>
      <c r="FAR201" s="40">
        <f t="shared" ref="FAR201" si="1090">(35.15+3.1+0.75*(2.75+2.3+2.75))*10.764</f>
        <v>474.69239999999996</v>
      </c>
      <c r="FAS201" s="40">
        <v>0</v>
      </c>
      <c r="FAT201" s="40">
        <f t="shared" ref="FAT201" si="1091">FAR201*(($F$183)+1)+(IF(FAS201&lt;101,FAS201,IF(FAS201&lt;201,FAS201/2,IF(FAS201&lt;=301,FAS201/3,FAS201/4))))</f>
        <v>712.03859999999997</v>
      </c>
      <c r="FAU201" s="62">
        <f t="shared" si="1079"/>
        <v>0</v>
      </c>
      <c r="FAV201" s="63"/>
      <c r="FAW201" s="62">
        <v>5</v>
      </c>
      <c r="FAX201" s="63"/>
      <c r="FAY201" s="40" t="s">
        <v>192</v>
      </c>
      <c r="FAZ201" s="40">
        <f t="shared" ref="FAZ201" si="1092">(35.15+3.1+0.75*(2.75+2.3+2.75))*10.764</f>
        <v>474.69239999999996</v>
      </c>
      <c r="FBA201" s="40">
        <v>0</v>
      </c>
      <c r="FBB201" s="40">
        <f t="shared" ref="FBB201" si="1093">FAZ201*(($F$183)+1)+(IF(FBA201&lt;101,FBA201,IF(FBA201&lt;201,FBA201/2,IF(FBA201&lt;=301,FBA201/3,FBA201/4))))</f>
        <v>712.03859999999997</v>
      </c>
      <c r="FBC201" s="62">
        <f t="shared" si="1079"/>
        <v>0</v>
      </c>
      <c r="FBD201" s="63"/>
      <c r="FBE201" s="62">
        <v>5</v>
      </c>
      <c r="FBF201" s="63"/>
      <c r="FBG201" s="40" t="s">
        <v>192</v>
      </c>
      <c r="FBH201" s="40">
        <f t="shared" ref="FBH201" si="1094">(35.15+3.1+0.75*(2.75+2.3+2.75))*10.764</f>
        <v>474.69239999999996</v>
      </c>
      <c r="FBI201" s="40">
        <v>0</v>
      </c>
      <c r="FBJ201" s="40">
        <f t="shared" ref="FBJ201" si="1095">FBH201*(($F$183)+1)+(IF(FBI201&lt;101,FBI201,IF(FBI201&lt;201,FBI201/2,IF(FBI201&lt;=301,FBI201/3,FBI201/4))))</f>
        <v>712.03859999999997</v>
      </c>
      <c r="FBK201" s="62">
        <f t="shared" ref="FBK201:FDO201" si="1096">FBK200</f>
        <v>0</v>
      </c>
      <c r="FBL201" s="63"/>
      <c r="FBM201" s="62">
        <v>5</v>
      </c>
      <c r="FBN201" s="63"/>
      <c r="FBO201" s="40" t="s">
        <v>192</v>
      </c>
      <c r="FBP201" s="40">
        <f t="shared" ref="FBP201" si="1097">(35.15+3.1+0.75*(2.75+2.3+2.75))*10.764</f>
        <v>474.69239999999996</v>
      </c>
      <c r="FBQ201" s="40">
        <v>0</v>
      </c>
      <c r="FBR201" s="40">
        <f t="shared" ref="FBR201" si="1098">FBP201*(($F$183)+1)+(IF(FBQ201&lt;101,FBQ201,IF(FBQ201&lt;201,FBQ201/2,IF(FBQ201&lt;=301,FBQ201/3,FBQ201/4))))</f>
        <v>712.03859999999997</v>
      </c>
      <c r="FBS201" s="62">
        <f t="shared" si="1096"/>
        <v>0</v>
      </c>
      <c r="FBT201" s="63"/>
      <c r="FBU201" s="62">
        <v>5</v>
      </c>
      <c r="FBV201" s="63"/>
      <c r="FBW201" s="40" t="s">
        <v>192</v>
      </c>
      <c r="FBX201" s="40">
        <f t="shared" ref="FBX201" si="1099">(35.15+3.1+0.75*(2.75+2.3+2.75))*10.764</f>
        <v>474.69239999999996</v>
      </c>
      <c r="FBY201" s="40">
        <v>0</v>
      </c>
      <c r="FBZ201" s="40">
        <f t="shared" ref="FBZ201" si="1100">FBX201*(($F$183)+1)+(IF(FBY201&lt;101,FBY201,IF(FBY201&lt;201,FBY201/2,IF(FBY201&lt;=301,FBY201/3,FBY201/4))))</f>
        <v>712.03859999999997</v>
      </c>
      <c r="FCA201" s="62">
        <f t="shared" si="1096"/>
        <v>0</v>
      </c>
      <c r="FCB201" s="63"/>
      <c r="FCC201" s="62">
        <v>5</v>
      </c>
      <c r="FCD201" s="63"/>
      <c r="FCE201" s="40" t="s">
        <v>192</v>
      </c>
      <c r="FCF201" s="40">
        <f t="shared" ref="FCF201" si="1101">(35.15+3.1+0.75*(2.75+2.3+2.75))*10.764</f>
        <v>474.69239999999996</v>
      </c>
      <c r="FCG201" s="40">
        <v>0</v>
      </c>
      <c r="FCH201" s="40">
        <f t="shared" ref="FCH201" si="1102">FCF201*(($F$183)+1)+(IF(FCG201&lt;101,FCG201,IF(FCG201&lt;201,FCG201/2,IF(FCG201&lt;=301,FCG201/3,FCG201/4))))</f>
        <v>712.03859999999997</v>
      </c>
      <c r="FCI201" s="62">
        <f t="shared" si="1096"/>
        <v>0</v>
      </c>
      <c r="FCJ201" s="63"/>
      <c r="FCK201" s="62">
        <v>5</v>
      </c>
      <c r="FCL201" s="63"/>
      <c r="FCM201" s="40" t="s">
        <v>192</v>
      </c>
      <c r="FCN201" s="40">
        <f t="shared" ref="FCN201" si="1103">(35.15+3.1+0.75*(2.75+2.3+2.75))*10.764</f>
        <v>474.69239999999996</v>
      </c>
      <c r="FCO201" s="40">
        <v>0</v>
      </c>
      <c r="FCP201" s="40">
        <f t="shared" ref="FCP201" si="1104">FCN201*(($F$183)+1)+(IF(FCO201&lt;101,FCO201,IF(FCO201&lt;201,FCO201/2,IF(FCO201&lt;=301,FCO201/3,FCO201/4))))</f>
        <v>712.03859999999997</v>
      </c>
      <c r="FCQ201" s="62">
        <f t="shared" si="1096"/>
        <v>0</v>
      </c>
      <c r="FCR201" s="63"/>
      <c r="FCS201" s="62">
        <v>5</v>
      </c>
      <c r="FCT201" s="63"/>
      <c r="FCU201" s="40" t="s">
        <v>192</v>
      </c>
      <c r="FCV201" s="40">
        <f t="shared" ref="FCV201" si="1105">(35.15+3.1+0.75*(2.75+2.3+2.75))*10.764</f>
        <v>474.69239999999996</v>
      </c>
      <c r="FCW201" s="40">
        <v>0</v>
      </c>
      <c r="FCX201" s="40">
        <f t="shared" ref="FCX201" si="1106">FCV201*(($F$183)+1)+(IF(FCW201&lt;101,FCW201,IF(FCW201&lt;201,FCW201/2,IF(FCW201&lt;=301,FCW201/3,FCW201/4))))</f>
        <v>712.03859999999997</v>
      </c>
      <c r="FCY201" s="62">
        <f t="shared" si="1096"/>
        <v>0</v>
      </c>
      <c r="FCZ201" s="63"/>
      <c r="FDA201" s="62">
        <v>5</v>
      </c>
      <c r="FDB201" s="63"/>
      <c r="FDC201" s="40" t="s">
        <v>192</v>
      </c>
      <c r="FDD201" s="40">
        <f t="shared" ref="FDD201" si="1107">(35.15+3.1+0.75*(2.75+2.3+2.75))*10.764</f>
        <v>474.69239999999996</v>
      </c>
      <c r="FDE201" s="40">
        <v>0</v>
      </c>
      <c r="FDF201" s="40">
        <f t="shared" ref="FDF201" si="1108">FDD201*(($F$183)+1)+(IF(FDE201&lt;101,FDE201,IF(FDE201&lt;201,FDE201/2,IF(FDE201&lt;=301,FDE201/3,FDE201/4))))</f>
        <v>712.03859999999997</v>
      </c>
      <c r="FDG201" s="62">
        <f t="shared" si="1096"/>
        <v>0</v>
      </c>
      <c r="FDH201" s="63"/>
      <c r="FDI201" s="62">
        <v>5</v>
      </c>
      <c r="FDJ201" s="63"/>
      <c r="FDK201" s="40" t="s">
        <v>192</v>
      </c>
      <c r="FDL201" s="40">
        <f t="shared" ref="FDL201" si="1109">(35.15+3.1+0.75*(2.75+2.3+2.75))*10.764</f>
        <v>474.69239999999996</v>
      </c>
      <c r="FDM201" s="40">
        <v>0</v>
      </c>
      <c r="FDN201" s="40">
        <f t="shared" ref="FDN201" si="1110">FDL201*(($F$183)+1)+(IF(FDM201&lt;101,FDM201,IF(FDM201&lt;201,FDM201/2,IF(FDM201&lt;=301,FDM201/3,FDM201/4))))</f>
        <v>712.03859999999997</v>
      </c>
      <c r="FDO201" s="62">
        <f t="shared" si="1096"/>
        <v>0</v>
      </c>
      <c r="FDP201" s="63"/>
      <c r="FDQ201" s="62">
        <v>5</v>
      </c>
      <c r="FDR201" s="63"/>
      <c r="FDS201" s="40" t="s">
        <v>192</v>
      </c>
      <c r="FDT201" s="40">
        <f t="shared" ref="FDT201" si="1111">(35.15+3.1+0.75*(2.75+2.3+2.75))*10.764</f>
        <v>474.69239999999996</v>
      </c>
      <c r="FDU201" s="40">
        <v>0</v>
      </c>
      <c r="FDV201" s="40">
        <f t="shared" ref="FDV201" si="1112">FDT201*(($F$183)+1)+(IF(FDU201&lt;101,FDU201,IF(FDU201&lt;201,FDU201/2,IF(FDU201&lt;=301,FDU201/3,FDU201/4))))</f>
        <v>712.03859999999997</v>
      </c>
      <c r="FDW201" s="62">
        <f t="shared" ref="FDW201:FGA201" si="1113">FDW200</f>
        <v>0</v>
      </c>
      <c r="FDX201" s="63"/>
      <c r="FDY201" s="62">
        <v>5</v>
      </c>
      <c r="FDZ201" s="63"/>
      <c r="FEA201" s="40" t="s">
        <v>192</v>
      </c>
      <c r="FEB201" s="40">
        <f t="shared" ref="FEB201" si="1114">(35.15+3.1+0.75*(2.75+2.3+2.75))*10.764</f>
        <v>474.69239999999996</v>
      </c>
      <c r="FEC201" s="40">
        <v>0</v>
      </c>
      <c r="FED201" s="40">
        <f t="shared" ref="FED201" si="1115">FEB201*(($F$183)+1)+(IF(FEC201&lt;101,FEC201,IF(FEC201&lt;201,FEC201/2,IF(FEC201&lt;=301,FEC201/3,FEC201/4))))</f>
        <v>712.03859999999997</v>
      </c>
      <c r="FEE201" s="62">
        <f t="shared" si="1113"/>
        <v>0</v>
      </c>
      <c r="FEF201" s="63"/>
      <c r="FEG201" s="62">
        <v>5</v>
      </c>
      <c r="FEH201" s="63"/>
      <c r="FEI201" s="40" t="s">
        <v>192</v>
      </c>
      <c r="FEJ201" s="40">
        <f t="shared" ref="FEJ201" si="1116">(35.15+3.1+0.75*(2.75+2.3+2.75))*10.764</f>
        <v>474.69239999999996</v>
      </c>
      <c r="FEK201" s="40">
        <v>0</v>
      </c>
      <c r="FEL201" s="40">
        <f t="shared" ref="FEL201" si="1117">FEJ201*(($F$183)+1)+(IF(FEK201&lt;101,FEK201,IF(FEK201&lt;201,FEK201/2,IF(FEK201&lt;=301,FEK201/3,FEK201/4))))</f>
        <v>712.03859999999997</v>
      </c>
      <c r="FEM201" s="62">
        <f t="shared" si="1113"/>
        <v>0</v>
      </c>
      <c r="FEN201" s="63"/>
      <c r="FEO201" s="62">
        <v>5</v>
      </c>
      <c r="FEP201" s="63"/>
      <c r="FEQ201" s="40" t="s">
        <v>192</v>
      </c>
      <c r="FER201" s="40">
        <f t="shared" ref="FER201" si="1118">(35.15+3.1+0.75*(2.75+2.3+2.75))*10.764</f>
        <v>474.69239999999996</v>
      </c>
      <c r="FES201" s="40">
        <v>0</v>
      </c>
      <c r="FET201" s="40">
        <f t="shared" ref="FET201" si="1119">FER201*(($F$183)+1)+(IF(FES201&lt;101,FES201,IF(FES201&lt;201,FES201/2,IF(FES201&lt;=301,FES201/3,FES201/4))))</f>
        <v>712.03859999999997</v>
      </c>
      <c r="FEU201" s="62">
        <f t="shared" si="1113"/>
        <v>0</v>
      </c>
      <c r="FEV201" s="63"/>
      <c r="FEW201" s="62">
        <v>5</v>
      </c>
      <c r="FEX201" s="63"/>
      <c r="FEY201" s="40" t="s">
        <v>192</v>
      </c>
      <c r="FEZ201" s="40">
        <f t="shared" ref="FEZ201" si="1120">(35.15+3.1+0.75*(2.75+2.3+2.75))*10.764</f>
        <v>474.69239999999996</v>
      </c>
      <c r="FFA201" s="40">
        <v>0</v>
      </c>
      <c r="FFB201" s="40">
        <f t="shared" ref="FFB201" si="1121">FEZ201*(($F$183)+1)+(IF(FFA201&lt;101,FFA201,IF(FFA201&lt;201,FFA201/2,IF(FFA201&lt;=301,FFA201/3,FFA201/4))))</f>
        <v>712.03859999999997</v>
      </c>
      <c r="FFC201" s="62">
        <f t="shared" si="1113"/>
        <v>0</v>
      </c>
      <c r="FFD201" s="63"/>
      <c r="FFE201" s="62">
        <v>5</v>
      </c>
      <c r="FFF201" s="63"/>
      <c r="FFG201" s="40" t="s">
        <v>192</v>
      </c>
      <c r="FFH201" s="40">
        <f t="shared" ref="FFH201" si="1122">(35.15+3.1+0.75*(2.75+2.3+2.75))*10.764</f>
        <v>474.69239999999996</v>
      </c>
      <c r="FFI201" s="40">
        <v>0</v>
      </c>
      <c r="FFJ201" s="40">
        <f t="shared" ref="FFJ201" si="1123">FFH201*(($F$183)+1)+(IF(FFI201&lt;101,FFI201,IF(FFI201&lt;201,FFI201/2,IF(FFI201&lt;=301,FFI201/3,FFI201/4))))</f>
        <v>712.03859999999997</v>
      </c>
      <c r="FFK201" s="62">
        <f t="shared" si="1113"/>
        <v>0</v>
      </c>
      <c r="FFL201" s="63"/>
      <c r="FFM201" s="62">
        <v>5</v>
      </c>
      <c r="FFN201" s="63"/>
      <c r="FFO201" s="40" t="s">
        <v>192</v>
      </c>
      <c r="FFP201" s="40">
        <f t="shared" ref="FFP201" si="1124">(35.15+3.1+0.75*(2.75+2.3+2.75))*10.764</f>
        <v>474.69239999999996</v>
      </c>
      <c r="FFQ201" s="40">
        <v>0</v>
      </c>
      <c r="FFR201" s="40">
        <f t="shared" ref="FFR201" si="1125">FFP201*(($F$183)+1)+(IF(FFQ201&lt;101,FFQ201,IF(FFQ201&lt;201,FFQ201/2,IF(FFQ201&lt;=301,FFQ201/3,FFQ201/4))))</f>
        <v>712.03859999999997</v>
      </c>
      <c r="FFS201" s="62">
        <f t="shared" si="1113"/>
        <v>0</v>
      </c>
      <c r="FFT201" s="63"/>
      <c r="FFU201" s="62">
        <v>5</v>
      </c>
      <c r="FFV201" s="63"/>
      <c r="FFW201" s="40" t="s">
        <v>192</v>
      </c>
      <c r="FFX201" s="40">
        <f t="shared" ref="FFX201" si="1126">(35.15+3.1+0.75*(2.75+2.3+2.75))*10.764</f>
        <v>474.69239999999996</v>
      </c>
      <c r="FFY201" s="40">
        <v>0</v>
      </c>
      <c r="FFZ201" s="40">
        <f t="shared" ref="FFZ201" si="1127">FFX201*(($F$183)+1)+(IF(FFY201&lt;101,FFY201,IF(FFY201&lt;201,FFY201/2,IF(FFY201&lt;=301,FFY201/3,FFY201/4))))</f>
        <v>712.03859999999997</v>
      </c>
      <c r="FGA201" s="62">
        <f t="shared" si="1113"/>
        <v>0</v>
      </c>
      <c r="FGB201" s="63"/>
      <c r="FGC201" s="62">
        <v>5</v>
      </c>
      <c r="FGD201" s="63"/>
      <c r="FGE201" s="40" t="s">
        <v>192</v>
      </c>
      <c r="FGF201" s="40">
        <f t="shared" ref="FGF201" si="1128">(35.15+3.1+0.75*(2.75+2.3+2.75))*10.764</f>
        <v>474.69239999999996</v>
      </c>
      <c r="FGG201" s="40">
        <v>0</v>
      </c>
      <c r="FGH201" s="40">
        <f t="shared" ref="FGH201" si="1129">FGF201*(($F$183)+1)+(IF(FGG201&lt;101,FGG201,IF(FGG201&lt;201,FGG201/2,IF(FGG201&lt;=301,FGG201/3,FGG201/4))))</f>
        <v>712.03859999999997</v>
      </c>
      <c r="FGI201" s="62">
        <f t="shared" ref="FGI201:FIM201" si="1130">FGI200</f>
        <v>0</v>
      </c>
      <c r="FGJ201" s="63"/>
      <c r="FGK201" s="62">
        <v>5</v>
      </c>
      <c r="FGL201" s="63"/>
      <c r="FGM201" s="40" t="s">
        <v>192</v>
      </c>
      <c r="FGN201" s="40">
        <f t="shared" ref="FGN201" si="1131">(35.15+3.1+0.75*(2.75+2.3+2.75))*10.764</f>
        <v>474.69239999999996</v>
      </c>
      <c r="FGO201" s="40">
        <v>0</v>
      </c>
      <c r="FGP201" s="40">
        <f t="shared" ref="FGP201" si="1132">FGN201*(($F$183)+1)+(IF(FGO201&lt;101,FGO201,IF(FGO201&lt;201,FGO201/2,IF(FGO201&lt;=301,FGO201/3,FGO201/4))))</f>
        <v>712.03859999999997</v>
      </c>
      <c r="FGQ201" s="62">
        <f t="shared" si="1130"/>
        <v>0</v>
      </c>
      <c r="FGR201" s="63"/>
      <c r="FGS201" s="62">
        <v>5</v>
      </c>
      <c r="FGT201" s="63"/>
      <c r="FGU201" s="40" t="s">
        <v>192</v>
      </c>
      <c r="FGV201" s="40">
        <f t="shared" ref="FGV201" si="1133">(35.15+3.1+0.75*(2.75+2.3+2.75))*10.764</f>
        <v>474.69239999999996</v>
      </c>
      <c r="FGW201" s="40">
        <v>0</v>
      </c>
      <c r="FGX201" s="40">
        <f t="shared" ref="FGX201" si="1134">FGV201*(($F$183)+1)+(IF(FGW201&lt;101,FGW201,IF(FGW201&lt;201,FGW201/2,IF(FGW201&lt;=301,FGW201/3,FGW201/4))))</f>
        <v>712.03859999999997</v>
      </c>
      <c r="FGY201" s="62">
        <f t="shared" si="1130"/>
        <v>0</v>
      </c>
      <c r="FGZ201" s="63"/>
      <c r="FHA201" s="62">
        <v>5</v>
      </c>
      <c r="FHB201" s="63"/>
      <c r="FHC201" s="40" t="s">
        <v>192</v>
      </c>
      <c r="FHD201" s="40">
        <f t="shared" ref="FHD201" si="1135">(35.15+3.1+0.75*(2.75+2.3+2.75))*10.764</f>
        <v>474.69239999999996</v>
      </c>
      <c r="FHE201" s="40">
        <v>0</v>
      </c>
      <c r="FHF201" s="40">
        <f t="shared" ref="FHF201" si="1136">FHD201*(($F$183)+1)+(IF(FHE201&lt;101,FHE201,IF(FHE201&lt;201,FHE201/2,IF(FHE201&lt;=301,FHE201/3,FHE201/4))))</f>
        <v>712.03859999999997</v>
      </c>
      <c r="FHG201" s="62">
        <f t="shared" si="1130"/>
        <v>0</v>
      </c>
      <c r="FHH201" s="63"/>
      <c r="FHI201" s="62">
        <v>5</v>
      </c>
      <c r="FHJ201" s="63"/>
      <c r="FHK201" s="40" t="s">
        <v>192</v>
      </c>
      <c r="FHL201" s="40">
        <f t="shared" ref="FHL201" si="1137">(35.15+3.1+0.75*(2.75+2.3+2.75))*10.764</f>
        <v>474.69239999999996</v>
      </c>
      <c r="FHM201" s="40">
        <v>0</v>
      </c>
      <c r="FHN201" s="40">
        <f t="shared" ref="FHN201" si="1138">FHL201*(($F$183)+1)+(IF(FHM201&lt;101,FHM201,IF(FHM201&lt;201,FHM201/2,IF(FHM201&lt;=301,FHM201/3,FHM201/4))))</f>
        <v>712.03859999999997</v>
      </c>
      <c r="FHO201" s="62">
        <f t="shared" si="1130"/>
        <v>0</v>
      </c>
      <c r="FHP201" s="63"/>
      <c r="FHQ201" s="62">
        <v>5</v>
      </c>
      <c r="FHR201" s="63"/>
      <c r="FHS201" s="40" t="s">
        <v>192</v>
      </c>
      <c r="FHT201" s="40">
        <f t="shared" ref="FHT201" si="1139">(35.15+3.1+0.75*(2.75+2.3+2.75))*10.764</f>
        <v>474.69239999999996</v>
      </c>
      <c r="FHU201" s="40">
        <v>0</v>
      </c>
      <c r="FHV201" s="40">
        <f t="shared" ref="FHV201" si="1140">FHT201*(($F$183)+1)+(IF(FHU201&lt;101,FHU201,IF(FHU201&lt;201,FHU201/2,IF(FHU201&lt;=301,FHU201/3,FHU201/4))))</f>
        <v>712.03859999999997</v>
      </c>
      <c r="FHW201" s="62">
        <f t="shared" si="1130"/>
        <v>0</v>
      </c>
      <c r="FHX201" s="63"/>
      <c r="FHY201" s="62">
        <v>5</v>
      </c>
      <c r="FHZ201" s="63"/>
      <c r="FIA201" s="40" t="s">
        <v>192</v>
      </c>
      <c r="FIB201" s="40">
        <f t="shared" ref="FIB201" si="1141">(35.15+3.1+0.75*(2.75+2.3+2.75))*10.764</f>
        <v>474.69239999999996</v>
      </c>
      <c r="FIC201" s="40">
        <v>0</v>
      </c>
      <c r="FID201" s="40">
        <f t="shared" ref="FID201" si="1142">FIB201*(($F$183)+1)+(IF(FIC201&lt;101,FIC201,IF(FIC201&lt;201,FIC201/2,IF(FIC201&lt;=301,FIC201/3,FIC201/4))))</f>
        <v>712.03859999999997</v>
      </c>
      <c r="FIE201" s="62">
        <f t="shared" si="1130"/>
        <v>0</v>
      </c>
      <c r="FIF201" s="63"/>
      <c r="FIG201" s="62">
        <v>5</v>
      </c>
      <c r="FIH201" s="63"/>
      <c r="FII201" s="40" t="s">
        <v>192</v>
      </c>
      <c r="FIJ201" s="40">
        <f t="shared" ref="FIJ201" si="1143">(35.15+3.1+0.75*(2.75+2.3+2.75))*10.764</f>
        <v>474.69239999999996</v>
      </c>
      <c r="FIK201" s="40">
        <v>0</v>
      </c>
      <c r="FIL201" s="40">
        <f t="shared" ref="FIL201" si="1144">FIJ201*(($F$183)+1)+(IF(FIK201&lt;101,FIK201,IF(FIK201&lt;201,FIK201/2,IF(FIK201&lt;=301,FIK201/3,FIK201/4))))</f>
        <v>712.03859999999997</v>
      </c>
      <c r="FIM201" s="62">
        <f t="shared" si="1130"/>
        <v>0</v>
      </c>
      <c r="FIN201" s="63"/>
      <c r="FIO201" s="62">
        <v>5</v>
      </c>
      <c r="FIP201" s="63"/>
      <c r="FIQ201" s="40" t="s">
        <v>192</v>
      </c>
      <c r="FIR201" s="40">
        <f t="shared" ref="FIR201" si="1145">(35.15+3.1+0.75*(2.75+2.3+2.75))*10.764</f>
        <v>474.69239999999996</v>
      </c>
      <c r="FIS201" s="40">
        <v>0</v>
      </c>
      <c r="FIT201" s="40">
        <f t="shared" ref="FIT201" si="1146">FIR201*(($F$183)+1)+(IF(FIS201&lt;101,FIS201,IF(FIS201&lt;201,FIS201/2,IF(FIS201&lt;=301,FIS201/3,FIS201/4))))</f>
        <v>712.03859999999997</v>
      </c>
      <c r="FIU201" s="62">
        <f t="shared" ref="FIU201:FKY201" si="1147">FIU200</f>
        <v>0</v>
      </c>
      <c r="FIV201" s="63"/>
      <c r="FIW201" s="62">
        <v>5</v>
      </c>
      <c r="FIX201" s="63"/>
      <c r="FIY201" s="40" t="s">
        <v>192</v>
      </c>
      <c r="FIZ201" s="40">
        <f t="shared" ref="FIZ201" si="1148">(35.15+3.1+0.75*(2.75+2.3+2.75))*10.764</f>
        <v>474.69239999999996</v>
      </c>
      <c r="FJA201" s="40">
        <v>0</v>
      </c>
      <c r="FJB201" s="40">
        <f t="shared" ref="FJB201" si="1149">FIZ201*(($F$183)+1)+(IF(FJA201&lt;101,FJA201,IF(FJA201&lt;201,FJA201/2,IF(FJA201&lt;=301,FJA201/3,FJA201/4))))</f>
        <v>712.03859999999997</v>
      </c>
      <c r="FJC201" s="62">
        <f t="shared" si="1147"/>
        <v>0</v>
      </c>
      <c r="FJD201" s="63"/>
      <c r="FJE201" s="62">
        <v>5</v>
      </c>
      <c r="FJF201" s="63"/>
      <c r="FJG201" s="40" t="s">
        <v>192</v>
      </c>
      <c r="FJH201" s="40">
        <f t="shared" ref="FJH201" si="1150">(35.15+3.1+0.75*(2.75+2.3+2.75))*10.764</f>
        <v>474.69239999999996</v>
      </c>
      <c r="FJI201" s="40">
        <v>0</v>
      </c>
      <c r="FJJ201" s="40">
        <f t="shared" ref="FJJ201" si="1151">FJH201*(($F$183)+1)+(IF(FJI201&lt;101,FJI201,IF(FJI201&lt;201,FJI201/2,IF(FJI201&lt;=301,FJI201/3,FJI201/4))))</f>
        <v>712.03859999999997</v>
      </c>
      <c r="FJK201" s="62">
        <f t="shared" si="1147"/>
        <v>0</v>
      </c>
      <c r="FJL201" s="63"/>
      <c r="FJM201" s="62">
        <v>5</v>
      </c>
      <c r="FJN201" s="63"/>
      <c r="FJO201" s="40" t="s">
        <v>192</v>
      </c>
      <c r="FJP201" s="40">
        <f t="shared" ref="FJP201" si="1152">(35.15+3.1+0.75*(2.75+2.3+2.75))*10.764</f>
        <v>474.69239999999996</v>
      </c>
      <c r="FJQ201" s="40">
        <v>0</v>
      </c>
      <c r="FJR201" s="40">
        <f t="shared" ref="FJR201" si="1153">FJP201*(($F$183)+1)+(IF(FJQ201&lt;101,FJQ201,IF(FJQ201&lt;201,FJQ201/2,IF(FJQ201&lt;=301,FJQ201/3,FJQ201/4))))</f>
        <v>712.03859999999997</v>
      </c>
      <c r="FJS201" s="62">
        <f t="shared" si="1147"/>
        <v>0</v>
      </c>
      <c r="FJT201" s="63"/>
      <c r="FJU201" s="62">
        <v>5</v>
      </c>
      <c r="FJV201" s="63"/>
      <c r="FJW201" s="40" t="s">
        <v>192</v>
      </c>
      <c r="FJX201" s="40">
        <f t="shared" ref="FJX201" si="1154">(35.15+3.1+0.75*(2.75+2.3+2.75))*10.764</f>
        <v>474.69239999999996</v>
      </c>
      <c r="FJY201" s="40">
        <v>0</v>
      </c>
      <c r="FJZ201" s="40">
        <f t="shared" ref="FJZ201" si="1155">FJX201*(($F$183)+1)+(IF(FJY201&lt;101,FJY201,IF(FJY201&lt;201,FJY201/2,IF(FJY201&lt;=301,FJY201/3,FJY201/4))))</f>
        <v>712.03859999999997</v>
      </c>
      <c r="FKA201" s="62">
        <f t="shared" si="1147"/>
        <v>0</v>
      </c>
      <c r="FKB201" s="63"/>
      <c r="FKC201" s="62">
        <v>5</v>
      </c>
      <c r="FKD201" s="63"/>
      <c r="FKE201" s="40" t="s">
        <v>192</v>
      </c>
      <c r="FKF201" s="40">
        <f t="shared" ref="FKF201" si="1156">(35.15+3.1+0.75*(2.75+2.3+2.75))*10.764</f>
        <v>474.69239999999996</v>
      </c>
      <c r="FKG201" s="40">
        <v>0</v>
      </c>
      <c r="FKH201" s="40">
        <f t="shared" ref="FKH201" si="1157">FKF201*(($F$183)+1)+(IF(FKG201&lt;101,FKG201,IF(FKG201&lt;201,FKG201/2,IF(FKG201&lt;=301,FKG201/3,FKG201/4))))</f>
        <v>712.03859999999997</v>
      </c>
      <c r="FKI201" s="62">
        <f t="shared" si="1147"/>
        <v>0</v>
      </c>
      <c r="FKJ201" s="63"/>
      <c r="FKK201" s="62">
        <v>5</v>
      </c>
      <c r="FKL201" s="63"/>
      <c r="FKM201" s="40" t="s">
        <v>192</v>
      </c>
      <c r="FKN201" s="40">
        <f t="shared" ref="FKN201" si="1158">(35.15+3.1+0.75*(2.75+2.3+2.75))*10.764</f>
        <v>474.69239999999996</v>
      </c>
      <c r="FKO201" s="40">
        <v>0</v>
      </c>
      <c r="FKP201" s="40">
        <f t="shared" ref="FKP201" si="1159">FKN201*(($F$183)+1)+(IF(FKO201&lt;101,FKO201,IF(FKO201&lt;201,FKO201/2,IF(FKO201&lt;=301,FKO201/3,FKO201/4))))</f>
        <v>712.03859999999997</v>
      </c>
      <c r="FKQ201" s="62">
        <f t="shared" si="1147"/>
        <v>0</v>
      </c>
      <c r="FKR201" s="63"/>
      <c r="FKS201" s="62">
        <v>5</v>
      </c>
      <c r="FKT201" s="63"/>
      <c r="FKU201" s="40" t="s">
        <v>192</v>
      </c>
      <c r="FKV201" s="40">
        <f t="shared" ref="FKV201" si="1160">(35.15+3.1+0.75*(2.75+2.3+2.75))*10.764</f>
        <v>474.69239999999996</v>
      </c>
      <c r="FKW201" s="40">
        <v>0</v>
      </c>
      <c r="FKX201" s="40">
        <f t="shared" ref="FKX201" si="1161">FKV201*(($F$183)+1)+(IF(FKW201&lt;101,FKW201,IF(FKW201&lt;201,FKW201/2,IF(FKW201&lt;=301,FKW201/3,FKW201/4))))</f>
        <v>712.03859999999997</v>
      </c>
      <c r="FKY201" s="62">
        <f t="shared" si="1147"/>
        <v>0</v>
      </c>
      <c r="FKZ201" s="63"/>
      <c r="FLA201" s="62">
        <v>5</v>
      </c>
      <c r="FLB201" s="63"/>
      <c r="FLC201" s="40" t="s">
        <v>192</v>
      </c>
      <c r="FLD201" s="40">
        <f t="shared" ref="FLD201" si="1162">(35.15+3.1+0.75*(2.75+2.3+2.75))*10.764</f>
        <v>474.69239999999996</v>
      </c>
      <c r="FLE201" s="40">
        <v>0</v>
      </c>
      <c r="FLF201" s="40">
        <f t="shared" ref="FLF201" si="1163">FLD201*(($F$183)+1)+(IF(FLE201&lt;101,FLE201,IF(FLE201&lt;201,FLE201/2,IF(FLE201&lt;=301,FLE201/3,FLE201/4))))</f>
        <v>712.03859999999997</v>
      </c>
      <c r="FLG201" s="62">
        <f t="shared" ref="FLG201:FNK201" si="1164">FLG200</f>
        <v>0</v>
      </c>
      <c r="FLH201" s="63"/>
      <c r="FLI201" s="62">
        <v>5</v>
      </c>
      <c r="FLJ201" s="63"/>
      <c r="FLK201" s="40" t="s">
        <v>192</v>
      </c>
      <c r="FLL201" s="40">
        <f t="shared" ref="FLL201" si="1165">(35.15+3.1+0.75*(2.75+2.3+2.75))*10.764</f>
        <v>474.69239999999996</v>
      </c>
      <c r="FLM201" s="40">
        <v>0</v>
      </c>
      <c r="FLN201" s="40">
        <f t="shared" ref="FLN201" si="1166">FLL201*(($F$183)+1)+(IF(FLM201&lt;101,FLM201,IF(FLM201&lt;201,FLM201/2,IF(FLM201&lt;=301,FLM201/3,FLM201/4))))</f>
        <v>712.03859999999997</v>
      </c>
      <c r="FLO201" s="62">
        <f t="shared" si="1164"/>
        <v>0</v>
      </c>
      <c r="FLP201" s="63"/>
      <c r="FLQ201" s="62">
        <v>5</v>
      </c>
      <c r="FLR201" s="63"/>
      <c r="FLS201" s="40" t="s">
        <v>192</v>
      </c>
      <c r="FLT201" s="40">
        <f t="shared" ref="FLT201" si="1167">(35.15+3.1+0.75*(2.75+2.3+2.75))*10.764</f>
        <v>474.69239999999996</v>
      </c>
      <c r="FLU201" s="40">
        <v>0</v>
      </c>
      <c r="FLV201" s="40">
        <f t="shared" ref="FLV201" si="1168">FLT201*(($F$183)+1)+(IF(FLU201&lt;101,FLU201,IF(FLU201&lt;201,FLU201/2,IF(FLU201&lt;=301,FLU201/3,FLU201/4))))</f>
        <v>712.03859999999997</v>
      </c>
      <c r="FLW201" s="62">
        <f t="shared" si="1164"/>
        <v>0</v>
      </c>
      <c r="FLX201" s="63"/>
      <c r="FLY201" s="62">
        <v>5</v>
      </c>
      <c r="FLZ201" s="63"/>
      <c r="FMA201" s="40" t="s">
        <v>192</v>
      </c>
      <c r="FMB201" s="40">
        <f t="shared" ref="FMB201" si="1169">(35.15+3.1+0.75*(2.75+2.3+2.75))*10.764</f>
        <v>474.69239999999996</v>
      </c>
      <c r="FMC201" s="40">
        <v>0</v>
      </c>
      <c r="FMD201" s="40">
        <f t="shared" ref="FMD201" si="1170">FMB201*(($F$183)+1)+(IF(FMC201&lt;101,FMC201,IF(FMC201&lt;201,FMC201/2,IF(FMC201&lt;=301,FMC201/3,FMC201/4))))</f>
        <v>712.03859999999997</v>
      </c>
      <c r="FME201" s="62">
        <f t="shared" si="1164"/>
        <v>0</v>
      </c>
      <c r="FMF201" s="63"/>
      <c r="FMG201" s="62">
        <v>5</v>
      </c>
      <c r="FMH201" s="63"/>
      <c r="FMI201" s="40" t="s">
        <v>192</v>
      </c>
      <c r="FMJ201" s="40">
        <f t="shared" ref="FMJ201" si="1171">(35.15+3.1+0.75*(2.75+2.3+2.75))*10.764</f>
        <v>474.69239999999996</v>
      </c>
      <c r="FMK201" s="40">
        <v>0</v>
      </c>
      <c r="FML201" s="40">
        <f t="shared" ref="FML201" si="1172">FMJ201*(($F$183)+1)+(IF(FMK201&lt;101,FMK201,IF(FMK201&lt;201,FMK201/2,IF(FMK201&lt;=301,FMK201/3,FMK201/4))))</f>
        <v>712.03859999999997</v>
      </c>
      <c r="FMM201" s="62">
        <f t="shared" si="1164"/>
        <v>0</v>
      </c>
      <c r="FMN201" s="63"/>
      <c r="FMO201" s="62">
        <v>5</v>
      </c>
      <c r="FMP201" s="63"/>
      <c r="FMQ201" s="40" t="s">
        <v>192</v>
      </c>
      <c r="FMR201" s="40">
        <f t="shared" ref="FMR201" si="1173">(35.15+3.1+0.75*(2.75+2.3+2.75))*10.764</f>
        <v>474.69239999999996</v>
      </c>
      <c r="FMS201" s="40">
        <v>0</v>
      </c>
      <c r="FMT201" s="40">
        <f t="shared" ref="FMT201" si="1174">FMR201*(($F$183)+1)+(IF(FMS201&lt;101,FMS201,IF(FMS201&lt;201,FMS201/2,IF(FMS201&lt;=301,FMS201/3,FMS201/4))))</f>
        <v>712.03859999999997</v>
      </c>
      <c r="FMU201" s="62">
        <f t="shared" si="1164"/>
        <v>0</v>
      </c>
      <c r="FMV201" s="63"/>
      <c r="FMW201" s="62">
        <v>5</v>
      </c>
      <c r="FMX201" s="63"/>
      <c r="FMY201" s="40" t="s">
        <v>192</v>
      </c>
      <c r="FMZ201" s="40">
        <f t="shared" ref="FMZ201" si="1175">(35.15+3.1+0.75*(2.75+2.3+2.75))*10.764</f>
        <v>474.69239999999996</v>
      </c>
      <c r="FNA201" s="40">
        <v>0</v>
      </c>
      <c r="FNB201" s="40">
        <f t="shared" ref="FNB201" si="1176">FMZ201*(($F$183)+1)+(IF(FNA201&lt;101,FNA201,IF(FNA201&lt;201,FNA201/2,IF(FNA201&lt;=301,FNA201/3,FNA201/4))))</f>
        <v>712.03859999999997</v>
      </c>
      <c r="FNC201" s="62">
        <f t="shared" si="1164"/>
        <v>0</v>
      </c>
      <c r="FND201" s="63"/>
      <c r="FNE201" s="62">
        <v>5</v>
      </c>
      <c r="FNF201" s="63"/>
      <c r="FNG201" s="40" t="s">
        <v>192</v>
      </c>
      <c r="FNH201" s="40">
        <f t="shared" ref="FNH201" si="1177">(35.15+3.1+0.75*(2.75+2.3+2.75))*10.764</f>
        <v>474.69239999999996</v>
      </c>
      <c r="FNI201" s="40">
        <v>0</v>
      </c>
      <c r="FNJ201" s="40">
        <f t="shared" ref="FNJ201" si="1178">FNH201*(($F$183)+1)+(IF(FNI201&lt;101,FNI201,IF(FNI201&lt;201,FNI201/2,IF(FNI201&lt;=301,FNI201/3,FNI201/4))))</f>
        <v>712.03859999999997</v>
      </c>
      <c r="FNK201" s="62">
        <f t="shared" si="1164"/>
        <v>0</v>
      </c>
      <c r="FNL201" s="63"/>
      <c r="FNM201" s="62">
        <v>5</v>
      </c>
      <c r="FNN201" s="63"/>
      <c r="FNO201" s="40" t="s">
        <v>192</v>
      </c>
      <c r="FNP201" s="40">
        <f t="shared" ref="FNP201" si="1179">(35.15+3.1+0.75*(2.75+2.3+2.75))*10.764</f>
        <v>474.69239999999996</v>
      </c>
      <c r="FNQ201" s="40">
        <v>0</v>
      </c>
      <c r="FNR201" s="40">
        <f t="shared" ref="FNR201" si="1180">FNP201*(($F$183)+1)+(IF(FNQ201&lt;101,FNQ201,IF(FNQ201&lt;201,FNQ201/2,IF(FNQ201&lt;=301,FNQ201/3,FNQ201/4))))</f>
        <v>712.03859999999997</v>
      </c>
      <c r="FNS201" s="62">
        <f t="shared" ref="FNS201:FPW201" si="1181">FNS200</f>
        <v>0</v>
      </c>
      <c r="FNT201" s="63"/>
      <c r="FNU201" s="62">
        <v>5</v>
      </c>
      <c r="FNV201" s="63"/>
      <c r="FNW201" s="40" t="s">
        <v>192</v>
      </c>
      <c r="FNX201" s="40">
        <f t="shared" ref="FNX201" si="1182">(35.15+3.1+0.75*(2.75+2.3+2.75))*10.764</f>
        <v>474.69239999999996</v>
      </c>
      <c r="FNY201" s="40">
        <v>0</v>
      </c>
      <c r="FNZ201" s="40">
        <f t="shared" ref="FNZ201" si="1183">FNX201*(($F$183)+1)+(IF(FNY201&lt;101,FNY201,IF(FNY201&lt;201,FNY201/2,IF(FNY201&lt;=301,FNY201/3,FNY201/4))))</f>
        <v>712.03859999999997</v>
      </c>
      <c r="FOA201" s="62">
        <f t="shared" si="1181"/>
        <v>0</v>
      </c>
      <c r="FOB201" s="63"/>
      <c r="FOC201" s="62">
        <v>5</v>
      </c>
      <c r="FOD201" s="63"/>
      <c r="FOE201" s="40" t="s">
        <v>192</v>
      </c>
      <c r="FOF201" s="40">
        <f t="shared" ref="FOF201" si="1184">(35.15+3.1+0.75*(2.75+2.3+2.75))*10.764</f>
        <v>474.69239999999996</v>
      </c>
      <c r="FOG201" s="40">
        <v>0</v>
      </c>
      <c r="FOH201" s="40">
        <f t="shared" ref="FOH201" si="1185">FOF201*(($F$183)+1)+(IF(FOG201&lt;101,FOG201,IF(FOG201&lt;201,FOG201/2,IF(FOG201&lt;=301,FOG201/3,FOG201/4))))</f>
        <v>712.03859999999997</v>
      </c>
      <c r="FOI201" s="62">
        <f t="shared" si="1181"/>
        <v>0</v>
      </c>
      <c r="FOJ201" s="63"/>
      <c r="FOK201" s="62">
        <v>5</v>
      </c>
      <c r="FOL201" s="63"/>
      <c r="FOM201" s="40" t="s">
        <v>192</v>
      </c>
      <c r="FON201" s="40">
        <f t="shared" ref="FON201" si="1186">(35.15+3.1+0.75*(2.75+2.3+2.75))*10.764</f>
        <v>474.69239999999996</v>
      </c>
      <c r="FOO201" s="40">
        <v>0</v>
      </c>
      <c r="FOP201" s="40">
        <f t="shared" ref="FOP201" si="1187">FON201*(($F$183)+1)+(IF(FOO201&lt;101,FOO201,IF(FOO201&lt;201,FOO201/2,IF(FOO201&lt;=301,FOO201/3,FOO201/4))))</f>
        <v>712.03859999999997</v>
      </c>
      <c r="FOQ201" s="62">
        <f t="shared" si="1181"/>
        <v>0</v>
      </c>
      <c r="FOR201" s="63"/>
      <c r="FOS201" s="62">
        <v>5</v>
      </c>
      <c r="FOT201" s="63"/>
      <c r="FOU201" s="40" t="s">
        <v>192</v>
      </c>
      <c r="FOV201" s="40">
        <f t="shared" ref="FOV201" si="1188">(35.15+3.1+0.75*(2.75+2.3+2.75))*10.764</f>
        <v>474.69239999999996</v>
      </c>
      <c r="FOW201" s="40">
        <v>0</v>
      </c>
      <c r="FOX201" s="40">
        <f t="shared" ref="FOX201" si="1189">FOV201*(($F$183)+1)+(IF(FOW201&lt;101,FOW201,IF(FOW201&lt;201,FOW201/2,IF(FOW201&lt;=301,FOW201/3,FOW201/4))))</f>
        <v>712.03859999999997</v>
      </c>
      <c r="FOY201" s="62">
        <f t="shared" si="1181"/>
        <v>0</v>
      </c>
      <c r="FOZ201" s="63"/>
      <c r="FPA201" s="62">
        <v>5</v>
      </c>
      <c r="FPB201" s="63"/>
      <c r="FPC201" s="40" t="s">
        <v>192</v>
      </c>
      <c r="FPD201" s="40">
        <f t="shared" ref="FPD201" si="1190">(35.15+3.1+0.75*(2.75+2.3+2.75))*10.764</f>
        <v>474.69239999999996</v>
      </c>
      <c r="FPE201" s="40">
        <v>0</v>
      </c>
      <c r="FPF201" s="40">
        <f t="shared" ref="FPF201" si="1191">FPD201*(($F$183)+1)+(IF(FPE201&lt;101,FPE201,IF(FPE201&lt;201,FPE201/2,IF(FPE201&lt;=301,FPE201/3,FPE201/4))))</f>
        <v>712.03859999999997</v>
      </c>
      <c r="FPG201" s="62">
        <f t="shared" si="1181"/>
        <v>0</v>
      </c>
      <c r="FPH201" s="63"/>
      <c r="FPI201" s="62">
        <v>5</v>
      </c>
      <c r="FPJ201" s="63"/>
      <c r="FPK201" s="40" t="s">
        <v>192</v>
      </c>
      <c r="FPL201" s="40">
        <f t="shared" ref="FPL201" si="1192">(35.15+3.1+0.75*(2.75+2.3+2.75))*10.764</f>
        <v>474.69239999999996</v>
      </c>
      <c r="FPM201" s="40">
        <v>0</v>
      </c>
      <c r="FPN201" s="40">
        <f t="shared" ref="FPN201" si="1193">FPL201*(($F$183)+1)+(IF(FPM201&lt;101,FPM201,IF(FPM201&lt;201,FPM201/2,IF(FPM201&lt;=301,FPM201/3,FPM201/4))))</f>
        <v>712.03859999999997</v>
      </c>
      <c r="FPO201" s="62">
        <f t="shared" si="1181"/>
        <v>0</v>
      </c>
      <c r="FPP201" s="63"/>
      <c r="FPQ201" s="62">
        <v>5</v>
      </c>
      <c r="FPR201" s="63"/>
      <c r="FPS201" s="40" t="s">
        <v>192</v>
      </c>
      <c r="FPT201" s="40">
        <f t="shared" ref="FPT201" si="1194">(35.15+3.1+0.75*(2.75+2.3+2.75))*10.764</f>
        <v>474.69239999999996</v>
      </c>
      <c r="FPU201" s="40">
        <v>0</v>
      </c>
      <c r="FPV201" s="40">
        <f t="shared" ref="FPV201" si="1195">FPT201*(($F$183)+1)+(IF(FPU201&lt;101,FPU201,IF(FPU201&lt;201,FPU201/2,IF(FPU201&lt;=301,FPU201/3,FPU201/4))))</f>
        <v>712.03859999999997</v>
      </c>
      <c r="FPW201" s="62">
        <f t="shared" si="1181"/>
        <v>0</v>
      </c>
      <c r="FPX201" s="63"/>
      <c r="FPY201" s="62">
        <v>5</v>
      </c>
      <c r="FPZ201" s="63"/>
      <c r="FQA201" s="40" t="s">
        <v>192</v>
      </c>
      <c r="FQB201" s="40">
        <f t="shared" ref="FQB201" si="1196">(35.15+3.1+0.75*(2.75+2.3+2.75))*10.764</f>
        <v>474.69239999999996</v>
      </c>
      <c r="FQC201" s="40">
        <v>0</v>
      </c>
      <c r="FQD201" s="40">
        <f t="shared" ref="FQD201" si="1197">FQB201*(($F$183)+1)+(IF(FQC201&lt;101,FQC201,IF(FQC201&lt;201,FQC201/2,IF(FQC201&lt;=301,FQC201/3,FQC201/4))))</f>
        <v>712.03859999999997</v>
      </c>
      <c r="FQE201" s="62">
        <f t="shared" ref="FQE201:FSI201" si="1198">FQE200</f>
        <v>0</v>
      </c>
      <c r="FQF201" s="63"/>
      <c r="FQG201" s="62">
        <v>5</v>
      </c>
      <c r="FQH201" s="63"/>
      <c r="FQI201" s="40" t="s">
        <v>192</v>
      </c>
      <c r="FQJ201" s="40">
        <f t="shared" ref="FQJ201" si="1199">(35.15+3.1+0.75*(2.75+2.3+2.75))*10.764</f>
        <v>474.69239999999996</v>
      </c>
      <c r="FQK201" s="40">
        <v>0</v>
      </c>
      <c r="FQL201" s="40">
        <f t="shared" ref="FQL201" si="1200">FQJ201*(($F$183)+1)+(IF(FQK201&lt;101,FQK201,IF(FQK201&lt;201,FQK201/2,IF(FQK201&lt;=301,FQK201/3,FQK201/4))))</f>
        <v>712.03859999999997</v>
      </c>
      <c r="FQM201" s="62">
        <f t="shared" si="1198"/>
        <v>0</v>
      </c>
      <c r="FQN201" s="63"/>
      <c r="FQO201" s="62">
        <v>5</v>
      </c>
      <c r="FQP201" s="63"/>
      <c r="FQQ201" s="40" t="s">
        <v>192</v>
      </c>
      <c r="FQR201" s="40">
        <f t="shared" ref="FQR201" si="1201">(35.15+3.1+0.75*(2.75+2.3+2.75))*10.764</f>
        <v>474.69239999999996</v>
      </c>
      <c r="FQS201" s="40">
        <v>0</v>
      </c>
      <c r="FQT201" s="40">
        <f t="shared" ref="FQT201" si="1202">FQR201*(($F$183)+1)+(IF(FQS201&lt;101,FQS201,IF(FQS201&lt;201,FQS201/2,IF(FQS201&lt;=301,FQS201/3,FQS201/4))))</f>
        <v>712.03859999999997</v>
      </c>
      <c r="FQU201" s="62">
        <f t="shared" si="1198"/>
        <v>0</v>
      </c>
      <c r="FQV201" s="63"/>
      <c r="FQW201" s="62">
        <v>5</v>
      </c>
      <c r="FQX201" s="63"/>
      <c r="FQY201" s="40" t="s">
        <v>192</v>
      </c>
      <c r="FQZ201" s="40">
        <f t="shared" ref="FQZ201" si="1203">(35.15+3.1+0.75*(2.75+2.3+2.75))*10.764</f>
        <v>474.69239999999996</v>
      </c>
      <c r="FRA201" s="40">
        <v>0</v>
      </c>
      <c r="FRB201" s="40">
        <f t="shared" ref="FRB201" si="1204">FQZ201*(($F$183)+1)+(IF(FRA201&lt;101,FRA201,IF(FRA201&lt;201,FRA201/2,IF(FRA201&lt;=301,FRA201/3,FRA201/4))))</f>
        <v>712.03859999999997</v>
      </c>
      <c r="FRC201" s="62">
        <f t="shared" si="1198"/>
        <v>0</v>
      </c>
      <c r="FRD201" s="63"/>
      <c r="FRE201" s="62">
        <v>5</v>
      </c>
      <c r="FRF201" s="63"/>
      <c r="FRG201" s="40" t="s">
        <v>192</v>
      </c>
      <c r="FRH201" s="40">
        <f t="shared" ref="FRH201" si="1205">(35.15+3.1+0.75*(2.75+2.3+2.75))*10.764</f>
        <v>474.69239999999996</v>
      </c>
      <c r="FRI201" s="40">
        <v>0</v>
      </c>
      <c r="FRJ201" s="40">
        <f t="shared" ref="FRJ201" si="1206">FRH201*(($F$183)+1)+(IF(FRI201&lt;101,FRI201,IF(FRI201&lt;201,FRI201/2,IF(FRI201&lt;=301,FRI201/3,FRI201/4))))</f>
        <v>712.03859999999997</v>
      </c>
      <c r="FRK201" s="62">
        <f t="shared" si="1198"/>
        <v>0</v>
      </c>
      <c r="FRL201" s="63"/>
      <c r="FRM201" s="62">
        <v>5</v>
      </c>
      <c r="FRN201" s="63"/>
      <c r="FRO201" s="40" t="s">
        <v>192</v>
      </c>
      <c r="FRP201" s="40">
        <f t="shared" ref="FRP201" si="1207">(35.15+3.1+0.75*(2.75+2.3+2.75))*10.764</f>
        <v>474.69239999999996</v>
      </c>
      <c r="FRQ201" s="40">
        <v>0</v>
      </c>
      <c r="FRR201" s="40">
        <f t="shared" ref="FRR201" si="1208">FRP201*(($F$183)+1)+(IF(FRQ201&lt;101,FRQ201,IF(FRQ201&lt;201,FRQ201/2,IF(FRQ201&lt;=301,FRQ201/3,FRQ201/4))))</f>
        <v>712.03859999999997</v>
      </c>
      <c r="FRS201" s="62">
        <f t="shared" si="1198"/>
        <v>0</v>
      </c>
      <c r="FRT201" s="63"/>
      <c r="FRU201" s="62">
        <v>5</v>
      </c>
      <c r="FRV201" s="63"/>
      <c r="FRW201" s="40" t="s">
        <v>192</v>
      </c>
      <c r="FRX201" s="40">
        <f t="shared" ref="FRX201" si="1209">(35.15+3.1+0.75*(2.75+2.3+2.75))*10.764</f>
        <v>474.69239999999996</v>
      </c>
      <c r="FRY201" s="40">
        <v>0</v>
      </c>
      <c r="FRZ201" s="40">
        <f t="shared" ref="FRZ201" si="1210">FRX201*(($F$183)+1)+(IF(FRY201&lt;101,FRY201,IF(FRY201&lt;201,FRY201/2,IF(FRY201&lt;=301,FRY201/3,FRY201/4))))</f>
        <v>712.03859999999997</v>
      </c>
      <c r="FSA201" s="62">
        <f t="shared" si="1198"/>
        <v>0</v>
      </c>
      <c r="FSB201" s="63"/>
      <c r="FSC201" s="62">
        <v>5</v>
      </c>
      <c r="FSD201" s="63"/>
      <c r="FSE201" s="40" t="s">
        <v>192</v>
      </c>
      <c r="FSF201" s="40">
        <f t="shared" ref="FSF201" si="1211">(35.15+3.1+0.75*(2.75+2.3+2.75))*10.764</f>
        <v>474.69239999999996</v>
      </c>
      <c r="FSG201" s="40">
        <v>0</v>
      </c>
      <c r="FSH201" s="40">
        <f t="shared" ref="FSH201" si="1212">FSF201*(($F$183)+1)+(IF(FSG201&lt;101,FSG201,IF(FSG201&lt;201,FSG201/2,IF(FSG201&lt;=301,FSG201/3,FSG201/4))))</f>
        <v>712.03859999999997</v>
      </c>
      <c r="FSI201" s="62">
        <f t="shared" si="1198"/>
        <v>0</v>
      </c>
      <c r="FSJ201" s="63"/>
      <c r="FSK201" s="62">
        <v>5</v>
      </c>
      <c r="FSL201" s="63"/>
      <c r="FSM201" s="40" t="s">
        <v>192</v>
      </c>
      <c r="FSN201" s="40">
        <f t="shared" ref="FSN201" si="1213">(35.15+3.1+0.75*(2.75+2.3+2.75))*10.764</f>
        <v>474.69239999999996</v>
      </c>
      <c r="FSO201" s="40">
        <v>0</v>
      </c>
      <c r="FSP201" s="40">
        <f t="shared" ref="FSP201" si="1214">FSN201*(($F$183)+1)+(IF(FSO201&lt;101,FSO201,IF(FSO201&lt;201,FSO201/2,IF(FSO201&lt;=301,FSO201/3,FSO201/4))))</f>
        <v>712.03859999999997</v>
      </c>
      <c r="FSQ201" s="62">
        <f t="shared" ref="FSQ201:FUU201" si="1215">FSQ200</f>
        <v>0</v>
      </c>
      <c r="FSR201" s="63"/>
      <c r="FSS201" s="62">
        <v>5</v>
      </c>
      <c r="FST201" s="63"/>
      <c r="FSU201" s="40" t="s">
        <v>192</v>
      </c>
      <c r="FSV201" s="40">
        <f t="shared" ref="FSV201" si="1216">(35.15+3.1+0.75*(2.75+2.3+2.75))*10.764</f>
        <v>474.69239999999996</v>
      </c>
      <c r="FSW201" s="40">
        <v>0</v>
      </c>
      <c r="FSX201" s="40">
        <f t="shared" ref="FSX201" si="1217">FSV201*(($F$183)+1)+(IF(FSW201&lt;101,FSW201,IF(FSW201&lt;201,FSW201/2,IF(FSW201&lt;=301,FSW201/3,FSW201/4))))</f>
        <v>712.03859999999997</v>
      </c>
      <c r="FSY201" s="62">
        <f t="shared" si="1215"/>
        <v>0</v>
      </c>
      <c r="FSZ201" s="63"/>
      <c r="FTA201" s="62">
        <v>5</v>
      </c>
      <c r="FTB201" s="63"/>
      <c r="FTC201" s="40" t="s">
        <v>192</v>
      </c>
      <c r="FTD201" s="40">
        <f t="shared" ref="FTD201" si="1218">(35.15+3.1+0.75*(2.75+2.3+2.75))*10.764</f>
        <v>474.69239999999996</v>
      </c>
      <c r="FTE201" s="40">
        <v>0</v>
      </c>
      <c r="FTF201" s="40">
        <f t="shared" ref="FTF201" si="1219">FTD201*(($F$183)+1)+(IF(FTE201&lt;101,FTE201,IF(FTE201&lt;201,FTE201/2,IF(FTE201&lt;=301,FTE201/3,FTE201/4))))</f>
        <v>712.03859999999997</v>
      </c>
      <c r="FTG201" s="62">
        <f t="shared" si="1215"/>
        <v>0</v>
      </c>
      <c r="FTH201" s="63"/>
      <c r="FTI201" s="62">
        <v>5</v>
      </c>
      <c r="FTJ201" s="63"/>
      <c r="FTK201" s="40" t="s">
        <v>192</v>
      </c>
      <c r="FTL201" s="40">
        <f t="shared" ref="FTL201" si="1220">(35.15+3.1+0.75*(2.75+2.3+2.75))*10.764</f>
        <v>474.69239999999996</v>
      </c>
      <c r="FTM201" s="40">
        <v>0</v>
      </c>
      <c r="FTN201" s="40">
        <f t="shared" ref="FTN201" si="1221">FTL201*(($F$183)+1)+(IF(FTM201&lt;101,FTM201,IF(FTM201&lt;201,FTM201/2,IF(FTM201&lt;=301,FTM201/3,FTM201/4))))</f>
        <v>712.03859999999997</v>
      </c>
      <c r="FTO201" s="62">
        <f t="shared" si="1215"/>
        <v>0</v>
      </c>
      <c r="FTP201" s="63"/>
      <c r="FTQ201" s="62">
        <v>5</v>
      </c>
      <c r="FTR201" s="63"/>
      <c r="FTS201" s="40" t="s">
        <v>192</v>
      </c>
      <c r="FTT201" s="40">
        <f t="shared" ref="FTT201" si="1222">(35.15+3.1+0.75*(2.75+2.3+2.75))*10.764</f>
        <v>474.69239999999996</v>
      </c>
      <c r="FTU201" s="40">
        <v>0</v>
      </c>
      <c r="FTV201" s="40">
        <f t="shared" ref="FTV201" si="1223">FTT201*(($F$183)+1)+(IF(FTU201&lt;101,FTU201,IF(FTU201&lt;201,FTU201/2,IF(FTU201&lt;=301,FTU201/3,FTU201/4))))</f>
        <v>712.03859999999997</v>
      </c>
      <c r="FTW201" s="62">
        <f t="shared" si="1215"/>
        <v>0</v>
      </c>
      <c r="FTX201" s="63"/>
      <c r="FTY201" s="62">
        <v>5</v>
      </c>
      <c r="FTZ201" s="63"/>
      <c r="FUA201" s="40" t="s">
        <v>192</v>
      </c>
      <c r="FUB201" s="40">
        <f t="shared" ref="FUB201" si="1224">(35.15+3.1+0.75*(2.75+2.3+2.75))*10.764</f>
        <v>474.69239999999996</v>
      </c>
      <c r="FUC201" s="40">
        <v>0</v>
      </c>
      <c r="FUD201" s="40">
        <f t="shared" ref="FUD201" si="1225">FUB201*(($F$183)+1)+(IF(FUC201&lt;101,FUC201,IF(FUC201&lt;201,FUC201/2,IF(FUC201&lt;=301,FUC201/3,FUC201/4))))</f>
        <v>712.03859999999997</v>
      </c>
      <c r="FUE201" s="62">
        <f t="shared" si="1215"/>
        <v>0</v>
      </c>
      <c r="FUF201" s="63"/>
      <c r="FUG201" s="62">
        <v>5</v>
      </c>
      <c r="FUH201" s="63"/>
      <c r="FUI201" s="40" t="s">
        <v>192</v>
      </c>
      <c r="FUJ201" s="40">
        <f t="shared" ref="FUJ201" si="1226">(35.15+3.1+0.75*(2.75+2.3+2.75))*10.764</f>
        <v>474.69239999999996</v>
      </c>
      <c r="FUK201" s="40">
        <v>0</v>
      </c>
      <c r="FUL201" s="40">
        <f t="shared" ref="FUL201" si="1227">FUJ201*(($F$183)+1)+(IF(FUK201&lt;101,FUK201,IF(FUK201&lt;201,FUK201/2,IF(FUK201&lt;=301,FUK201/3,FUK201/4))))</f>
        <v>712.03859999999997</v>
      </c>
      <c r="FUM201" s="62">
        <f t="shared" si="1215"/>
        <v>0</v>
      </c>
      <c r="FUN201" s="63"/>
      <c r="FUO201" s="62">
        <v>5</v>
      </c>
      <c r="FUP201" s="63"/>
      <c r="FUQ201" s="40" t="s">
        <v>192</v>
      </c>
      <c r="FUR201" s="40">
        <f t="shared" ref="FUR201" si="1228">(35.15+3.1+0.75*(2.75+2.3+2.75))*10.764</f>
        <v>474.69239999999996</v>
      </c>
      <c r="FUS201" s="40">
        <v>0</v>
      </c>
      <c r="FUT201" s="40">
        <f t="shared" ref="FUT201" si="1229">FUR201*(($F$183)+1)+(IF(FUS201&lt;101,FUS201,IF(FUS201&lt;201,FUS201/2,IF(FUS201&lt;=301,FUS201/3,FUS201/4))))</f>
        <v>712.03859999999997</v>
      </c>
      <c r="FUU201" s="62">
        <f t="shared" si="1215"/>
        <v>0</v>
      </c>
      <c r="FUV201" s="63"/>
      <c r="FUW201" s="62">
        <v>5</v>
      </c>
      <c r="FUX201" s="63"/>
      <c r="FUY201" s="40" t="s">
        <v>192</v>
      </c>
      <c r="FUZ201" s="40">
        <f t="shared" ref="FUZ201" si="1230">(35.15+3.1+0.75*(2.75+2.3+2.75))*10.764</f>
        <v>474.69239999999996</v>
      </c>
      <c r="FVA201" s="40">
        <v>0</v>
      </c>
      <c r="FVB201" s="40">
        <f t="shared" ref="FVB201" si="1231">FUZ201*(($F$183)+1)+(IF(FVA201&lt;101,FVA201,IF(FVA201&lt;201,FVA201/2,IF(FVA201&lt;=301,FVA201/3,FVA201/4))))</f>
        <v>712.03859999999997</v>
      </c>
      <c r="FVC201" s="62">
        <f t="shared" ref="FVC201:FXG201" si="1232">FVC200</f>
        <v>0</v>
      </c>
      <c r="FVD201" s="63"/>
      <c r="FVE201" s="62">
        <v>5</v>
      </c>
      <c r="FVF201" s="63"/>
      <c r="FVG201" s="40" t="s">
        <v>192</v>
      </c>
      <c r="FVH201" s="40">
        <f t="shared" ref="FVH201" si="1233">(35.15+3.1+0.75*(2.75+2.3+2.75))*10.764</f>
        <v>474.69239999999996</v>
      </c>
      <c r="FVI201" s="40">
        <v>0</v>
      </c>
      <c r="FVJ201" s="40">
        <f t="shared" ref="FVJ201" si="1234">FVH201*(($F$183)+1)+(IF(FVI201&lt;101,FVI201,IF(FVI201&lt;201,FVI201/2,IF(FVI201&lt;=301,FVI201/3,FVI201/4))))</f>
        <v>712.03859999999997</v>
      </c>
      <c r="FVK201" s="62">
        <f t="shared" si="1232"/>
        <v>0</v>
      </c>
      <c r="FVL201" s="63"/>
      <c r="FVM201" s="62">
        <v>5</v>
      </c>
      <c r="FVN201" s="63"/>
      <c r="FVO201" s="40" t="s">
        <v>192</v>
      </c>
      <c r="FVP201" s="40">
        <f t="shared" ref="FVP201" si="1235">(35.15+3.1+0.75*(2.75+2.3+2.75))*10.764</f>
        <v>474.69239999999996</v>
      </c>
      <c r="FVQ201" s="40">
        <v>0</v>
      </c>
      <c r="FVR201" s="40">
        <f t="shared" ref="FVR201" si="1236">FVP201*(($F$183)+1)+(IF(FVQ201&lt;101,FVQ201,IF(FVQ201&lt;201,FVQ201/2,IF(FVQ201&lt;=301,FVQ201/3,FVQ201/4))))</f>
        <v>712.03859999999997</v>
      </c>
      <c r="FVS201" s="62">
        <f t="shared" si="1232"/>
        <v>0</v>
      </c>
      <c r="FVT201" s="63"/>
      <c r="FVU201" s="62">
        <v>5</v>
      </c>
      <c r="FVV201" s="63"/>
      <c r="FVW201" s="40" t="s">
        <v>192</v>
      </c>
      <c r="FVX201" s="40">
        <f t="shared" ref="FVX201" si="1237">(35.15+3.1+0.75*(2.75+2.3+2.75))*10.764</f>
        <v>474.69239999999996</v>
      </c>
      <c r="FVY201" s="40">
        <v>0</v>
      </c>
      <c r="FVZ201" s="40">
        <f t="shared" ref="FVZ201" si="1238">FVX201*(($F$183)+1)+(IF(FVY201&lt;101,FVY201,IF(FVY201&lt;201,FVY201/2,IF(FVY201&lt;=301,FVY201/3,FVY201/4))))</f>
        <v>712.03859999999997</v>
      </c>
      <c r="FWA201" s="62">
        <f t="shared" si="1232"/>
        <v>0</v>
      </c>
      <c r="FWB201" s="63"/>
      <c r="FWC201" s="62">
        <v>5</v>
      </c>
      <c r="FWD201" s="63"/>
      <c r="FWE201" s="40" t="s">
        <v>192</v>
      </c>
      <c r="FWF201" s="40">
        <f t="shared" ref="FWF201" si="1239">(35.15+3.1+0.75*(2.75+2.3+2.75))*10.764</f>
        <v>474.69239999999996</v>
      </c>
      <c r="FWG201" s="40">
        <v>0</v>
      </c>
      <c r="FWH201" s="40">
        <f t="shared" ref="FWH201" si="1240">FWF201*(($F$183)+1)+(IF(FWG201&lt;101,FWG201,IF(FWG201&lt;201,FWG201/2,IF(FWG201&lt;=301,FWG201/3,FWG201/4))))</f>
        <v>712.03859999999997</v>
      </c>
      <c r="FWI201" s="62">
        <f t="shared" si="1232"/>
        <v>0</v>
      </c>
      <c r="FWJ201" s="63"/>
      <c r="FWK201" s="62">
        <v>5</v>
      </c>
      <c r="FWL201" s="63"/>
      <c r="FWM201" s="40" t="s">
        <v>192</v>
      </c>
      <c r="FWN201" s="40">
        <f t="shared" ref="FWN201" si="1241">(35.15+3.1+0.75*(2.75+2.3+2.75))*10.764</f>
        <v>474.69239999999996</v>
      </c>
      <c r="FWO201" s="40">
        <v>0</v>
      </c>
      <c r="FWP201" s="40">
        <f t="shared" ref="FWP201" si="1242">FWN201*(($F$183)+1)+(IF(FWO201&lt;101,FWO201,IF(FWO201&lt;201,FWO201/2,IF(FWO201&lt;=301,FWO201/3,FWO201/4))))</f>
        <v>712.03859999999997</v>
      </c>
      <c r="FWQ201" s="62">
        <f t="shared" si="1232"/>
        <v>0</v>
      </c>
      <c r="FWR201" s="63"/>
      <c r="FWS201" s="62">
        <v>5</v>
      </c>
      <c r="FWT201" s="63"/>
      <c r="FWU201" s="40" t="s">
        <v>192</v>
      </c>
      <c r="FWV201" s="40">
        <f t="shared" ref="FWV201" si="1243">(35.15+3.1+0.75*(2.75+2.3+2.75))*10.764</f>
        <v>474.69239999999996</v>
      </c>
      <c r="FWW201" s="40">
        <v>0</v>
      </c>
      <c r="FWX201" s="40">
        <f t="shared" ref="FWX201" si="1244">FWV201*(($F$183)+1)+(IF(FWW201&lt;101,FWW201,IF(FWW201&lt;201,FWW201/2,IF(FWW201&lt;=301,FWW201/3,FWW201/4))))</f>
        <v>712.03859999999997</v>
      </c>
      <c r="FWY201" s="62">
        <f t="shared" si="1232"/>
        <v>0</v>
      </c>
      <c r="FWZ201" s="63"/>
      <c r="FXA201" s="62">
        <v>5</v>
      </c>
      <c r="FXB201" s="63"/>
      <c r="FXC201" s="40" t="s">
        <v>192</v>
      </c>
      <c r="FXD201" s="40">
        <f t="shared" ref="FXD201" si="1245">(35.15+3.1+0.75*(2.75+2.3+2.75))*10.764</f>
        <v>474.69239999999996</v>
      </c>
      <c r="FXE201" s="40">
        <v>0</v>
      </c>
      <c r="FXF201" s="40">
        <f t="shared" ref="FXF201" si="1246">FXD201*(($F$183)+1)+(IF(FXE201&lt;101,FXE201,IF(FXE201&lt;201,FXE201/2,IF(FXE201&lt;=301,FXE201/3,FXE201/4))))</f>
        <v>712.03859999999997</v>
      </c>
      <c r="FXG201" s="62">
        <f t="shared" si="1232"/>
        <v>0</v>
      </c>
      <c r="FXH201" s="63"/>
      <c r="FXI201" s="62">
        <v>5</v>
      </c>
      <c r="FXJ201" s="63"/>
      <c r="FXK201" s="40" t="s">
        <v>192</v>
      </c>
      <c r="FXL201" s="40">
        <f t="shared" ref="FXL201" si="1247">(35.15+3.1+0.75*(2.75+2.3+2.75))*10.764</f>
        <v>474.69239999999996</v>
      </c>
      <c r="FXM201" s="40">
        <v>0</v>
      </c>
      <c r="FXN201" s="40">
        <f t="shared" ref="FXN201" si="1248">FXL201*(($F$183)+1)+(IF(FXM201&lt;101,FXM201,IF(FXM201&lt;201,FXM201/2,IF(FXM201&lt;=301,FXM201/3,FXM201/4))))</f>
        <v>712.03859999999997</v>
      </c>
      <c r="FXO201" s="62">
        <f t="shared" ref="FXO201:FZS201" si="1249">FXO200</f>
        <v>0</v>
      </c>
      <c r="FXP201" s="63"/>
      <c r="FXQ201" s="62">
        <v>5</v>
      </c>
      <c r="FXR201" s="63"/>
      <c r="FXS201" s="40" t="s">
        <v>192</v>
      </c>
      <c r="FXT201" s="40">
        <f t="shared" ref="FXT201" si="1250">(35.15+3.1+0.75*(2.75+2.3+2.75))*10.764</f>
        <v>474.69239999999996</v>
      </c>
      <c r="FXU201" s="40">
        <v>0</v>
      </c>
      <c r="FXV201" s="40">
        <f t="shared" ref="FXV201" si="1251">FXT201*(($F$183)+1)+(IF(FXU201&lt;101,FXU201,IF(FXU201&lt;201,FXU201/2,IF(FXU201&lt;=301,FXU201/3,FXU201/4))))</f>
        <v>712.03859999999997</v>
      </c>
      <c r="FXW201" s="62">
        <f t="shared" si="1249"/>
        <v>0</v>
      </c>
      <c r="FXX201" s="63"/>
      <c r="FXY201" s="62">
        <v>5</v>
      </c>
      <c r="FXZ201" s="63"/>
      <c r="FYA201" s="40" t="s">
        <v>192</v>
      </c>
      <c r="FYB201" s="40">
        <f t="shared" ref="FYB201" si="1252">(35.15+3.1+0.75*(2.75+2.3+2.75))*10.764</f>
        <v>474.69239999999996</v>
      </c>
      <c r="FYC201" s="40">
        <v>0</v>
      </c>
      <c r="FYD201" s="40">
        <f t="shared" ref="FYD201" si="1253">FYB201*(($F$183)+1)+(IF(FYC201&lt;101,FYC201,IF(FYC201&lt;201,FYC201/2,IF(FYC201&lt;=301,FYC201/3,FYC201/4))))</f>
        <v>712.03859999999997</v>
      </c>
      <c r="FYE201" s="62">
        <f t="shared" si="1249"/>
        <v>0</v>
      </c>
      <c r="FYF201" s="63"/>
      <c r="FYG201" s="62">
        <v>5</v>
      </c>
      <c r="FYH201" s="63"/>
      <c r="FYI201" s="40" t="s">
        <v>192</v>
      </c>
      <c r="FYJ201" s="40">
        <f t="shared" ref="FYJ201" si="1254">(35.15+3.1+0.75*(2.75+2.3+2.75))*10.764</f>
        <v>474.69239999999996</v>
      </c>
      <c r="FYK201" s="40">
        <v>0</v>
      </c>
      <c r="FYL201" s="40">
        <f t="shared" ref="FYL201" si="1255">FYJ201*(($F$183)+1)+(IF(FYK201&lt;101,FYK201,IF(FYK201&lt;201,FYK201/2,IF(FYK201&lt;=301,FYK201/3,FYK201/4))))</f>
        <v>712.03859999999997</v>
      </c>
      <c r="FYM201" s="62">
        <f t="shared" si="1249"/>
        <v>0</v>
      </c>
      <c r="FYN201" s="63"/>
      <c r="FYO201" s="62">
        <v>5</v>
      </c>
      <c r="FYP201" s="63"/>
      <c r="FYQ201" s="40" t="s">
        <v>192</v>
      </c>
      <c r="FYR201" s="40">
        <f t="shared" ref="FYR201" si="1256">(35.15+3.1+0.75*(2.75+2.3+2.75))*10.764</f>
        <v>474.69239999999996</v>
      </c>
      <c r="FYS201" s="40">
        <v>0</v>
      </c>
      <c r="FYT201" s="40">
        <f t="shared" ref="FYT201" si="1257">FYR201*(($F$183)+1)+(IF(FYS201&lt;101,FYS201,IF(FYS201&lt;201,FYS201/2,IF(FYS201&lt;=301,FYS201/3,FYS201/4))))</f>
        <v>712.03859999999997</v>
      </c>
      <c r="FYU201" s="62">
        <f t="shared" si="1249"/>
        <v>0</v>
      </c>
      <c r="FYV201" s="63"/>
      <c r="FYW201" s="62">
        <v>5</v>
      </c>
      <c r="FYX201" s="63"/>
      <c r="FYY201" s="40" t="s">
        <v>192</v>
      </c>
      <c r="FYZ201" s="40">
        <f t="shared" ref="FYZ201" si="1258">(35.15+3.1+0.75*(2.75+2.3+2.75))*10.764</f>
        <v>474.69239999999996</v>
      </c>
      <c r="FZA201" s="40">
        <v>0</v>
      </c>
      <c r="FZB201" s="40">
        <f t="shared" ref="FZB201" si="1259">FYZ201*(($F$183)+1)+(IF(FZA201&lt;101,FZA201,IF(FZA201&lt;201,FZA201/2,IF(FZA201&lt;=301,FZA201/3,FZA201/4))))</f>
        <v>712.03859999999997</v>
      </c>
      <c r="FZC201" s="62">
        <f t="shared" si="1249"/>
        <v>0</v>
      </c>
      <c r="FZD201" s="63"/>
      <c r="FZE201" s="62">
        <v>5</v>
      </c>
      <c r="FZF201" s="63"/>
      <c r="FZG201" s="40" t="s">
        <v>192</v>
      </c>
      <c r="FZH201" s="40">
        <f t="shared" ref="FZH201" si="1260">(35.15+3.1+0.75*(2.75+2.3+2.75))*10.764</f>
        <v>474.69239999999996</v>
      </c>
      <c r="FZI201" s="40">
        <v>0</v>
      </c>
      <c r="FZJ201" s="40">
        <f t="shared" ref="FZJ201" si="1261">FZH201*(($F$183)+1)+(IF(FZI201&lt;101,FZI201,IF(FZI201&lt;201,FZI201/2,IF(FZI201&lt;=301,FZI201/3,FZI201/4))))</f>
        <v>712.03859999999997</v>
      </c>
      <c r="FZK201" s="62">
        <f t="shared" si="1249"/>
        <v>0</v>
      </c>
      <c r="FZL201" s="63"/>
      <c r="FZM201" s="62">
        <v>5</v>
      </c>
      <c r="FZN201" s="63"/>
      <c r="FZO201" s="40" t="s">
        <v>192</v>
      </c>
      <c r="FZP201" s="40">
        <f t="shared" ref="FZP201" si="1262">(35.15+3.1+0.75*(2.75+2.3+2.75))*10.764</f>
        <v>474.69239999999996</v>
      </c>
      <c r="FZQ201" s="40">
        <v>0</v>
      </c>
      <c r="FZR201" s="40">
        <f t="shared" ref="FZR201" si="1263">FZP201*(($F$183)+1)+(IF(FZQ201&lt;101,FZQ201,IF(FZQ201&lt;201,FZQ201/2,IF(FZQ201&lt;=301,FZQ201/3,FZQ201/4))))</f>
        <v>712.03859999999997</v>
      </c>
      <c r="FZS201" s="62">
        <f t="shared" si="1249"/>
        <v>0</v>
      </c>
      <c r="FZT201" s="63"/>
      <c r="FZU201" s="62">
        <v>5</v>
      </c>
      <c r="FZV201" s="63"/>
      <c r="FZW201" s="40" t="s">
        <v>192</v>
      </c>
      <c r="FZX201" s="40">
        <f t="shared" ref="FZX201" si="1264">(35.15+3.1+0.75*(2.75+2.3+2.75))*10.764</f>
        <v>474.69239999999996</v>
      </c>
      <c r="FZY201" s="40">
        <v>0</v>
      </c>
      <c r="FZZ201" s="40">
        <f t="shared" ref="FZZ201" si="1265">FZX201*(($F$183)+1)+(IF(FZY201&lt;101,FZY201,IF(FZY201&lt;201,FZY201/2,IF(FZY201&lt;=301,FZY201/3,FZY201/4))))</f>
        <v>712.03859999999997</v>
      </c>
      <c r="GAA201" s="62">
        <f t="shared" ref="GAA201:GCE201" si="1266">GAA200</f>
        <v>0</v>
      </c>
      <c r="GAB201" s="63"/>
      <c r="GAC201" s="62">
        <v>5</v>
      </c>
      <c r="GAD201" s="63"/>
      <c r="GAE201" s="40" t="s">
        <v>192</v>
      </c>
      <c r="GAF201" s="40">
        <f t="shared" ref="GAF201" si="1267">(35.15+3.1+0.75*(2.75+2.3+2.75))*10.764</f>
        <v>474.69239999999996</v>
      </c>
      <c r="GAG201" s="40">
        <v>0</v>
      </c>
      <c r="GAH201" s="40">
        <f t="shared" ref="GAH201" si="1268">GAF201*(($F$183)+1)+(IF(GAG201&lt;101,GAG201,IF(GAG201&lt;201,GAG201/2,IF(GAG201&lt;=301,GAG201/3,GAG201/4))))</f>
        <v>712.03859999999997</v>
      </c>
      <c r="GAI201" s="62">
        <f t="shared" si="1266"/>
        <v>0</v>
      </c>
      <c r="GAJ201" s="63"/>
      <c r="GAK201" s="62">
        <v>5</v>
      </c>
      <c r="GAL201" s="63"/>
      <c r="GAM201" s="40" t="s">
        <v>192</v>
      </c>
      <c r="GAN201" s="40">
        <f t="shared" ref="GAN201" si="1269">(35.15+3.1+0.75*(2.75+2.3+2.75))*10.764</f>
        <v>474.69239999999996</v>
      </c>
      <c r="GAO201" s="40">
        <v>0</v>
      </c>
      <c r="GAP201" s="40">
        <f t="shared" ref="GAP201" si="1270">GAN201*(($F$183)+1)+(IF(GAO201&lt;101,GAO201,IF(GAO201&lt;201,GAO201/2,IF(GAO201&lt;=301,GAO201/3,GAO201/4))))</f>
        <v>712.03859999999997</v>
      </c>
      <c r="GAQ201" s="62">
        <f t="shared" si="1266"/>
        <v>0</v>
      </c>
      <c r="GAR201" s="63"/>
      <c r="GAS201" s="62">
        <v>5</v>
      </c>
      <c r="GAT201" s="63"/>
      <c r="GAU201" s="40" t="s">
        <v>192</v>
      </c>
      <c r="GAV201" s="40">
        <f t="shared" ref="GAV201" si="1271">(35.15+3.1+0.75*(2.75+2.3+2.75))*10.764</f>
        <v>474.69239999999996</v>
      </c>
      <c r="GAW201" s="40">
        <v>0</v>
      </c>
      <c r="GAX201" s="40">
        <f t="shared" ref="GAX201" si="1272">GAV201*(($F$183)+1)+(IF(GAW201&lt;101,GAW201,IF(GAW201&lt;201,GAW201/2,IF(GAW201&lt;=301,GAW201/3,GAW201/4))))</f>
        <v>712.03859999999997</v>
      </c>
      <c r="GAY201" s="62">
        <f t="shared" si="1266"/>
        <v>0</v>
      </c>
      <c r="GAZ201" s="63"/>
      <c r="GBA201" s="62">
        <v>5</v>
      </c>
      <c r="GBB201" s="63"/>
      <c r="GBC201" s="40" t="s">
        <v>192</v>
      </c>
      <c r="GBD201" s="40">
        <f t="shared" ref="GBD201" si="1273">(35.15+3.1+0.75*(2.75+2.3+2.75))*10.764</f>
        <v>474.69239999999996</v>
      </c>
      <c r="GBE201" s="40">
        <v>0</v>
      </c>
      <c r="GBF201" s="40">
        <f t="shared" ref="GBF201" si="1274">GBD201*(($F$183)+1)+(IF(GBE201&lt;101,GBE201,IF(GBE201&lt;201,GBE201/2,IF(GBE201&lt;=301,GBE201/3,GBE201/4))))</f>
        <v>712.03859999999997</v>
      </c>
      <c r="GBG201" s="62">
        <f t="shared" si="1266"/>
        <v>0</v>
      </c>
      <c r="GBH201" s="63"/>
      <c r="GBI201" s="62">
        <v>5</v>
      </c>
      <c r="GBJ201" s="63"/>
      <c r="GBK201" s="40" t="s">
        <v>192</v>
      </c>
      <c r="GBL201" s="40">
        <f t="shared" ref="GBL201" si="1275">(35.15+3.1+0.75*(2.75+2.3+2.75))*10.764</f>
        <v>474.69239999999996</v>
      </c>
      <c r="GBM201" s="40">
        <v>0</v>
      </c>
      <c r="GBN201" s="40">
        <f t="shared" ref="GBN201" si="1276">GBL201*(($F$183)+1)+(IF(GBM201&lt;101,GBM201,IF(GBM201&lt;201,GBM201/2,IF(GBM201&lt;=301,GBM201/3,GBM201/4))))</f>
        <v>712.03859999999997</v>
      </c>
      <c r="GBO201" s="62">
        <f t="shared" si="1266"/>
        <v>0</v>
      </c>
      <c r="GBP201" s="63"/>
      <c r="GBQ201" s="62">
        <v>5</v>
      </c>
      <c r="GBR201" s="63"/>
      <c r="GBS201" s="40" t="s">
        <v>192</v>
      </c>
      <c r="GBT201" s="40">
        <f t="shared" ref="GBT201" si="1277">(35.15+3.1+0.75*(2.75+2.3+2.75))*10.764</f>
        <v>474.69239999999996</v>
      </c>
      <c r="GBU201" s="40">
        <v>0</v>
      </c>
      <c r="GBV201" s="40">
        <f t="shared" ref="GBV201" si="1278">GBT201*(($F$183)+1)+(IF(GBU201&lt;101,GBU201,IF(GBU201&lt;201,GBU201/2,IF(GBU201&lt;=301,GBU201/3,GBU201/4))))</f>
        <v>712.03859999999997</v>
      </c>
      <c r="GBW201" s="62">
        <f t="shared" si="1266"/>
        <v>0</v>
      </c>
      <c r="GBX201" s="63"/>
      <c r="GBY201" s="62">
        <v>5</v>
      </c>
      <c r="GBZ201" s="63"/>
      <c r="GCA201" s="40" t="s">
        <v>192</v>
      </c>
      <c r="GCB201" s="40">
        <f t="shared" ref="GCB201" si="1279">(35.15+3.1+0.75*(2.75+2.3+2.75))*10.764</f>
        <v>474.69239999999996</v>
      </c>
      <c r="GCC201" s="40">
        <v>0</v>
      </c>
      <c r="GCD201" s="40">
        <f t="shared" ref="GCD201" si="1280">GCB201*(($F$183)+1)+(IF(GCC201&lt;101,GCC201,IF(GCC201&lt;201,GCC201/2,IF(GCC201&lt;=301,GCC201/3,GCC201/4))))</f>
        <v>712.03859999999997</v>
      </c>
      <c r="GCE201" s="62">
        <f t="shared" si="1266"/>
        <v>0</v>
      </c>
      <c r="GCF201" s="63"/>
      <c r="GCG201" s="62">
        <v>5</v>
      </c>
      <c r="GCH201" s="63"/>
      <c r="GCI201" s="40" t="s">
        <v>192</v>
      </c>
      <c r="GCJ201" s="40">
        <f t="shared" ref="GCJ201" si="1281">(35.15+3.1+0.75*(2.75+2.3+2.75))*10.764</f>
        <v>474.69239999999996</v>
      </c>
      <c r="GCK201" s="40">
        <v>0</v>
      </c>
      <c r="GCL201" s="40">
        <f t="shared" ref="GCL201" si="1282">GCJ201*(($F$183)+1)+(IF(GCK201&lt;101,GCK201,IF(GCK201&lt;201,GCK201/2,IF(GCK201&lt;=301,GCK201/3,GCK201/4))))</f>
        <v>712.03859999999997</v>
      </c>
      <c r="GCM201" s="62">
        <f t="shared" ref="GCM201:GEQ201" si="1283">GCM200</f>
        <v>0</v>
      </c>
      <c r="GCN201" s="63"/>
      <c r="GCO201" s="62">
        <v>5</v>
      </c>
      <c r="GCP201" s="63"/>
      <c r="GCQ201" s="40" t="s">
        <v>192</v>
      </c>
      <c r="GCR201" s="40">
        <f t="shared" ref="GCR201" si="1284">(35.15+3.1+0.75*(2.75+2.3+2.75))*10.764</f>
        <v>474.69239999999996</v>
      </c>
      <c r="GCS201" s="40">
        <v>0</v>
      </c>
      <c r="GCT201" s="40">
        <f t="shared" ref="GCT201" si="1285">GCR201*(($F$183)+1)+(IF(GCS201&lt;101,GCS201,IF(GCS201&lt;201,GCS201/2,IF(GCS201&lt;=301,GCS201/3,GCS201/4))))</f>
        <v>712.03859999999997</v>
      </c>
      <c r="GCU201" s="62">
        <f t="shared" si="1283"/>
        <v>0</v>
      </c>
      <c r="GCV201" s="63"/>
      <c r="GCW201" s="62">
        <v>5</v>
      </c>
      <c r="GCX201" s="63"/>
      <c r="GCY201" s="40" t="s">
        <v>192</v>
      </c>
      <c r="GCZ201" s="40">
        <f t="shared" ref="GCZ201" si="1286">(35.15+3.1+0.75*(2.75+2.3+2.75))*10.764</f>
        <v>474.69239999999996</v>
      </c>
      <c r="GDA201" s="40">
        <v>0</v>
      </c>
      <c r="GDB201" s="40">
        <f t="shared" ref="GDB201" si="1287">GCZ201*(($F$183)+1)+(IF(GDA201&lt;101,GDA201,IF(GDA201&lt;201,GDA201/2,IF(GDA201&lt;=301,GDA201/3,GDA201/4))))</f>
        <v>712.03859999999997</v>
      </c>
      <c r="GDC201" s="62">
        <f t="shared" si="1283"/>
        <v>0</v>
      </c>
      <c r="GDD201" s="63"/>
      <c r="GDE201" s="62">
        <v>5</v>
      </c>
      <c r="GDF201" s="63"/>
      <c r="GDG201" s="40" t="s">
        <v>192</v>
      </c>
      <c r="GDH201" s="40">
        <f t="shared" ref="GDH201" si="1288">(35.15+3.1+0.75*(2.75+2.3+2.75))*10.764</f>
        <v>474.69239999999996</v>
      </c>
      <c r="GDI201" s="40">
        <v>0</v>
      </c>
      <c r="GDJ201" s="40">
        <f t="shared" ref="GDJ201" si="1289">GDH201*(($F$183)+1)+(IF(GDI201&lt;101,GDI201,IF(GDI201&lt;201,GDI201/2,IF(GDI201&lt;=301,GDI201/3,GDI201/4))))</f>
        <v>712.03859999999997</v>
      </c>
      <c r="GDK201" s="62">
        <f t="shared" si="1283"/>
        <v>0</v>
      </c>
      <c r="GDL201" s="63"/>
      <c r="GDM201" s="62">
        <v>5</v>
      </c>
      <c r="GDN201" s="63"/>
      <c r="GDO201" s="40" t="s">
        <v>192</v>
      </c>
      <c r="GDP201" s="40">
        <f t="shared" ref="GDP201" si="1290">(35.15+3.1+0.75*(2.75+2.3+2.75))*10.764</f>
        <v>474.69239999999996</v>
      </c>
      <c r="GDQ201" s="40">
        <v>0</v>
      </c>
      <c r="GDR201" s="40">
        <f t="shared" ref="GDR201" si="1291">GDP201*(($F$183)+1)+(IF(GDQ201&lt;101,GDQ201,IF(GDQ201&lt;201,GDQ201/2,IF(GDQ201&lt;=301,GDQ201/3,GDQ201/4))))</f>
        <v>712.03859999999997</v>
      </c>
      <c r="GDS201" s="62">
        <f t="shared" si="1283"/>
        <v>0</v>
      </c>
      <c r="GDT201" s="63"/>
      <c r="GDU201" s="62">
        <v>5</v>
      </c>
      <c r="GDV201" s="63"/>
      <c r="GDW201" s="40" t="s">
        <v>192</v>
      </c>
      <c r="GDX201" s="40">
        <f t="shared" ref="GDX201" si="1292">(35.15+3.1+0.75*(2.75+2.3+2.75))*10.764</f>
        <v>474.69239999999996</v>
      </c>
      <c r="GDY201" s="40">
        <v>0</v>
      </c>
      <c r="GDZ201" s="40">
        <f t="shared" ref="GDZ201" si="1293">GDX201*(($F$183)+1)+(IF(GDY201&lt;101,GDY201,IF(GDY201&lt;201,GDY201/2,IF(GDY201&lt;=301,GDY201/3,GDY201/4))))</f>
        <v>712.03859999999997</v>
      </c>
      <c r="GEA201" s="62">
        <f t="shared" si="1283"/>
        <v>0</v>
      </c>
      <c r="GEB201" s="63"/>
      <c r="GEC201" s="62">
        <v>5</v>
      </c>
      <c r="GED201" s="63"/>
      <c r="GEE201" s="40" t="s">
        <v>192</v>
      </c>
      <c r="GEF201" s="40">
        <f t="shared" ref="GEF201" si="1294">(35.15+3.1+0.75*(2.75+2.3+2.75))*10.764</f>
        <v>474.69239999999996</v>
      </c>
      <c r="GEG201" s="40">
        <v>0</v>
      </c>
      <c r="GEH201" s="40">
        <f t="shared" ref="GEH201" si="1295">GEF201*(($F$183)+1)+(IF(GEG201&lt;101,GEG201,IF(GEG201&lt;201,GEG201/2,IF(GEG201&lt;=301,GEG201/3,GEG201/4))))</f>
        <v>712.03859999999997</v>
      </c>
      <c r="GEI201" s="62">
        <f t="shared" si="1283"/>
        <v>0</v>
      </c>
      <c r="GEJ201" s="63"/>
      <c r="GEK201" s="62">
        <v>5</v>
      </c>
      <c r="GEL201" s="63"/>
      <c r="GEM201" s="40" t="s">
        <v>192</v>
      </c>
      <c r="GEN201" s="40">
        <f t="shared" ref="GEN201" si="1296">(35.15+3.1+0.75*(2.75+2.3+2.75))*10.764</f>
        <v>474.69239999999996</v>
      </c>
      <c r="GEO201" s="40">
        <v>0</v>
      </c>
      <c r="GEP201" s="40">
        <f t="shared" ref="GEP201" si="1297">GEN201*(($F$183)+1)+(IF(GEO201&lt;101,GEO201,IF(GEO201&lt;201,GEO201/2,IF(GEO201&lt;=301,GEO201/3,GEO201/4))))</f>
        <v>712.03859999999997</v>
      </c>
      <c r="GEQ201" s="62">
        <f t="shared" si="1283"/>
        <v>0</v>
      </c>
      <c r="GER201" s="63"/>
      <c r="GES201" s="62">
        <v>5</v>
      </c>
      <c r="GET201" s="63"/>
      <c r="GEU201" s="40" t="s">
        <v>192</v>
      </c>
      <c r="GEV201" s="40">
        <f t="shared" ref="GEV201" si="1298">(35.15+3.1+0.75*(2.75+2.3+2.75))*10.764</f>
        <v>474.69239999999996</v>
      </c>
      <c r="GEW201" s="40">
        <v>0</v>
      </c>
      <c r="GEX201" s="40">
        <f t="shared" ref="GEX201" si="1299">GEV201*(($F$183)+1)+(IF(GEW201&lt;101,GEW201,IF(GEW201&lt;201,GEW201/2,IF(GEW201&lt;=301,GEW201/3,GEW201/4))))</f>
        <v>712.03859999999997</v>
      </c>
      <c r="GEY201" s="62">
        <f t="shared" ref="GEY201:GHC201" si="1300">GEY200</f>
        <v>0</v>
      </c>
      <c r="GEZ201" s="63"/>
      <c r="GFA201" s="62">
        <v>5</v>
      </c>
      <c r="GFB201" s="63"/>
      <c r="GFC201" s="40" t="s">
        <v>192</v>
      </c>
      <c r="GFD201" s="40">
        <f t="shared" ref="GFD201" si="1301">(35.15+3.1+0.75*(2.75+2.3+2.75))*10.764</f>
        <v>474.69239999999996</v>
      </c>
      <c r="GFE201" s="40">
        <v>0</v>
      </c>
      <c r="GFF201" s="40">
        <f t="shared" ref="GFF201" si="1302">GFD201*(($F$183)+1)+(IF(GFE201&lt;101,GFE201,IF(GFE201&lt;201,GFE201/2,IF(GFE201&lt;=301,GFE201/3,GFE201/4))))</f>
        <v>712.03859999999997</v>
      </c>
      <c r="GFG201" s="62">
        <f t="shared" si="1300"/>
        <v>0</v>
      </c>
      <c r="GFH201" s="63"/>
      <c r="GFI201" s="62">
        <v>5</v>
      </c>
      <c r="GFJ201" s="63"/>
      <c r="GFK201" s="40" t="s">
        <v>192</v>
      </c>
      <c r="GFL201" s="40">
        <f t="shared" ref="GFL201" si="1303">(35.15+3.1+0.75*(2.75+2.3+2.75))*10.764</f>
        <v>474.69239999999996</v>
      </c>
      <c r="GFM201" s="40">
        <v>0</v>
      </c>
      <c r="GFN201" s="40">
        <f t="shared" ref="GFN201" si="1304">GFL201*(($F$183)+1)+(IF(GFM201&lt;101,GFM201,IF(GFM201&lt;201,GFM201/2,IF(GFM201&lt;=301,GFM201/3,GFM201/4))))</f>
        <v>712.03859999999997</v>
      </c>
      <c r="GFO201" s="62">
        <f t="shared" si="1300"/>
        <v>0</v>
      </c>
      <c r="GFP201" s="63"/>
      <c r="GFQ201" s="62">
        <v>5</v>
      </c>
      <c r="GFR201" s="63"/>
      <c r="GFS201" s="40" t="s">
        <v>192</v>
      </c>
      <c r="GFT201" s="40">
        <f t="shared" ref="GFT201" si="1305">(35.15+3.1+0.75*(2.75+2.3+2.75))*10.764</f>
        <v>474.69239999999996</v>
      </c>
      <c r="GFU201" s="40">
        <v>0</v>
      </c>
      <c r="GFV201" s="40">
        <f t="shared" ref="GFV201" si="1306">GFT201*(($F$183)+1)+(IF(GFU201&lt;101,GFU201,IF(GFU201&lt;201,GFU201/2,IF(GFU201&lt;=301,GFU201/3,GFU201/4))))</f>
        <v>712.03859999999997</v>
      </c>
      <c r="GFW201" s="62">
        <f t="shared" si="1300"/>
        <v>0</v>
      </c>
      <c r="GFX201" s="63"/>
      <c r="GFY201" s="62">
        <v>5</v>
      </c>
      <c r="GFZ201" s="63"/>
      <c r="GGA201" s="40" t="s">
        <v>192</v>
      </c>
      <c r="GGB201" s="40">
        <f t="shared" ref="GGB201" si="1307">(35.15+3.1+0.75*(2.75+2.3+2.75))*10.764</f>
        <v>474.69239999999996</v>
      </c>
      <c r="GGC201" s="40">
        <v>0</v>
      </c>
      <c r="GGD201" s="40">
        <f t="shared" ref="GGD201" si="1308">GGB201*(($F$183)+1)+(IF(GGC201&lt;101,GGC201,IF(GGC201&lt;201,GGC201/2,IF(GGC201&lt;=301,GGC201/3,GGC201/4))))</f>
        <v>712.03859999999997</v>
      </c>
      <c r="GGE201" s="62">
        <f t="shared" si="1300"/>
        <v>0</v>
      </c>
      <c r="GGF201" s="63"/>
      <c r="GGG201" s="62">
        <v>5</v>
      </c>
      <c r="GGH201" s="63"/>
      <c r="GGI201" s="40" t="s">
        <v>192</v>
      </c>
      <c r="GGJ201" s="40">
        <f t="shared" ref="GGJ201" si="1309">(35.15+3.1+0.75*(2.75+2.3+2.75))*10.764</f>
        <v>474.69239999999996</v>
      </c>
      <c r="GGK201" s="40">
        <v>0</v>
      </c>
      <c r="GGL201" s="40">
        <f t="shared" ref="GGL201" si="1310">GGJ201*(($F$183)+1)+(IF(GGK201&lt;101,GGK201,IF(GGK201&lt;201,GGK201/2,IF(GGK201&lt;=301,GGK201/3,GGK201/4))))</f>
        <v>712.03859999999997</v>
      </c>
      <c r="GGM201" s="62">
        <f t="shared" si="1300"/>
        <v>0</v>
      </c>
      <c r="GGN201" s="63"/>
      <c r="GGO201" s="62">
        <v>5</v>
      </c>
      <c r="GGP201" s="63"/>
      <c r="GGQ201" s="40" t="s">
        <v>192</v>
      </c>
      <c r="GGR201" s="40">
        <f t="shared" ref="GGR201" si="1311">(35.15+3.1+0.75*(2.75+2.3+2.75))*10.764</f>
        <v>474.69239999999996</v>
      </c>
      <c r="GGS201" s="40">
        <v>0</v>
      </c>
      <c r="GGT201" s="40">
        <f t="shared" ref="GGT201" si="1312">GGR201*(($F$183)+1)+(IF(GGS201&lt;101,GGS201,IF(GGS201&lt;201,GGS201/2,IF(GGS201&lt;=301,GGS201/3,GGS201/4))))</f>
        <v>712.03859999999997</v>
      </c>
      <c r="GGU201" s="62">
        <f t="shared" si="1300"/>
        <v>0</v>
      </c>
      <c r="GGV201" s="63"/>
      <c r="GGW201" s="62">
        <v>5</v>
      </c>
      <c r="GGX201" s="63"/>
      <c r="GGY201" s="40" t="s">
        <v>192</v>
      </c>
      <c r="GGZ201" s="40">
        <f t="shared" ref="GGZ201" si="1313">(35.15+3.1+0.75*(2.75+2.3+2.75))*10.764</f>
        <v>474.69239999999996</v>
      </c>
      <c r="GHA201" s="40">
        <v>0</v>
      </c>
      <c r="GHB201" s="40">
        <f t="shared" ref="GHB201" si="1314">GGZ201*(($F$183)+1)+(IF(GHA201&lt;101,GHA201,IF(GHA201&lt;201,GHA201/2,IF(GHA201&lt;=301,GHA201/3,GHA201/4))))</f>
        <v>712.03859999999997</v>
      </c>
      <c r="GHC201" s="62">
        <f t="shared" si="1300"/>
        <v>0</v>
      </c>
      <c r="GHD201" s="63"/>
      <c r="GHE201" s="62">
        <v>5</v>
      </c>
      <c r="GHF201" s="63"/>
      <c r="GHG201" s="40" t="s">
        <v>192</v>
      </c>
      <c r="GHH201" s="40">
        <f t="shared" ref="GHH201" si="1315">(35.15+3.1+0.75*(2.75+2.3+2.75))*10.764</f>
        <v>474.69239999999996</v>
      </c>
      <c r="GHI201" s="40">
        <v>0</v>
      </c>
      <c r="GHJ201" s="40">
        <f t="shared" ref="GHJ201" si="1316">GHH201*(($F$183)+1)+(IF(GHI201&lt;101,GHI201,IF(GHI201&lt;201,GHI201/2,IF(GHI201&lt;=301,GHI201/3,GHI201/4))))</f>
        <v>712.03859999999997</v>
      </c>
      <c r="GHK201" s="62">
        <f t="shared" ref="GHK201:GJO201" si="1317">GHK200</f>
        <v>0</v>
      </c>
      <c r="GHL201" s="63"/>
      <c r="GHM201" s="62">
        <v>5</v>
      </c>
      <c r="GHN201" s="63"/>
      <c r="GHO201" s="40" t="s">
        <v>192</v>
      </c>
      <c r="GHP201" s="40">
        <f t="shared" ref="GHP201" si="1318">(35.15+3.1+0.75*(2.75+2.3+2.75))*10.764</f>
        <v>474.69239999999996</v>
      </c>
      <c r="GHQ201" s="40">
        <v>0</v>
      </c>
      <c r="GHR201" s="40">
        <f t="shared" ref="GHR201" si="1319">GHP201*(($F$183)+1)+(IF(GHQ201&lt;101,GHQ201,IF(GHQ201&lt;201,GHQ201/2,IF(GHQ201&lt;=301,GHQ201/3,GHQ201/4))))</f>
        <v>712.03859999999997</v>
      </c>
      <c r="GHS201" s="62">
        <f t="shared" si="1317"/>
        <v>0</v>
      </c>
      <c r="GHT201" s="63"/>
      <c r="GHU201" s="62">
        <v>5</v>
      </c>
      <c r="GHV201" s="63"/>
      <c r="GHW201" s="40" t="s">
        <v>192</v>
      </c>
      <c r="GHX201" s="40">
        <f t="shared" ref="GHX201" si="1320">(35.15+3.1+0.75*(2.75+2.3+2.75))*10.764</f>
        <v>474.69239999999996</v>
      </c>
      <c r="GHY201" s="40">
        <v>0</v>
      </c>
      <c r="GHZ201" s="40">
        <f t="shared" ref="GHZ201" si="1321">GHX201*(($F$183)+1)+(IF(GHY201&lt;101,GHY201,IF(GHY201&lt;201,GHY201/2,IF(GHY201&lt;=301,GHY201/3,GHY201/4))))</f>
        <v>712.03859999999997</v>
      </c>
      <c r="GIA201" s="62">
        <f t="shared" si="1317"/>
        <v>0</v>
      </c>
      <c r="GIB201" s="63"/>
      <c r="GIC201" s="62">
        <v>5</v>
      </c>
      <c r="GID201" s="63"/>
      <c r="GIE201" s="40" t="s">
        <v>192</v>
      </c>
      <c r="GIF201" s="40">
        <f t="shared" ref="GIF201" si="1322">(35.15+3.1+0.75*(2.75+2.3+2.75))*10.764</f>
        <v>474.69239999999996</v>
      </c>
      <c r="GIG201" s="40">
        <v>0</v>
      </c>
      <c r="GIH201" s="40">
        <f t="shared" ref="GIH201" si="1323">GIF201*(($F$183)+1)+(IF(GIG201&lt;101,GIG201,IF(GIG201&lt;201,GIG201/2,IF(GIG201&lt;=301,GIG201/3,GIG201/4))))</f>
        <v>712.03859999999997</v>
      </c>
      <c r="GII201" s="62">
        <f t="shared" si="1317"/>
        <v>0</v>
      </c>
      <c r="GIJ201" s="63"/>
      <c r="GIK201" s="62">
        <v>5</v>
      </c>
      <c r="GIL201" s="63"/>
      <c r="GIM201" s="40" t="s">
        <v>192</v>
      </c>
      <c r="GIN201" s="40">
        <f t="shared" ref="GIN201" si="1324">(35.15+3.1+0.75*(2.75+2.3+2.75))*10.764</f>
        <v>474.69239999999996</v>
      </c>
      <c r="GIO201" s="40">
        <v>0</v>
      </c>
      <c r="GIP201" s="40">
        <f t="shared" ref="GIP201" si="1325">GIN201*(($F$183)+1)+(IF(GIO201&lt;101,GIO201,IF(GIO201&lt;201,GIO201/2,IF(GIO201&lt;=301,GIO201/3,GIO201/4))))</f>
        <v>712.03859999999997</v>
      </c>
      <c r="GIQ201" s="62">
        <f t="shared" si="1317"/>
        <v>0</v>
      </c>
      <c r="GIR201" s="63"/>
      <c r="GIS201" s="62">
        <v>5</v>
      </c>
      <c r="GIT201" s="63"/>
      <c r="GIU201" s="40" t="s">
        <v>192</v>
      </c>
      <c r="GIV201" s="40">
        <f t="shared" ref="GIV201" si="1326">(35.15+3.1+0.75*(2.75+2.3+2.75))*10.764</f>
        <v>474.69239999999996</v>
      </c>
      <c r="GIW201" s="40">
        <v>0</v>
      </c>
      <c r="GIX201" s="40">
        <f t="shared" ref="GIX201" si="1327">GIV201*(($F$183)+1)+(IF(GIW201&lt;101,GIW201,IF(GIW201&lt;201,GIW201/2,IF(GIW201&lt;=301,GIW201/3,GIW201/4))))</f>
        <v>712.03859999999997</v>
      </c>
      <c r="GIY201" s="62">
        <f t="shared" si="1317"/>
        <v>0</v>
      </c>
      <c r="GIZ201" s="63"/>
      <c r="GJA201" s="62">
        <v>5</v>
      </c>
      <c r="GJB201" s="63"/>
      <c r="GJC201" s="40" t="s">
        <v>192</v>
      </c>
      <c r="GJD201" s="40">
        <f t="shared" ref="GJD201" si="1328">(35.15+3.1+0.75*(2.75+2.3+2.75))*10.764</f>
        <v>474.69239999999996</v>
      </c>
      <c r="GJE201" s="40">
        <v>0</v>
      </c>
      <c r="GJF201" s="40">
        <f t="shared" ref="GJF201" si="1329">GJD201*(($F$183)+1)+(IF(GJE201&lt;101,GJE201,IF(GJE201&lt;201,GJE201/2,IF(GJE201&lt;=301,GJE201/3,GJE201/4))))</f>
        <v>712.03859999999997</v>
      </c>
      <c r="GJG201" s="62">
        <f t="shared" si="1317"/>
        <v>0</v>
      </c>
      <c r="GJH201" s="63"/>
      <c r="GJI201" s="62">
        <v>5</v>
      </c>
      <c r="GJJ201" s="63"/>
      <c r="GJK201" s="40" t="s">
        <v>192</v>
      </c>
      <c r="GJL201" s="40">
        <f t="shared" ref="GJL201" si="1330">(35.15+3.1+0.75*(2.75+2.3+2.75))*10.764</f>
        <v>474.69239999999996</v>
      </c>
      <c r="GJM201" s="40">
        <v>0</v>
      </c>
      <c r="GJN201" s="40">
        <f t="shared" ref="GJN201" si="1331">GJL201*(($F$183)+1)+(IF(GJM201&lt;101,GJM201,IF(GJM201&lt;201,GJM201/2,IF(GJM201&lt;=301,GJM201/3,GJM201/4))))</f>
        <v>712.03859999999997</v>
      </c>
      <c r="GJO201" s="62">
        <f t="shared" si="1317"/>
        <v>0</v>
      </c>
      <c r="GJP201" s="63"/>
      <c r="GJQ201" s="62">
        <v>5</v>
      </c>
      <c r="GJR201" s="63"/>
      <c r="GJS201" s="40" t="s">
        <v>192</v>
      </c>
      <c r="GJT201" s="40">
        <f t="shared" ref="GJT201" si="1332">(35.15+3.1+0.75*(2.75+2.3+2.75))*10.764</f>
        <v>474.69239999999996</v>
      </c>
      <c r="GJU201" s="40">
        <v>0</v>
      </c>
      <c r="GJV201" s="40">
        <f t="shared" ref="GJV201" si="1333">GJT201*(($F$183)+1)+(IF(GJU201&lt;101,GJU201,IF(GJU201&lt;201,GJU201/2,IF(GJU201&lt;=301,GJU201/3,GJU201/4))))</f>
        <v>712.03859999999997</v>
      </c>
      <c r="GJW201" s="62">
        <f t="shared" ref="GJW201:GMA201" si="1334">GJW200</f>
        <v>0</v>
      </c>
      <c r="GJX201" s="63"/>
      <c r="GJY201" s="62">
        <v>5</v>
      </c>
      <c r="GJZ201" s="63"/>
      <c r="GKA201" s="40" t="s">
        <v>192</v>
      </c>
      <c r="GKB201" s="40">
        <f t="shared" ref="GKB201" si="1335">(35.15+3.1+0.75*(2.75+2.3+2.75))*10.764</f>
        <v>474.69239999999996</v>
      </c>
      <c r="GKC201" s="40">
        <v>0</v>
      </c>
      <c r="GKD201" s="40">
        <f t="shared" ref="GKD201" si="1336">GKB201*(($F$183)+1)+(IF(GKC201&lt;101,GKC201,IF(GKC201&lt;201,GKC201/2,IF(GKC201&lt;=301,GKC201/3,GKC201/4))))</f>
        <v>712.03859999999997</v>
      </c>
      <c r="GKE201" s="62">
        <f t="shared" si="1334"/>
        <v>0</v>
      </c>
      <c r="GKF201" s="63"/>
      <c r="GKG201" s="62">
        <v>5</v>
      </c>
      <c r="GKH201" s="63"/>
      <c r="GKI201" s="40" t="s">
        <v>192</v>
      </c>
      <c r="GKJ201" s="40">
        <f t="shared" ref="GKJ201" si="1337">(35.15+3.1+0.75*(2.75+2.3+2.75))*10.764</f>
        <v>474.69239999999996</v>
      </c>
      <c r="GKK201" s="40">
        <v>0</v>
      </c>
      <c r="GKL201" s="40">
        <f t="shared" ref="GKL201" si="1338">GKJ201*(($F$183)+1)+(IF(GKK201&lt;101,GKK201,IF(GKK201&lt;201,GKK201/2,IF(GKK201&lt;=301,GKK201/3,GKK201/4))))</f>
        <v>712.03859999999997</v>
      </c>
      <c r="GKM201" s="62">
        <f t="shared" si="1334"/>
        <v>0</v>
      </c>
      <c r="GKN201" s="63"/>
      <c r="GKO201" s="62">
        <v>5</v>
      </c>
      <c r="GKP201" s="63"/>
      <c r="GKQ201" s="40" t="s">
        <v>192</v>
      </c>
      <c r="GKR201" s="40">
        <f t="shared" ref="GKR201" si="1339">(35.15+3.1+0.75*(2.75+2.3+2.75))*10.764</f>
        <v>474.69239999999996</v>
      </c>
      <c r="GKS201" s="40">
        <v>0</v>
      </c>
      <c r="GKT201" s="40">
        <f t="shared" ref="GKT201" si="1340">GKR201*(($F$183)+1)+(IF(GKS201&lt;101,GKS201,IF(GKS201&lt;201,GKS201/2,IF(GKS201&lt;=301,GKS201/3,GKS201/4))))</f>
        <v>712.03859999999997</v>
      </c>
      <c r="GKU201" s="62">
        <f t="shared" si="1334"/>
        <v>0</v>
      </c>
      <c r="GKV201" s="63"/>
      <c r="GKW201" s="62">
        <v>5</v>
      </c>
      <c r="GKX201" s="63"/>
      <c r="GKY201" s="40" t="s">
        <v>192</v>
      </c>
      <c r="GKZ201" s="40">
        <f t="shared" ref="GKZ201" si="1341">(35.15+3.1+0.75*(2.75+2.3+2.75))*10.764</f>
        <v>474.69239999999996</v>
      </c>
      <c r="GLA201" s="40">
        <v>0</v>
      </c>
      <c r="GLB201" s="40">
        <f t="shared" ref="GLB201" si="1342">GKZ201*(($F$183)+1)+(IF(GLA201&lt;101,GLA201,IF(GLA201&lt;201,GLA201/2,IF(GLA201&lt;=301,GLA201/3,GLA201/4))))</f>
        <v>712.03859999999997</v>
      </c>
      <c r="GLC201" s="62">
        <f t="shared" si="1334"/>
        <v>0</v>
      </c>
      <c r="GLD201" s="63"/>
      <c r="GLE201" s="62">
        <v>5</v>
      </c>
      <c r="GLF201" s="63"/>
      <c r="GLG201" s="40" t="s">
        <v>192</v>
      </c>
      <c r="GLH201" s="40">
        <f t="shared" ref="GLH201" si="1343">(35.15+3.1+0.75*(2.75+2.3+2.75))*10.764</f>
        <v>474.69239999999996</v>
      </c>
      <c r="GLI201" s="40">
        <v>0</v>
      </c>
      <c r="GLJ201" s="40">
        <f t="shared" ref="GLJ201" si="1344">GLH201*(($F$183)+1)+(IF(GLI201&lt;101,GLI201,IF(GLI201&lt;201,GLI201/2,IF(GLI201&lt;=301,GLI201/3,GLI201/4))))</f>
        <v>712.03859999999997</v>
      </c>
      <c r="GLK201" s="62">
        <f t="shared" si="1334"/>
        <v>0</v>
      </c>
      <c r="GLL201" s="63"/>
      <c r="GLM201" s="62">
        <v>5</v>
      </c>
      <c r="GLN201" s="63"/>
      <c r="GLO201" s="40" t="s">
        <v>192</v>
      </c>
      <c r="GLP201" s="40">
        <f t="shared" ref="GLP201" si="1345">(35.15+3.1+0.75*(2.75+2.3+2.75))*10.764</f>
        <v>474.69239999999996</v>
      </c>
      <c r="GLQ201" s="40">
        <v>0</v>
      </c>
      <c r="GLR201" s="40">
        <f t="shared" ref="GLR201" si="1346">GLP201*(($F$183)+1)+(IF(GLQ201&lt;101,GLQ201,IF(GLQ201&lt;201,GLQ201/2,IF(GLQ201&lt;=301,GLQ201/3,GLQ201/4))))</f>
        <v>712.03859999999997</v>
      </c>
      <c r="GLS201" s="62">
        <f t="shared" si="1334"/>
        <v>0</v>
      </c>
      <c r="GLT201" s="63"/>
      <c r="GLU201" s="62">
        <v>5</v>
      </c>
      <c r="GLV201" s="63"/>
      <c r="GLW201" s="40" t="s">
        <v>192</v>
      </c>
      <c r="GLX201" s="40">
        <f t="shared" ref="GLX201" si="1347">(35.15+3.1+0.75*(2.75+2.3+2.75))*10.764</f>
        <v>474.69239999999996</v>
      </c>
      <c r="GLY201" s="40">
        <v>0</v>
      </c>
      <c r="GLZ201" s="40">
        <f t="shared" ref="GLZ201" si="1348">GLX201*(($F$183)+1)+(IF(GLY201&lt;101,GLY201,IF(GLY201&lt;201,GLY201/2,IF(GLY201&lt;=301,GLY201/3,GLY201/4))))</f>
        <v>712.03859999999997</v>
      </c>
      <c r="GMA201" s="62">
        <f t="shared" si="1334"/>
        <v>0</v>
      </c>
      <c r="GMB201" s="63"/>
      <c r="GMC201" s="62">
        <v>5</v>
      </c>
      <c r="GMD201" s="63"/>
      <c r="GME201" s="40" t="s">
        <v>192</v>
      </c>
      <c r="GMF201" s="40">
        <f t="shared" ref="GMF201" si="1349">(35.15+3.1+0.75*(2.75+2.3+2.75))*10.764</f>
        <v>474.69239999999996</v>
      </c>
      <c r="GMG201" s="40">
        <v>0</v>
      </c>
      <c r="GMH201" s="40">
        <f t="shared" ref="GMH201" si="1350">GMF201*(($F$183)+1)+(IF(GMG201&lt;101,GMG201,IF(GMG201&lt;201,GMG201/2,IF(GMG201&lt;=301,GMG201/3,GMG201/4))))</f>
        <v>712.03859999999997</v>
      </c>
      <c r="GMI201" s="62">
        <f t="shared" ref="GMI201:GOM201" si="1351">GMI200</f>
        <v>0</v>
      </c>
      <c r="GMJ201" s="63"/>
      <c r="GMK201" s="62">
        <v>5</v>
      </c>
      <c r="GML201" s="63"/>
      <c r="GMM201" s="40" t="s">
        <v>192</v>
      </c>
      <c r="GMN201" s="40">
        <f t="shared" ref="GMN201" si="1352">(35.15+3.1+0.75*(2.75+2.3+2.75))*10.764</f>
        <v>474.69239999999996</v>
      </c>
      <c r="GMO201" s="40">
        <v>0</v>
      </c>
      <c r="GMP201" s="40">
        <f t="shared" ref="GMP201" si="1353">GMN201*(($F$183)+1)+(IF(GMO201&lt;101,GMO201,IF(GMO201&lt;201,GMO201/2,IF(GMO201&lt;=301,GMO201/3,GMO201/4))))</f>
        <v>712.03859999999997</v>
      </c>
      <c r="GMQ201" s="62">
        <f t="shared" si="1351"/>
        <v>0</v>
      </c>
      <c r="GMR201" s="63"/>
      <c r="GMS201" s="62">
        <v>5</v>
      </c>
      <c r="GMT201" s="63"/>
      <c r="GMU201" s="40" t="s">
        <v>192</v>
      </c>
      <c r="GMV201" s="40">
        <f t="shared" ref="GMV201" si="1354">(35.15+3.1+0.75*(2.75+2.3+2.75))*10.764</f>
        <v>474.69239999999996</v>
      </c>
      <c r="GMW201" s="40">
        <v>0</v>
      </c>
      <c r="GMX201" s="40">
        <f t="shared" ref="GMX201" si="1355">GMV201*(($F$183)+1)+(IF(GMW201&lt;101,GMW201,IF(GMW201&lt;201,GMW201/2,IF(GMW201&lt;=301,GMW201/3,GMW201/4))))</f>
        <v>712.03859999999997</v>
      </c>
      <c r="GMY201" s="62">
        <f t="shared" si="1351"/>
        <v>0</v>
      </c>
      <c r="GMZ201" s="63"/>
      <c r="GNA201" s="62">
        <v>5</v>
      </c>
      <c r="GNB201" s="63"/>
      <c r="GNC201" s="40" t="s">
        <v>192</v>
      </c>
      <c r="GND201" s="40">
        <f t="shared" ref="GND201" si="1356">(35.15+3.1+0.75*(2.75+2.3+2.75))*10.764</f>
        <v>474.69239999999996</v>
      </c>
      <c r="GNE201" s="40">
        <v>0</v>
      </c>
      <c r="GNF201" s="40">
        <f t="shared" ref="GNF201" si="1357">GND201*(($F$183)+1)+(IF(GNE201&lt;101,GNE201,IF(GNE201&lt;201,GNE201/2,IF(GNE201&lt;=301,GNE201/3,GNE201/4))))</f>
        <v>712.03859999999997</v>
      </c>
      <c r="GNG201" s="62">
        <f t="shared" si="1351"/>
        <v>0</v>
      </c>
      <c r="GNH201" s="63"/>
      <c r="GNI201" s="62">
        <v>5</v>
      </c>
      <c r="GNJ201" s="63"/>
      <c r="GNK201" s="40" t="s">
        <v>192</v>
      </c>
      <c r="GNL201" s="40">
        <f t="shared" ref="GNL201" si="1358">(35.15+3.1+0.75*(2.75+2.3+2.75))*10.764</f>
        <v>474.69239999999996</v>
      </c>
      <c r="GNM201" s="40">
        <v>0</v>
      </c>
      <c r="GNN201" s="40">
        <f t="shared" ref="GNN201" si="1359">GNL201*(($F$183)+1)+(IF(GNM201&lt;101,GNM201,IF(GNM201&lt;201,GNM201/2,IF(GNM201&lt;=301,GNM201/3,GNM201/4))))</f>
        <v>712.03859999999997</v>
      </c>
      <c r="GNO201" s="62">
        <f t="shared" si="1351"/>
        <v>0</v>
      </c>
      <c r="GNP201" s="63"/>
      <c r="GNQ201" s="62">
        <v>5</v>
      </c>
      <c r="GNR201" s="63"/>
      <c r="GNS201" s="40" t="s">
        <v>192</v>
      </c>
      <c r="GNT201" s="40">
        <f t="shared" ref="GNT201" si="1360">(35.15+3.1+0.75*(2.75+2.3+2.75))*10.764</f>
        <v>474.69239999999996</v>
      </c>
      <c r="GNU201" s="40">
        <v>0</v>
      </c>
      <c r="GNV201" s="40">
        <f t="shared" ref="GNV201" si="1361">GNT201*(($F$183)+1)+(IF(GNU201&lt;101,GNU201,IF(GNU201&lt;201,GNU201/2,IF(GNU201&lt;=301,GNU201/3,GNU201/4))))</f>
        <v>712.03859999999997</v>
      </c>
      <c r="GNW201" s="62">
        <f t="shared" si="1351"/>
        <v>0</v>
      </c>
      <c r="GNX201" s="63"/>
      <c r="GNY201" s="62">
        <v>5</v>
      </c>
      <c r="GNZ201" s="63"/>
      <c r="GOA201" s="40" t="s">
        <v>192</v>
      </c>
      <c r="GOB201" s="40">
        <f t="shared" ref="GOB201" si="1362">(35.15+3.1+0.75*(2.75+2.3+2.75))*10.764</f>
        <v>474.69239999999996</v>
      </c>
      <c r="GOC201" s="40">
        <v>0</v>
      </c>
      <c r="GOD201" s="40">
        <f t="shared" ref="GOD201" si="1363">GOB201*(($F$183)+1)+(IF(GOC201&lt;101,GOC201,IF(GOC201&lt;201,GOC201/2,IF(GOC201&lt;=301,GOC201/3,GOC201/4))))</f>
        <v>712.03859999999997</v>
      </c>
      <c r="GOE201" s="62">
        <f t="shared" si="1351"/>
        <v>0</v>
      </c>
      <c r="GOF201" s="63"/>
      <c r="GOG201" s="62">
        <v>5</v>
      </c>
      <c r="GOH201" s="63"/>
      <c r="GOI201" s="40" t="s">
        <v>192</v>
      </c>
      <c r="GOJ201" s="40">
        <f t="shared" ref="GOJ201" si="1364">(35.15+3.1+0.75*(2.75+2.3+2.75))*10.764</f>
        <v>474.69239999999996</v>
      </c>
      <c r="GOK201" s="40">
        <v>0</v>
      </c>
      <c r="GOL201" s="40">
        <f t="shared" ref="GOL201" si="1365">GOJ201*(($F$183)+1)+(IF(GOK201&lt;101,GOK201,IF(GOK201&lt;201,GOK201/2,IF(GOK201&lt;=301,GOK201/3,GOK201/4))))</f>
        <v>712.03859999999997</v>
      </c>
      <c r="GOM201" s="62">
        <f t="shared" si="1351"/>
        <v>0</v>
      </c>
      <c r="GON201" s="63"/>
      <c r="GOO201" s="62">
        <v>5</v>
      </c>
      <c r="GOP201" s="63"/>
      <c r="GOQ201" s="40" t="s">
        <v>192</v>
      </c>
      <c r="GOR201" s="40">
        <f t="shared" ref="GOR201" si="1366">(35.15+3.1+0.75*(2.75+2.3+2.75))*10.764</f>
        <v>474.69239999999996</v>
      </c>
      <c r="GOS201" s="40">
        <v>0</v>
      </c>
      <c r="GOT201" s="40">
        <f t="shared" ref="GOT201" si="1367">GOR201*(($F$183)+1)+(IF(GOS201&lt;101,GOS201,IF(GOS201&lt;201,GOS201/2,IF(GOS201&lt;=301,GOS201/3,GOS201/4))))</f>
        <v>712.03859999999997</v>
      </c>
      <c r="GOU201" s="62">
        <f t="shared" ref="GOU201:GQY201" si="1368">GOU200</f>
        <v>0</v>
      </c>
      <c r="GOV201" s="63"/>
      <c r="GOW201" s="62">
        <v>5</v>
      </c>
      <c r="GOX201" s="63"/>
      <c r="GOY201" s="40" t="s">
        <v>192</v>
      </c>
      <c r="GOZ201" s="40">
        <f t="shared" ref="GOZ201" si="1369">(35.15+3.1+0.75*(2.75+2.3+2.75))*10.764</f>
        <v>474.69239999999996</v>
      </c>
      <c r="GPA201" s="40">
        <v>0</v>
      </c>
      <c r="GPB201" s="40">
        <f t="shared" ref="GPB201" si="1370">GOZ201*(($F$183)+1)+(IF(GPA201&lt;101,GPA201,IF(GPA201&lt;201,GPA201/2,IF(GPA201&lt;=301,GPA201/3,GPA201/4))))</f>
        <v>712.03859999999997</v>
      </c>
      <c r="GPC201" s="62">
        <f t="shared" si="1368"/>
        <v>0</v>
      </c>
      <c r="GPD201" s="63"/>
      <c r="GPE201" s="62">
        <v>5</v>
      </c>
      <c r="GPF201" s="63"/>
      <c r="GPG201" s="40" t="s">
        <v>192</v>
      </c>
      <c r="GPH201" s="40">
        <f t="shared" ref="GPH201" si="1371">(35.15+3.1+0.75*(2.75+2.3+2.75))*10.764</f>
        <v>474.69239999999996</v>
      </c>
      <c r="GPI201" s="40">
        <v>0</v>
      </c>
      <c r="GPJ201" s="40">
        <f t="shared" ref="GPJ201" si="1372">GPH201*(($F$183)+1)+(IF(GPI201&lt;101,GPI201,IF(GPI201&lt;201,GPI201/2,IF(GPI201&lt;=301,GPI201/3,GPI201/4))))</f>
        <v>712.03859999999997</v>
      </c>
      <c r="GPK201" s="62">
        <f t="shared" si="1368"/>
        <v>0</v>
      </c>
      <c r="GPL201" s="63"/>
      <c r="GPM201" s="62">
        <v>5</v>
      </c>
      <c r="GPN201" s="63"/>
      <c r="GPO201" s="40" t="s">
        <v>192</v>
      </c>
      <c r="GPP201" s="40">
        <f t="shared" ref="GPP201" si="1373">(35.15+3.1+0.75*(2.75+2.3+2.75))*10.764</f>
        <v>474.69239999999996</v>
      </c>
      <c r="GPQ201" s="40">
        <v>0</v>
      </c>
      <c r="GPR201" s="40">
        <f t="shared" ref="GPR201" si="1374">GPP201*(($F$183)+1)+(IF(GPQ201&lt;101,GPQ201,IF(GPQ201&lt;201,GPQ201/2,IF(GPQ201&lt;=301,GPQ201/3,GPQ201/4))))</f>
        <v>712.03859999999997</v>
      </c>
      <c r="GPS201" s="62">
        <f t="shared" si="1368"/>
        <v>0</v>
      </c>
      <c r="GPT201" s="63"/>
      <c r="GPU201" s="62">
        <v>5</v>
      </c>
      <c r="GPV201" s="63"/>
      <c r="GPW201" s="40" t="s">
        <v>192</v>
      </c>
      <c r="GPX201" s="40">
        <f t="shared" ref="GPX201" si="1375">(35.15+3.1+0.75*(2.75+2.3+2.75))*10.764</f>
        <v>474.69239999999996</v>
      </c>
      <c r="GPY201" s="40">
        <v>0</v>
      </c>
      <c r="GPZ201" s="40">
        <f t="shared" ref="GPZ201" si="1376">GPX201*(($F$183)+1)+(IF(GPY201&lt;101,GPY201,IF(GPY201&lt;201,GPY201/2,IF(GPY201&lt;=301,GPY201/3,GPY201/4))))</f>
        <v>712.03859999999997</v>
      </c>
      <c r="GQA201" s="62">
        <f t="shared" si="1368"/>
        <v>0</v>
      </c>
      <c r="GQB201" s="63"/>
      <c r="GQC201" s="62">
        <v>5</v>
      </c>
      <c r="GQD201" s="63"/>
      <c r="GQE201" s="40" t="s">
        <v>192</v>
      </c>
      <c r="GQF201" s="40">
        <f t="shared" ref="GQF201" si="1377">(35.15+3.1+0.75*(2.75+2.3+2.75))*10.764</f>
        <v>474.69239999999996</v>
      </c>
      <c r="GQG201" s="40">
        <v>0</v>
      </c>
      <c r="GQH201" s="40">
        <f t="shared" ref="GQH201" si="1378">GQF201*(($F$183)+1)+(IF(GQG201&lt;101,GQG201,IF(GQG201&lt;201,GQG201/2,IF(GQG201&lt;=301,GQG201/3,GQG201/4))))</f>
        <v>712.03859999999997</v>
      </c>
      <c r="GQI201" s="62">
        <f t="shared" si="1368"/>
        <v>0</v>
      </c>
      <c r="GQJ201" s="63"/>
      <c r="GQK201" s="62">
        <v>5</v>
      </c>
      <c r="GQL201" s="63"/>
      <c r="GQM201" s="40" t="s">
        <v>192</v>
      </c>
      <c r="GQN201" s="40">
        <f t="shared" ref="GQN201" si="1379">(35.15+3.1+0.75*(2.75+2.3+2.75))*10.764</f>
        <v>474.69239999999996</v>
      </c>
      <c r="GQO201" s="40">
        <v>0</v>
      </c>
      <c r="GQP201" s="40">
        <f t="shared" ref="GQP201" si="1380">GQN201*(($F$183)+1)+(IF(GQO201&lt;101,GQO201,IF(GQO201&lt;201,GQO201/2,IF(GQO201&lt;=301,GQO201/3,GQO201/4))))</f>
        <v>712.03859999999997</v>
      </c>
      <c r="GQQ201" s="62">
        <f t="shared" si="1368"/>
        <v>0</v>
      </c>
      <c r="GQR201" s="63"/>
      <c r="GQS201" s="62">
        <v>5</v>
      </c>
      <c r="GQT201" s="63"/>
      <c r="GQU201" s="40" t="s">
        <v>192</v>
      </c>
      <c r="GQV201" s="40">
        <f t="shared" ref="GQV201" si="1381">(35.15+3.1+0.75*(2.75+2.3+2.75))*10.764</f>
        <v>474.69239999999996</v>
      </c>
      <c r="GQW201" s="40">
        <v>0</v>
      </c>
      <c r="GQX201" s="40">
        <f t="shared" ref="GQX201" si="1382">GQV201*(($F$183)+1)+(IF(GQW201&lt;101,GQW201,IF(GQW201&lt;201,GQW201/2,IF(GQW201&lt;=301,GQW201/3,GQW201/4))))</f>
        <v>712.03859999999997</v>
      </c>
      <c r="GQY201" s="62">
        <f t="shared" si="1368"/>
        <v>0</v>
      </c>
      <c r="GQZ201" s="63"/>
      <c r="GRA201" s="62">
        <v>5</v>
      </c>
      <c r="GRB201" s="63"/>
      <c r="GRC201" s="40" t="s">
        <v>192</v>
      </c>
      <c r="GRD201" s="40">
        <f t="shared" ref="GRD201" si="1383">(35.15+3.1+0.75*(2.75+2.3+2.75))*10.764</f>
        <v>474.69239999999996</v>
      </c>
      <c r="GRE201" s="40">
        <v>0</v>
      </c>
      <c r="GRF201" s="40">
        <f t="shared" ref="GRF201" si="1384">GRD201*(($F$183)+1)+(IF(GRE201&lt;101,GRE201,IF(GRE201&lt;201,GRE201/2,IF(GRE201&lt;=301,GRE201/3,GRE201/4))))</f>
        <v>712.03859999999997</v>
      </c>
      <c r="GRG201" s="62">
        <f t="shared" ref="GRG201:GTK201" si="1385">GRG200</f>
        <v>0</v>
      </c>
      <c r="GRH201" s="63"/>
      <c r="GRI201" s="62">
        <v>5</v>
      </c>
      <c r="GRJ201" s="63"/>
      <c r="GRK201" s="40" t="s">
        <v>192</v>
      </c>
      <c r="GRL201" s="40">
        <f t="shared" ref="GRL201" si="1386">(35.15+3.1+0.75*(2.75+2.3+2.75))*10.764</f>
        <v>474.69239999999996</v>
      </c>
      <c r="GRM201" s="40">
        <v>0</v>
      </c>
      <c r="GRN201" s="40">
        <f t="shared" ref="GRN201" si="1387">GRL201*(($F$183)+1)+(IF(GRM201&lt;101,GRM201,IF(GRM201&lt;201,GRM201/2,IF(GRM201&lt;=301,GRM201/3,GRM201/4))))</f>
        <v>712.03859999999997</v>
      </c>
      <c r="GRO201" s="62">
        <f t="shared" si="1385"/>
        <v>0</v>
      </c>
      <c r="GRP201" s="63"/>
      <c r="GRQ201" s="62">
        <v>5</v>
      </c>
      <c r="GRR201" s="63"/>
      <c r="GRS201" s="40" t="s">
        <v>192</v>
      </c>
      <c r="GRT201" s="40">
        <f t="shared" ref="GRT201" si="1388">(35.15+3.1+0.75*(2.75+2.3+2.75))*10.764</f>
        <v>474.69239999999996</v>
      </c>
      <c r="GRU201" s="40">
        <v>0</v>
      </c>
      <c r="GRV201" s="40">
        <f t="shared" ref="GRV201" si="1389">GRT201*(($F$183)+1)+(IF(GRU201&lt;101,GRU201,IF(GRU201&lt;201,GRU201/2,IF(GRU201&lt;=301,GRU201/3,GRU201/4))))</f>
        <v>712.03859999999997</v>
      </c>
      <c r="GRW201" s="62">
        <f t="shared" si="1385"/>
        <v>0</v>
      </c>
      <c r="GRX201" s="63"/>
      <c r="GRY201" s="62">
        <v>5</v>
      </c>
      <c r="GRZ201" s="63"/>
      <c r="GSA201" s="40" t="s">
        <v>192</v>
      </c>
      <c r="GSB201" s="40">
        <f t="shared" ref="GSB201" si="1390">(35.15+3.1+0.75*(2.75+2.3+2.75))*10.764</f>
        <v>474.69239999999996</v>
      </c>
      <c r="GSC201" s="40">
        <v>0</v>
      </c>
      <c r="GSD201" s="40">
        <f t="shared" ref="GSD201" si="1391">GSB201*(($F$183)+1)+(IF(GSC201&lt;101,GSC201,IF(GSC201&lt;201,GSC201/2,IF(GSC201&lt;=301,GSC201/3,GSC201/4))))</f>
        <v>712.03859999999997</v>
      </c>
      <c r="GSE201" s="62">
        <f t="shared" si="1385"/>
        <v>0</v>
      </c>
      <c r="GSF201" s="63"/>
      <c r="GSG201" s="62">
        <v>5</v>
      </c>
      <c r="GSH201" s="63"/>
      <c r="GSI201" s="40" t="s">
        <v>192</v>
      </c>
      <c r="GSJ201" s="40">
        <f t="shared" ref="GSJ201" si="1392">(35.15+3.1+0.75*(2.75+2.3+2.75))*10.764</f>
        <v>474.69239999999996</v>
      </c>
      <c r="GSK201" s="40">
        <v>0</v>
      </c>
      <c r="GSL201" s="40">
        <f t="shared" ref="GSL201" si="1393">GSJ201*(($F$183)+1)+(IF(GSK201&lt;101,GSK201,IF(GSK201&lt;201,GSK201/2,IF(GSK201&lt;=301,GSK201/3,GSK201/4))))</f>
        <v>712.03859999999997</v>
      </c>
      <c r="GSM201" s="62">
        <f t="shared" si="1385"/>
        <v>0</v>
      </c>
      <c r="GSN201" s="63"/>
      <c r="GSO201" s="62">
        <v>5</v>
      </c>
      <c r="GSP201" s="63"/>
      <c r="GSQ201" s="40" t="s">
        <v>192</v>
      </c>
      <c r="GSR201" s="40">
        <f t="shared" ref="GSR201" si="1394">(35.15+3.1+0.75*(2.75+2.3+2.75))*10.764</f>
        <v>474.69239999999996</v>
      </c>
      <c r="GSS201" s="40">
        <v>0</v>
      </c>
      <c r="GST201" s="40">
        <f t="shared" ref="GST201" si="1395">GSR201*(($F$183)+1)+(IF(GSS201&lt;101,GSS201,IF(GSS201&lt;201,GSS201/2,IF(GSS201&lt;=301,GSS201/3,GSS201/4))))</f>
        <v>712.03859999999997</v>
      </c>
      <c r="GSU201" s="62">
        <f t="shared" si="1385"/>
        <v>0</v>
      </c>
      <c r="GSV201" s="63"/>
      <c r="GSW201" s="62">
        <v>5</v>
      </c>
      <c r="GSX201" s="63"/>
      <c r="GSY201" s="40" t="s">
        <v>192</v>
      </c>
      <c r="GSZ201" s="40">
        <f t="shared" ref="GSZ201" si="1396">(35.15+3.1+0.75*(2.75+2.3+2.75))*10.764</f>
        <v>474.69239999999996</v>
      </c>
      <c r="GTA201" s="40">
        <v>0</v>
      </c>
      <c r="GTB201" s="40">
        <f t="shared" ref="GTB201" si="1397">GSZ201*(($F$183)+1)+(IF(GTA201&lt;101,GTA201,IF(GTA201&lt;201,GTA201/2,IF(GTA201&lt;=301,GTA201/3,GTA201/4))))</f>
        <v>712.03859999999997</v>
      </c>
      <c r="GTC201" s="62">
        <f t="shared" si="1385"/>
        <v>0</v>
      </c>
      <c r="GTD201" s="63"/>
      <c r="GTE201" s="62">
        <v>5</v>
      </c>
      <c r="GTF201" s="63"/>
      <c r="GTG201" s="40" t="s">
        <v>192</v>
      </c>
      <c r="GTH201" s="40">
        <f t="shared" ref="GTH201" si="1398">(35.15+3.1+0.75*(2.75+2.3+2.75))*10.764</f>
        <v>474.69239999999996</v>
      </c>
      <c r="GTI201" s="40">
        <v>0</v>
      </c>
      <c r="GTJ201" s="40">
        <f t="shared" ref="GTJ201" si="1399">GTH201*(($F$183)+1)+(IF(GTI201&lt;101,GTI201,IF(GTI201&lt;201,GTI201/2,IF(GTI201&lt;=301,GTI201/3,GTI201/4))))</f>
        <v>712.03859999999997</v>
      </c>
      <c r="GTK201" s="62">
        <f t="shared" si="1385"/>
        <v>0</v>
      </c>
      <c r="GTL201" s="63"/>
      <c r="GTM201" s="62">
        <v>5</v>
      </c>
      <c r="GTN201" s="63"/>
      <c r="GTO201" s="40" t="s">
        <v>192</v>
      </c>
      <c r="GTP201" s="40">
        <f t="shared" ref="GTP201" si="1400">(35.15+3.1+0.75*(2.75+2.3+2.75))*10.764</f>
        <v>474.69239999999996</v>
      </c>
      <c r="GTQ201" s="40">
        <v>0</v>
      </c>
      <c r="GTR201" s="40">
        <f t="shared" ref="GTR201" si="1401">GTP201*(($F$183)+1)+(IF(GTQ201&lt;101,GTQ201,IF(GTQ201&lt;201,GTQ201/2,IF(GTQ201&lt;=301,GTQ201/3,GTQ201/4))))</f>
        <v>712.03859999999997</v>
      </c>
      <c r="GTS201" s="62">
        <f t="shared" ref="GTS201:GVW201" si="1402">GTS200</f>
        <v>0</v>
      </c>
      <c r="GTT201" s="63"/>
      <c r="GTU201" s="62">
        <v>5</v>
      </c>
      <c r="GTV201" s="63"/>
      <c r="GTW201" s="40" t="s">
        <v>192</v>
      </c>
      <c r="GTX201" s="40">
        <f t="shared" ref="GTX201" si="1403">(35.15+3.1+0.75*(2.75+2.3+2.75))*10.764</f>
        <v>474.69239999999996</v>
      </c>
      <c r="GTY201" s="40">
        <v>0</v>
      </c>
      <c r="GTZ201" s="40">
        <f t="shared" ref="GTZ201" si="1404">GTX201*(($F$183)+1)+(IF(GTY201&lt;101,GTY201,IF(GTY201&lt;201,GTY201/2,IF(GTY201&lt;=301,GTY201/3,GTY201/4))))</f>
        <v>712.03859999999997</v>
      </c>
      <c r="GUA201" s="62">
        <f t="shared" si="1402"/>
        <v>0</v>
      </c>
      <c r="GUB201" s="63"/>
      <c r="GUC201" s="62">
        <v>5</v>
      </c>
      <c r="GUD201" s="63"/>
      <c r="GUE201" s="40" t="s">
        <v>192</v>
      </c>
      <c r="GUF201" s="40">
        <f t="shared" ref="GUF201" si="1405">(35.15+3.1+0.75*(2.75+2.3+2.75))*10.764</f>
        <v>474.69239999999996</v>
      </c>
      <c r="GUG201" s="40">
        <v>0</v>
      </c>
      <c r="GUH201" s="40">
        <f t="shared" ref="GUH201" si="1406">GUF201*(($F$183)+1)+(IF(GUG201&lt;101,GUG201,IF(GUG201&lt;201,GUG201/2,IF(GUG201&lt;=301,GUG201/3,GUG201/4))))</f>
        <v>712.03859999999997</v>
      </c>
      <c r="GUI201" s="62">
        <f t="shared" si="1402"/>
        <v>0</v>
      </c>
      <c r="GUJ201" s="63"/>
      <c r="GUK201" s="62">
        <v>5</v>
      </c>
      <c r="GUL201" s="63"/>
      <c r="GUM201" s="40" t="s">
        <v>192</v>
      </c>
      <c r="GUN201" s="40">
        <f t="shared" ref="GUN201" si="1407">(35.15+3.1+0.75*(2.75+2.3+2.75))*10.764</f>
        <v>474.69239999999996</v>
      </c>
      <c r="GUO201" s="40">
        <v>0</v>
      </c>
      <c r="GUP201" s="40">
        <f t="shared" ref="GUP201" si="1408">GUN201*(($F$183)+1)+(IF(GUO201&lt;101,GUO201,IF(GUO201&lt;201,GUO201/2,IF(GUO201&lt;=301,GUO201/3,GUO201/4))))</f>
        <v>712.03859999999997</v>
      </c>
      <c r="GUQ201" s="62">
        <f t="shared" si="1402"/>
        <v>0</v>
      </c>
      <c r="GUR201" s="63"/>
      <c r="GUS201" s="62">
        <v>5</v>
      </c>
      <c r="GUT201" s="63"/>
      <c r="GUU201" s="40" t="s">
        <v>192</v>
      </c>
      <c r="GUV201" s="40">
        <f t="shared" ref="GUV201" si="1409">(35.15+3.1+0.75*(2.75+2.3+2.75))*10.764</f>
        <v>474.69239999999996</v>
      </c>
      <c r="GUW201" s="40">
        <v>0</v>
      </c>
      <c r="GUX201" s="40">
        <f t="shared" ref="GUX201" si="1410">GUV201*(($F$183)+1)+(IF(GUW201&lt;101,GUW201,IF(GUW201&lt;201,GUW201/2,IF(GUW201&lt;=301,GUW201/3,GUW201/4))))</f>
        <v>712.03859999999997</v>
      </c>
      <c r="GUY201" s="62">
        <f t="shared" si="1402"/>
        <v>0</v>
      </c>
      <c r="GUZ201" s="63"/>
      <c r="GVA201" s="62">
        <v>5</v>
      </c>
      <c r="GVB201" s="63"/>
      <c r="GVC201" s="40" t="s">
        <v>192</v>
      </c>
      <c r="GVD201" s="40">
        <f t="shared" ref="GVD201" si="1411">(35.15+3.1+0.75*(2.75+2.3+2.75))*10.764</f>
        <v>474.69239999999996</v>
      </c>
      <c r="GVE201" s="40">
        <v>0</v>
      </c>
      <c r="GVF201" s="40">
        <f t="shared" ref="GVF201" si="1412">GVD201*(($F$183)+1)+(IF(GVE201&lt;101,GVE201,IF(GVE201&lt;201,GVE201/2,IF(GVE201&lt;=301,GVE201/3,GVE201/4))))</f>
        <v>712.03859999999997</v>
      </c>
      <c r="GVG201" s="62">
        <f t="shared" si="1402"/>
        <v>0</v>
      </c>
      <c r="GVH201" s="63"/>
      <c r="GVI201" s="62">
        <v>5</v>
      </c>
      <c r="GVJ201" s="63"/>
      <c r="GVK201" s="40" t="s">
        <v>192</v>
      </c>
      <c r="GVL201" s="40">
        <f t="shared" ref="GVL201" si="1413">(35.15+3.1+0.75*(2.75+2.3+2.75))*10.764</f>
        <v>474.69239999999996</v>
      </c>
      <c r="GVM201" s="40">
        <v>0</v>
      </c>
      <c r="GVN201" s="40">
        <f t="shared" ref="GVN201" si="1414">GVL201*(($F$183)+1)+(IF(GVM201&lt;101,GVM201,IF(GVM201&lt;201,GVM201/2,IF(GVM201&lt;=301,GVM201/3,GVM201/4))))</f>
        <v>712.03859999999997</v>
      </c>
      <c r="GVO201" s="62">
        <f t="shared" si="1402"/>
        <v>0</v>
      </c>
      <c r="GVP201" s="63"/>
      <c r="GVQ201" s="62">
        <v>5</v>
      </c>
      <c r="GVR201" s="63"/>
      <c r="GVS201" s="40" t="s">
        <v>192</v>
      </c>
      <c r="GVT201" s="40">
        <f t="shared" ref="GVT201" si="1415">(35.15+3.1+0.75*(2.75+2.3+2.75))*10.764</f>
        <v>474.69239999999996</v>
      </c>
      <c r="GVU201" s="40">
        <v>0</v>
      </c>
      <c r="GVV201" s="40">
        <f t="shared" ref="GVV201" si="1416">GVT201*(($F$183)+1)+(IF(GVU201&lt;101,GVU201,IF(GVU201&lt;201,GVU201/2,IF(GVU201&lt;=301,GVU201/3,GVU201/4))))</f>
        <v>712.03859999999997</v>
      </c>
      <c r="GVW201" s="62">
        <f t="shared" si="1402"/>
        <v>0</v>
      </c>
      <c r="GVX201" s="63"/>
      <c r="GVY201" s="62">
        <v>5</v>
      </c>
      <c r="GVZ201" s="63"/>
      <c r="GWA201" s="40" t="s">
        <v>192</v>
      </c>
      <c r="GWB201" s="40">
        <f t="shared" ref="GWB201" si="1417">(35.15+3.1+0.75*(2.75+2.3+2.75))*10.764</f>
        <v>474.69239999999996</v>
      </c>
      <c r="GWC201" s="40">
        <v>0</v>
      </c>
      <c r="GWD201" s="40">
        <f t="shared" ref="GWD201" si="1418">GWB201*(($F$183)+1)+(IF(GWC201&lt;101,GWC201,IF(GWC201&lt;201,GWC201/2,IF(GWC201&lt;=301,GWC201/3,GWC201/4))))</f>
        <v>712.03859999999997</v>
      </c>
      <c r="GWE201" s="62">
        <f t="shared" ref="GWE201:GYI201" si="1419">GWE200</f>
        <v>0</v>
      </c>
      <c r="GWF201" s="63"/>
      <c r="GWG201" s="62">
        <v>5</v>
      </c>
      <c r="GWH201" s="63"/>
      <c r="GWI201" s="40" t="s">
        <v>192</v>
      </c>
      <c r="GWJ201" s="40">
        <f t="shared" ref="GWJ201" si="1420">(35.15+3.1+0.75*(2.75+2.3+2.75))*10.764</f>
        <v>474.69239999999996</v>
      </c>
      <c r="GWK201" s="40">
        <v>0</v>
      </c>
      <c r="GWL201" s="40">
        <f t="shared" ref="GWL201" si="1421">GWJ201*(($F$183)+1)+(IF(GWK201&lt;101,GWK201,IF(GWK201&lt;201,GWK201/2,IF(GWK201&lt;=301,GWK201/3,GWK201/4))))</f>
        <v>712.03859999999997</v>
      </c>
      <c r="GWM201" s="62">
        <f t="shared" si="1419"/>
        <v>0</v>
      </c>
      <c r="GWN201" s="63"/>
      <c r="GWO201" s="62">
        <v>5</v>
      </c>
      <c r="GWP201" s="63"/>
      <c r="GWQ201" s="40" t="s">
        <v>192</v>
      </c>
      <c r="GWR201" s="40">
        <f t="shared" ref="GWR201" si="1422">(35.15+3.1+0.75*(2.75+2.3+2.75))*10.764</f>
        <v>474.69239999999996</v>
      </c>
      <c r="GWS201" s="40">
        <v>0</v>
      </c>
      <c r="GWT201" s="40">
        <f t="shared" ref="GWT201" si="1423">GWR201*(($F$183)+1)+(IF(GWS201&lt;101,GWS201,IF(GWS201&lt;201,GWS201/2,IF(GWS201&lt;=301,GWS201/3,GWS201/4))))</f>
        <v>712.03859999999997</v>
      </c>
      <c r="GWU201" s="62">
        <f t="shared" si="1419"/>
        <v>0</v>
      </c>
      <c r="GWV201" s="63"/>
      <c r="GWW201" s="62">
        <v>5</v>
      </c>
      <c r="GWX201" s="63"/>
      <c r="GWY201" s="40" t="s">
        <v>192</v>
      </c>
      <c r="GWZ201" s="40">
        <f t="shared" ref="GWZ201" si="1424">(35.15+3.1+0.75*(2.75+2.3+2.75))*10.764</f>
        <v>474.69239999999996</v>
      </c>
      <c r="GXA201" s="40">
        <v>0</v>
      </c>
      <c r="GXB201" s="40">
        <f t="shared" ref="GXB201" si="1425">GWZ201*(($F$183)+1)+(IF(GXA201&lt;101,GXA201,IF(GXA201&lt;201,GXA201/2,IF(GXA201&lt;=301,GXA201/3,GXA201/4))))</f>
        <v>712.03859999999997</v>
      </c>
      <c r="GXC201" s="62">
        <f t="shared" si="1419"/>
        <v>0</v>
      </c>
      <c r="GXD201" s="63"/>
      <c r="GXE201" s="62">
        <v>5</v>
      </c>
      <c r="GXF201" s="63"/>
      <c r="GXG201" s="40" t="s">
        <v>192</v>
      </c>
      <c r="GXH201" s="40">
        <f t="shared" ref="GXH201" si="1426">(35.15+3.1+0.75*(2.75+2.3+2.75))*10.764</f>
        <v>474.69239999999996</v>
      </c>
      <c r="GXI201" s="40">
        <v>0</v>
      </c>
      <c r="GXJ201" s="40">
        <f t="shared" ref="GXJ201" si="1427">GXH201*(($F$183)+1)+(IF(GXI201&lt;101,GXI201,IF(GXI201&lt;201,GXI201/2,IF(GXI201&lt;=301,GXI201/3,GXI201/4))))</f>
        <v>712.03859999999997</v>
      </c>
      <c r="GXK201" s="62">
        <f t="shared" si="1419"/>
        <v>0</v>
      </c>
      <c r="GXL201" s="63"/>
      <c r="GXM201" s="62">
        <v>5</v>
      </c>
      <c r="GXN201" s="63"/>
      <c r="GXO201" s="40" t="s">
        <v>192</v>
      </c>
      <c r="GXP201" s="40">
        <f t="shared" ref="GXP201" si="1428">(35.15+3.1+0.75*(2.75+2.3+2.75))*10.764</f>
        <v>474.69239999999996</v>
      </c>
      <c r="GXQ201" s="40">
        <v>0</v>
      </c>
      <c r="GXR201" s="40">
        <f t="shared" ref="GXR201" si="1429">GXP201*(($F$183)+1)+(IF(GXQ201&lt;101,GXQ201,IF(GXQ201&lt;201,GXQ201/2,IF(GXQ201&lt;=301,GXQ201/3,GXQ201/4))))</f>
        <v>712.03859999999997</v>
      </c>
      <c r="GXS201" s="62">
        <f t="shared" si="1419"/>
        <v>0</v>
      </c>
      <c r="GXT201" s="63"/>
      <c r="GXU201" s="62">
        <v>5</v>
      </c>
      <c r="GXV201" s="63"/>
      <c r="GXW201" s="40" t="s">
        <v>192</v>
      </c>
      <c r="GXX201" s="40">
        <f t="shared" ref="GXX201" si="1430">(35.15+3.1+0.75*(2.75+2.3+2.75))*10.764</f>
        <v>474.69239999999996</v>
      </c>
      <c r="GXY201" s="40">
        <v>0</v>
      </c>
      <c r="GXZ201" s="40">
        <f t="shared" ref="GXZ201" si="1431">GXX201*(($F$183)+1)+(IF(GXY201&lt;101,GXY201,IF(GXY201&lt;201,GXY201/2,IF(GXY201&lt;=301,GXY201/3,GXY201/4))))</f>
        <v>712.03859999999997</v>
      </c>
      <c r="GYA201" s="62">
        <f t="shared" si="1419"/>
        <v>0</v>
      </c>
      <c r="GYB201" s="63"/>
      <c r="GYC201" s="62">
        <v>5</v>
      </c>
      <c r="GYD201" s="63"/>
      <c r="GYE201" s="40" t="s">
        <v>192</v>
      </c>
      <c r="GYF201" s="40">
        <f t="shared" ref="GYF201" si="1432">(35.15+3.1+0.75*(2.75+2.3+2.75))*10.764</f>
        <v>474.69239999999996</v>
      </c>
      <c r="GYG201" s="40">
        <v>0</v>
      </c>
      <c r="GYH201" s="40">
        <f t="shared" ref="GYH201" si="1433">GYF201*(($F$183)+1)+(IF(GYG201&lt;101,GYG201,IF(GYG201&lt;201,GYG201/2,IF(GYG201&lt;=301,GYG201/3,GYG201/4))))</f>
        <v>712.03859999999997</v>
      </c>
      <c r="GYI201" s="62">
        <f t="shared" si="1419"/>
        <v>0</v>
      </c>
      <c r="GYJ201" s="63"/>
      <c r="GYK201" s="62">
        <v>5</v>
      </c>
      <c r="GYL201" s="63"/>
      <c r="GYM201" s="40" t="s">
        <v>192</v>
      </c>
      <c r="GYN201" s="40">
        <f t="shared" ref="GYN201" si="1434">(35.15+3.1+0.75*(2.75+2.3+2.75))*10.764</f>
        <v>474.69239999999996</v>
      </c>
      <c r="GYO201" s="40">
        <v>0</v>
      </c>
      <c r="GYP201" s="40">
        <f t="shared" ref="GYP201" si="1435">GYN201*(($F$183)+1)+(IF(GYO201&lt;101,GYO201,IF(GYO201&lt;201,GYO201/2,IF(GYO201&lt;=301,GYO201/3,GYO201/4))))</f>
        <v>712.03859999999997</v>
      </c>
      <c r="GYQ201" s="62">
        <f t="shared" ref="GYQ201:HAU201" si="1436">GYQ200</f>
        <v>0</v>
      </c>
      <c r="GYR201" s="63"/>
      <c r="GYS201" s="62">
        <v>5</v>
      </c>
      <c r="GYT201" s="63"/>
      <c r="GYU201" s="40" t="s">
        <v>192</v>
      </c>
      <c r="GYV201" s="40">
        <f t="shared" ref="GYV201" si="1437">(35.15+3.1+0.75*(2.75+2.3+2.75))*10.764</f>
        <v>474.69239999999996</v>
      </c>
      <c r="GYW201" s="40">
        <v>0</v>
      </c>
      <c r="GYX201" s="40">
        <f t="shared" ref="GYX201" si="1438">GYV201*(($F$183)+1)+(IF(GYW201&lt;101,GYW201,IF(GYW201&lt;201,GYW201/2,IF(GYW201&lt;=301,GYW201/3,GYW201/4))))</f>
        <v>712.03859999999997</v>
      </c>
      <c r="GYY201" s="62">
        <f t="shared" si="1436"/>
        <v>0</v>
      </c>
      <c r="GYZ201" s="63"/>
      <c r="GZA201" s="62">
        <v>5</v>
      </c>
      <c r="GZB201" s="63"/>
      <c r="GZC201" s="40" t="s">
        <v>192</v>
      </c>
      <c r="GZD201" s="40">
        <f t="shared" ref="GZD201" si="1439">(35.15+3.1+0.75*(2.75+2.3+2.75))*10.764</f>
        <v>474.69239999999996</v>
      </c>
      <c r="GZE201" s="40">
        <v>0</v>
      </c>
      <c r="GZF201" s="40">
        <f t="shared" ref="GZF201" si="1440">GZD201*(($F$183)+1)+(IF(GZE201&lt;101,GZE201,IF(GZE201&lt;201,GZE201/2,IF(GZE201&lt;=301,GZE201/3,GZE201/4))))</f>
        <v>712.03859999999997</v>
      </c>
      <c r="GZG201" s="62">
        <f t="shared" si="1436"/>
        <v>0</v>
      </c>
      <c r="GZH201" s="63"/>
      <c r="GZI201" s="62">
        <v>5</v>
      </c>
      <c r="GZJ201" s="63"/>
      <c r="GZK201" s="40" t="s">
        <v>192</v>
      </c>
      <c r="GZL201" s="40">
        <f t="shared" ref="GZL201" si="1441">(35.15+3.1+0.75*(2.75+2.3+2.75))*10.764</f>
        <v>474.69239999999996</v>
      </c>
      <c r="GZM201" s="40">
        <v>0</v>
      </c>
      <c r="GZN201" s="40">
        <f t="shared" ref="GZN201" si="1442">GZL201*(($F$183)+1)+(IF(GZM201&lt;101,GZM201,IF(GZM201&lt;201,GZM201/2,IF(GZM201&lt;=301,GZM201/3,GZM201/4))))</f>
        <v>712.03859999999997</v>
      </c>
      <c r="GZO201" s="62">
        <f t="shared" si="1436"/>
        <v>0</v>
      </c>
      <c r="GZP201" s="63"/>
      <c r="GZQ201" s="62">
        <v>5</v>
      </c>
      <c r="GZR201" s="63"/>
      <c r="GZS201" s="40" t="s">
        <v>192</v>
      </c>
      <c r="GZT201" s="40">
        <f t="shared" ref="GZT201" si="1443">(35.15+3.1+0.75*(2.75+2.3+2.75))*10.764</f>
        <v>474.69239999999996</v>
      </c>
      <c r="GZU201" s="40">
        <v>0</v>
      </c>
      <c r="GZV201" s="40">
        <f t="shared" ref="GZV201" si="1444">GZT201*(($F$183)+1)+(IF(GZU201&lt;101,GZU201,IF(GZU201&lt;201,GZU201/2,IF(GZU201&lt;=301,GZU201/3,GZU201/4))))</f>
        <v>712.03859999999997</v>
      </c>
      <c r="GZW201" s="62">
        <f t="shared" si="1436"/>
        <v>0</v>
      </c>
      <c r="GZX201" s="63"/>
      <c r="GZY201" s="62">
        <v>5</v>
      </c>
      <c r="GZZ201" s="63"/>
      <c r="HAA201" s="40" t="s">
        <v>192</v>
      </c>
      <c r="HAB201" s="40">
        <f t="shared" ref="HAB201" si="1445">(35.15+3.1+0.75*(2.75+2.3+2.75))*10.764</f>
        <v>474.69239999999996</v>
      </c>
      <c r="HAC201" s="40">
        <v>0</v>
      </c>
      <c r="HAD201" s="40">
        <f t="shared" ref="HAD201" si="1446">HAB201*(($F$183)+1)+(IF(HAC201&lt;101,HAC201,IF(HAC201&lt;201,HAC201/2,IF(HAC201&lt;=301,HAC201/3,HAC201/4))))</f>
        <v>712.03859999999997</v>
      </c>
      <c r="HAE201" s="62">
        <f t="shared" si="1436"/>
        <v>0</v>
      </c>
      <c r="HAF201" s="63"/>
      <c r="HAG201" s="62">
        <v>5</v>
      </c>
      <c r="HAH201" s="63"/>
      <c r="HAI201" s="40" t="s">
        <v>192</v>
      </c>
      <c r="HAJ201" s="40">
        <f t="shared" ref="HAJ201" si="1447">(35.15+3.1+0.75*(2.75+2.3+2.75))*10.764</f>
        <v>474.69239999999996</v>
      </c>
      <c r="HAK201" s="40">
        <v>0</v>
      </c>
      <c r="HAL201" s="40">
        <f t="shared" ref="HAL201" si="1448">HAJ201*(($F$183)+1)+(IF(HAK201&lt;101,HAK201,IF(HAK201&lt;201,HAK201/2,IF(HAK201&lt;=301,HAK201/3,HAK201/4))))</f>
        <v>712.03859999999997</v>
      </c>
      <c r="HAM201" s="62">
        <f t="shared" si="1436"/>
        <v>0</v>
      </c>
      <c r="HAN201" s="63"/>
      <c r="HAO201" s="62">
        <v>5</v>
      </c>
      <c r="HAP201" s="63"/>
      <c r="HAQ201" s="40" t="s">
        <v>192</v>
      </c>
      <c r="HAR201" s="40">
        <f t="shared" ref="HAR201" si="1449">(35.15+3.1+0.75*(2.75+2.3+2.75))*10.764</f>
        <v>474.69239999999996</v>
      </c>
      <c r="HAS201" s="40">
        <v>0</v>
      </c>
      <c r="HAT201" s="40">
        <f t="shared" ref="HAT201" si="1450">HAR201*(($F$183)+1)+(IF(HAS201&lt;101,HAS201,IF(HAS201&lt;201,HAS201/2,IF(HAS201&lt;=301,HAS201/3,HAS201/4))))</f>
        <v>712.03859999999997</v>
      </c>
      <c r="HAU201" s="62">
        <f t="shared" si="1436"/>
        <v>0</v>
      </c>
      <c r="HAV201" s="63"/>
      <c r="HAW201" s="62">
        <v>5</v>
      </c>
      <c r="HAX201" s="63"/>
      <c r="HAY201" s="40" t="s">
        <v>192</v>
      </c>
      <c r="HAZ201" s="40">
        <f t="shared" ref="HAZ201" si="1451">(35.15+3.1+0.75*(2.75+2.3+2.75))*10.764</f>
        <v>474.69239999999996</v>
      </c>
      <c r="HBA201" s="40">
        <v>0</v>
      </c>
      <c r="HBB201" s="40">
        <f t="shared" ref="HBB201" si="1452">HAZ201*(($F$183)+1)+(IF(HBA201&lt;101,HBA201,IF(HBA201&lt;201,HBA201/2,IF(HBA201&lt;=301,HBA201/3,HBA201/4))))</f>
        <v>712.03859999999997</v>
      </c>
      <c r="HBC201" s="62">
        <f t="shared" ref="HBC201:HDG201" si="1453">HBC200</f>
        <v>0</v>
      </c>
      <c r="HBD201" s="63"/>
      <c r="HBE201" s="62">
        <v>5</v>
      </c>
      <c r="HBF201" s="63"/>
      <c r="HBG201" s="40" t="s">
        <v>192</v>
      </c>
      <c r="HBH201" s="40">
        <f t="shared" ref="HBH201" si="1454">(35.15+3.1+0.75*(2.75+2.3+2.75))*10.764</f>
        <v>474.69239999999996</v>
      </c>
      <c r="HBI201" s="40">
        <v>0</v>
      </c>
      <c r="HBJ201" s="40">
        <f t="shared" ref="HBJ201" si="1455">HBH201*(($F$183)+1)+(IF(HBI201&lt;101,HBI201,IF(HBI201&lt;201,HBI201/2,IF(HBI201&lt;=301,HBI201/3,HBI201/4))))</f>
        <v>712.03859999999997</v>
      </c>
      <c r="HBK201" s="62">
        <f t="shared" si="1453"/>
        <v>0</v>
      </c>
      <c r="HBL201" s="63"/>
      <c r="HBM201" s="62">
        <v>5</v>
      </c>
      <c r="HBN201" s="63"/>
      <c r="HBO201" s="40" t="s">
        <v>192</v>
      </c>
      <c r="HBP201" s="40">
        <f t="shared" ref="HBP201" si="1456">(35.15+3.1+0.75*(2.75+2.3+2.75))*10.764</f>
        <v>474.69239999999996</v>
      </c>
      <c r="HBQ201" s="40">
        <v>0</v>
      </c>
      <c r="HBR201" s="40">
        <f t="shared" ref="HBR201" si="1457">HBP201*(($F$183)+1)+(IF(HBQ201&lt;101,HBQ201,IF(HBQ201&lt;201,HBQ201/2,IF(HBQ201&lt;=301,HBQ201/3,HBQ201/4))))</f>
        <v>712.03859999999997</v>
      </c>
      <c r="HBS201" s="62">
        <f t="shared" si="1453"/>
        <v>0</v>
      </c>
      <c r="HBT201" s="63"/>
      <c r="HBU201" s="62">
        <v>5</v>
      </c>
      <c r="HBV201" s="63"/>
      <c r="HBW201" s="40" t="s">
        <v>192</v>
      </c>
      <c r="HBX201" s="40">
        <f t="shared" ref="HBX201" si="1458">(35.15+3.1+0.75*(2.75+2.3+2.75))*10.764</f>
        <v>474.69239999999996</v>
      </c>
      <c r="HBY201" s="40">
        <v>0</v>
      </c>
      <c r="HBZ201" s="40">
        <f t="shared" ref="HBZ201" si="1459">HBX201*(($F$183)+1)+(IF(HBY201&lt;101,HBY201,IF(HBY201&lt;201,HBY201/2,IF(HBY201&lt;=301,HBY201/3,HBY201/4))))</f>
        <v>712.03859999999997</v>
      </c>
      <c r="HCA201" s="62">
        <f t="shared" si="1453"/>
        <v>0</v>
      </c>
      <c r="HCB201" s="63"/>
      <c r="HCC201" s="62">
        <v>5</v>
      </c>
      <c r="HCD201" s="63"/>
      <c r="HCE201" s="40" t="s">
        <v>192</v>
      </c>
      <c r="HCF201" s="40">
        <f t="shared" ref="HCF201" si="1460">(35.15+3.1+0.75*(2.75+2.3+2.75))*10.764</f>
        <v>474.69239999999996</v>
      </c>
      <c r="HCG201" s="40">
        <v>0</v>
      </c>
      <c r="HCH201" s="40">
        <f t="shared" ref="HCH201" si="1461">HCF201*(($F$183)+1)+(IF(HCG201&lt;101,HCG201,IF(HCG201&lt;201,HCG201/2,IF(HCG201&lt;=301,HCG201/3,HCG201/4))))</f>
        <v>712.03859999999997</v>
      </c>
      <c r="HCI201" s="62">
        <f t="shared" si="1453"/>
        <v>0</v>
      </c>
      <c r="HCJ201" s="63"/>
      <c r="HCK201" s="62">
        <v>5</v>
      </c>
      <c r="HCL201" s="63"/>
      <c r="HCM201" s="40" t="s">
        <v>192</v>
      </c>
      <c r="HCN201" s="40">
        <f t="shared" ref="HCN201" si="1462">(35.15+3.1+0.75*(2.75+2.3+2.75))*10.764</f>
        <v>474.69239999999996</v>
      </c>
      <c r="HCO201" s="40">
        <v>0</v>
      </c>
      <c r="HCP201" s="40">
        <f t="shared" ref="HCP201" si="1463">HCN201*(($F$183)+1)+(IF(HCO201&lt;101,HCO201,IF(HCO201&lt;201,HCO201/2,IF(HCO201&lt;=301,HCO201/3,HCO201/4))))</f>
        <v>712.03859999999997</v>
      </c>
      <c r="HCQ201" s="62">
        <f t="shared" si="1453"/>
        <v>0</v>
      </c>
      <c r="HCR201" s="63"/>
      <c r="HCS201" s="62">
        <v>5</v>
      </c>
      <c r="HCT201" s="63"/>
      <c r="HCU201" s="40" t="s">
        <v>192</v>
      </c>
      <c r="HCV201" s="40">
        <f t="shared" ref="HCV201" si="1464">(35.15+3.1+0.75*(2.75+2.3+2.75))*10.764</f>
        <v>474.69239999999996</v>
      </c>
      <c r="HCW201" s="40">
        <v>0</v>
      </c>
      <c r="HCX201" s="40">
        <f t="shared" ref="HCX201" si="1465">HCV201*(($F$183)+1)+(IF(HCW201&lt;101,HCW201,IF(HCW201&lt;201,HCW201/2,IF(HCW201&lt;=301,HCW201/3,HCW201/4))))</f>
        <v>712.03859999999997</v>
      </c>
      <c r="HCY201" s="62">
        <f t="shared" si="1453"/>
        <v>0</v>
      </c>
      <c r="HCZ201" s="63"/>
      <c r="HDA201" s="62">
        <v>5</v>
      </c>
      <c r="HDB201" s="63"/>
      <c r="HDC201" s="40" t="s">
        <v>192</v>
      </c>
      <c r="HDD201" s="40">
        <f t="shared" ref="HDD201" si="1466">(35.15+3.1+0.75*(2.75+2.3+2.75))*10.764</f>
        <v>474.69239999999996</v>
      </c>
      <c r="HDE201" s="40">
        <v>0</v>
      </c>
      <c r="HDF201" s="40">
        <f t="shared" ref="HDF201" si="1467">HDD201*(($F$183)+1)+(IF(HDE201&lt;101,HDE201,IF(HDE201&lt;201,HDE201/2,IF(HDE201&lt;=301,HDE201/3,HDE201/4))))</f>
        <v>712.03859999999997</v>
      </c>
      <c r="HDG201" s="62">
        <f t="shared" si="1453"/>
        <v>0</v>
      </c>
      <c r="HDH201" s="63"/>
      <c r="HDI201" s="62">
        <v>5</v>
      </c>
      <c r="HDJ201" s="63"/>
      <c r="HDK201" s="40" t="s">
        <v>192</v>
      </c>
      <c r="HDL201" s="40">
        <f t="shared" ref="HDL201" si="1468">(35.15+3.1+0.75*(2.75+2.3+2.75))*10.764</f>
        <v>474.69239999999996</v>
      </c>
      <c r="HDM201" s="40">
        <v>0</v>
      </c>
      <c r="HDN201" s="40">
        <f t="shared" ref="HDN201" si="1469">HDL201*(($F$183)+1)+(IF(HDM201&lt;101,HDM201,IF(HDM201&lt;201,HDM201/2,IF(HDM201&lt;=301,HDM201/3,HDM201/4))))</f>
        <v>712.03859999999997</v>
      </c>
      <c r="HDO201" s="62">
        <f t="shared" ref="HDO201:HFS201" si="1470">HDO200</f>
        <v>0</v>
      </c>
      <c r="HDP201" s="63"/>
      <c r="HDQ201" s="62">
        <v>5</v>
      </c>
      <c r="HDR201" s="63"/>
      <c r="HDS201" s="40" t="s">
        <v>192</v>
      </c>
      <c r="HDT201" s="40">
        <f t="shared" ref="HDT201" si="1471">(35.15+3.1+0.75*(2.75+2.3+2.75))*10.764</f>
        <v>474.69239999999996</v>
      </c>
      <c r="HDU201" s="40">
        <v>0</v>
      </c>
      <c r="HDV201" s="40">
        <f t="shared" ref="HDV201" si="1472">HDT201*(($F$183)+1)+(IF(HDU201&lt;101,HDU201,IF(HDU201&lt;201,HDU201/2,IF(HDU201&lt;=301,HDU201/3,HDU201/4))))</f>
        <v>712.03859999999997</v>
      </c>
      <c r="HDW201" s="62">
        <f t="shared" si="1470"/>
        <v>0</v>
      </c>
      <c r="HDX201" s="63"/>
      <c r="HDY201" s="62">
        <v>5</v>
      </c>
      <c r="HDZ201" s="63"/>
      <c r="HEA201" s="40" t="s">
        <v>192</v>
      </c>
      <c r="HEB201" s="40">
        <f t="shared" ref="HEB201" si="1473">(35.15+3.1+0.75*(2.75+2.3+2.75))*10.764</f>
        <v>474.69239999999996</v>
      </c>
      <c r="HEC201" s="40">
        <v>0</v>
      </c>
      <c r="HED201" s="40">
        <f t="shared" ref="HED201" si="1474">HEB201*(($F$183)+1)+(IF(HEC201&lt;101,HEC201,IF(HEC201&lt;201,HEC201/2,IF(HEC201&lt;=301,HEC201/3,HEC201/4))))</f>
        <v>712.03859999999997</v>
      </c>
      <c r="HEE201" s="62">
        <f t="shared" si="1470"/>
        <v>0</v>
      </c>
      <c r="HEF201" s="63"/>
      <c r="HEG201" s="62">
        <v>5</v>
      </c>
      <c r="HEH201" s="63"/>
      <c r="HEI201" s="40" t="s">
        <v>192</v>
      </c>
      <c r="HEJ201" s="40">
        <f t="shared" ref="HEJ201" si="1475">(35.15+3.1+0.75*(2.75+2.3+2.75))*10.764</f>
        <v>474.69239999999996</v>
      </c>
      <c r="HEK201" s="40">
        <v>0</v>
      </c>
      <c r="HEL201" s="40">
        <f t="shared" ref="HEL201" si="1476">HEJ201*(($F$183)+1)+(IF(HEK201&lt;101,HEK201,IF(HEK201&lt;201,HEK201/2,IF(HEK201&lt;=301,HEK201/3,HEK201/4))))</f>
        <v>712.03859999999997</v>
      </c>
      <c r="HEM201" s="62">
        <f t="shared" si="1470"/>
        <v>0</v>
      </c>
      <c r="HEN201" s="63"/>
      <c r="HEO201" s="62">
        <v>5</v>
      </c>
      <c r="HEP201" s="63"/>
      <c r="HEQ201" s="40" t="s">
        <v>192</v>
      </c>
      <c r="HER201" s="40">
        <f t="shared" ref="HER201" si="1477">(35.15+3.1+0.75*(2.75+2.3+2.75))*10.764</f>
        <v>474.69239999999996</v>
      </c>
      <c r="HES201" s="40">
        <v>0</v>
      </c>
      <c r="HET201" s="40">
        <f t="shared" ref="HET201" si="1478">HER201*(($F$183)+1)+(IF(HES201&lt;101,HES201,IF(HES201&lt;201,HES201/2,IF(HES201&lt;=301,HES201/3,HES201/4))))</f>
        <v>712.03859999999997</v>
      </c>
      <c r="HEU201" s="62">
        <f t="shared" si="1470"/>
        <v>0</v>
      </c>
      <c r="HEV201" s="63"/>
      <c r="HEW201" s="62">
        <v>5</v>
      </c>
      <c r="HEX201" s="63"/>
      <c r="HEY201" s="40" t="s">
        <v>192</v>
      </c>
      <c r="HEZ201" s="40">
        <f t="shared" ref="HEZ201" si="1479">(35.15+3.1+0.75*(2.75+2.3+2.75))*10.764</f>
        <v>474.69239999999996</v>
      </c>
      <c r="HFA201" s="40">
        <v>0</v>
      </c>
      <c r="HFB201" s="40">
        <f t="shared" ref="HFB201" si="1480">HEZ201*(($F$183)+1)+(IF(HFA201&lt;101,HFA201,IF(HFA201&lt;201,HFA201/2,IF(HFA201&lt;=301,HFA201/3,HFA201/4))))</f>
        <v>712.03859999999997</v>
      </c>
      <c r="HFC201" s="62">
        <f t="shared" si="1470"/>
        <v>0</v>
      </c>
      <c r="HFD201" s="63"/>
      <c r="HFE201" s="62">
        <v>5</v>
      </c>
      <c r="HFF201" s="63"/>
      <c r="HFG201" s="40" t="s">
        <v>192</v>
      </c>
      <c r="HFH201" s="40">
        <f t="shared" ref="HFH201" si="1481">(35.15+3.1+0.75*(2.75+2.3+2.75))*10.764</f>
        <v>474.69239999999996</v>
      </c>
      <c r="HFI201" s="40">
        <v>0</v>
      </c>
      <c r="HFJ201" s="40">
        <f t="shared" ref="HFJ201" si="1482">HFH201*(($F$183)+1)+(IF(HFI201&lt;101,HFI201,IF(HFI201&lt;201,HFI201/2,IF(HFI201&lt;=301,HFI201/3,HFI201/4))))</f>
        <v>712.03859999999997</v>
      </c>
      <c r="HFK201" s="62">
        <f t="shared" si="1470"/>
        <v>0</v>
      </c>
      <c r="HFL201" s="63"/>
      <c r="HFM201" s="62">
        <v>5</v>
      </c>
      <c r="HFN201" s="63"/>
      <c r="HFO201" s="40" t="s">
        <v>192</v>
      </c>
      <c r="HFP201" s="40">
        <f t="shared" ref="HFP201" si="1483">(35.15+3.1+0.75*(2.75+2.3+2.75))*10.764</f>
        <v>474.69239999999996</v>
      </c>
      <c r="HFQ201" s="40">
        <v>0</v>
      </c>
      <c r="HFR201" s="40">
        <f t="shared" ref="HFR201" si="1484">HFP201*(($F$183)+1)+(IF(HFQ201&lt;101,HFQ201,IF(HFQ201&lt;201,HFQ201/2,IF(HFQ201&lt;=301,HFQ201/3,HFQ201/4))))</f>
        <v>712.03859999999997</v>
      </c>
      <c r="HFS201" s="62">
        <f t="shared" si="1470"/>
        <v>0</v>
      </c>
      <c r="HFT201" s="63"/>
      <c r="HFU201" s="62">
        <v>5</v>
      </c>
      <c r="HFV201" s="63"/>
      <c r="HFW201" s="40" t="s">
        <v>192</v>
      </c>
      <c r="HFX201" s="40">
        <f t="shared" ref="HFX201" si="1485">(35.15+3.1+0.75*(2.75+2.3+2.75))*10.764</f>
        <v>474.69239999999996</v>
      </c>
      <c r="HFY201" s="40">
        <v>0</v>
      </c>
      <c r="HFZ201" s="40">
        <f t="shared" ref="HFZ201" si="1486">HFX201*(($F$183)+1)+(IF(HFY201&lt;101,HFY201,IF(HFY201&lt;201,HFY201/2,IF(HFY201&lt;=301,HFY201/3,HFY201/4))))</f>
        <v>712.03859999999997</v>
      </c>
      <c r="HGA201" s="62">
        <f t="shared" ref="HGA201:HIE201" si="1487">HGA200</f>
        <v>0</v>
      </c>
      <c r="HGB201" s="63"/>
      <c r="HGC201" s="62">
        <v>5</v>
      </c>
      <c r="HGD201" s="63"/>
      <c r="HGE201" s="40" t="s">
        <v>192</v>
      </c>
      <c r="HGF201" s="40">
        <f t="shared" ref="HGF201" si="1488">(35.15+3.1+0.75*(2.75+2.3+2.75))*10.764</f>
        <v>474.69239999999996</v>
      </c>
      <c r="HGG201" s="40">
        <v>0</v>
      </c>
      <c r="HGH201" s="40">
        <f t="shared" ref="HGH201" si="1489">HGF201*(($F$183)+1)+(IF(HGG201&lt;101,HGG201,IF(HGG201&lt;201,HGG201/2,IF(HGG201&lt;=301,HGG201/3,HGG201/4))))</f>
        <v>712.03859999999997</v>
      </c>
      <c r="HGI201" s="62">
        <f t="shared" si="1487"/>
        <v>0</v>
      </c>
      <c r="HGJ201" s="63"/>
      <c r="HGK201" s="62">
        <v>5</v>
      </c>
      <c r="HGL201" s="63"/>
      <c r="HGM201" s="40" t="s">
        <v>192</v>
      </c>
      <c r="HGN201" s="40">
        <f t="shared" ref="HGN201" si="1490">(35.15+3.1+0.75*(2.75+2.3+2.75))*10.764</f>
        <v>474.69239999999996</v>
      </c>
      <c r="HGO201" s="40">
        <v>0</v>
      </c>
      <c r="HGP201" s="40">
        <f t="shared" ref="HGP201" si="1491">HGN201*(($F$183)+1)+(IF(HGO201&lt;101,HGO201,IF(HGO201&lt;201,HGO201/2,IF(HGO201&lt;=301,HGO201/3,HGO201/4))))</f>
        <v>712.03859999999997</v>
      </c>
      <c r="HGQ201" s="62">
        <f t="shared" si="1487"/>
        <v>0</v>
      </c>
      <c r="HGR201" s="63"/>
      <c r="HGS201" s="62">
        <v>5</v>
      </c>
      <c r="HGT201" s="63"/>
      <c r="HGU201" s="40" t="s">
        <v>192</v>
      </c>
      <c r="HGV201" s="40">
        <f t="shared" ref="HGV201" si="1492">(35.15+3.1+0.75*(2.75+2.3+2.75))*10.764</f>
        <v>474.69239999999996</v>
      </c>
      <c r="HGW201" s="40">
        <v>0</v>
      </c>
      <c r="HGX201" s="40">
        <f t="shared" ref="HGX201" si="1493">HGV201*(($F$183)+1)+(IF(HGW201&lt;101,HGW201,IF(HGW201&lt;201,HGW201/2,IF(HGW201&lt;=301,HGW201/3,HGW201/4))))</f>
        <v>712.03859999999997</v>
      </c>
      <c r="HGY201" s="62">
        <f t="shared" si="1487"/>
        <v>0</v>
      </c>
      <c r="HGZ201" s="63"/>
      <c r="HHA201" s="62">
        <v>5</v>
      </c>
      <c r="HHB201" s="63"/>
      <c r="HHC201" s="40" t="s">
        <v>192</v>
      </c>
      <c r="HHD201" s="40">
        <f t="shared" ref="HHD201" si="1494">(35.15+3.1+0.75*(2.75+2.3+2.75))*10.764</f>
        <v>474.69239999999996</v>
      </c>
      <c r="HHE201" s="40">
        <v>0</v>
      </c>
      <c r="HHF201" s="40">
        <f t="shared" ref="HHF201" si="1495">HHD201*(($F$183)+1)+(IF(HHE201&lt;101,HHE201,IF(HHE201&lt;201,HHE201/2,IF(HHE201&lt;=301,HHE201/3,HHE201/4))))</f>
        <v>712.03859999999997</v>
      </c>
      <c r="HHG201" s="62">
        <f t="shared" si="1487"/>
        <v>0</v>
      </c>
      <c r="HHH201" s="63"/>
      <c r="HHI201" s="62">
        <v>5</v>
      </c>
      <c r="HHJ201" s="63"/>
      <c r="HHK201" s="40" t="s">
        <v>192</v>
      </c>
      <c r="HHL201" s="40">
        <f t="shared" ref="HHL201" si="1496">(35.15+3.1+0.75*(2.75+2.3+2.75))*10.764</f>
        <v>474.69239999999996</v>
      </c>
      <c r="HHM201" s="40">
        <v>0</v>
      </c>
      <c r="HHN201" s="40">
        <f t="shared" ref="HHN201" si="1497">HHL201*(($F$183)+1)+(IF(HHM201&lt;101,HHM201,IF(HHM201&lt;201,HHM201/2,IF(HHM201&lt;=301,HHM201/3,HHM201/4))))</f>
        <v>712.03859999999997</v>
      </c>
      <c r="HHO201" s="62">
        <f t="shared" si="1487"/>
        <v>0</v>
      </c>
      <c r="HHP201" s="63"/>
      <c r="HHQ201" s="62">
        <v>5</v>
      </c>
      <c r="HHR201" s="63"/>
      <c r="HHS201" s="40" t="s">
        <v>192</v>
      </c>
      <c r="HHT201" s="40">
        <f t="shared" ref="HHT201" si="1498">(35.15+3.1+0.75*(2.75+2.3+2.75))*10.764</f>
        <v>474.69239999999996</v>
      </c>
      <c r="HHU201" s="40">
        <v>0</v>
      </c>
      <c r="HHV201" s="40">
        <f t="shared" ref="HHV201" si="1499">HHT201*(($F$183)+1)+(IF(HHU201&lt;101,HHU201,IF(HHU201&lt;201,HHU201/2,IF(HHU201&lt;=301,HHU201/3,HHU201/4))))</f>
        <v>712.03859999999997</v>
      </c>
      <c r="HHW201" s="62">
        <f t="shared" si="1487"/>
        <v>0</v>
      </c>
      <c r="HHX201" s="63"/>
      <c r="HHY201" s="62">
        <v>5</v>
      </c>
      <c r="HHZ201" s="63"/>
      <c r="HIA201" s="40" t="s">
        <v>192</v>
      </c>
      <c r="HIB201" s="40">
        <f t="shared" ref="HIB201" si="1500">(35.15+3.1+0.75*(2.75+2.3+2.75))*10.764</f>
        <v>474.69239999999996</v>
      </c>
      <c r="HIC201" s="40">
        <v>0</v>
      </c>
      <c r="HID201" s="40">
        <f t="shared" ref="HID201" si="1501">HIB201*(($F$183)+1)+(IF(HIC201&lt;101,HIC201,IF(HIC201&lt;201,HIC201/2,IF(HIC201&lt;=301,HIC201/3,HIC201/4))))</f>
        <v>712.03859999999997</v>
      </c>
      <c r="HIE201" s="62">
        <f t="shared" si="1487"/>
        <v>0</v>
      </c>
      <c r="HIF201" s="63"/>
      <c r="HIG201" s="62">
        <v>5</v>
      </c>
      <c r="HIH201" s="63"/>
      <c r="HII201" s="40" t="s">
        <v>192</v>
      </c>
      <c r="HIJ201" s="40">
        <f t="shared" ref="HIJ201" si="1502">(35.15+3.1+0.75*(2.75+2.3+2.75))*10.764</f>
        <v>474.69239999999996</v>
      </c>
      <c r="HIK201" s="40">
        <v>0</v>
      </c>
      <c r="HIL201" s="40">
        <f t="shared" ref="HIL201" si="1503">HIJ201*(($F$183)+1)+(IF(HIK201&lt;101,HIK201,IF(HIK201&lt;201,HIK201/2,IF(HIK201&lt;=301,HIK201/3,HIK201/4))))</f>
        <v>712.03859999999997</v>
      </c>
      <c r="HIM201" s="62">
        <f t="shared" ref="HIM201:HKQ201" si="1504">HIM200</f>
        <v>0</v>
      </c>
      <c r="HIN201" s="63"/>
      <c r="HIO201" s="62">
        <v>5</v>
      </c>
      <c r="HIP201" s="63"/>
      <c r="HIQ201" s="40" t="s">
        <v>192</v>
      </c>
      <c r="HIR201" s="40">
        <f t="shared" ref="HIR201" si="1505">(35.15+3.1+0.75*(2.75+2.3+2.75))*10.764</f>
        <v>474.69239999999996</v>
      </c>
      <c r="HIS201" s="40">
        <v>0</v>
      </c>
      <c r="HIT201" s="40">
        <f t="shared" ref="HIT201" si="1506">HIR201*(($F$183)+1)+(IF(HIS201&lt;101,HIS201,IF(HIS201&lt;201,HIS201/2,IF(HIS201&lt;=301,HIS201/3,HIS201/4))))</f>
        <v>712.03859999999997</v>
      </c>
      <c r="HIU201" s="62">
        <f t="shared" si="1504"/>
        <v>0</v>
      </c>
      <c r="HIV201" s="63"/>
      <c r="HIW201" s="62">
        <v>5</v>
      </c>
      <c r="HIX201" s="63"/>
      <c r="HIY201" s="40" t="s">
        <v>192</v>
      </c>
      <c r="HIZ201" s="40">
        <f t="shared" ref="HIZ201" si="1507">(35.15+3.1+0.75*(2.75+2.3+2.75))*10.764</f>
        <v>474.69239999999996</v>
      </c>
      <c r="HJA201" s="40">
        <v>0</v>
      </c>
      <c r="HJB201" s="40">
        <f t="shared" ref="HJB201" si="1508">HIZ201*(($F$183)+1)+(IF(HJA201&lt;101,HJA201,IF(HJA201&lt;201,HJA201/2,IF(HJA201&lt;=301,HJA201/3,HJA201/4))))</f>
        <v>712.03859999999997</v>
      </c>
      <c r="HJC201" s="62">
        <f t="shared" si="1504"/>
        <v>0</v>
      </c>
      <c r="HJD201" s="63"/>
      <c r="HJE201" s="62">
        <v>5</v>
      </c>
      <c r="HJF201" s="63"/>
      <c r="HJG201" s="40" t="s">
        <v>192</v>
      </c>
      <c r="HJH201" s="40">
        <f t="shared" ref="HJH201" si="1509">(35.15+3.1+0.75*(2.75+2.3+2.75))*10.764</f>
        <v>474.69239999999996</v>
      </c>
      <c r="HJI201" s="40">
        <v>0</v>
      </c>
      <c r="HJJ201" s="40">
        <f t="shared" ref="HJJ201" si="1510">HJH201*(($F$183)+1)+(IF(HJI201&lt;101,HJI201,IF(HJI201&lt;201,HJI201/2,IF(HJI201&lt;=301,HJI201/3,HJI201/4))))</f>
        <v>712.03859999999997</v>
      </c>
      <c r="HJK201" s="62">
        <f t="shared" si="1504"/>
        <v>0</v>
      </c>
      <c r="HJL201" s="63"/>
      <c r="HJM201" s="62">
        <v>5</v>
      </c>
      <c r="HJN201" s="63"/>
      <c r="HJO201" s="40" t="s">
        <v>192</v>
      </c>
      <c r="HJP201" s="40">
        <f t="shared" ref="HJP201" si="1511">(35.15+3.1+0.75*(2.75+2.3+2.75))*10.764</f>
        <v>474.69239999999996</v>
      </c>
      <c r="HJQ201" s="40">
        <v>0</v>
      </c>
      <c r="HJR201" s="40">
        <f t="shared" ref="HJR201" si="1512">HJP201*(($F$183)+1)+(IF(HJQ201&lt;101,HJQ201,IF(HJQ201&lt;201,HJQ201/2,IF(HJQ201&lt;=301,HJQ201/3,HJQ201/4))))</f>
        <v>712.03859999999997</v>
      </c>
      <c r="HJS201" s="62">
        <f t="shared" si="1504"/>
        <v>0</v>
      </c>
      <c r="HJT201" s="63"/>
      <c r="HJU201" s="62">
        <v>5</v>
      </c>
      <c r="HJV201" s="63"/>
      <c r="HJW201" s="40" t="s">
        <v>192</v>
      </c>
      <c r="HJX201" s="40">
        <f t="shared" ref="HJX201" si="1513">(35.15+3.1+0.75*(2.75+2.3+2.75))*10.764</f>
        <v>474.69239999999996</v>
      </c>
      <c r="HJY201" s="40">
        <v>0</v>
      </c>
      <c r="HJZ201" s="40">
        <f t="shared" ref="HJZ201" si="1514">HJX201*(($F$183)+1)+(IF(HJY201&lt;101,HJY201,IF(HJY201&lt;201,HJY201/2,IF(HJY201&lt;=301,HJY201/3,HJY201/4))))</f>
        <v>712.03859999999997</v>
      </c>
      <c r="HKA201" s="62">
        <f t="shared" si="1504"/>
        <v>0</v>
      </c>
      <c r="HKB201" s="63"/>
      <c r="HKC201" s="62">
        <v>5</v>
      </c>
      <c r="HKD201" s="63"/>
      <c r="HKE201" s="40" t="s">
        <v>192</v>
      </c>
      <c r="HKF201" s="40">
        <f t="shared" ref="HKF201" si="1515">(35.15+3.1+0.75*(2.75+2.3+2.75))*10.764</f>
        <v>474.69239999999996</v>
      </c>
      <c r="HKG201" s="40">
        <v>0</v>
      </c>
      <c r="HKH201" s="40">
        <f t="shared" ref="HKH201" si="1516">HKF201*(($F$183)+1)+(IF(HKG201&lt;101,HKG201,IF(HKG201&lt;201,HKG201/2,IF(HKG201&lt;=301,HKG201/3,HKG201/4))))</f>
        <v>712.03859999999997</v>
      </c>
      <c r="HKI201" s="62">
        <f t="shared" si="1504"/>
        <v>0</v>
      </c>
      <c r="HKJ201" s="63"/>
      <c r="HKK201" s="62">
        <v>5</v>
      </c>
      <c r="HKL201" s="63"/>
      <c r="HKM201" s="40" t="s">
        <v>192</v>
      </c>
      <c r="HKN201" s="40">
        <f t="shared" ref="HKN201" si="1517">(35.15+3.1+0.75*(2.75+2.3+2.75))*10.764</f>
        <v>474.69239999999996</v>
      </c>
      <c r="HKO201" s="40">
        <v>0</v>
      </c>
      <c r="HKP201" s="40">
        <f t="shared" ref="HKP201" si="1518">HKN201*(($F$183)+1)+(IF(HKO201&lt;101,HKO201,IF(HKO201&lt;201,HKO201/2,IF(HKO201&lt;=301,HKO201/3,HKO201/4))))</f>
        <v>712.03859999999997</v>
      </c>
      <c r="HKQ201" s="62">
        <f t="shared" si="1504"/>
        <v>0</v>
      </c>
      <c r="HKR201" s="63"/>
      <c r="HKS201" s="62">
        <v>5</v>
      </c>
      <c r="HKT201" s="63"/>
      <c r="HKU201" s="40" t="s">
        <v>192</v>
      </c>
      <c r="HKV201" s="40">
        <f t="shared" ref="HKV201" si="1519">(35.15+3.1+0.75*(2.75+2.3+2.75))*10.764</f>
        <v>474.69239999999996</v>
      </c>
      <c r="HKW201" s="40">
        <v>0</v>
      </c>
      <c r="HKX201" s="40">
        <f t="shared" ref="HKX201" si="1520">HKV201*(($F$183)+1)+(IF(HKW201&lt;101,HKW201,IF(HKW201&lt;201,HKW201/2,IF(HKW201&lt;=301,HKW201/3,HKW201/4))))</f>
        <v>712.03859999999997</v>
      </c>
      <c r="HKY201" s="62">
        <f t="shared" ref="HKY201:HNC201" si="1521">HKY200</f>
        <v>0</v>
      </c>
      <c r="HKZ201" s="63"/>
      <c r="HLA201" s="62">
        <v>5</v>
      </c>
      <c r="HLB201" s="63"/>
      <c r="HLC201" s="40" t="s">
        <v>192</v>
      </c>
      <c r="HLD201" s="40">
        <f t="shared" ref="HLD201" si="1522">(35.15+3.1+0.75*(2.75+2.3+2.75))*10.764</f>
        <v>474.69239999999996</v>
      </c>
      <c r="HLE201" s="40">
        <v>0</v>
      </c>
      <c r="HLF201" s="40">
        <f t="shared" ref="HLF201" si="1523">HLD201*(($F$183)+1)+(IF(HLE201&lt;101,HLE201,IF(HLE201&lt;201,HLE201/2,IF(HLE201&lt;=301,HLE201/3,HLE201/4))))</f>
        <v>712.03859999999997</v>
      </c>
      <c r="HLG201" s="62">
        <f t="shared" si="1521"/>
        <v>0</v>
      </c>
      <c r="HLH201" s="63"/>
      <c r="HLI201" s="62">
        <v>5</v>
      </c>
      <c r="HLJ201" s="63"/>
      <c r="HLK201" s="40" t="s">
        <v>192</v>
      </c>
      <c r="HLL201" s="40">
        <f t="shared" ref="HLL201" si="1524">(35.15+3.1+0.75*(2.75+2.3+2.75))*10.764</f>
        <v>474.69239999999996</v>
      </c>
      <c r="HLM201" s="40">
        <v>0</v>
      </c>
      <c r="HLN201" s="40">
        <f t="shared" ref="HLN201" si="1525">HLL201*(($F$183)+1)+(IF(HLM201&lt;101,HLM201,IF(HLM201&lt;201,HLM201/2,IF(HLM201&lt;=301,HLM201/3,HLM201/4))))</f>
        <v>712.03859999999997</v>
      </c>
      <c r="HLO201" s="62">
        <f t="shared" si="1521"/>
        <v>0</v>
      </c>
      <c r="HLP201" s="63"/>
      <c r="HLQ201" s="62">
        <v>5</v>
      </c>
      <c r="HLR201" s="63"/>
      <c r="HLS201" s="40" t="s">
        <v>192</v>
      </c>
      <c r="HLT201" s="40">
        <f t="shared" ref="HLT201" si="1526">(35.15+3.1+0.75*(2.75+2.3+2.75))*10.764</f>
        <v>474.69239999999996</v>
      </c>
      <c r="HLU201" s="40">
        <v>0</v>
      </c>
      <c r="HLV201" s="40">
        <f t="shared" ref="HLV201" si="1527">HLT201*(($F$183)+1)+(IF(HLU201&lt;101,HLU201,IF(HLU201&lt;201,HLU201/2,IF(HLU201&lt;=301,HLU201/3,HLU201/4))))</f>
        <v>712.03859999999997</v>
      </c>
      <c r="HLW201" s="62">
        <f t="shared" si="1521"/>
        <v>0</v>
      </c>
      <c r="HLX201" s="63"/>
      <c r="HLY201" s="62">
        <v>5</v>
      </c>
      <c r="HLZ201" s="63"/>
      <c r="HMA201" s="40" t="s">
        <v>192</v>
      </c>
      <c r="HMB201" s="40">
        <f t="shared" ref="HMB201" si="1528">(35.15+3.1+0.75*(2.75+2.3+2.75))*10.764</f>
        <v>474.69239999999996</v>
      </c>
      <c r="HMC201" s="40">
        <v>0</v>
      </c>
      <c r="HMD201" s="40">
        <f t="shared" ref="HMD201" si="1529">HMB201*(($F$183)+1)+(IF(HMC201&lt;101,HMC201,IF(HMC201&lt;201,HMC201/2,IF(HMC201&lt;=301,HMC201/3,HMC201/4))))</f>
        <v>712.03859999999997</v>
      </c>
      <c r="HME201" s="62">
        <f t="shared" si="1521"/>
        <v>0</v>
      </c>
      <c r="HMF201" s="63"/>
      <c r="HMG201" s="62">
        <v>5</v>
      </c>
      <c r="HMH201" s="63"/>
      <c r="HMI201" s="40" t="s">
        <v>192</v>
      </c>
      <c r="HMJ201" s="40">
        <f t="shared" ref="HMJ201" si="1530">(35.15+3.1+0.75*(2.75+2.3+2.75))*10.764</f>
        <v>474.69239999999996</v>
      </c>
      <c r="HMK201" s="40">
        <v>0</v>
      </c>
      <c r="HML201" s="40">
        <f t="shared" ref="HML201" si="1531">HMJ201*(($F$183)+1)+(IF(HMK201&lt;101,HMK201,IF(HMK201&lt;201,HMK201/2,IF(HMK201&lt;=301,HMK201/3,HMK201/4))))</f>
        <v>712.03859999999997</v>
      </c>
      <c r="HMM201" s="62">
        <f t="shared" si="1521"/>
        <v>0</v>
      </c>
      <c r="HMN201" s="63"/>
      <c r="HMO201" s="62">
        <v>5</v>
      </c>
      <c r="HMP201" s="63"/>
      <c r="HMQ201" s="40" t="s">
        <v>192</v>
      </c>
      <c r="HMR201" s="40">
        <f t="shared" ref="HMR201" si="1532">(35.15+3.1+0.75*(2.75+2.3+2.75))*10.764</f>
        <v>474.69239999999996</v>
      </c>
      <c r="HMS201" s="40">
        <v>0</v>
      </c>
      <c r="HMT201" s="40">
        <f t="shared" ref="HMT201" si="1533">HMR201*(($F$183)+1)+(IF(HMS201&lt;101,HMS201,IF(HMS201&lt;201,HMS201/2,IF(HMS201&lt;=301,HMS201/3,HMS201/4))))</f>
        <v>712.03859999999997</v>
      </c>
      <c r="HMU201" s="62">
        <f t="shared" si="1521"/>
        <v>0</v>
      </c>
      <c r="HMV201" s="63"/>
      <c r="HMW201" s="62">
        <v>5</v>
      </c>
      <c r="HMX201" s="63"/>
      <c r="HMY201" s="40" t="s">
        <v>192</v>
      </c>
      <c r="HMZ201" s="40">
        <f t="shared" ref="HMZ201" si="1534">(35.15+3.1+0.75*(2.75+2.3+2.75))*10.764</f>
        <v>474.69239999999996</v>
      </c>
      <c r="HNA201" s="40">
        <v>0</v>
      </c>
      <c r="HNB201" s="40">
        <f t="shared" ref="HNB201" si="1535">HMZ201*(($F$183)+1)+(IF(HNA201&lt;101,HNA201,IF(HNA201&lt;201,HNA201/2,IF(HNA201&lt;=301,HNA201/3,HNA201/4))))</f>
        <v>712.03859999999997</v>
      </c>
      <c r="HNC201" s="62">
        <f t="shared" si="1521"/>
        <v>0</v>
      </c>
      <c r="HND201" s="63"/>
      <c r="HNE201" s="62">
        <v>5</v>
      </c>
      <c r="HNF201" s="63"/>
      <c r="HNG201" s="40" t="s">
        <v>192</v>
      </c>
      <c r="HNH201" s="40">
        <f t="shared" ref="HNH201" si="1536">(35.15+3.1+0.75*(2.75+2.3+2.75))*10.764</f>
        <v>474.69239999999996</v>
      </c>
      <c r="HNI201" s="40">
        <v>0</v>
      </c>
      <c r="HNJ201" s="40">
        <f t="shared" ref="HNJ201" si="1537">HNH201*(($F$183)+1)+(IF(HNI201&lt;101,HNI201,IF(HNI201&lt;201,HNI201/2,IF(HNI201&lt;=301,HNI201/3,HNI201/4))))</f>
        <v>712.03859999999997</v>
      </c>
      <c r="HNK201" s="62">
        <f t="shared" ref="HNK201:HPO201" si="1538">HNK200</f>
        <v>0</v>
      </c>
      <c r="HNL201" s="63"/>
      <c r="HNM201" s="62">
        <v>5</v>
      </c>
      <c r="HNN201" s="63"/>
      <c r="HNO201" s="40" t="s">
        <v>192</v>
      </c>
      <c r="HNP201" s="40">
        <f t="shared" ref="HNP201" si="1539">(35.15+3.1+0.75*(2.75+2.3+2.75))*10.764</f>
        <v>474.69239999999996</v>
      </c>
      <c r="HNQ201" s="40">
        <v>0</v>
      </c>
      <c r="HNR201" s="40">
        <f t="shared" ref="HNR201" si="1540">HNP201*(($F$183)+1)+(IF(HNQ201&lt;101,HNQ201,IF(HNQ201&lt;201,HNQ201/2,IF(HNQ201&lt;=301,HNQ201/3,HNQ201/4))))</f>
        <v>712.03859999999997</v>
      </c>
      <c r="HNS201" s="62">
        <f t="shared" si="1538"/>
        <v>0</v>
      </c>
      <c r="HNT201" s="63"/>
      <c r="HNU201" s="62">
        <v>5</v>
      </c>
      <c r="HNV201" s="63"/>
      <c r="HNW201" s="40" t="s">
        <v>192</v>
      </c>
      <c r="HNX201" s="40">
        <f t="shared" ref="HNX201" si="1541">(35.15+3.1+0.75*(2.75+2.3+2.75))*10.764</f>
        <v>474.69239999999996</v>
      </c>
      <c r="HNY201" s="40">
        <v>0</v>
      </c>
      <c r="HNZ201" s="40">
        <f t="shared" ref="HNZ201" si="1542">HNX201*(($F$183)+1)+(IF(HNY201&lt;101,HNY201,IF(HNY201&lt;201,HNY201/2,IF(HNY201&lt;=301,HNY201/3,HNY201/4))))</f>
        <v>712.03859999999997</v>
      </c>
      <c r="HOA201" s="62">
        <f t="shared" si="1538"/>
        <v>0</v>
      </c>
      <c r="HOB201" s="63"/>
      <c r="HOC201" s="62">
        <v>5</v>
      </c>
      <c r="HOD201" s="63"/>
      <c r="HOE201" s="40" t="s">
        <v>192</v>
      </c>
      <c r="HOF201" s="40">
        <f t="shared" ref="HOF201" si="1543">(35.15+3.1+0.75*(2.75+2.3+2.75))*10.764</f>
        <v>474.69239999999996</v>
      </c>
      <c r="HOG201" s="40">
        <v>0</v>
      </c>
      <c r="HOH201" s="40">
        <f t="shared" ref="HOH201" si="1544">HOF201*(($F$183)+1)+(IF(HOG201&lt;101,HOG201,IF(HOG201&lt;201,HOG201/2,IF(HOG201&lt;=301,HOG201/3,HOG201/4))))</f>
        <v>712.03859999999997</v>
      </c>
      <c r="HOI201" s="62">
        <f t="shared" si="1538"/>
        <v>0</v>
      </c>
      <c r="HOJ201" s="63"/>
      <c r="HOK201" s="62">
        <v>5</v>
      </c>
      <c r="HOL201" s="63"/>
      <c r="HOM201" s="40" t="s">
        <v>192</v>
      </c>
      <c r="HON201" s="40">
        <f t="shared" ref="HON201" si="1545">(35.15+3.1+0.75*(2.75+2.3+2.75))*10.764</f>
        <v>474.69239999999996</v>
      </c>
      <c r="HOO201" s="40">
        <v>0</v>
      </c>
      <c r="HOP201" s="40">
        <f t="shared" ref="HOP201" si="1546">HON201*(($F$183)+1)+(IF(HOO201&lt;101,HOO201,IF(HOO201&lt;201,HOO201/2,IF(HOO201&lt;=301,HOO201/3,HOO201/4))))</f>
        <v>712.03859999999997</v>
      </c>
      <c r="HOQ201" s="62">
        <f t="shared" si="1538"/>
        <v>0</v>
      </c>
      <c r="HOR201" s="63"/>
      <c r="HOS201" s="62">
        <v>5</v>
      </c>
      <c r="HOT201" s="63"/>
      <c r="HOU201" s="40" t="s">
        <v>192</v>
      </c>
      <c r="HOV201" s="40">
        <f t="shared" ref="HOV201" si="1547">(35.15+3.1+0.75*(2.75+2.3+2.75))*10.764</f>
        <v>474.69239999999996</v>
      </c>
      <c r="HOW201" s="40">
        <v>0</v>
      </c>
      <c r="HOX201" s="40">
        <f t="shared" ref="HOX201" si="1548">HOV201*(($F$183)+1)+(IF(HOW201&lt;101,HOW201,IF(HOW201&lt;201,HOW201/2,IF(HOW201&lt;=301,HOW201/3,HOW201/4))))</f>
        <v>712.03859999999997</v>
      </c>
      <c r="HOY201" s="62">
        <f t="shared" si="1538"/>
        <v>0</v>
      </c>
      <c r="HOZ201" s="63"/>
      <c r="HPA201" s="62">
        <v>5</v>
      </c>
      <c r="HPB201" s="63"/>
      <c r="HPC201" s="40" t="s">
        <v>192</v>
      </c>
      <c r="HPD201" s="40">
        <f t="shared" ref="HPD201" si="1549">(35.15+3.1+0.75*(2.75+2.3+2.75))*10.764</f>
        <v>474.69239999999996</v>
      </c>
      <c r="HPE201" s="40">
        <v>0</v>
      </c>
      <c r="HPF201" s="40">
        <f t="shared" ref="HPF201" si="1550">HPD201*(($F$183)+1)+(IF(HPE201&lt;101,HPE201,IF(HPE201&lt;201,HPE201/2,IF(HPE201&lt;=301,HPE201/3,HPE201/4))))</f>
        <v>712.03859999999997</v>
      </c>
      <c r="HPG201" s="62">
        <f t="shared" si="1538"/>
        <v>0</v>
      </c>
      <c r="HPH201" s="63"/>
      <c r="HPI201" s="62">
        <v>5</v>
      </c>
      <c r="HPJ201" s="63"/>
      <c r="HPK201" s="40" t="s">
        <v>192</v>
      </c>
      <c r="HPL201" s="40">
        <f t="shared" ref="HPL201" si="1551">(35.15+3.1+0.75*(2.75+2.3+2.75))*10.764</f>
        <v>474.69239999999996</v>
      </c>
      <c r="HPM201" s="40">
        <v>0</v>
      </c>
      <c r="HPN201" s="40">
        <f t="shared" ref="HPN201" si="1552">HPL201*(($F$183)+1)+(IF(HPM201&lt;101,HPM201,IF(HPM201&lt;201,HPM201/2,IF(HPM201&lt;=301,HPM201/3,HPM201/4))))</f>
        <v>712.03859999999997</v>
      </c>
      <c r="HPO201" s="62">
        <f t="shared" si="1538"/>
        <v>0</v>
      </c>
      <c r="HPP201" s="63"/>
      <c r="HPQ201" s="62">
        <v>5</v>
      </c>
      <c r="HPR201" s="63"/>
      <c r="HPS201" s="40" t="s">
        <v>192</v>
      </c>
      <c r="HPT201" s="40">
        <f t="shared" ref="HPT201" si="1553">(35.15+3.1+0.75*(2.75+2.3+2.75))*10.764</f>
        <v>474.69239999999996</v>
      </c>
      <c r="HPU201" s="40">
        <v>0</v>
      </c>
      <c r="HPV201" s="40">
        <f t="shared" ref="HPV201" si="1554">HPT201*(($F$183)+1)+(IF(HPU201&lt;101,HPU201,IF(HPU201&lt;201,HPU201/2,IF(HPU201&lt;=301,HPU201/3,HPU201/4))))</f>
        <v>712.03859999999997</v>
      </c>
      <c r="HPW201" s="62">
        <f t="shared" ref="HPW201:HSA201" si="1555">HPW200</f>
        <v>0</v>
      </c>
      <c r="HPX201" s="63"/>
      <c r="HPY201" s="62">
        <v>5</v>
      </c>
      <c r="HPZ201" s="63"/>
      <c r="HQA201" s="40" t="s">
        <v>192</v>
      </c>
      <c r="HQB201" s="40">
        <f t="shared" ref="HQB201" si="1556">(35.15+3.1+0.75*(2.75+2.3+2.75))*10.764</f>
        <v>474.69239999999996</v>
      </c>
      <c r="HQC201" s="40">
        <v>0</v>
      </c>
      <c r="HQD201" s="40">
        <f t="shared" ref="HQD201" si="1557">HQB201*(($F$183)+1)+(IF(HQC201&lt;101,HQC201,IF(HQC201&lt;201,HQC201/2,IF(HQC201&lt;=301,HQC201/3,HQC201/4))))</f>
        <v>712.03859999999997</v>
      </c>
      <c r="HQE201" s="62">
        <f t="shared" si="1555"/>
        <v>0</v>
      </c>
      <c r="HQF201" s="63"/>
      <c r="HQG201" s="62">
        <v>5</v>
      </c>
      <c r="HQH201" s="63"/>
      <c r="HQI201" s="40" t="s">
        <v>192</v>
      </c>
      <c r="HQJ201" s="40">
        <f t="shared" ref="HQJ201" si="1558">(35.15+3.1+0.75*(2.75+2.3+2.75))*10.764</f>
        <v>474.69239999999996</v>
      </c>
      <c r="HQK201" s="40">
        <v>0</v>
      </c>
      <c r="HQL201" s="40">
        <f t="shared" ref="HQL201" si="1559">HQJ201*(($F$183)+1)+(IF(HQK201&lt;101,HQK201,IF(HQK201&lt;201,HQK201/2,IF(HQK201&lt;=301,HQK201/3,HQK201/4))))</f>
        <v>712.03859999999997</v>
      </c>
      <c r="HQM201" s="62">
        <f t="shared" si="1555"/>
        <v>0</v>
      </c>
      <c r="HQN201" s="63"/>
      <c r="HQO201" s="62">
        <v>5</v>
      </c>
      <c r="HQP201" s="63"/>
      <c r="HQQ201" s="40" t="s">
        <v>192</v>
      </c>
      <c r="HQR201" s="40">
        <f t="shared" ref="HQR201" si="1560">(35.15+3.1+0.75*(2.75+2.3+2.75))*10.764</f>
        <v>474.69239999999996</v>
      </c>
      <c r="HQS201" s="40">
        <v>0</v>
      </c>
      <c r="HQT201" s="40">
        <f t="shared" ref="HQT201" si="1561">HQR201*(($F$183)+1)+(IF(HQS201&lt;101,HQS201,IF(HQS201&lt;201,HQS201/2,IF(HQS201&lt;=301,HQS201/3,HQS201/4))))</f>
        <v>712.03859999999997</v>
      </c>
      <c r="HQU201" s="62">
        <f t="shared" si="1555"/>
        <v>0</v>
      </c>
      <c r="HQV201" s="63"/>
      <c r="HQW201" s="62">
        <v>5</v>
      </c>
      <c r="HQX201" s="63"/>
      <c r="HQY201" s="40" t="s">
        <v>192</v>
      </c>
      <c r="HQZ201" s="40">
        <f t="shared" ref="HQZ201" si="1562">(35.15+3.1+0.75*(2.75+2.3+2.75))*10.764</f>
        <v>474.69239999999996</v>
      </c>
      <c r="HRA201" s="40">
        <v>0</v>
      </c>
      <c r="HRB201" s="40">
        <f t="shared" ref="HRB201" si="1563">HQZ201*(($F$183)+1)+(IF(HRA201&lt;101,HRA201,IF(HRA201&lt;201,HRA201/2,IF(HRA201&lt;=301,HRA201/3,HRA201/4))))</f>
        <v>712.03859999999997</v>
      </c>
      <c r="HRC201" s="62">
        <f t="shared" si="1555"/>
        <v>0</v>
      </c>
      <c r="HRD201" s="63"/>
      <c r="HRE201" s="62">
        <v>5</v>
      </c>
      <c r="HRF201" s="63"/>
      <c r="HRG201" s="40" t="s">
        <v>192</v>
      </c>
      <c r="HRH201" s="40">
        <f t="shared" ref="HRH201" si="1564">(35.15+3.1+0.75*(2.75+2.3+2.75))*10.764</f>
        <v>474.69239999999996</v>
      </c>
      <c r="HRI201" s="40">
        <v>0</v>
      </c>
      <c r="HRJ201" s="40">
        <f t="shared" ref="HRJ201" si="1565">HRH201*(($F$183)+1)+(IF(HRI201&lt;101,HRI201,IF(HRI201&lt;201,HRI201/2,IF(HRI201&lt;=301,HRI201/3,HRI201/4))))</f>
        <v>712.03859999999997</v>
      </c>
      <c r="HRK201" s="62">
        <f t="shared" si="1555"/>
        <v>0</v>
      </c>
      <c r="HRL201" s="63"/>
      <c r="HRM201" s="62">
        <v>5</v>
      </c>
      <c r="HRN201" s="63"/>
      <c r="HRO201" s="40" t="s">
        <v>192</v>
      </c>
      <c r="HRP201" s="40">
        <f t="shared" ref="HRP201" si="1566">(35.15+3.1+0.75*(2.75+2.3+2.75))*10.764</f>
        <v>474.69239999999996</v>
      </c>
      <c r="HRQ201" s="40">
        <v>0</v>
      </c>
      <c r="HRR201" s="40">
        <f t="shared" ref="HRR201" si="1567">HRP201*(($F$183)+1)+(IF(HRQ201&lt;101,HRQ201,IF(HRQ201&lt;201,HRQ201/2,IF(HRQ201&lt;=301,HRQ201/3,HRQ201/4))))</f>
        <v>712.03859999999997</v>
      </c>
      <c r="HRS201" s="62">
        <f t="shared" si="1555"/>
        <v>0</v>
      </c>
      <c r="HRT201" s="63"/>
      <c r="HRU201" s="62">
        <v>5</v>
      </c>
      <c r="HRV201" s="63"/>
      <c r="HRW201" s="40" t="s">
        <v>192</v>
      </c>
      <c r="HRX201" s="40">
        <f t="shared" ref="HRX201" si="1568">(35.15+3.1+0.75*(2.75+2.3+2.75))*10.764</f>
        <v>474.69239999999996</v>
      </c>
      <c r="HRY201" s="40">
        <v>0</v>
      </c>
      <c r="HRZ201" s="40">
        <f t="shared" ref="HRZ201" si="1569">HRX201*(($F$183)+1)+(IF(HRY201&lt;101,HRY201,IF(HRY201&lt;201,HRY201/2,IF(HRY201&lt;=301,HRY201/3,HRY201/4))))</f>
        <v>712.03859999999997</v>
      </c>
      <c r="HSA201" s="62">
        <f t="shared" si="1555"/>
        <v>0</v>
      </c>
      <c r="HSB201" s="63"/>
      <c r="HSC201" s="62">
        <v>5</v>
      </c>
      <c r="HSD201" s="63"/>
      <c r="HSE201" s="40" t="s">
        <v>192</v>
      </c>
      <c r="HSF201" s="40">
        <f t="shared" ref="HSF201" si="1570">(35.15+3.1+0.75*(2.75+2.3+2.75))*10.764</f>
        <v>474.69239999999996</v>
      </c>
      <c r="HSG201" s="40">
        <v>0</v>
      </c>
      <c r="HSH201" s="40">
        <f t="shared" ref="HSH201" si="1571">HSF201*(($F$183)+1)+(IF(HSG201&lt;101,HSG201,IF(HSG201&lt;201,HSG201/2,IF(HSG201&lt;=301,HSG201/3,HSG201/4))))</f>
        <v>712.03859999999997</v>
      </c>
      <c r="HSI201" s="62">
        <f t="shared" ref="HSI201:HUM201" si="1572">HSI200</f>
        <v>0</v>
      </c>
      <c r="HSJ201" s="63"/>
      <c r="HSK201" s="62">
        <v>5</v>
      </c>
      <c r="HSL201" s="63"/>
      <c r="HSM201" s="40" t="s">
        <v>192</v>
      </c>
      <c r="HSN201" s="40">
        <f t="shared" ref="HSN201" si="1573">(35.15+3.1+0.75*(2.75+2.3+2.75))*10.764</f>
        <v>474.69239999999996</v>
      </c>
      <c r="HSO201" s="40">
        <v>0</v>
      </c>
      <c r="HSP201" s="40">
        <f t="shared" ref="HSP201" si="1574">HSN201*(($F$183)+1)+(IF(HSO201&lt;101,HSO201,IF(HSO201&lt;201,HSO201/2,IF(HSO201&lt;=301,HSO201/3,HSO201/4))))</f>
        <v>712.03859999999997</v>
      </c>
      <c r="HSQ201" s="62">
        <f t="shared" si="1572"/>
        <v>0</v>
      </c>
      <c r="HSR201" s="63"/>
      <c r="HSS201" s="62">
        <v>5</v>
      </c>
      <c r="HST201" s="63"/>
      <c r="HSU201" s="40" t="s">
        <v>192</v>
      </c>
      <c r="HSV201" s="40">
        <f t="shared" ref="HSV201" si="1575">(35.15+3.1+0.75*(2.75+2.3+2.75))*10.764</f>
        <v>474.69239999999996</v>
      </c>
      <c r="HSW201" s="40">
        <v>0</v>
      </c>
      <c r="HSX201" s="40">
        <f t="shared" ref="HSX201" si="1576">HSV201*(($F$183)+1)+(IF(HSW201&lt;101,HSW201,IF(HSW201&lt;201,HSW201/2,IF(HSW201&lt;=301,HSW201/3,HSW201/4))))</f>
        <v>712.03859999999997</v>
      </c>
      <c r="HSY201" s="62">
        <f t="shared" si="1572"/>
        <v>0</v>
      </c>
      <c r="HSZ201" s="63"/>
      <c r="HTA201" s="62">
        <v>5</v>
      </c>
      <c r="HTB201" s="63"/>
      <c r="HTC201" s="40" t="s">
        <v>192</v>
      </c>
      <c r="HTD201" s="40">
        <f t="shared" ref="HTD201" si="1577">(35.15+3.1+0.75*(2.75+2.3+2.75))*10.764</f>
        <v>474.69239999999996</v>
      </c>
      <c r="HTE201" s="40">
        <v>0</v>
      </c>
      <c r="HTF201" s="40">
        <f t="shared" ref="HTF201" si="1578">HTD201*(($F$183)+1)+(IF(HTE201&lt;101,HTE201,IF(HTE201&lt;201,HTE201/2,IF(HTE201&lt;=301,HTE201/3,HTE201/4))))</f>
        <v>712.03859999999997</v>
      </c>
      <c r="HTG201" s="62">
        <f t="shared" si="1572"/>
        <v>0</v>
      </c>
      <c r="HTH201" s="63"/>
      <c r="HTI201" s="62">
        <v>5</v>
      </c>
      <c r="HTJ201" s="63"/>
      <c r="HTK201" s="40" t="s">
        <v>192</v>
      </c>
      <c r="HTL201" s="40">
        <f t="shared" ref="HTL201" si="1579">(35.15+3.1+0.75*(2.75+2.3+2.75))*10.764</f>
        <v>474.69239999999996</v>
      </c>
      <c r="HTM201" s="40">
        <v>0</v>
      </c>
      <c r="HTN201" s="40">
        <f t="shared" ref="HTN201" si="1580">HTL201*(($F$183)+1)+(IF(HTM201&lt;101,HTM201,IF(HTM201&lt;201,HTM201/2,IF(HTM201&lt;=301,HTM201/3,HTM201/4))))</f>
        <v>712.03859999999997</v>
      </c>
      <c r="HTO201" s="62">
        <f t="shared" si="1572"/>
        <v>0</v>
      </c>
      <c r="HTP201" s="63"/>
      <c r="HTQ201" s="62">
        <v>5</v>
      </c>
      <c r="HTR201" s="63"/>
      <c r="HTS201" s="40" t="s">
        <v>192</v>
      </c>
      <c r="HTT201" s="40">
        <f t="shared" ref="HTT201" si="1581">(35.15+3.1+0.75*(2.75+2.3+2.75))*10.764</f>
        <v>474.69239999999996</v>
      </c>
      <c r="HTU201" s="40">
        <v>0</v>
      </c>
      <c r="HTV201" s="40">
        <f t="shared" ref="HTV201" si="1582">HTT201*(($F$183)+1)+(IF(HTU201&lt;101,HTU201,IF(HTU201&lt;201,HTU201/2,IF(HTU201&lt;=301,HTU201/3,HTU201/4))))</f>
        <v>712.03859999999997</v>
      </c>
      <c r="HTW201" s="62">
        <f t="shared" si="1572"/>
        <v>0</v>
      </c>
      <c r="HTX201" s="63"/>
      <c r="HTY201" s="62">
        <v>5</v>
      </c>
      <c r="HTZ201" s="63"/>
      <c r="HUA201" s="40" t="s">
        <v>192</v>
      </c>
      <c r="HUB201" s="40">
        <f t="shared" ref="HUB201" si="1583">(35.15+3.1+0.75*(2.75+2.3+2.75))*10.764</f>
        <v>474.69239999999996</v>
      </c>
      <c r="HUC201" s="40">
        <v>0</v>
      </c>
      <c r="HUD201" s="40">
        <f t="shared" ref="HUD201" si="1584">HUB201*(($F$183)+1)+(IF(HUC201&lt;101,HUC201,IF(HUC201&lt;201,HUC201/2,IF(HUC201&lt;=301,HUC201/3,HUC201/4))))</f>
        <v>712.03859999999997</v>
      </c>
      <c r="HUE201" s="62">
        <f t="shared" si="1572"/>
        <v>0</v>
      </c>
      <c r="HUF201" s="63"/>
      <c r="HUG201" s="62">
        <v>5</v>
      </c>
      <c r="HUH201" s="63"/>
      <c r="HUI201" s="40" t="s">
        <v>192</v>
      </c>
      <c r="HUJ201" s="40">
        <f t="shared" ref="HUJ201" si="1585">(35.15+3.1+0.75*(2.75+2.3+2.75))*10.764</f>
        <v>474.69239999999996</v>
      </c>
      <c r="HUK201" s="40">
        <v>0</v>
      </c>
      <c r="HUL201" s="40">
        <f t="shared" ref="HUL201" si="1586">HUJ201*(($F$183)+1)+(IF(HUK201&lt;101,HUK201,IF(HUK201&lt;201,HUK201/2,IF(HUK201&lt;=301,HUK201/3,HUK201/4))))</f>
        <v>712.03859999999997</v>
      </c>
      <c r="HUM201" s="62">
        <f t="shared" si="1572"/>
        <v>0</v>
      </c>
      <c r="HUN201" s="63"/>
      <c r="HUO201" s="62">
        <v>5</v>
      </c>
      <c r="HUP201" s="63"/>
      <c r="HUQ201" s="40" t="s">
        <v>192</v>
      </c>
      <c r="HUR201" s="40">
        <f t="shared" ref="HUR201" si="1587">(35.15+3.1+0.75*(2.75+2.3+2.75))*10.764</f>
        <v>474.69239999999996</v>
      </c>
      <c r="HUS201" s="40">
        <v>0</v>
      </c>
      <c r="HUT201" s="40">
        <f t="shared" ref="HUT201" si="1588">HUR201*(($F$183)+1)+(IF(HUS201&lt;101,HUS201,IF(HUS201&lt;201,HUS201/2,IF(HUS201&lt;=301,HUS201/3,HUS201/4))))</f>
        <v>712.03859999999997</v>
      </c>
      <c r="HUU201" s="62">
        <f t="shared" ref="HUU201:HWY201" si="1589">HUU200</f>
        <v>0</v>
      </c>
      <c r="HUV201" s="63"/>
      <c r="HUW201" s="62">
        <v>5</v>
      </c>
      <c r="HUX201" s="63"/>
      <c r="HUY201" s="40" t="s">
        <v>192</v>
      </c>
      <c r="HUZ201" s="40">
        <f t="shared" ref="HUZ201" si="1590">(35.15+3.1+0.75*(2.75+2.3+2.75))*10.764</f>
        <v>474.69239999999996</v>
      </c>
      <c r="HVA201" s="40">
        <v>0</v>
      </c>
      <c r="HVB201" s="40">
        <f t="shared" ref="HVB201" si="1591">HUZ201*(($F$183)+1)+(IF(HVA201&lt;101,HVA201,IF(HVA201&lt;201,HVA201/2,IF(HVA201&lt;=301,HVA201/3,HVA201/4))))</f>
        <v>712.03859999999997</v>
      </c>
      <c r="HVC201" s="62">
        <f t="shared" si="1589"/>
        <v>0</v>
      </c>
      <c r="HVD201" s="63"/>
      <c r="HVE201" s="62">
        <v>5</v>
      </c>
      <c r="HVF201" s="63"/>
      <c r="HVG201" s="40" t="s">
        <v>192</v>
      </c>
      <c r="HVH201" s="40">
        <f t="shared" ref="HVH201" si="1592">(35.15+3.1+0.75*(2.75+2.3+2.75))*10.764</f>
        <v>474.69239999999996</v>
      </c>
      <c r="HVI201" s="40">
        <v>0</v>
      </c>
      <c r="HVJ201" s="40">
        <f t="shared" ref="HVJ201" si="1593">HVH201*(($F$183)+1)+(IF(HVI201&lt;101,HVI201,IF(HVI201&lt;201,HVI201/2,IF(HVI201&lt;=301,HVI201/3,HVI201/4))))</f>
        <v>712.03859999999997</v>
      </c>
      <c r="HVK201" s="62">
        <f t="shared" si="1589"/>
        <v>0</v>
      </c>
      <c r="HVL201" s="63"/>
      <c r="HVM201" s="62">
        <v>5</v>
      </c>
      <c r="HVN201" s="63"/>
      <c r="HVO201" s="40" t="s">
        <v>192</v>
      </c>
      <c r="HVP201" s="40">
        <f t="shared" ref="HVP201" si="1594">(35.15+3.1+0.75*(2.75+2.3+2.75))*10.764</f>
        <v>474.69239999999996</v>
      </c>
      <c r="HVQ201" s="40">
        <v>0</v>
      </c>
      <c r="HVR201" s="40">
        <f t="shared" ref="HVR201" si="1595">HVP201*(($F$183)+1)+(IF(HVQ201&lt;101,HVQ201,IF(HVQ201&lt;201,HVQ201/2,IF(HVQ201&lt;=301,HVQ201/3,HVQ201/4))))</f>
        <v>712.03859999999997</v>
      </c>
      <c r="HVS201" s="62">
        <f t="shared" si="1589"/>
        <v>0</v>
      </c>
      <c r="HVT201" s="63"/>
      <c r="HVU201" s="62">
        <v>5</v>
      </c>
      <c r="HVV201" s="63"/>
      <c r="HVW201" s="40" t="s">
        <v>192</v>
      </c>
      <c r="HVX201" s="40">
        <f t="shared" ref="HVX201" si="1596">(35.15+3.1+0.75*(2.75+2.3+2.75))*10.764</f>
        <v>474.69239999999996</v>
      </c>
      <c r="HVY201" s="40">
        <v>0</v>
      </c>
      <c r="HVZ201" s="40">
        <f t="shared" ref="HVZ201" si="1597">HVX201*(($F$183)+1)+(IF(HVY201&lt;101,HVY201,IF(HVY201&lt;201,HVY201/2,IF(HVY201&lt;=301,HVY201/3,HVY201/4))))</f>
        <v>712.03859999999997</v>
      </c>
      <c r="HWA201" s="62">
        <f t="shared" si="1589"/>
        <v>0</v>
      </c>
      <c r="HWB201" s="63"/>
      <c r="HWC201" s="62">
        <v>5</v>
      </c>
      <c r="HWD201" s="63"/>
      <c r="HWE201" s="40" t="s">
        <v>192</v>
      </c>
      <c r="HWF201" s="40">
        <f t="shared" ref="HWF201" si="1598">(35.15+3.1+0.75*(2.75+2.3+2.75))*10.764</f>
        <v>474.69239999999996</v>
      </c>
      <c r="HWG201" s="40">
        <v>0</v>
      </c>
      <c r="HWH201" s="40">
        <f t="shared" ref="HWH201" si="1599">HWF201*(($F$183)+1)+(IF(HWG201&lt;101,HWG201,IF(HWG201&lt;201,HWG201/2,IF(HWG201&lt;=301,HWG201/3,HWG201/4))))</f>
        <v>712.03859999999997</v>
      </c>
      <c r="HWI201" s="62">
        <f t="shared" si="1589"/>
        <v>0</v>
      </c>
      <c r="HWJ201" s="63"/>
      <c r="HWK201" s="62">
        <v>5</v>
      </c>
      <c r="HWL201" s="63"/>
      <c r="HWM201" s="40" t="s">
        <v>192</v>
      </c>
      <c r="HWN201" s="40">
        <f t="shared" ref="HWN201" si="1600">(35.15+3.1+0.75*(2.75+2.3+2.75))*10.764</f>
        <v>474.69239999999996</v>
      </c>
      <c r="HWO201" s="40">
        <v>0</v>
      </c>
      <c r="HWP201" s="40">
        <f t="shared" ref="HWP201" si="1601">HWN201*(($F$183)+1)+(IF(HWO201&lt;101,HWO201,IF(HWO201&lt;201,HWO201/2,IF(HWO201&lt;=301,HWO201/3,HWO201/4))))</f>
        <v>712.03859999999997</v>
      </c>
      <c r="HWQ201" s="62">
        <f t="shared" si="1589"/>
        <v>0</v>
      </c>
      <c r="HWR201" s="63"/>
      <c r="HWS201" s="62">
        <v>5</v>
      </c>
      <c r="HWT201" s="63"/>
      <c r="HWU201" s="40" t="s">
        <v>192</v>
      </c>
      <c r="HWV201" s="40">
        <f t="shared" ref="HWV201" si="1602">(35.15+3.1+0.75*(2.75+2.3+2.75))*10.764</f>
        <v>474.69239999999996</v>
      </c>
      <c r="HWW201" s="40">
        <v>0</v>
      </c>
      <c r="HWX201" s="40">
        <f t="shared" ref="HWX201" si="1603">HWV201*(($F$183)+1)+(IF(HWW201&lt;101,HWW201,IF(HWW201&lt;201,HWW201/2,IF(HWW201&lt;=301,HWW201/3,HWW201/4))))</f>
        <v>712.03859999999997</v>
      </c>
      <c r="HWY201" s="62">
        <f t="shared" si="1589"/>
        <v>0</v>
      </c>
      <c r="HWZ201" s="63"/>
      <c r="HXA201" s="62">
        <v>5</v>
      </c>
      <c r="HXB201" s="63"/>
      <c r="HXC201" s="40" t="s">
        <v>192</v>
      </c>
      <c r="HXD201" s="40">
        <f t="shared" ref="HXD201" si="1604">(35.15+3.1+0.75*(2.75+2.3+2.75))*10.764</f>
        <v>474.69239999999996</v>
      </c>
      <c r="HXE201" s="40">
        <v>0</v>
      </c>
      <c r="HXF201" s="40">
        <f t="shared" ref="HXF201" si="1605">HXD201*(($F$183)+1)+(IF(HXE201&lt;101,HXE201,IF(HXE201&lt;201,HXE201/2,IF(HXE201&lt;=301,HXE201/3,HXE201/4))))</f>
        <v>712.03859999999997</v>
      </c>
      <c r="HXG201" s="62">
        <f t="shared" ref="HXG201:HZK201" si="1606">HXG200</f>
        <v>0</v>
      </c>
      <c r="HXH201" s="63"/>
      <c r="HXI201" s="62">
        <v>5</v>
      </c>
      <c r="HXJ201" s="63"/>
      <c r="HXK201" s="40" t="s">
        <v>192</v>
      </c>
      <c r="HXL201" s="40">
        <f t="shared" ref="HXL201" si="1607">(35.15+3.1+0.75*(2.75+2.3+2.75))*10.764</f>
        <v>474.69239999999996</v>
      </c>
      <c r="HXM201" s="40">
        <v>0</v>
      </c>
      <c r="HXN201" s="40">
        <f t="shared" ref="HXN201" si="1608">HXL201*(($F$183)+1)+(IF(HXM201&lt;101,HXM201,IF(HXM201&lt;201,HXM201/2,IF(HXM201&lt;=301,HXM201/3,HXM201/4))))</f>
        <v>712.03859999999997</v>
      </c>
      <c r="HXO201" s="62">
        <f t="shared" si="1606"/>
        <v>0</v>
      </c>
      <c r="HXP201" s="63"/>
      <c r="HXQ201" s="62">
        <v>5</v>
      </c>
      <c r="HXR201" s="63"/>
      <c r="HXS201" s="40" t="s">
        <v>192</v>
      </c>
      <c r="HXT201" s="40">
        <f t="shared" ref="HXT201" si="1609">(35.15+3.1+0.75*(2.75+2.3+2.75))*10.764</f>
        <v>474.69239999999996</v>
      </c>
      <c r="HXU201" s="40">
        <v>0</v>
      </c>
      <c r="HXV201" s="40">
        <f t="shared" ref="HXV201" si="1610">HXT201*(($F$183)+1)+(IF(HXU201&lt;101,HXU201,IF(HXU201&lt;201,HXU201/2,IF(HXU201&lt;=301,HXU201/3,HXU201/4))))</f>
        <v>712.03859999999997</v>
      </c>
      <c r="HXW201" s="62">
        <f t="shared" si="1606"/>
        <v>0</v>
      </c>
      <c r="HXX201" s="63"/>
      <c r="HXY201" s="62">
        <v>5</v>
      </c>
      <c r="HXZ201" s="63"/>
      <c r="HYA201" s="40" t="s">
        <v>192</v>
      </c>
      <c r="HYB201" s="40">
        <f t="shared" ref="HYB201" si="1611">(35.15+3.1+0.75*(2.75+2.3+2.75))*10.764</f>
        <v>474.69239999999996</v>
      </c>
      <c r="HYC201" s="40">
        <v>0</v>
      </c>
      <c r="HYD201" s="40">
        <f t="shared" ref="HYD201" si="1612">HYB201*(($F$183)+1)+(IF(HYC201&lt;101,HYC201,IF(HYC201&lt;201,HYC201/2,IF(HYC201&lt;=301,HYC201/3,HYC201/4))))</f>
        <v>712.03859999999997</v>
      </c>
      <c r="HYE201" s="62">
        <f t="shared" si="1606"/>
        <v>0</v>
      </c>
      <c r="HYF201" s="63"/>
      <c r="HYG201" s="62">
        <v>5</v>
      </c>
      <c r="HYH201" s="63"/>
      <c r="HYI201" s="40" t="s">
        <v>192</v>
      </c>
      <c r="HYJ201" s="40">
        <f t="shared" ref="HYJ201" si="1613">(35.15+3.1+0.75*(2.75+2.3+2.75))*10.764</f>
        <v>474.69239999999996</v>
      </c>
      <c r="HYK201" s="40">
        <v>0</v>
      </c>
      <c r="HYL201" s="40">
        <f t="shared" ref="HYL201" si="1614">HYJ201*(($F$183)+1)+(IF(HYK201&lt;101,HYK201,IF(HYK201&lt;201,HYK201/2,IF(HYK201&lt;=301,HYK201/3,HYK201/4))))</f>
        <v>712.03859999999997</v>
      </c>
      <c r="HYM201" s="62">
        <f t="shared" si="1606"/>
        <v>0</v>
      </c>
      <c r="HYN201" s="63"/>
      <c r="HYO201" s="62">
        <v>5</v>
      </c>
      <c r="HYP201" s="63"/>
      <c r="HYQ201" s="40" t="s">
        <v>192</v>
      </c>
      <c r="HYR201" s="40">
        <f t="shared" ref="HYR201" si="1615">(35.15+3.1+0.75*(2.75+2.3+2.75))*10.764</f>
        <v>474.69239999999996</v>
      </c>
      <c r="HYS201" s="40">
        <v>0</v>
      </c>
      <c r="HYT201" s="40">
        <f t="shared" ref="HYT201" si="1616">HYR201*(($F$183)+1)+(IF(HYS201&lt;101,HYS201,IF(HYS201&lt;201,HYS201/2,IF(HYS201&lt;=301,HYS201/3,HYS201/4))))</f>
        <v>712.03859999999997</v>
      </c>
      <c r="HYU201" s="62">
        <f t="shared" si="1606"/>
        <v>0</v>
      </c>
      <c r="HYV201" s="63"/>
      <c r="HYW201" s="62">
        <v>5</v>
      </c>
      <c r="HYX201" s="63"/>
      <c r="HYY201" s="40" t="s">
        <v>192</v>
      </c>
      <c r="HYZ201" s="40">
        <f t="shared" ref="HYZ201" si="1617">(35.15+3.1+0.75*(2.75+2.3+2.75))*10.764</f>
        <v>474.69239999999996</v>
      </c>
      <c r="HZA201" s="40">
        <v>0</v>
      </c>
      <c r="HZB201" s="40">
        <f t="shared" ref="HZB201" si="1618">HYZ201*(($F$183)+1)+(IF(HZA201&lt;101,HZA201,IF(HZA201&lt;201,HZA201/2,IF(HZA201&lt;=301,HZA201/3,HZA201/4))))</f>
        <v>712.03859999999997</v>
      </c>
      <c r="HZC201" s="62">
        <f t="shared" si="1606"/>
        <v>0</v>
      </c>
      <c r="HZD201" s="63"/>
      <c r="HZE201" s="62">
        <v>5</v>
      </c>
      <c r="HZF201" s="63"/>
      <c r="HZG201" s="40" t="s">
        <v>192</v>
      </c>
      <c r="HZH201" s="40">
        <f t="shared" ref="HZH201" si="1619">(35.15+3.1+0.75*(2.75+2.3+2.75))*10.764</f>
        <v>474.69239999999996</v>
      </c>
      <c r="HZI201" s="40">
        <v>0</v>
      </c>
      <c r="HZJ201" s="40">
        <f t="shared" ref="HZJ201" si="1620">HZH201*(($F$183)+1)+(IF(HZI201&lt;101,HZI201,IF(HZI201&lt;201,HZI201/2,IF(HZI201&lt;=301,HZI201/3,HZI201/4))))</f>
        <v>712.03859999999997</v>
      </c>
      <c r="HZK201" s="62">
        <f t="shared" si="1606"/>
        <v>0</v>
      </c>
      <c r="HZL201" s="63"/>
      <c r="HZM201" s="62">
        <v>5</v>
      </c>
      <c r="HZN201" s="63"/>
      <c r="HZO201" s="40" t="s">
        <v>192</v>
      </c>
      <c r="HZP201" s="40">
        <f t="shared" ref="HZP201" si="1621">(35.15+3.1+0.75*(2.75+2.3+2.75))*10.764</f>
        <v>474.69239999999996</v>
      </c>
      <c r="HZQ201" s="40">
        <v>0</v>
      </c>
      <c r="HZR201" s="40">
        <f t="shared" ref="HZR201" si="1622">HZP201*(($F$183)+1)+(IF(HZQ201&lt;101,HZQ201,IF(HZQ201&lt;201,HZQ201/2,IF(HZQ201&lt;=301,HZQ201/3,HZQ201/4))))</f>
        <v>712.03859999999997</v>
      </c>
      <c r="HZS201" s="62">
        <f t="shared" ref="HZS201:IBW201" si="1623">HZS200</f>
        <v>0</v>
      </c>
      <c r="HZT201" s="63"/>
      <c r="HZU201" s="62">
        <v>5</v>
      </c>
      <c r="HZV201" s="63"/>
      <c r="HZW201" s="40" t="s">
        <v>192</v>
      </c>
      <c r="HZX201" s="40">
        <f t="shared" ref="HZX201" si="1624">(35.15+3.1+0.75*(2.75+2.3+2.75))*10.764</f>
        <v>474.69239999999996</v>
      </c>
      <c r="HZY201" s="40">
        <v>0</v>
      </c>
      <c r="HZZ201" s="40">
        <f t="shared" ref="HZZ201" si="1625">HZX201*(($F$183)+1)+(IF(HZY201&lt;101,HZY201,IF(HZY201&lt;201,HZY201/2,IF(HZY201&lt;=301,HZY201/3,HZY201/4))))</f>
        <v>712.03859999999997</v>
      </c>
      <c r="IAA201" s="62">
        <f t="shared" si="1623"/>
        <v>0</v>
      </c>
      <c r="IAB201" s="63"/>
      <c r="IAC201" s="62">
        <v>5</v>
      </c>
      <c r="IAD201" s="63"/>
      <c r="IAE201" s="40" t="s">
        <v>192</v>
      </c>
      <c r="IAF201" s="40">
        <f t="shared" ref="IAF201" si="1626">(35.15+3.1+0.75*(2.75+2.3+2.75))*10.764</f>
        <v>474.69239999999996</v>
      </c>
      <c r="IAG201" s="40">
        <v>0</v>
      </c>
      <c r="IAH201" s="40">
        <f t="shared" ref="IAH201" si="1627">IAF201*(($F$183)+1)+(IF(IAG201&lt;101,IAG201,IF(IAG201&lt;201,IAG201/2,IF(IAG201&lt;=301,IAG201/3,IAG201/4))))</f>
        <v>712.03859999999997</v>
      </c>
      <c r="IAI201" s="62">
        <f t="shared" si="1623"/>
        <v>0</v>
      </c>
      <c r="IAJ201" s="63"/>
      <c r="IAK201" s="62">
        <v>5</v>
      </c>
      <c r="IAL201" s="63"/>
      <c r="IAM201" s="40" t="s">
        <v>192</v>
      </c>
      <c r="IAN201" s="40">
        <f t="shared" ref="IAN201" si="1628">(35.15+3.1+0.75*(2.75+2.3+2.75))*10.764</f>
        <v>474.69239999999996</v>
      </c>
      <c r="IAO201" s="40">
        <v>0</v>
      </c>
      <c r="IAP201" s="40">
        <f t="shared" ref="IAP201" si="1629">IAN201*(($F$183)+1)+(IF(IAO201&lt;101,IAO201,IF(IAO201&lt;201,IAO201/2,IF(IAO201&lt;=301,IAO201/3,IAO201/4))))</f>
        <v>712.03859999999997</v>
      </c>
      <c r="IAQ201" s="62">
        <f t="shared" si="1623"/>
        <v>0</v>
      </c>
      <c r="IAR201" s="63"/>
      <c r="IAS201" s="62">
        <v>5</v>
      </c>
      <c r="IAT201" s="63"/>
      <c r="IAU201" s="40" t="s">
        <v>192</v>
      </c>
      <c r="IAV201" s="40">
        <f t="shared" ref="IAV201" si="1630">(35.15+3.1+0.75*(2.75+2.3+2.75))*10.764</f>
        <v>474.69239999999996</v>
      </c>
      <c r="IAW201" s="40">
        <v>0</v>
      </c>
      <c r="IAX201" s="40">
        <f t="shared" ref="IAX201" si="1631">IAV201*(($F$183)+1)+(IF(IAW201&lt;101,IAW201,IF(IAW201&lt;201,IAW201/2,IF(IAW201&lt;=301,IAW201/3,IAW201/4))))</f>
        <v>712.03859999999997</v>
      </c>
      <c r="IAY201" s="62">
        <f t="shared" si="1623"/>
        <v>0</v>
      </c>
      <c r="IAZ201" s="63"/>
      <c r="IBA201" s="62">
        <v>5</v>
      </c>
      <c r="IBB201" s="63"/>
      <c r="IBC201" s="40" t="s">
        <v>192</v>
      </c>
      <c r="IBD201" s="40">
        <f t="shared" ref="IBD201" si="1632">(35.15+3.1+0.75*(2.75+2.3+2.75))*10.764</f>
        <v>474.69239999999996</v>
      </c>
      <c r="IBE201" s="40">
        <v>0</v>
      </c>
      <c r="IBF201" s="40">
        <f t="shared" ref="IBF201" si="1633">IBD201*(($F$183)+1)+(IF(IBE201&lt;101,IBE201,IF(IBE201&lt;201,IBE201/2,IF(IBE201&lt;=301,IBE201/3,IBE201/4))))</f>
        <v>712.03859999999997</v>
      </c>
      <c r="IBG201" s="62">
        <f t="shared" si="1623"/>
        <v>0</v>
      </c>
      <c r="IBH201" s="63"/>
      <c r="IBI201" s="62">
        <v>5</v>
      </c>
      <c r="IBJ201" s="63"/>
      <c r="IBK201" s="40" t="s">
        <v>192</v>
      </c>
      <c r="IBL201" s="40">
        <f t="shared" ref="IBL201" si="1634">(35.15+3.1+0.75*(2.75+2.3+2.75))*10.764</f>
        <v>474.69239999999996</v>
      </c>
      <c r="IBM201" s="40">
        <v>0</v>
      </c>
      <c r="IBN201" s="40">
        <f t="shared" ref="IBN201" si="1635">IBL201*(($F$183)+1)+(IF(IBM201&lt;101,IBM201,IF(IBM201&lt;201,IBM201/2,IF(IBM201&lt;=301,IBM201/3,IBM201/4))))</f>
        <v>712.03859999999997</v>
      </c>
      <c r="IBO201" s="62">
        <f t="shared" si="1623"/>
        <v>0</v>
      </c>
      <c r="IBP201" s="63"/>
      <c r="IBQ201" s="62">
        <v>5</v>
      </c>
      <c r="IBR201" s="63"/>
      <c r="IBS201" s="40" t="s">
        <v>192</v>
      </c>
      <c r="IBT201" s="40">
        <f t="shared" ref="IBT201" si="1636">(35.15+3.1+0.75*(2.75+2.3+2.75))*10.764</f>
        <v>474.69239999999996</v>
      </c>
      <c r="IBU201" s="40">
        <v>0</v>
      </c>
      <c r="IBV201" s="40">
        <f t="shared" ref="IBV201" si="1637">IBT201*(($F$183)+1)+(IF(IBU201&lt;101,IBU201,IF(IBU201&lt;201,IBU201/2,IF(IBU201&lt;=301,IBU201/3,IBU201/4))))</f>
        <v>712.03859999999997</v>
      </c>
      <c r="IBW201" s="62">
        <f t="shared" si="1623"/>
        <v>0</v>
      </c>
      <c r="IBX201" s="63"/>
      <c r="IBY201" s="62">
        <v>5</v>
      </c>
      <c r="IBZ201" s="63"/>
      <c r="ICA201" s="40" t="s">
        <v>192</v>
      </c>
      <c r="ICB201" s="40">
        <f t="shared" ref="ICB201" si="1638">(35.15+3.1+0.75*(2.75+2.3+2.75))*10.764</f>
        <v>474.69239999999996</v>
      </c>
      <c r="ICC201" s="40">
        <v>0</v>
      </c>
      <c r="ICD201" s="40">
        <f t="shared" ref="ICD201" si="1639">ICB201*(($F$183)+1)+(IF(ICC201&lt;101,ICC201,IF(ICC201&lt;201,ICC201/2,IF(ICC201&lt;=301,ICC201/3,ICC201/4))))</f>
        <v>712.03859999999997</v>
      </c>
      <c r="ICE201" s="62">
        <f t="shared" ref="ICE201:IEI201" si="1640">ICE200</f>
        <v>0</v>
      </c>
      <c r="ICF201" s="63"/>
      <c r="ICG201" s="62">
        <v>5</v>
      </c>
      <c r="ICH201" s="63"/>
      <c r="ICI201" s="40" t="s">
        <v>192</v>
      </c>
      <c r="ICJ201" s="40">
        <f t="shared" ref="ICJ201" si="1641">(35.15+3.1+0.75*(2.75+2.3+2.75))*10.764</f>
        <v>474.69239999999996</v>
      </c>
      <c r="ICK201" s="40">
        <v>0</v>
      </c>
      <c r="ICL201" s="40">
        <f t="shared" ref="ICL201" si="1642">ICJ201*(($F$183)+1)+(IF(ICK201&lt;101,ICK201,IF(ICK201&lt;201,ICK201/2,IF(ICK201&lt;=301,ICK201/3,ICK201/4))))</f>
        <v>712.03859999999997</v>
      </c>
      <c r="ICM201" s="62">
        <f t="shared" si="1640"/>
        <v>0</v>
      </c>
      <c r="ICN201" s="63"/>
      <c r="ICO201" s="62">
        <v>5</v>
      </c>
      <c r="ICP201" s="63"/>
      <c r="ICQ201" s="40" t="s">
        <v>192</v>
      </c>
      <c r="ICR201" s="40">
        <f t="shared" ref="ICR201" si="1643">(35.15+3.1+0.75*(2.75+2.3+2.75))*10.764</f>
        <v>474.69239999999996</v>
      </c>
      <c r="ICS201" s="40">
        <v>0</v>
      </c>
      <c r="ICT201" s="40">
        <f t="shared" ref="ICT201" si="1644">ICR201*(($F$183)+1)+(IF(ICS201&lt;101,ICS201,IF(ICS201&lt;201,ICS201/2,IF(ICS201&lt;=301,ICS201/3,ICS201/4))))</f>
        <v>712.03859999999997</v>
      </c>
      <c r="ICU201" s="62">
        <f t="shared" si="1640"/>
        <v>0</v>
      </c>
      <c r="ICV201" s="63"/>
      <c r="ICW201" s="62">
        <v>5</v>
      </c>
      <c r="ICX201" s="63"/>
      <c r="ICY201" s="40" t="s">
        <v>192</v>
      </c>
      <c r="ICZ201" s="40">
        <f t="shared" ref="ICZ201" si="1645">(35.15+3.1+0.75*(2.75+2.3+2.75))*10.764</f>
        <v>474.69239999999996</v>
      </c>
      <c r="IDA201" s="40">
        <v>0</v>
      </c>
      <c r="IDB201" s="40">
        <f t="shared" ref="IDB201" si="1646">ICZ201*(($F$183)+1)+(IF(IDA201&lt;101,IDA201,IF(IDA201&lt;201,IDA201/2,IF(IDA201&lt;=301,IDA201/3,IDA201/4))))</f>
        <v>712.03859999999997</v>
      </c>
      <c r="IDC201" s="62">
        <f t="shared" si="1640"/>
        <v>0</v>
      </c>
      <c r="IDD201" s="63"/>
      <c r="IDE201" s="62">
        <v>5</v>
      </c>
      <c r="IDF201" s="63"/>
      <c r="IDG201" s="40" t="s">
        <v>192</v>
      </c>
      <c r="IDH201" s="40">
        <f t="shared" ref="IDH201" si="1647">(35.15+3.1+0.75*(2.75+2.3+2.75))*10.764</f>
        <v>474.69239999999996</v>
      </c>
      <c r="IDI201" s="40">
        <v>0</v>
      </c>
      <c r="IDJ201" s="40">
        <f t="shared" ref="IDJ201" si="1648">IDH201*(($F$183)+1)+(IF(IDI201&lt;101,IDI201,IF(IDI201&lt;201,IDI201/2,IF(IDI201&lt;=301,IDI201/3,IDI201/4))))</f>
        <v>712.03859999999997</v>
      </c>
      <c r="IDK201" s="62">
        <f t="shared" si="1640"/>
        <v>0</v>
      </c>
      <c r="IDL201" s="63"/>
      <c r="IDM201" s="62">
        <v>5</v>
      </c>
      <c r="IDN201" s="63"/>
      <c r="IDO201" s="40" t="s">
        <v>192</v>
      </c>
      <c r="IDP201" s="40">
        <f t="shared" ref="IDP201" si="1649">(35.15+3.1+0.75*(2.75+2.3+2.75))*10.764</f>
        <v>474.69239999999996</v>
      </c>
      <c r="IDQ201" s="40">
        <v>0</v>
      </c>
      <c r="IDR201" s="40">
        <f t="shared" ref="IDR201" si="1650">IDP201*(($F$183)+1)+(IF(IDQ201&lt;101,IDQ201,IF(IDQ201&lt;201,IDQ201/2,IF(IDQ201&lt;=301,IDQ201/3,IDQ201/4))))</f>
        <v>712.03859999999997</v>
      </c>
      <c r="IDS201" s="62">
        <f t="shared" si="1640"/>
        <v>0</v>
      </c>
      <c r="IDT201" s="63"/>
      <c r="IDU201" s="62">
        <v>5</v>
      </c>
      <c r="IDV201" s="63"/>
      <c r="IDW201" s="40" t="s">
        <v>192</v>
      </c>
      <c r="IDX201" s="40">
        <f t="shared" ref="IDX201" si="1651">(35.15+3.1+0.75*(2.75+2.3+2.75))*10.764</f>
        <v>474.69239999999996</v>
      </c>
      <c r="IDY201" s="40">
        <v>0</v>
      </c>
      <c r="IDZ201" s="40">
        <f t="shared" ref="IDZ201" si="1652">IDX201*(($F$183)+1)+(IF(IDY201&lt;101,IDY201,IF(IDY201&lt;201,IDY201/2,IF(IDY201&lt;=301,IDY201/3,IDY201/4))))</f>
        <v>712.03859999999997</v>
      </c>
      <c r="IEA201" s="62">
        <f t="shared" si="1640"/>
        <v>0</v>
      </c>
      <c r="IEB201" s="63"/>
      <c r="IEC201" s="62">
        <v>5</v>
      </c>
      <c r="IED201" s="63"/>
      <c r="IEE201" s="40" t="s">
        <v>192</v>
      </c>
      <c r="IEF201" s="40">
        <f t="shared" ref="IEF201" si="1653">(35.15+3.1+0.75*(2.75+2.3+2.75))*10.764</f>
        <v>474.69239999999996</v>
      </c>
      <c r="IEG201" s="40">
        <v>0</v>
      </c>
      <c r="IEH201" s="40">
        <f t="shared" ref="IEH201" si="1654">IEF201*(($F$183)+1)+(IF(IEG201&lt;101,IEG201,IF(IEG201&lt;201,IEG201/2,IF(IEG201&lt;=301,IEG201/3,IEG201/4))))</f>
        <v>712.03859999999997</v>
      </c>
      <c r="IEI201" s="62">
        <f t="shared" si="1640"/>
        <v>0</v>
      </c>
      <c r="IEJ201" s="63"/>
      <c r="IEK201" s="62">
        <v>5</v>
      </c>
      <c r="IEL201" s="63"/>
      <c r="IEM201" s="40" t="s">
        <v>192</v>
      </c>
      <c r="IEN201" s="40">
        <f t="shared" ref="IEN201" si="1655">(35.15+3.1+0.75*(2.75+2.3+2.75))*10.764</f>
        <v>474.69239999999996</v>
      </c>
      <c r="IEO201" s="40">
        <v>0</v>
      </c>
      <c r="IEP201" s="40">
        <f t="shared" ref="IEP201" si="1656">IEN201*(($F$183)+1)+(IF(IEO201&lt;101,IEO201,IF(IEO201&lt;201,IEO201/2,IF(IEO201&lt;=301,IEO201/3,IEO201/4))))</f>
        <v>712.03859999999997</v>
      </c>
      <c r="IEQ201" s="62">
        <f t="shared" ref="IEQ201:IGU201" si="1657">IEQ200</f>
        <v>0</v>
      </c>
      <c r="IER201" s="63"/>
      <c r="IES201" s="62">
        <v>5</v>
      </c>
      <c r="IET201" s="63"/>
      <c r="IEU201" s="40" t="s">
        <v>192</v>
      </c>
      <c r="IEV201" s="40">
        <f t="shared" ref="IEV201" si="1658">(35.15+3.1+0.75*(2.75+2.3+2.75))*10.764</f>
        <v>474.69239999999996</v>
      </c>
      <c r="IEW201" s="40">
        <v>0</v>
      </c>
      <c r="IEX201" s="40">
        <f t="shared" ref="IEX201" si="1659">IEV201*(($F$183)+1)+(IF(IEW201&lt;101,IEW201,IF(IEW201&lt;201,IEW201/2,IF(IEW201&lt;=301,IEW201/3,IEW201/4))))</f>
        <v>712.03859999999997</v>
      </c>
      <c r="IEY201" s="62">
        <f t="shared" si="1657"/>
        <v>0</v>
      </c>
      <c r="IEZ201" s="63"/>
      <c r="IFA201" s="62">
        <v>5</v>
      </c>
      <c r="IFB201" s="63"/>
      <c r="IFC201" s="40" t="s">
        <v>192</v>
      </c>
      <c r="IFD201" s="40">
        <f t="shared" ref="IFD201" si="1660">(35.15+3.1+0.75*(2.75+2.3+2.75))*10.764</f>
        <v>474.69239999999996</v>
      </c>
      <c r="IFE201" s="40">
        <v>0</v>
      </c>
      <c r="IFF201" s="40">
        <f t="shared" ref="IFF201" si="1661">IFD201*(($F$183)+1)+(IF(IFE201&lt;101,IFE201,IF(IFE201&lt;201,IFE201/2,IF(IFE201&lt;=301,IFE201/3,IFE201/4))))</f>
        <v>712.03859999999997</v>
      </c>
      <c r="IFG201" s="62">
        <f t="shared" si="1657"/>
        <v>0</v>
      </c>
      <c r="IFH201" s="63"/>
      <c r="IFI201" s="62">
        <v>5</v>
      </c>
      <c r="IFJ201" s="63"/>
      <c r="IFK201" s="40" t="s">
        <v>192</v>
      </c>
      <c r="IFL201" s="40">
        <f t="shared" ref="IFL201" si="1662">(35.15+3.1+0.75*(2.75+2.3+2.75))*10.764</f>
        <v>474.69239999999996</v>
      </c>
      <c r="IFM201" s="40">
        <v>0</v>
      </c>
      <c r="IFN201" s="40">
        <f t="shared" ref="IFN201" si="1663">IFL201*(($F$183)+1)+(IF(IFM201&lt;101,IFM201,IF(IFM201&lt;201,IFM201/2,IF(IFM201&lt;=301,IFM201/3,IFM201/4))))</f>
        <v>712.03859999999997</v>
      </c>
      <c r="IFO201" s="62">
        <f t="shared" si="1657"/>
        <v>0</v>
      </c>
      <c r="IFP201" s="63"/>
      <c r="IFQ201" s="62">
        <v>5</v>
      </c>
      <c r="IFR201" s="63"/>
      <c r="IFS201" s="40" t="s">
        <v>192</v>
      </c>
      <c r="IFT201" s="40">
        <f t="shared" ref="IFT201" si="1664">(35.15+3.1+0.75*(2.75+2.3+2.75))*10.764</f>
        <v>474.69239999999996</v>
      </c>
      <c r="IFU201" s="40">
        <v>0</v>
      </c>
      <c r="IFV201" s="40">
        <f t="shared" ref="IFV201" si="1665">IFT201*(($F$183)+1)+(IF(IFU201&lt;101,IFU201,IF(IFU201&lt;201,IFU201/2,IF(IFU201&lt;=301,IFU201/3,IFU201/4))))</f>
        <v>712.03859999999997</v>
      </c>
      <c r="IFW201" s="62">
        <f t="shared" si="1657"/>
        <v>0</v>
      </c>
      <c r="IFX201" s="63"/>
      <c r="IFY201" s="62">
        <v>5</v>
      </c>
      <c r="IFZ201" s="63"/>
      <c r="IGA201" s="40" t="s">
        <v>192</v>
      </c>
      <c r="IGB201" s="40">
        <f t="shared" ref="IGB201" si="1666">(35.15+3.1+0.75*(2.75+2.3+2.75))*10.764</f>
        <v>474.69239999999996</v>
      </c>
      <c r="IGC201" s="40">
        <v>0</v>
      </c>
      <c r="IGD201" s="40">
        <f t="shared" ref="IGD201" si="1667">IGB201*(($F$183)+1)+(IF(IGC201&lt;101,IGC201,IF(IGC201&lt;201,IGC201/2,IF(IGC201&lt;=301,IGC201/3,IGC201/4))))</f>
        <v>712.03859999999997</v>
      </c>
      <c r="IGE201" s="62">
        <f t="shared" si="1657"/>
        <v>0</v>
      </c>
      <c r="IGF201" s="63"/>
      <c r="IGG201" s="62">
        <v>5</v>
      </c>
      <c r="IGH201" s="63"/>
      <c r="IGI201" s="40" t="s">
        <v>192</v>
      </c>
      <c r="IGJ201" s="40">
        <f t="shared" ref="IGJ201" si="1668">(35.15+3.1+0.75*(2.75+2.3+2.75))*10.764</f>
        <v>474.69239999999996</v>
      </c>
      <c r="IGK201" s="40">
        <v>0</v>
      </c>
      <c r="IGL201" s="40">
        <f t="shared" ref="IGL201" si="1669">IGJ201*(($F$183)+1)+(IF(IGK201&lt;101,IGK201,IF(IGK201&lt;201,IGK201/2,IF(IGK201&lt;=301,IGK201/3,IGK201/4))))</f>
        <v>712.03859999999997</v>
      </c>
      <c r="IGM201" s="62">
        <f t="shared" si="1657"/>
        <v>0</v>
      </c>
      <c r="IGN201" s="63"/>
      <c r="IGO201" s="62">
        <v>5</v>
      </c>
      <c r="IGP201" s="63"/>
      <c r="IGQ201" s="40" t="s">
        <v>192</v>
      </c>
      <c r="IGR201" s="40">
        <f t="shared" ref="IGR201" si="1670">(35.15+3.1+0.75*(2.75+2.3+2.75))*10.764</f>
        <v>474.69239999999996</v>
      </c>
      <c r="IGS201" s="40">
        <v>0</v>
      </c>
      <c r="IGT201" s="40">
        <f t="shared" ref="IGT201" si="1671">IGR201*(($F$183)+1)+(IF(IGS201&lt;101,IGS201,IF(IGS201&lt;201,IGS201/2,IF(IGS201&lt;=301,IGS201/3,IGS201/4))))</f>
        <v>712.03859999999997</v>
      </c>
      <c r="IGU201" s="62">
        <f t="shared" si="1657"/>
        <v>0</v>
      </c>
      <c r="IGV201" s="63"/>
      <c r="IGW201" s="62">
        <v>5</v>
      </c>
      <c r="IGX201" s="63"/>
      <c r="IGY201" s="40" t="s">
        <v>192</v>
      </c>
      <c r="IGZ201" s="40">
        <f t="shared" ref="IGZ201" si="1672">(35.15+3.1+0.75*(2.75+2.3+2.75))*10.764</f>
        <v>474.69239999999996</v>
      </c>
      <c r="IHA201" s="40">
        <v>0</v>
      </c>
      <c r="IHB201" s="40">
        <f t="shared" ref="IHB201" si="1673">IGZ201*(($F$183)+1)+(IF(IHA201&lt;101,IHA201,IF(IHA201&lt;201,IHA201/2,IF(IHA201&lt;=301,IHA201/3,IHA201/4))))</f>
        <v>712.03859999999997</v>
      </c>
      <c r="IHC201" s="62">
        <f t="shared" ref="IHC201:IJG201" si="1674">IHC200</f>
        <v>0</v>
      </c>
      <c r="IHD201" s="63"/>
      <c r="IHE201" s="62">
        <v>5</v>
      </c>
      <c r="IHF201" s="63"/>
      <c r="IHG201" s="40" t="s">
        <v>192</v>
      </c>
      <c r="IHH201" s="40">
        <f t="shared" ref="IHH201" si="1675">(35.15+3.1+0.75*(2.75+2.3+2.75))*10.764</f>
        <v>474.69239999999996</v>
      </c>
      <c r="IHI201" s="40">
        <v>0</v>
      </c>
      <c r="IHJ201" s="40">
        <f t="shared" ref="IHJ201" si="1676">IHH201*(($F$183)+1)+(IF(IHI201&lt;101,IHI201,IF(IHI201&lt;201,IHI201/2,IF(IHI201&lt;=301,IHI201/3,IHI201/4))))</f>
        <v>712.03859999999997</v>
      </c>
      <c r="IHK201" s="62">
        <f t="shared" si="1674"/>
        <v>0</v>
      </c>
      <c r="IHL201" s="63"/>
      <c r="IHM201" s="62">
        <v>5</v>
      </c>
      <c r="IHN201" s="63"/>
      <c r="IHO201" s="40" t="s">
        <v>192</v>
      </c>
      <c r="IHP201" s="40">
        <f t="shared" ref="IHP201" si="1677">(35.15+3.1+0.75*(2.75+2.3+2.75))*10.764</f>
        <v>474.69239999999996</v>
      </c>
      <c r="IHQ201" s="40">
        <v>0</v>
      </c>
      <c r="IHR201" s="40">
        <f t="shared" ref="IHR201" si="1678">IHP201*(($F$183)+1)+(IF(IHQ201&lt;101,IHQ201,IF(IHQ201&lt;201,IHQ201/2,IF(IHQ201&lt;=301,IHQ201/3,IHQ201/4))))</f>
        <v>712.03859999999997</v>
      </c>
      <c r="IHS201" s="62">
        <f t="shared" si="1674"/>
        <v>0</v>
      </c>
      <c r="IHT201" s="63"/>
      <c r="IHU201" s="62">
        <v>5</v>
      </c>
      <c r="IHV201" s="63"/>
      <c r="IHW201" s="40" t="s">
        <v>192</v>
      </c>
      <c r="IHX201" s="40">
        <f t="shared" ref="IHX201" si="1679">(35.15+3.1+0.75*(2.75+2.3+2.75))*10.764</f>
        <v>474.69239999999996</v>
      </c>
      <c r="IHY201" s="40">
        <v>0</v>
      </c>
      <c r="IHZ201" s="40">
        <f t="shared" ref="IHZ201" si="1680">IHX201*(($F$183)+1)+(IF(IHY201&lt;101,IHY201,IF(IHY201&lt;201,IHY201/2,IF(IHY201&lt;=301,IHY201/3,IHY201/4))))</f>
        <v>712.03859999999997</v>
      </c>
      <c r="IIA201" s="62">
        <f t="shared" si="1674"/>
        <v>0</v>
      </c>
      <c r="IIB201" s="63"/>
      <c r="IIC201" s="62">
        <v>5</v>
      </c>
      <c r="IID201" s="63"/>
      <c r="IIE201" s="40" t="s">
        <v>192</v>
      </c>
      <c r="IIF201" s="40">
        <f t="shared" ref="IIF201" si="1681">(35.15+3.1+0.75*(2.75+2.3+2.75))*10.764</f>
        <v>474.69239999999996</v>
      </c>
      <c r="IIG201" s="40">
        <v>0</v>
      </c>
      <c r="IIH201" s="40">
        <f t="shared" ref="IIH201" si="1682">IIF201*(($F$183)+1)+(IF(IIG201&lt;101,IIG201,IF(IIG201&lt;201,IIG201/2,IF(IIG201&lt;=301,IIG201/3,IIG201/4))))</f>
        <v>712.03859999999997</v>
      </c>
      <c r="III201" s="62">
        <f t="shared" si="1674"/>
        <v>0</v>
      </c>
      <c r="IIJ201" s="63"/>
      <c r="IIK201" s="62">
        <v>5</v>
      </c>
      <c r="IIL201" s="63"/>
      <c r="IIM201" s="40" t="s">
        <v>192</v>
      </c>
      <c r="IIN201" s="40">
        <f t="shared" ref="IIN201" si="1683">(35.15+3.1+0.75*(2.75+2.3+2.75))*10.764</f>
        <v>474.69239999999996</v>
      </c>
      <c r="IIO201" s="40">
        <v>0</v>
      </c>
      <c r="IIP201" s="40">
        <f t="shared" ref="IIP201" si="1684">IIN201*(($F$183)+1)+(IF(IIO201&lt;101,IIO201,IF(IIO201&lt;201,IIO201/2,IF(IIO201&lt;=301,IIO201/3,IIO201/4))))</f>
        <v>712.03859999999997</v>
      </c>
      <c r="IIQ201" s="62">
        <f t="shared" si="1674"/>
        <v>0</v>
      </c>
      <c r="IIR201" s="63"/>
      <c r="IIS201" s="62">
        <v>5</v>
      </c>
      <c r="IIT201" s="63"/>
      <c r="IIU201" s="40" t="s">
        <v>192</v>
      </c>
      <c r="IIV201" s="40">
        <f t="shared" ref="IIV201" si="1685">(35.15+3.1+0.75*(2.75+2.3+2.75))*10.764</f>
        <v>474.69239999999996</v>
      </c>
      <c r="IIW201" s="40">
        <v>0</v>
      </c>
      <c r="IIX201" s="40">
        <f t="shared" ref="IIX201" si="1686">IIV201*(($F$183)+1)+(IF(IIW201&lt;101,IIW201,IF(IIW201&lt;201,IIW201/2,IF(IIW201&lt;=301,IIW201/3,IIW201/4))))</f>
        <v>712.03859999999997</v>
      </c>
      <c r="IIY201" s="62">
        <f t="shared" si="1674"/>
        <v>0</v>
      </c>
      <c r="IIZ201" s="63"/>
      <c r="IJA201" s="62">
        <v>5</v>
      </c>
      <c r="IJB201" s="63"/>
      <c r="IJC201" s="40" t="s">
        <v>192</v>
      </c>
      <c r="IJD201" s="40">
        <f t="shared" ref="IJD201" si="1687">(35.15+3.1+0.75*(2.75+2.3+2.75))*10.764</f>
        <v>474.69239999999996</v>
      </c>
      <c r="IJE201" s="40">
        <v>0</v>
      </c>
      <c r="IJF201" s="40">
        <f t="shared" ref="IJF201" si="1688">IJD201*(($F$183)+1)+(IF(IJE201&lt;101,IJE201,IF(IJE201&lt;201,IJE201/2,IF(IJE201&lt;=301,IJE201/3,IJE201/4))))</f>
        <v>712.03859999999997</v>
      </c>
      <c r="IJG201" s="62">
        <f t="shared" si="1674"/>
        <v>0</v>
      </c>
      <c r="IJH201" s="63"/>
      <c r="IJI201" s="62">
        <v>5</v>
      </c>
      <c r="IJJ201" s="63"/>
      <c r="IJK201" s="40" t="s">
        <v>192</v>
      </c>
      <c r="IJL201" s="40">
        <f t="shared" ref="IJL201" si="1689">(35.15+3.1+0.75*(2.75+2.3+2.75))*10.764</f>
        <v>474.69239999999996</v>
      </c>
      <c r="IJM201" s="40">
        <v>0</v>
      </c>
      <c r="IJN201" s="40">
        <f t="shared" ref="IJN201" si="1690">IJL201*(($F$183)+1)+(IF(IJM201&lt;101,IJM201,IF(IJM201&lt;201,IJM201/2,IF(IJM201&lt;=301,IJM201/3,IJM201/4))))</f>
        <v>712.03859999999997</v>
      </c>
      <c r="IJO201" s="62">
        <f t="shared" ref="IJO201:ILS201" si="1691">IJO200</f>
        <v>0</v>
      </c>
      <c r="IJP201" s="63"/>
      <c r="IJQ201" s="62">
        <v>5</v>
      </c>
      <c r="IJR201" s="63"/>
      <c r="IJS201" s="40" t="s">
        <v>192</v>
      </c>
      <c r="IJT201" s="40">
        <f t="shared" ref="IJT201" si="1692">(35.15+3.1+0.75*(2.75+2.3+2.75))*10.764</f>
        <v>474.69239999999996</v>
      </c>
      <c r="IJU201" s="40">
        <v>0</v>
      </c>
      <c r="IJV201" s="40">
        <f t="shared" ref="IJV201" si="1693">IJT201*(($F$183)+1)+(IF(IJU201&lt;101,IJU201,IF(IJU201&lt;201,IJU201/2,IF(IJU201&lt;=301,IJU201/3,IJU201/4))))</f>
        <v>712.03859999999997</v>
      </c>
      <c r="IJW201" s="62">
        <f t="shared" si="1691"/>
        <v>0</v>
      </c>
      <c r="IJX201" s="63"/>
      <c r="IJY201" s="62">
        <v>5</v>
      </c>
      <c r="IJZ201" s="63"/>
      <c r="IKA201" s="40" t="s">
        <v>192</v>
      </c>
      <c r="IKB201" s="40">
        <f t="shared" ref="IKB201" si="1694">(35.15+3.1+0.75*(2.75+2.3+2.75))*10.764</f>
        <v>474.69239999999996</v>
      </c>
      <c r="IKC201" s="40">
        <v>0</v>
      </c>
      <c r="IKD201" s="40">
        <f t="shared" ref="IKD201" si="1695">IKB201*(($F$183)+1)+(IF(IKC201&lt;101,IKC201,IF(IKC201&lt;201,IKC201/2,IF(IKC201&lt;=301,IKC201/3,IKC201/4))))</f>
        <v>712.03859999999997</v>
      </c>
      <c r="IKE201" s="62">
        <f t="shared" si="1691"/>
        <v>0</v>
      </c>
      <c r="IKF201" s="63"/>
      <c r="IKG201" s="62">
        <v>5</v>
      </c>
      <c r="IKH201" s="63"/>
      <c r="IKI201" s="40" t="s">
        <v>192</v>
      </c>
      <c r="IKJ201" s="40">
        <f t="shared" ref="IKJ201" si="1696">(35.15+3.1+0.75*(2.75+2.3+2.75))*10.764</f>
        <v>474.69239999999996</v>
      </c>
      <c r="IKK201" s="40">
        <v>0</v>
      </c>
      <c r="IKL201" s="40">
        <f t="shared" ref="IKL201" si="1697">IKJ201*(($F$183)+1)+(IF(IKK201&lt;101,IKK201,IF(IKK201&lt;201,IKK201/2,IF(IKK201&lt;=301,IKK201/3,IKK201/4))))</f>
        <v>712.03859999999997</v>
      </c>
      <c r="IKM201" s="62">
        <f t="shared" si="1691"/>
        <v>0</v>
      </c>
      <c r="IKN201" s="63"/>
      <c r="IKO201" s="62">
        <v>5</v>
      </c>
      <c r="IKP201" s="63"/>
      <c r="IKQ201" s="40" t="s">
        <v>192</v>
      </c>
      <c r="IKR201" s="40">
        <f t="shared" ref="IKR201" si="1698">(35.15+3.1+0.75*(2.75+2.3+2.75))*10.764</f>
        <v>474.69239999999996</v>
      </c>
      <c r="IKS201" s="40">
        <v>0</v>
      </c>
      <c r="IKT201" s="40">
        <f t="shared" ref="IKT201" si="1699">IKR201*(($F$183)+1)+(IF(IKS201&lt;101,IKS201,IF(IKS201&lt;201,IKS201/2,IF(IKS201&lt;=301,IKS201/3,IKS201/4))))</f>
        <v>712.03859999999997</v>
      </c>
      <c r="IKU201" s="62">
        <f t="shared" si="1691"/>
        <v>0</v>
      </c>
      <c r="IKV201" s="63"/>
      <c r="IKW201" s="62">
        <v>5</v>
      </c>
      <c r="IKX201" s="63"/>
      <c r="IKY201" s="40" t="s">
        <v>192</v>
      </c>
      <c r="IKZ201" s="40">
        <f t="shared" ref="IKZ201" si="1700">(35.15+3.1+0.75*(2.75+2.3+2.75))*10.764</f>
        <v>474.69239999999996</v>
      </c>
      <c r="ILA201" s="40">
        <v>0</v>
      </c>
      <c r="ILB201" s="40">
        <f t="shared" ref="ILB201" si="1701">IKZ201*(($F$183)+1)+(IF(ILA201&lt;101,ILA201,IF(ILA201&lt;201,ILA201/2,IF(ILA201&lt;=301,ILA201/3,ILA201/4))))</f>
        <v>712.03859999999997</v>
      </c>
      <c r="ILC201" s="62">
        <f t="shared" si="1691"/>
        <v>0</v>
      </c>
      <c r="ILD201" s="63"/>
      <c r="ILE201" s="62">
        <v>5</v>
      </c>
      <c r="ILF201" s="63"/>
      <c r="ILG201" s="40" t="s">
        <v>192</v>
      </c>
      <c r="ILH201" s="40">
        <f t="shared" ref="ILH201" si="1702">(35.15+3.1+0.75*(2.75+2.3+2.75))*10.764</f>
        <v>474.69239999999996</v>
      </c>
      <c r="ILI201" s="40">
        <v>0</v>
      </c>
      <c r="ILJ201" s="40">
        <f t="shared" ref="ILJ201" si="1703">ILH201*(($F$183)+1)+(IF(ILI201&lt;101,ILI201,IF(ILI201&lt;201,ILI201/2,IF(ILI201&lt;=301,ILI201/3,ILI201/4))))</f>
        <v>712.03859999999997</v>
      </c>
      <c r="ILK201" s="62">
        <f t="shared" si="1691"/>
        <v>0</v>
      </c>
      <c r="ILL201" s="63"/>
      <c r="ILM201" s="62">
        <v>5</v>
      </c>
      <c r="ILN201" s="63"/>
      <c r="ILO201" s="40" t="s">
        <v>192</v>
      </c>
      <c r="ILP201" s="40">
        <f t="shared" ref="ILP201" si="1704">(35.15+3.1+0.75*(2.75+2.3+2.75))*10.764</f>
        <v>474.69239999999996</v>
      </c>
      <c r="ILQ201" s="40">
        <v>0</v>
      </c>
      <c r="ILR201" s="40">
        <f t="shared" ref="ILR201" si="1705">ILP201*(($F$183)+1)+(IF(ILQ201&lt;101,ILQ201,IF(ILQ201&lt;201,ILQ201/2,IF(ILQ201&lt;=301,ILQ201/3,ILQ201/4))))</f>
        <v>712.03859999999997</v>
      </c>
      <c r="ILS201" s="62">
        <f t="shared" si="1691"/>
        <v>0</v>
      </c>
      <c r="ILT201" s="63"/>
      <c r="ILU201" s="62">
        <v>5</v>
      </c>
      <c r="ILV201" s="63"/>
      <c r="ILW201" s="40" t="s">
        <v>192</v>
      </c>
      <c r="ILX201" s="40">
        <f t="shared" ref="ILX201" si="1706">(35.15+3.1+0.75*(2.75+2.3+2.75))*10.764</f>
        <v>474.69239999999996</v>
      </c>
      <c r="ILY201" s="40">
        <v>0</v>
      </c>
      <c r="ILZ201" s="40">
        <f t="shared" ref="ILZ201" si="1707">ILX201*(($F$183)+1)+(IF(ILY201&lt;101,ILY201,IF(ILY201&lt;201,ILY201/2,IF(ILY201&lt;=301,ILY201/3,ILY201/4))))</f>
        <v>712.03859999999997</v>
      </c>
      <c r="IMA201" s="62">
        <f t="shared" ref="IMA201:IOE201" si="1708">IMA200</f>
        <v>0</v>
      </c>
      <c r="IMB201" s="63"/>
      <c r="IMC201" s="62">
        <v>5</v>
      </c>
      <c r="IMD201" s="63"/>
      <c r="IME201" s="40" t="s">
        <v>192</v>
      </c>
      <c r="IMF201" s="40">
        <f t="shared" ref="IMF201" si="1709">(35.15+3.1+0.75*(2.75+2.3+2.75))*10.764</f>
        <v>474.69239999999996</v>
      </c>
      <c r="IMG201" s="40">
        <v>0</v>
      </c>
      <c r="IMH201" s="40">
        <f t="shared" ref="IMH201" si="1710">IMF201*(($F$183)+1)+(IF(IMG201&lt;101,IMG201,IF(IMG201&lt;201,IMG201/2,IF(IMG201&lt;=301,IMG201/3,IMG201/4))))</f>
        <v>712.03859999999997</v>
      </c>
      <c r="IMI201" s="62">
        <f t="shared" si="1708"/>
        <v>0</v>
      </c>
      <c r="IMJ201" s="63"/>
      <c r="IMK201" s="62">
        <v>5</v>
      </c>
      <c r="IML201" s="63"/>
      <c r="IMM201" s="40" t="s">
        <v>192</v>
      </c>
      <c r="IMN201" s="40">
        <f t="shared" ref="IMN201" si="1711">(35.15+3.1+0.75*(2.75+2.3+2.75))*10.764</f>
        <v>474.69239999999996</v>
      </c>
      <c r="IMO201" s="40">
        <v>0</v>
      </c>
      <c r="IMP201" s="40">
        <f t="shared" ref="IMP201" si="1712">IMN201*(($F$183)+1)+(IF(IMO201&lt;101,IMO201,IF(IMO201&lt;201,IMO201/2,IF(IMO201&lt;=301,IMO201/3,IMO201/4))))</f>
        <v>712.03859999999997</v>
      </c>
      <c r="IMQ201" s="62">
        <f t="shared" si="1708"/>
        <v>0</v>
      </c>
      <c r="IMR201" s="63"/>
      <c r="IMS201" s="62">
        <v>5</v>
      </c>
      <c r="IMT201" s="63"/>
      <c r="IMU201" s="40" t="s">
        <v>192</v>
      </c>
      <c r="IMV201" s="40">
        <f t="shared" ref="IMV201" si="1713">(35.15+3.1+0.75*(2.75+2.3+2.75))*10.764</f>
        <v>474.69239999999996</v>
      </c>
      <c r="IMW201" s="40">
        <v>0</v>
      </c>
      <c r="IMX201" s="40">
        <f t="shared" ref="IMX201" si="1714">IMV201*(($F$183)+1)+(IF(IMW201&lt;101,IMW201,IF(IMW201&lt;201,IMW201/2,IF(IMW201&lt;=301,IMW201/3,IMW201/4))))</f>
        <v>712.03859999999997</v>
      </c>
      <c r="IMY201" s="62">
        <f t="shared" si="1708"/>
        <v>0</v>
      </c>
      <c r="IMZ201" s="63"/>
      <c r="INA201" s="62">
        <v>5</v>
      </c>
      <c r="INB201" s="63"/>
      <c r="INC201" s="40" t="s">
        <v>192</v>
      </c>
      <c r="IND201" s="40">
        <f t="shared" ref="IND201" si="1715">(35.15+3.1+0.75*(2.75+2.3+2.75))*10.764</f>
        <v>474.69239999999996</v>
      </c>
      <c r="INE201" s="40">
        <v>0</v>
      </c>
      <c r="INF201" s="40">
        <f t="shared" ref="INF201" si="1716">IND201*(($F$183)+1)+(IF(INE201&lt;101,INE201,IF(INE201&lt;201,INE201/2,IF(INE201&lt;=301,INE201/3,INE201/4))))</f>
        <v>712.03859999999997</v>
      </c>
      <c r="ING201" s="62">
        <f t="shared" si="1708"/>
        <v>0</v>
      </c>
      <c r="INH201" s="63"/>
      <c r="INI201" s="62">
        <v>5</v>
      </c>
      <c r="INJ201" s="63"/>
      <c r="INK201" s="40" t="s">
        <v>192</v>
      </c>
      <c r="INL201" s="40">
        <f t="shared" ref="INL201" si="1717">(35.15+3.1+0.75*(2.75+2.3+2.75))*10.764</f>
        <v>474.69239999999996</v>
      </c>
      <c r="INM201" s="40">
        <v>0</v>
      </c>
      <c r="INN201" s="40">
        <f t="shared" ref="INN201" si="1718">INL201*(($F$183)+1)+(IF(INM201&lt;101,INM201,IF(INM201&lt;201,INM201/2,IF(INM201&lt;=301,INM201/3,INM201/4))))</f>
        <v>712.03859999999997</v>
      </c>
      <c r="INO201" s="62">
        <f t="shared" si="1708"/>
        <v>0</v>
      </c>
      <c r="INP201" s="63"/>
      <c r="INQ201" s="62">
        <v>5</v>
      </c>
      <c r="INR201" s="63"/>
      <c r="INS201" s="40" t="s">
        <v>192</v>
      </c>
      <c r="INT201" s="40">
        <f t="shared" ref="INT201" si="1719">(35.15+3.1+0.75*(2.75+2.3+2.75))*10.764</f>
        <v>474.69239999999996</v>
      </c>
      <c r="INU201" s="40">
        <v>0</v>
      </c>
      <c r="INV201" s="40">
        <f t="shared" ref="INV201" si="1720">INT201*(($F$183)+1)+(IF(INU201&lt;101,INU201,IF(INU201&lt;201,INU201/2,IF(INU201&lt;=301,INU201/3,INU201/4))))</f>
        <v>712.03859999999997</v>
      </c>
      <c r="INW201" s="62">
        <f t="shared" si="1708"/>
        <v>0</v>
      </c>
      <c r="INX201" s="63"/>
      <c r="INY201" s="62">
        <v>5</v>
      </c>
      <c r="INZ201" s="63"/>
      <c r="IOA201" s="40" t="s">
        <v>192</v>
      </c>
      <c r="IOB201" s="40">
        <f t="shared" ref="IOB201" si="1721">(35.15+3.1+0.75*(2.75+2.3+2.75))*10.764</f>
        <v>474.69239999999996</v>
      </c>
      <c r="IOC201" s="40">
        <v>0</v>
      </c>
      <c r="IOD201" s="40">
        <f t="shared" ref="IOD201" si="1722">IOB201*(($F$183)+1)+(IF(IOC201&lt;101,IOC201,IF(IOC201&lt;201,IOC201/2,IF(IOC201&lt;=301,IOC201/3,IOC201/4))))</f>
        <v>712.03859999999997</v>
      </c>
      <c r="IOE201" s="62">
        <f t="shared" si="1708"/>
        <v>0</v>
      </c>
      <c r="IOF201" s="63"/>
      <c r="IOG201" s="62">
        <v>5</v>
      </c>
      <c r="IOH201" s="63"/>
      <c r="IOI201" s="40" t="s">
        <v>192</v>
      </c>
      <c r="IOJ201" s="40">
        <f t="shared" ref="IOJ201" si="1723">(35.15+3.1+0.75*(2.75+2.3+2.75))*10.764</f>
        <v>474.69239999999996</v>
      </c>
      <c r="IOK201" s="40">
        <v>0</v>
      </c>
      <c r="IOL201" s="40">
        <f t="shared" ref="IOL201" si="1724">IOJ201*(($F$183)+1)+(IF(IOK201&lt;101,IOK201,IF(IOK201&lt;201,IOK201/2,IF(IOK201&lt;=301,IOK201/3,IOK201/4))))</f>
        <v>712.03859999999997</v>
      </c>
      <c r="IOM201" s="62">
        <f t="shared" ref="IOM201:IQQ201" si="1725">IOM200</f>
        <v>0</v>
      </c>
      <c r="ION201" s="63"/>
      <c r="IOO201" s="62">
        <v>5</v>
      </c>
      <c r="IOP201" s="63"/>
      <c r="IOQ201" s="40" t="s">
        <v>192</v>
      </c>
      <c r="IOR201" s="40">
        <f t="shared" ref="IOR201" si="1726">(35.15+3.1+0.75*(2.75+2.3+2.75))*10.764</f>
        <v>474.69239999999996</v>
      </c>
      <c r="IOS201" s="40">
        <v>0</v>
      </c>
      <c r="IOT201" s="40">
        <f t="shared" ref="IOT201" si="1727">IOR201*(($F$183)+1)+(IF(IOS201&lt;101,IOS201,IF(IOS201&lt;201,IOS201/2,IF(IOS201&lt;=301,IOS201/3,IOS201/4))))</f>
        <v>712.03859999999997</v>
      </c>
      <c r="IOU201" s="62">
        <f t="shared" si="1725"/>
        <v>0</v>
      </c>
      <c r="IOV201" s="63"/>
      <c r="IOW201" s="62">
        <v>5</v>
      </c>
      <c r="IOX201" s="63"/>
      <c r="IOY201" s="40" t="s">
        <v>192</v>
      </c>
      <c r="IOZ201" s="40">
        <f t="shared" ref="IOZ201" si="1728">(35.15+3.1+0.75*(2.75+2.3+2.75))*10.764</f>
        <v>474.69239999999996</v>
      </c>
      <c r="IPA201" s="40">
        <v>0</v>
      </c>
      <c r="IPB201" s="40">
        <f t="shared" ref="IPB201" si="1729">IOZ201*(($F$183)+1)+(IF(IPA201&lt;101,IPA201,IF(IPA201&lt;201,IPA201/2,IF(IPA201&lt;=301,IPA201/3,IPA201/4))))</f>
        <v>712.03859999999997</v>
      </c>
      <c r="IPC201" s="62">
        <f t="shared" si="1725"/>
        <v>0</v>
      </c>
      <c r="IPD201" s="63"/>
      <c r="IPE201" s="62">
        <v>5</v>
      </c>
      <c r="IPF201" s="63"/>
      <c r="IPG201" s="40" t="s">
        <v>192</v>
      </c>
      <c r="IPH201" s="40">
        <f t="shared" ref="IPH201" si="1730">(35.15+3.1+0.75*(2.75+2.3+2.75))*10.764</f>
        <v>474.69239999999996</v>
      </c>
      <c r="IPI201" s="40">
        <v>0</v>
      </c>
      <c r="IPJ201" s="40">
        <f t="shared" ref="IPJ201" si="1731">IPH201*(($F$183)+1)+(IF(IPI201&lt;101,IPI201,IF(IPI201&lt;201,IPI201/2,IF(IPI201&lt;=301,IPI201/3,IPI201/4))))</f>
        <v>712.03859999999997</v>
      </c>
      <c r="IPK201" s="62">
        <f t="shared" si="1725"/>
        <v>0</v>
      </c>
      <c r="IPL201" s="63"/>
      <c r="IPM201" s="62">
        <v>5</v>
      </c>
      <c r="IPN201" s="63"/>
      <c r="IPO201" s="40" t="s">
        <v>192</v>
      </c>
      <c r="IPP201" s="40">
        <f t="shared" ref="IPP201" si="1732">(35.15+3.1+0.75*(2.75+2.3+2.75))*10.764</f>
        <v>474.69239999999996</v>
      </c>
      <c r="IPQ201" s="40">
        <v>0</v>
      </c>
      <c r="IPR201" s="40">
        <f t="shared" ref="IPR201" si="1733">IPP201*(($F$183)+1)+(IF(IPQ201&lt;101,IPQ201,IF(IPQ201&lt;201,IPQ201/2,IF(IPQ201&lt;=301,IPQ201/3,IPQ201/4))))</f>
        <v>712.03859999999997</v>
      </c>
      <c r="IPS201" s="62">
        <f t="shared" si="1725"/>
        <v>0</v>
      </c>
      <c r="IPT201" s="63"/>
      <c r="IPU201" s="62">
        <v>5</v>
      </c>
      <c r="IPV201" s="63"/>
      <c r="IPW201" s="40" t="s">
        <v>192</v>
      </c>
      <c r="IPX201" s="40">
        <f t="shared" ref="IPX201" si="1734">(35.15+3.1+0.75*(2.75+2.3+2.75))*10.764</f>
        <v>474.69239999999996</v>
      </c>
      <c r="IPY201" s="40">
        <v>0</v>
      </c>
      <c r="IPZ201" s="40">
        <f t="shared" ref="IPZ201" si="1735">IPX201*(($F$183)+1)+(IF(IPY201&lt;101,IPY201,IF(IPY201&lt;201,IPY201/2,IF(IPY201&lt;=301,IPY201/3,IPY201/4))))</f>
        <v>712.03859999999997</v>
      </c>
      <c r="IQA201" s="62">
        <f t="shared" si="1725"/>
        <v>0</v>
      </c>
      <c r="IQB201" s="63"/>
      <c r="IQC201" s="62">
        <v>5</v>
      </c>
      <c r="IQD201" s="63"/>
      <c r="IQE201" s="40" t="s">
        <v>192</v>
      </c>
      <c r="IQF201" s="40">
        <f t="shared" ref="IQF201" si="1736">(35.15+3.1+0.75*(2.75+2.3+2.75))*10.764</f>
        <v>474.69239999999996</v>
      </c>
      <c r="IQG201" s="40">
        <v>0</v>
      </c>
      <c r="IQH201" s="40">
        <f t="shared" ref="IQH201" si="1737">IQF201*(($F$183)+1)+(IF(IQG201&lt;101,IQG201,IF(IQG201&lt;201,IQG201/2,IF(IQG201&lt;=301,IQG201/3,IQG201/4))))</f>
        <v>712.03859999999997</v>
      </c>
      <c r="IQI201" s="62">
        <f t="shared" si="1725"/>
        <v>0</v>
      </c>
      <c r="IQJ201" s="63"/>
      <c r="IQK201" s="62">
        <v>5</v>
      </c>
      <c r="IQL201" s="63"/>
      <c r="IQM201" s="40" t="s">
        <v>192</v>
      </c>
      <c r="IQN201" s="40">
        <f t="shared" ref="IQN201" si="1738">(35.15+3.1+0.75*(2.75+2.3+2.75))*10.764</f>
        <v>474.69239999999996</v>
      </c>
      <c r="IQO201" s="40">
        <v>0</v>
      </c>
      <c r="IQP201" s="40">
        <f t="shared" ref="IQP201" si="1739">IQN201*(($F$183)+1)+(IF(IQO201&lt;101,IQO201,IF(IQO201&lt;201,IQO201/2,IF(IQO201&lt;=301,IQO201/3,IQO201/4))))</f>
        <v>712.03859999999997</v>
      </c>
      <c r="IQQ201" s="62">
        <f t="shared" si="1725"/>
        <v>0</v>
      </c>
      <c r="IQR201" s="63"/>
      <c r="IQS201" s="62">
        <v>5</v>
      </c>
      <c r="IQT201" s="63"/>
      <c r="IQU201" s="40" t="s">
        <v>192</v>
      </c>
      <c r="IQV201" s="40">
        <f t="shared" ref="IQV201" si="1740">(35.15+3.1+0.75*(2.75+2.3+2.75))*10.764</f>
        <v>474.69239999999996</v>
      </c>
      <c r="IQW201" s="40">
        <v>0</v>
      </c>
      <c r="IQX201" s="40">
        <f t="shared" ref="IQX201" si="1741">IQV201*(($F$183)+1)+(IF(IQW201&lt;101,IQW201,IF(IQW201&lt;201,IQW201/2,IF(IQW201&lt;=301,IQW201/3,IQW201/4))))</f>
        <v>712.03859999999997</v>
      </c>
      <c r="IQY201" s="62">
        <f t="shared" ref="IQY201:ITC201" si="1742">IQY200</f>
        <v>0</v>
      </c>
      <c r="IQZ201" s="63"/>
      <c r="IRA201" s="62">
        <v>5</v>
      </c>
      <c r="IRB201" s="63"/>
      <c r="IRC201" s="40" t="s">
        <v>192</v>
      </c>
      <c r="IRD201" s="40">
        <f t="shared" ref="IRD201" si="1743">(35.15+3.1+0.75*(2.75+2.3+2.75))*10.764</f>
        <v>474.69239999999996</v>
      </c>
      <c r="IRE201" s="40">
        <v>0</v>
      </c>
      <c r="IRF201" s="40">
        <f t="shared" ref="IRF201" si="1744">IRD201*(($F$183)+1)+(IF(IRE201&lt;101,IRE201,IF(IRE201&lt;201,IRE201/2,IF(IRE201&lt;=301,IRE201/3,IRE201/4))))</f>
        <v>712.03859999999997</v>
      </c>
      <c r="IRG201" s="62">
        <f t="shared" si="1742"/>
        <v>0</v>
      </c>
      <c r="IRH201" s="63"/>
      <c r="IRI201" s="62">
        <v>5</v>
      </c>
      <c r="IRJ201" s="63"/>
      <c r="IRK201" s="40" t="s">
        <v>192</v>
      </c>
      <c r="IRL201" s="40">
        <f t="shared" ref="IRL201" si="1745">(35.15+3.1+0.75*(2.75+2.3+2.75))*10.764</f>
        <v>474.69239999999996</v>
      </c>
      <c r="IRM201" s="40">
        <v>0</v>
      </c>
      <c r="IRN201" s="40">
        <f t="shared" ref="IRN201" si="1746">IRL201*(($F$183)+1)+(IF(IRM201&lt;101,IRM201,IF(IRM201&lt;201,IRM201/2,IF(IRM201&lt;=301,IRM201/3,IRM201/4))))</f>
        <v>712.03859999999997</v>
      </c>
      <c r="IRO201" s="62">
        <f t="shared" si="1742"/>
        <v>0</v>
      </c>
      <c r="IRP201" s="63"/>
      <c r="IRQ201" s="62">
        <v>5</v>
      </c>
      <c r="IRR201" s="63"/>
      <c r="IRS201" s="40" t="s">
        <v>192</v>
      </c>
      <c r="IRT201" s="40">
        <f t="shared" ref="IRT201" si="1747">(35.15+3.1+0.75*(2.75+2.3+2.75))*10.764</f>
        <v>474.69239999999996</v>
      </c>
      <c r="IRU201" s="40">
        <v>0</v>
      </c>
      <c r="IRV201" s="40">
        <f t="shared" ref="IRV201" si="1748">IRT201*(($F$183)+1)+(IF(IRU201&lt;101,IRU201,IF(IRU201&lt;201,IRU201/2,IF(IRU201&lt;=301,IRU201/3,IRU201/4))))</f>
        <v>712.03859999999997</v>
      </c>
      <c r="IRW201" s="62">
        <f t="shared" si="1742"/>
        <v>0</v>
      </c>
      <c r="IRX201" s="63"/>
      <c r="IRY201" s="62">
        <v>5</v>
      </c>
      <c r="IRZ201" s="63"/>
      <c r="ISA201" s="40" t="s">
        <v>192</v>
      </c>
      <c r="ISB201" s="40">
        <f t="shared" ref="ISB201" si="1749">(35.15+3.1+0.75*(2.75+2.3+2.75))*10.764</f>
        <v>474.69239999999996</v>
      </c>
      <c r="ISC201" s="40">
        <v>0</v>
      </c>
      <c r="ISD201" s="40">
        <f t="shared" ref="ISD201" si="1750">ISB201*(($F$183)+1)+(IF(ISC201&lt;101,ISC201,IF(ISC201&lt;201,ISC201/2,IF(ISC201&lt;=301,ISC201/3,ISC201/4))))</f>
        <v>712.03859999999997</v>
      </c>
      <c r="ISE201" s="62">
        <f t="shared" si="1742"/>
        <v>0</v>
      </c>
      <c r="ISF201" s="63"/>
      <c r="ISG201" s="62">
        <v>5</v>
      </c>
      <c r="ISH201" s="63"/>
      <c r="ISI201" s="40" t="s">
        <v>192</v>
      </c>
      <c r="ISJ201" s="40">
        <f t="shared" ref="ISJ201" si="1751">(35.15+3.1+0.75*(2.75+2.3+2.75))*10.764</f>
        <v>474.69239999999996</v>
      </c>
      <c r="ISK201" s="40">
        <v>0</v>
      </c>
      <c r="ISL201" s="40">
        <f t="shared" ref="ISL201" si="1752">ISJ201*(($F$183)+1)+(IF(ISK201&lt;101,ISK201,IF(ISK201&lt;201,ISK201/2,IF(ISK201&lt;=301,ISK201/3,ISK201/4))))</f>
        <v>712.03859999999997</v>
      </c>
      <c r="ISM201" s="62">
        <f t="shared" si="1742"/>
        <v>0</v>
      </c>
      <c r="ISN201" s="63"/>
      <c r="ISO201" s="62">
        <v>5</v>
      </c>
      <c r="ISP201" s="63"/>
      <c r="ISQ201" s="40" t="s">
        <v>192</v>
      </c>
      <c r="ISR201" s="40">
        <f t="shared" ref="ISR201" si="1753">(35.15+3.1+0.75*(2.75+2.3+2.75))*10.764</f>
        <v>474.69239999999996</v>
      </c>
      <c r="ISS201" s="40">
        <v>0</v>
      </c>
      <c r="IST201" s="40">
        <f t="shared" ref="IST201" si="1754">ISR201*(($F$183)+1)+(IF(ISS201&lt;101,ISS201,IF(ISS201&lt;201,ISS201/2,IF(ISS201&lt;=301,ISS201/3,ISS201/4))))</f>
        <v>712.03859999999997</v>
      </c>
      <c r="ISU201" s="62">
        <f t="shared" si="1742"/>
        <v>0</v>
      </c>
      <c r="ISV201" s="63"/>
      <c r="ISW201" s="62">
        <v>5</v>
      </c>
      <c r="ISX201" s="63"/>
      <c r="ISY201" s="40" t="s">
        <v>192</v>
      </c>
      <c r="ISZ201" s="40">
        <f t="shared" ref="ISZ201" si="1755">(35.15+3.1+0.75*(2.75+2.3+2.75))*10.764</f>
        <v>474.69239999999996</v>
      </c>
      <c r="ITA201" s="40">
        <v>0</v>
      </c>
      <c r="ITB201" s="40">
        <f t="shared" ref="ITB201" si="1756">ISZ201*(($F$183)+1)+(IF(ITA201&lt;101,ITA201,IF(ITA201&lt;201,ITA201/2,IF(ITA201&lt;=301,ITA201/3,ITA201/4))))</f>
        <v>712.03859999999997</v>
      </c>
      <c r="ITC201" s="62">
        <f t="shared" si="1742"/>
        <v>0</v>
      </c>
      <c r="ITD201" s="63"/>
      <c r="ITE201" s="62">
        <v>5</v>
      </c>
      <c r="ITF201" s="63"/>
      <c r="ITG201" s="40" t="s">
        <v>192</v>
      </c>
      <c r="ITH201" s="40">
        <f t="shared" ref="ITH201" si="1757">(35.15+3.1+0.75*(2.75+2.3+2.75))*10.764</f>
        <v>474.69239999999996</v>
      </c>
      <c r="ITI201" s="40">
        <v>0</v>
      </c>
      <c r="ITJ201" s="40">
        <f t="shared" ref="ITJ201" si="1758">ITH201*(($F$183)+1)+(IF(ITI201&lt;101,ITI201,IF(ITI201&lt;201,ITI201/2,IF(ITI201&lt;=301,ITI201/3,ITI201/4))))</f>
        <v>712.03859999999997</v>
      </c>
      <c r="ITK201" s="62">
        <f t="shared" ref="ITK201:IVO201" si="1759">ITK200</f>
        <v>0</v>
      </c>
      <c r="ITL201" s="63"/>
      <c r="ITM201" s="62">
        <v>5</v>
      </c>
      <c r="ITN201" s="63"/>
      <c r="ITO201" s="40" t="s">
        <v>192</v>
      </c>
      <c r="ITP201" s="40">
        <f t="shared" ref="ITP201" si="1760">(35.15+3.1+0.75*(2.75+2.3+2.75))*10.764</f>
        <v>474.69239999999996</v>
      </c>
      <c r="ITQ201" s="40">
        <v>0</v>
      </c>
      <c r="ITR201" s="40">
        <f t="shared" ref="ITR201" si="1761">ITP201*(($F$183)+1)+(IF(ITQ201&lt;101,ITQ201,IF(ITQ201&lt;201,ITQ201/2,IF(ITQ201&lt;=301,ITQ201/3,ITQ201/4))))</f>
        <v>712.03859999999997</v>
      </c>
      <c r="ITS201" s="62">
        <f t="shared" si="1759"/>
        <v>0</v>
      </c>
      <c r="ITT201" s="63"/>
      <c r="ITU201" s="62">
        <v>5</v>
      </c>
      <c r="ITV201" s="63"/>
      <c r="ITW201" s="40" t="s">
        <v>192</v>
      </c>
      <c r="ITX201" s="40">
        <f t="shared" ref="ITX201" si="1762">(35.15+3.1+0.75*(2.75+2.3+2.75))*10.764</f>
        <v>474.69239999999996</v>
      </c>
      <c r="ITY201" s="40">
        <v>0</v>
      </c>
      <c r="ITZ201" s="40">
        <f t="shared" ref="ITZ201" si="1763">ITX201*(($F$183)+1)+(IF(ITY201&lt;101,ITY201,IF(ITY201&lt;201,ITY201/2,IF(ITY201&lt;=301,ITY201/3,ITY201/4))))</f>
        <v>712.03859999999997</v>
      </c>
      <c r="IUA201" s="62">
        <f t="shared" si="1759"/>
        <v>0</v>
      </c>
      <c r="IUB201" s="63"/>
      <c r="IUC201" s="62">
        <v>5</v>
      </c>
      <c r="IUD201" s="63"/>
      <c r="IUE201" s="40" t="s">
        <v>192</v>
      </c>
      <c r="IUF201" s="40">
        <f t="shared" ref="IUF201" si="1764">(35.15+3.1+0.75*(2.75+2.3+2.75))*10.764</f>
        <v>474.69239999999996</v>
      </c>
      <c r="IUG201" s="40">
        <v>0</v>
      </c>
      <c r="IUH201" s="40">
        <f t="shared" ref="IUH201" si="1765">IUF201*(($F$183)+1)+(IF(IUG201&lt;101,IUG201,IF(IUG201&lt;201,IUG201/2,IF(IUG201&lt;=301,IUG201/3,IUG201/4))))</f>
        <v>712.03859999999997</v>
      </c>
      <c r="IUI201" s="62">
        <f t="shared" si="1759"/>
        <v>0</v>
      </c>
      <c r="IUJ201" s="63"/>
      <c r="IUK201" s="62">
        <v>5</v>
      </c>
      <c r="IUL201" s="63"/>
      <c r="IUM201" s="40" t="s">
        <v>192</v>
      </c>
      <c r="IUN201" s="40">
        <f t="shared" ref="IUN201" si="1766">(35.15+3.1+0.75*(2.75+2.3+2.75))*10.764</f>
        <v>474.69239999999996</v>
      </c>
      <c r="IUO201" s="40">
        <v>0</v>
      </c>
      <c r="IUP201" s="40">
        <f t="shared" ref="IUP201" si="1767">IUN201*(($F$183)+1)+(IF(IUO201&lt;101,IUO201,IF(IUO201&lt;201,IUO201/2,IF(IUO201&lt;=301,IUO201/3,IUO201/4))))</f>
        <v>712.03859999999997</v>
      </c>
      <c r="IUQ201" s="62">
        <f t="shared" si="1759"/>
        <v>0</v>
      </c>
      <c r="IUR201" s="63"/>
      <c r="IUS201" s="62">
        <v>5</v>
      </c>
      <c r="IUT201" s="63"/>
      <c r="IUU201" s="40" t="s">
        <v>192</v>
      </c>
      <c r="IUV201" s="40">
        <f t="shared" ref="IUV201" si="1768">(35.15+3.1+0.75*(2.75+2.3+2.75))*10.764</f>
        <v>474.69239999999996</v>
      </c>
      <c r="IUW201" s="40">
        <v>0</v>
      </c>
      <c r="IUX201" s="40">
        <f t="shared" ref="IUX201" si="1769">IUV201*(($F$183)+1)+(IF(IUW201&lt;101,IUW201,IF(IUW201&lt;201,IUW201/2,IF(IUW201&lt;=301,IUW201/3,IUW201/4))))</f>
        <v>712.03859999999997</v>
      </c>
      <c r="IUY201" s="62">
        <f t="shared" si="1759"/>
        <v>0</v>
      </c>
      <c r="IUZ201" s="63"/>
      <c r="IVA201" s="62">
        <v>5</v>
      </c>
      <c r="IVB201" s="63"/>
      <c r="IVC201" s="40" t="s">
        <v>192</v>
      </c>
      <c r="IVD201" s="40">
        <f t="shared" ref="IVD201" si="1770">(35.15+3.1+0.75*(2.75+2.3+2.75))*10.764</f>
        <v>474.69239999999996</v>
      </c>
      <c r="IVE201" s="40">
        <v>0</v>
      </c>
      <c r="IVF201" s="40">
        <f t="shared" ref="IVF201" si="1771">IVD201*(($F$183)+1)+(IF(IVE201&lt;101,IVE201,IF(IVE201&lt;201,IVE201/2,IF(IVE201&lt;=301,IVE201/3,IVE201/4))))</f>
        <v>712.03859999999997</v>
      </c>
      <c r="IVG201" s="62">
        <f t="shared" si="1759"/>
        <v>0</v>
      </c>
      <c r="IVH201" s="63"/>
      <c r="IVI201" s="62">
        <v>5</v>
      </c>
      <c r="IVJ201" s="63"/>
      <c r="IVK201" s="40" t="s">
        <v>192</v>
      </c>
      <c r="IVL201" s="40">
        <f t="shared" ref="IVL201" si="1772">(35.15+3.1+0.75*(2.75+2.3+2.75))*10.764</f>
        <v>474.69239999999996</v>
      </c>
      <c r="IVM201" s="40">
        <v>0</v>
      </c>
      <c r="IVN201" s="40">
        <f t="shared" ref="IVN201" si="1773">IVL201*(($F$183)+1)+(IF(IVM201&lt;101,IVM201,IF(IVM201&lt;201,IVM201/2,IF(IVM201&lt;=301,IVM201/3,IVM201/4))))</f>
        <v>712.03859999999997</v>
      </c>
      <c r="IVO201" s="62">
        <f t="shared" si="1759"/>
        <v>0</v>
      </c>
      <c r="IVP201" s="63"/>
      <c r="IVQ201" s="62">
        <v>5</v>
      </c>
      <c r="IVR201" s="63"/>
      <c r="IVS201" s="40" t="s">
        <v>192</v>
      </c>
      <c r="IVT201" s="40">
        <f t="shared" ref="IVT201" si="1774">(35.15+3.1+0.75*(2.75+2.3+2.75))*10.764</f>
        <v>474.69239999999996</v>
      </c>
      <c r="IVU201" s="40">
        <v>0</v>
      </c>
      <c r="IVV201" s="40">
        <f t="shared" ref="IVV201" si="1775">IVT201*(($F$183)+1)+(IF(IVU201&lt;101,IVU201,IF(IVU201&lt;201,IVU201/2,IF(IVU201&lt;=301,IVU201/3,IVU201/4))))</f>
        <v>712.03859999999997</v>
      </c>
      <c r="IVW201" s="62">
        <f t="shared" ref="IVW201:IYA201" si="1776">IVW200</f>
        <v>0</v>
      </c>
      <c r="IVX201" s="63"/>
      <c r="IVY201" s="62">
        <v>5</v>
      </c>
      <c r="IVZ201" s="63"/>
      <c r="IWA201" s="40" t="s">
        <v>192</v>
      </c>
      <c r="IWB201" s="40">
        <f t="shared" ref="IWB201" si="1777">(35.15+3.1+0.75*(2.75+2.3+2.75))*10.764</f>
        <v>474.69239999999996</v>
      </c>
      <c r="IWC201" s="40">
        <v>0</v>
      </c>
      <c r="IWD201" s="40">
        <f t="shared" ref="IWD201" si="1778">IWB201*(($F$183)+1)+(IF(IWC201&lt;101,IWC201,IF(IWC201&lt;201,IWC201/2,IF(IWC201&lt;=301,IWC201/3,IWC201/4))))</f>
        <v>712.03859999999997</v>
      </c>
      <c r="IWE201" s="62">
        <f t="shared" si="1776"/>
        <v>0</v>
      </c>
      <c r="IWF201" s="63"/>
      <c r="IWG201" s="62">
        <v>5</v>
      </c>
      <c r="IWH201" s="63"/>
      <c r="IWI201" s="40" t="s">
        <v>192</v>
      </c>
      <c r="IWJ201" s="40">
        <f t="shared" ref="IWJ201" si="1779">(35.15+3.1+0.75*(2.75+2.3+2.75))*10.764</f>
        <v>474.69239999999996</v>
      </c>
      <c r="IWK201" s="40">
        <v>0</v>
      </c>
      <c r="IWL201" s="40">
        <f t="shared" ref="IWL201" si="1780">IWJ201*(($F$183)+1)+(IF(IWK201&lt;101,IWK201,IF(IWK201&lt;201,IWK201/2,IF(IWK201&lt;=301,IWK201/3,IWK201/4))))</f>
        <v>712.03859999999997</v>
      </c>
      <c r="IWM201" s="62">
        <f t="shared" si="1776"/>
        <v>0</v>
      </c>
      <c r="IWN201" s="63"/>
      <c r="IWO201" s="62">
        <v>5</v>
      </c>
      <c r="IWP201" s="63"/>
      <c r="IWQ201" s="40" t="s">
        <v>192</v>
      </c>
      <c r="IWR201" s="40">
        <f t="shared" ref="IWR201" si="1781">(35.15+3.1+0.75*(2.75+2.3+2.75))*10.764</f>
        <v>474.69239999999996</v>
      </c>
      <c r="IWS201" s="40">
        <v>0</v>
      </c>
      <c r="IWT201" s="40">
        <f t="shared" ref="IWT201" si="1782">IWR201*(($F$183)+1)+(IF(IWS201&lt;101,IWS201,IF(IWS201&lt;201,IWS201/2,IF(IWS201&lt;=301,IWS201/3,IWS201/4))))</f>
        <v>712.03859999999997</v>
      </c>
      <c r="IWU201" s="62">
        <f t="shared" si="1776"/>
        <v>0</v>
      </c>
      <c r="IWV201" s="63"/>
      <c r="IWW201" s="62">
        <v>5</v>
      </c>
      <c r="IWX201" s="63"/>
      <c r="IWY201" s="40" t="s">
        <v>192</v>
      </c>
      <c r="IWZ201" s="40">
        <f t="shared" ref="IWZ201" si="1783">(35.15+3.1+0.75*(2.75+2.3+2.75))*10.764</f>
        <v>474.69239999999996</v>
      </c>
      <c r="IXA201" s="40">
        <v>0</v>
      </c>
      <c r="IXB201" s="40">
        <f t="shared" ref="IXB201" si="1784">IWZ201*(($F$183)+1)+(IF(IXA201&lt;101,IXA201,IF(IXA201&lt;201,IXA201/2,IF(IXA201&lt;=301,IXA201/3,IXA201/4))))</f>
        <v>712.03859999999997</v>
      </c>
      <c r="IXC201" s="62">
        <f t="shared" si="1776"/>
        <v>0</v>
      </c>
      <c r="IXD201" s="63"/>
      <c r="IXE201" s="62">
        <v>5</v>
      </c>
      <c r="IXF201" s="63"/>
      <c r="IXG201" s="40" t="s">
        <v>192</v>
      </c>
      <c r="IXH201" s="40">
        <f t="shared" ref="IXH201" si="1785">(35.15+3.1+0.75*(2.75+2.3+2.75))*10.764</f>
        <v>474.69239999999996</v>
      </c>
      <c r="IXI201" s="40">
        <v>0</v>
      </c>
      <c r="IXJ201" s="40">
        <f t="shared" ref="IXJ201" si="1786">IXH201*(($F$183)+1)+(IF(IXI201&lt;101,IXI201,IF(IXI201&lt;201,IXI201/2,IF(IXI201&lt;=301,IXI201/3,IXI201/4))))</f>
        <v>712.03859999999997</v>
      </c>
      <c r="IXK201" s="62">
        <f t="shared" si="1776"/>
        <v>0</v>
      </c>
      <c r="IXL201" s="63"/>
      <c r="IXM201" s="62">
        <v>5</v>
      </c>
      <c r="IXN201" s="63"/>
      <c r="IXO201" s="40" t="s">
        <v>192</v>
      </c>
      <c r="IXP201" s="40">
        <f t="shared" ref="IXP201" si="1787">(35.15+3.1+0.75*(2.75+2.3+2.75))*10.764</f>
        <v>474.69239999999996</v>
      </c>
      <c r="IXQ201" s="40">
        <v>0</v>
      </c>
      <c r="IXR201" s="40">
        <f t="shared" ref="IXR201" si="1788">IXP201*(($F$183)+1)+(IF(IXQ201&lt;101,IXQ201,IF(IXQ201&lt;201,IXQ201/2,IF(IXQ201&lt;=301,IXQ201/3,IXQ201/4))))</f>
        <v>712.03859999999997</v>
      </c>
      <c r="IXS201" s="62">
        <f t="shared" si="1776"/>
        <v>0</v>
      </c>
      <c r="IXT201" s="63"/>
      <c r="IXU201" s="62">
        <v>5</v>
      </c>
      <c r="IXV201" s="63"/>
      <c r="IXW201" s="40" t="s">
        <v>192</v>
      </c>
      <c r="IXX201" s="40">
        <f t="shared" ref="IXX201" si="1789">(35.15+3.1+0.75*(2.75+2.3+2.75))*10.764</f>
        <v>474.69239999999996</v>
      </c>
      <c r="IXY201" s="40">
        <v>0</v>
      </c>
      <c r="IXZ201" s="40">
        <f t="shared" ref="IXZ201" si="1790">IXX201*(($F$183)+1)+(IF(IXY201&lt;101,IXY201,IF(IXY201&lt;201,IXY201/2,IF(IXY201&lt;=301,IXY201/3,IXY201/4))))</f>
        <v>712.03859999999997</v>
      </c>
      <c r="IYA201" s="62">
        <f t="shared" si="1776"/>
        <v>0</v>
      </c>
      <c r="IYB201" s="63"/>
      <c r="IYC201" s="62">
        <v>5</v>
      </c>
      <c r="IYD201" s="63"/>
      <c r="IYE201" s="40" t="s">
        <v>192</v>
      </c>
      <c r="IYF201" s="40">
        <f t="shared" ref="IYF201" si="1791">(35.15+3.1+0.75*(2.75+2.3+2.75))*10.764</f>
        <v>474.69239999999996</v>
      </c>
      <c r="IYG201" s="40">
        <v>0</v>
      </c>
      <c r="IYH201" s="40">
        <f t="shared" ref="IYH201" si="1792">IYF201*(($F$183)+1)+(IF(IYG201&lt;101,IYG201,IF(IYG201&lt;201,IYG201/2,IF(IYG201&lt;=301,IYG201/3,IYG201/4))))</f>
        <v>712.03859999999997</v>
      </c>
      <c r="IYI201" s="62">
        <f t="shared" ref="IYI201:JAM201" si="1793">IYI200</f>
        <v>0</v>
      </c>
      <c r="IYJ201" s="63"/>
      <c r="IYK201" s="62">
        <v>5</v>
      </c>
      <c r="IYL201" s="63"/>
      <c r="IYM201" s="40" t="s">
        <v>192</v>
      </c>
      <c r="IYN201" s="40">
        <f t="shared" ref="IYN201" si="1794">(35.15+3.1+0.75*(2.75+2.3+2.75))*10.764</f>
        <v>474.69239999999996</v>
      </c>
      <c r="IYO201" s="40">
        <v>0</v>
      </c>
      <c r="IYP201" s="40">
        <f t="shared" ref="IYP201" si="1795">IYN201*(($F$183)+1)+(IF(IYO201&lt;101,IYO201,IF(IYO201&lt;201,IYO201/2,IF(IYO201&lt;=301,IYO201/3,IYO201/4))))</f>
        <v>712.03859999999997</v>
      </c>
      <c r="IYQ201" s="62">
        <f t="shared" si="1793"/>
        <v>0</v>
      </c>
      <c r="IYR201" s="63"/>
      <c r="IYS201" s="62">
        <v>5</v>
      </c>
      <c r="IYT201" s="63"/>
      <c r="IYU201" s="40" t="s">
        <v>192</v>
      </c>
      <c r="IYV201" s="40">
        <f t="shared" ref="IYV201" si="1796">(35.15+3.1+0.75*(2.75+2.3+2.75))*10.764</f>
        <v>474.69239999999996</v>
      </c>
      <c r="IYW201" s="40">
        <v>0</v>
      </c>
      <c r="IYX201" s="40">
        <f t="shared" ref="IYX201" si="1797">IYV201*(($F$183)+1)+(IF(IYW201&lt;101,IYW201,IF(IYW201&lt;201,IYW201/2,IF(IYW201&lt;=301,IYW201/3,IYW201/4))))</f>
        <v>712.03859999999997</v>
      </c>
      <c r="IYY201" s="62">
        <f t="shared" si="1793"/>
        <v>0</v>
      </c>
      <c r="IYZ201" s="63"/>
      <c r="IZA201" s="62">
        <v>5</v>
      </c>
      <c r="IZB201" s="63"/>
      <c r="IZC201" s="40" t="s">
        <v>192</v>
      </c>
      <c r="IZD201" s="40">
        <f t="shared" ref="IZD201" si="1798">(35.15+3.1+0.75*(2.75+2.3+2.75))*10.764</f>
        <v>474.69239999999996</v>
      </c>
      <c r="IZE201" s="40">
        <v>0</v>
      </c>
      <c r="IZF201" s="40">
        <f t="shared" ref="IZF201" si="1799">IZD201*(($F$183)+1)+(IF(IZE201&lt;101,IZE201,IF(IZE201&lt;201,IZE201/2,IF(IZE201&lt;=301,IZE201/3,IZE201/4))))</f>
        <v>712.03859999999997</v>
      </c>
      <c r="IZG201" s="62">
        <f t="shared" si="1793"/>
        <v>0</v>
      </c>
      <c r="IZH201" s="63"/>
      <c r="IZI201" s="62">
        <v>5</v>
      </c>
      <c r="IZJ201" s="63"/>
      <c r="IZK201" s="40" t="s">
        <v>192</v>
      </c>
      <c r="IZL201" s="40">
        <f t="shared" ref="IZL201" si="1800">(35.15+3.1+0.75*(2.75+2.3+2.75))*10.764</f>
        <v>474.69239999999996</v>
      </c>
      <c r="IZM201" s="40">
        <v>0</v>
      </c>
      <c r="IZN201" s="40">
        <f t="shared" ref="IZN201" si="1801">IZL201*(($F$183)+1)+(IF(IZM201&lt;101,IZM201,IF(IZM201&lt;201,IZM201/2,IF(IZM201&lt;=301,IZM201/3,IZM201/4))))</f>
        <v>712.03859999999997</v>
      </c>
      <c r="IZO201" s="62">
        <f t="shared" si="1793"/>
        <v>0</v>
      </c>
      <c r="IZP201" s="63"/>
      <c r="IZQ201" s="62">
        <v>5</v>
      </c>
      <c r="IZR201" s="63"/>
      <c r="IZS201" s="40" t="s">
        <v>192</v>
      </c>
      <c r="IZT201" s="40">
        <f t="shared" ref="IZT201" si="1802">(35.15+3.1+0.75*(2.75+2.3+2.75))*10.764</f>
        <v>474.69239999999996</v>
      </c>
      <c r="IZU201" s="40">
        <v>0</v>
      </c>
      <c r="IZV201" s="40">
        <f t="shared" ref="IZV201" si="1803">IZT201*(($F$183)+1)+(IF(IZU201&lt;101,IZU201,IF(IZU201&lt;201,IZU201/2,IF(IZU201&lt;=301,IZU201/3,IZU201/4))))</f>
        <v>712.03859999999997</v>
      </c>
      <c r="IZW201" s="62">
        <f t="shared" si="1793"/>
        <v>0</v>
      </c>
      <c r="IZX201" s="63"/>
      <c r="IZY201" s="62">
        <v>5</v>
      </c>
      <c r="IZZ201" s="63"/>
      <c r="JAA201" s="40" t="s">
        <v>192</v>
      </c>
      <c r="JAB201" s="40">
        <f t="shared" ref="JAB201" si="1804">(35.15+3.1+0.75*(2.75+2.3+2.75))*10.764</f>
        <v>474.69239999999996</v>
      </c>
      <c r="JAC201" s="40">
        <v>0</v>
      </c>
      <c r="JAD201" s="40">
        <f t="shared" ref="JAD201" si="1805">JAB201*(($F$183)+1)+(IF(JAC201&lt;101,JAC201,IF(JAC201&lt;201,JAC201/2,IF(JAC201&lt;=301,JAC201/3,JAC201/4))))</f>
        <v>712.03859999999997</v>
      </c>
      <c r="JAE201" s="62">
        <f t="shared" si="1793"/>
        <v>0</v>
      </c>
      <c r="JAF201" s="63"/>
      <c r="JAG201" s="62">
        <v>5</v>
      </c>
      <c r="JAH201" s="63"/>
      <c r="JAI201" s="40" t="s">
        <v>192</v>
      </c>
      <c r="JAJ201" s="40">
        <f t="shared" ref="JAJ201" si="1806">(35.15+3.1+0.75*(2.75+2.3+2.75))*10.764</f>
        <v>474.69239999999996</v>
      </c>
      <c r="JAK201" s="40">
        <v>0</v>
      </c>
      <c r="JAL201" s="40">
        <f t="shared" ref="JAL201" si="1807">JAJ201*(($F$183)+1)+(IF(JAK201&lt;101,JAK201,IF(JAK201&lt;201,JAK201/2,IF(JAK201&lt;=301,JAK201/3,JAK201/4))))</f>
        <v>712.03859999999997</v>
      </c>
      <c r="JAM201" s="62">
        <f t="shared" si="1793"/>
        <v>0</v>
      </c>
      <c r="JAN201" s="63"/>
      <c r="JAO201" s="62">
        <v>5</v>
      </c>
      <c r="JAP201" s="63"/>
      <c r="JAQ201" s="40" t="s">
        <v>192</v>
      </c>
      <c r="JAR201" s="40">
        <f t="shared" ref="JAR201" si="1808">(35.15+3.1+0.75*(2.75+2.3+2.75))*10.764</f>
        <v>474.69239999999996</v>
      </c>
      <c r="JAS201" s="40">
        <v>0</v>
      </c>
      <c r="JAT201" s="40">
        <f t="shared" ref="JAT201" si="1809">JAR201*(($F$183)+1)+(IF(JAS201&lt;101,JAS201,IF(JAS201&lt;201,JAS201/2,IF(JAS201&lt;=301,JAS201/3,JAS201/4))))</f>
        <v>712.03859999999997</v>
      </c>
      <c r="JAU201" s="62">
        <f t="shared" ref="JAU201:JCY201" si="1810">JAU200</f>
        <v>0</v>
      </c>
      <c r="JAV201" s="63"/>
      <c r="JAW201" s="62">
        <v>5</v>
      </c>
      <c r="JAX201" s="63"/>
      <c r="JAY201" s="40" t="s">
        <v>192</v>
      </c>
      <c r="JAZ201" s="40">
        <f t="shared" ref="JAZ201" si="1811">(35.15+3.1+0.75*(2.75+2.3+2.75))*10.764</f>
        <v>474.69239999999996</v>
      </c>
      <c r="JBA201" s="40">
        <v>0</v>
      </c>
      <c r="JBB201" s="40">
        <f t="shared" ref="JBB201" si="1812">JAZ201*(($F$183)+1)+(IF(JBA201&lt;101,JBA201,IF(JBA201&lt;201,JBA201/2,IF(JBA201&lt;=301,JBA201/3,JBA201/4))))</f>
        <v>712.03859999999997</v>
      </c>
      <c r="JBC201" s="62">
        <f t="shared" si="1810"/>
        <v>0</v>
      </c>
      <c r="JBD201" s="63"/>
      <c r="JBE201" s="62">
        <v>5</v>
      </c>
      <c r="JBF201" s="63"/>
      <c r="JBG201" s="40" t="s">
        <v>192</v>
      </c>
      <c r="JBH201" s="40">
        <f t="shared" ref="JBH201" si="1813">(35.15+3.1+0.75*(2.75+2.3+2.75))*10.764</f>
        <v>474.69239999999996</v>
      </c>
      <c r="JBI201" s="40">
        <v>0</v>
      </c>
      <c r="JBJ201" s="40">
        <f t="shared" ref="JBJ201" si="1814">JBH201*(($F$183)+1)+(IF(JBI201&lt;101,JBI201,IF(JBI201&lt;201,JBI201/2,IF(JBI201&lt;=301,JBI201/3,JBI201/4))))</f>
        <v>712.03859999999997</v>
      </c>
      <c r="JBK201" s="62">
        <f t="shared" si="1810"/>
        <v>0</v>
      </c>
      <c r="JBL201" s="63"/>
      <c r="JBM201" s="62">
        <v>5</v>
      </c>
      <c r="JBN201" s="63"/>
      <c r="JBO201" s="40" t="s">
        <v>192</v>
      </c>
      <c r="JBP201" s="40">
        <f t="shared" ref="JBP201" si="1815">(35.15+3.1+0.75*(2.75+2.3+2.75))*10.764</f>
        <v>474.69239999999996</v>
      </c>
      <c r="JBQ201" s="40">
        <v>0</v>
      </c>
      <c r="JBR201" s="40">
        <f t="shared" ref="JBR201" si="1816">JBP201*(($F$183)+1)+(IF(JBQ201&lt;101,JBQ201,IF(JBQ201&lt;201,JBQ201/2,IF(JBQ201&lt;=301,JBQ201/3,JBQ201/4))))</f>
        <v>712.03859999999997</v>
      </c>
      <c r="JBS201" s="62">
        <f t="shared" si="1810"/>
        <v>0</v>
      </c>
      <c r="JBT201" s="63"/>
      <c r="JBU201" s="62">
        <v>5</v>
      </c>
      <c r="JBV201" s="63"/>
      <c r="JBW201" s="40" t="s">
        <v>192</v>
      </c>
      <c r="JBX201" s="40">
        <f t="shared" ref="JBX201" si="1817">(35.15+3.1+0.75*(2.75+2.3+2.75))*10.764</f>
        <v>474.69239999999996</v>
      </c>
      <c r="JBY201" s="40">
        <v>0</v>
      </c>
      <c r="JBZ201" s="40">
        <f t="shared" ref="JBZ201" si="1818">JBX201*(($F$183)+1)+(IF(JBY201&lt;101,JBY201,IF(JBY201&lt;201,JBY201/2,IF(JBY201&lt;=301,JBY201/3,JBY201/4))))</f>
        <v>712.03859999999997</v>
      </c>
      <c r="JCA201" s="62">
        <f t="shared" si="1810"/>
        <v>0</v>
      </c>
      <c r="JCB201" s="63"/>
      <c r="JCC201" s="62">
        <v>5</v>
      </c>
      <c r="JCD201" s="63"/>
      <c r="JCE201" s="40" t="s">
        <v>192</v>
      </c>
      <c r="JCF201" s="40">
        <f t="shared" ref="JCF201" si="1819">(35.15+3.1+0.75*(2.75+2.3+2.75))*10.764</f>
        <v>474.69239999999996</v>
      </c>
      <c r="JCG201" s="40">
        <v>0</v>
      </c>
      <c r="JCH201" s="40">
        <f t="shared" ref="JCH201" si="1820">JCF201*(($F$183)+1)+(IF(JCG201&lt;101,JCG201,IF(JCG201&lt;201,JCG201/2,IF(JCG201&lt;=301,JCG201/3,JCG201/4))))</f>
        <v>712.03859999999997</v>
      </c>
      <c r="JCI201" s="62">
        <f t="shared" si="1810"/>
        <v>0</v>
      </c>
      <c r="JCJ201" s="63"/>
      <c r="JCK201" s="62">
        <v>5</v>
      </c>
      <c r="JCL201" s="63"/>
      <c r="JCM201" s="40" t="s">
        <v>192</v>
      </c>
      <c r="JCN201" s="40">
        <f t="shared" ref="JCN201" si="1821">(35.15+3.1+0.75*(2.75+2.3+2.75))*10.764</f>
        <v>474.69239999999996</v>
      </c>
      <c r="JCO201" s="40">
        <v>0</v>
      </c>
      <c r="JCP201" s="40">
        <f t="shared" ref="JCP201" si="1822">JCN201*(($F$183)+1)+(IF(JCO201&lt;101,JCO201,IF(JCO201&lt;201,JCO201/2,IF(JCO201&lt;=301,JCO201/3,JCO201/4))))</f>
        <v>712.03859999999997</v>
      </c>
      <c r="JCQ201" s="62">
        <f t="shared" si="1810"/>
        <v>0</v>
      </c>
      <c r="JCR201" s="63"/>
      <c r="JCS201" s="62">
        <v>5</v>
      </c>
      <c r="JCT201" s="63"/>
      <c r="JCU201" s="40" t="s">
        <v>192</v>
      </c>
      <c r="JCV201" s="40">
        <f t="shared" ref="JCV201" si="1823">(35.15+3.1+0.75*(2.75+2.3+2.75))*10.764</f>
        <v>474.69239999999996</v>
      </c>
      <c r="JCW201" s="40">
        <v>0</v>
      </c>
      <c r="JCX201" s="40">
        <f t="shared" ref="JCX201" si="1824">JCV201*(($F$183)+1)+(IF(JCW201&lt;101,JCW201,IF(JCW201&lt;201,JCW201/2,IF(JCW201&lt;=301,JCW201/3,JCW201/4))))</f>
        <v>712.03859999999997</v>
      </c>
      <c r="JCY201" s="62">
        <f t="shared" si="1810"/>
        <v>0</v>
      </c>
      <c r="JCZ201" s="63"/>
      <c r="JDA201" s="62">
        <v>5</v>
      </c>
      <c r="JDB201" s="63"/>
      <c r="JDC201" s="40" t="s">
        <v>192</v>
      </c>
      <c r="JDD201" s="40">
        <f t="shared" ref="JDD201" si="1825">(35.15+3.1+0.75*(2.75+2.3+2.75))*10.764</f>
        <v>474.69239999999996</v>
      </c>
      <c r="JDE201" s="40">
        <v>0</v>
      </c>
      <c r="JDF201" s="40">
        <f t="shared" ref="JDF201" si="1826">JDD201*(($F$183)+1)+(IF(JDE201&lt;101,JDE201,IF(JDE201&lt;201,JDE201/2,IF(JDE201&lt;=301,JDE201/3,JDE201/4))))</f>
        <v>712.03859999999997</v>
      </c>
      <c r="JDG201" s="62">
        <f t="shared" ref="JDG201:JFK201" si="1827">JDG200</f>
        <v>0</v>
      </c>
      <c r="JDH201" s="63"/>
      <c r="JDI201" s="62">
        <v>5</v>
      </c>
      <c r="JDJ201" s="63"/>
      <c r="JDK201" s="40" t="s">
        <v>192</v>
      </c>
      <c r="JDL201" s="40">
        <f t="shared" ref="JDL201" si="1828">(35.15+3.1+0.75*(2.75+2.3+2.75))*10.764</f>
        <v>474.69239999999996</v>
      </c>
      <c r="JDM201" s="40">
        <v>0</v>
      </c>
      <c r="JDN201" s="40">
        <f t="shared" ref="JDN201" si="1829">JDL201*(($F$183)+1)+(IF(JDM201&lt;101,JDM201,IF(JDM201&lt;201,JDM201/2,IF(JDM201&lt;=301,JDM201/3,JDM201/4))))</f>
        <v>712.03859999999997</v>
      </c>
      <c r="JDO201" s="62">
        <f t="shared" si="1827"/>
        <v>0</v>
      </c>
      <c r="JDP201" s="63"/>
      <c r="JDQ201" s="62">
        <v>5</v>
      </c>
      <c r="JDR201" s="63"/>
      <c r="JDS201" s="40" t="s">
        <v>192</v>
      </c>
      <c r="JDT201" s="40">
        <f t="shared" ref="JDT201" si="1830">(35.15+3.1+0.75*(2.75+2.3+2.75))*10.764</f>
        <v>474.69239999999996</v>
      </c>
      <c r="JDU201" s="40">
        <v>0</v>
      </c>
      <c r="JDV201" s="40">
        <f t="shared" ref="JDV201" si="1831">JDT201*(($F$183)+1)+(IF(JDU201&lt;101,JDU201,IF(JDU201&lt;201,JDU201/2,IF(JDU201&lt;=301,JDU201/3,JDU201/4))))</f>
        <v>712.03859999999997</v>
      </c>
      <c r="JDW201" s="62">
        <f t="shared" si="1827"/>
        <v>0</v>
      </c>
      <c r="JDX201" s="63"/>
      <c r="JDY201" s="62">
        <v>5</v>
      </c>
      <c r="JDZ201" s="63"/>
      <c r="JEA201" s="40" t="s">
        <v>192</v>
      </c>
      <c r="JEB201" s="40">
        <f t="shared" ref="JEB201" si="1832">(35.15+3.1+0.75*(2.75+2.3+2.75))*10.764</f>
        <v>474.69239999999996</v>
      </c>
      <c r="JEC201" s="40">
        <v>0</v>
      </c>
      <c r="JED201" s="40">
        <f t="shared" ref="JED201" si="1833">JEB201*(($F$183)+1)+(IF(JEC201&lt;101,JEC201,IF(JEC201&lt;201,JEC201/2,IF(JEC201&lt;=301,JEC201/3,JEC201/4))))</f>
        <v>712.03859999999997</v>
      </c>
      <c r="JEE201" s="62">
        <f t="shared" si="1827"/>
        <v>0</v>
      </c>
      <c r="JEF201" s="63"/>
      <c r="JEG201" s="62">
        <v>5</v>
      </c>
      <c r="JEH201" s="63"/>
      <c r="JEI201" s="40" t="s">
        <v>192</v>
      </c>
      <c r="JEJ201" s="40">
        <f t="shared" ref="JEJ201" si="1834">(35.15+3.1+0.75*(2.75+2.3+2.75))*10.764</f>
        <v>474.69239999999996</v>
      </c>
      <c r="JEK201" s="40">
        <v>0</v>
      </c>
      <c r="JEL201" s="40">
        <f t="shared" ref="JEL201" si="1835">JEJ201*(($F$183)+1)+(IF(JEK201&lt;101,JEK201,IF(JEK201&lt;201,JEK201/2,IF(JEK201&lt;=301,JEK201/3,JEK201/4))))</f>
        <v>712.03859999999997</v>
      </c>
      <c r="JEM201" s="62">
        <f t="shared" si="1827"/>
        <v>0</v>
      </c>
      <c r="JEN201" s="63"/>
      <c r="JEO201" s="62">
        <v>5</v>
      </c>
      <c r="JEP201" s="63"/>
      <c r="JEQ201" s="40" t="s">
        <v>192</v>
      </c>
      <c r="JER201" s="40">
        <f t="shared" ref="JER201" si="1836">(35.15+3.1+0.75*(2.75+2.3+2.75))*10.764</f>
        <v>474.69239999999996</v>
      </c>
      <c r="JES201" s="40">
        <v>0</v>
      </c>
      <c r="JET201" s="40">
        <f t="shared" ref="JET201" si="1837">JER201*(($F$183)+1)+(IF(JES201&lt;101,JES201,IF(JES201&lt;201,JES201/2,IF(JES201&lt;=301,JES201/3,JES201/4))))</f>
        <v>712.03859999999997</v>
      </c>
      <c r="JEU201" s="62">
        <f t="shared" si="1827"/>
        <v>0</v>
      </c>
      <c r="JEV201" s="63"/>
      <c r="JEW201" s="62">
        <v>5</v>
      </c>
      <c r="JEX201" s="63"/>
      <c r="JEY201" s="40" t="s">
        <v>192</v>
      </c>
      <c r="JEZ201" s="40">
        <f t="shared" ref="JEZ201" si="1838">(35.15+3.1+0.75*(2.75+2.3+2.75))*10.764</f>
        <v>474.69239999999996</v>
      </c>
      <c r="JFA201" s="40">
        <v>0</v>
      </c>
      <c r="JFB201" s="40">
        <f t="shared" ref="JFB201" si="1839">JEZ201*(($F$183)+1)+(IF(JFA201&lt;101,JFA201,IF(JFA201&lt;201,JFA201/2,IF(JFA201&lt;=301,JFA201/3,JFA201/4))))</f>
        <v>712.03859999999997</v>
      </c>
      <c r="JFC201" s="62">
        <f t="shared" si="1827"/>
        <v>0</v>
      </c>
      <c r="JFD201" s="63"/>
      <c r="JFE201" s="62">
        <v>5</v>
      </c>
      <c r="JFF201" s="63"/>
      <c r="JFG201" s="40" t="s">
        <v>192</v>
      </c>
      <c r="JFH201" s="40">
        <f t="shared" ref="JFH201" si="1840">(35.15+3.1+0.75*(2.75+2.3+2.75))*10.764</f>
        <v>474.69239999999996</v>
      </c>
      <c r="JFI201" s="40">
        <v>0</v>
      </c>
      <c r="JFJ201" s="40">
        <f t="shared" ref="JFJ201" si="1841">JFH201*(($F$183)+1)+(IF(JFI201&lt;101,JFI201,IF(JFI201&lt;201,JFI201/2,IF(JFI201&lt;=301,JFI201/3,JFI201/4))))</f>
        <v>712.03859999999997</v>
      </c>
      <c r="JFK201" s="62">
        <f t="shared" si="1827"/>
        <v>0</v>
      </c>
      <c r="JFL201" s="63"/>
      <c r="JFM201" s="62">
        <v>5</v>
      </c>
      <c r="JFN201" s="63"/>
      <c r="JFO201" s="40" t="s">
        <v>192</v>
      </c>
      <c r="JFP201" s="40">
        <f t="shared" ref="JFP201" si="1842">(35.15+3.1+0.75*(2.75+2.3+2.75))*10.764</f>
        <v>474.69239999999996</v>
      </c>
      <c r="JFQ201" s="40">
        <v>0</v>
      </c>
      <c r="JFR201" s="40">
        <f t="shared" ref="JFR201" si="1843">JFP201*(($F$183)+1)+(IF(JFQ201&lt;101,JFQ201,IF(JFQ201&lt;201,JFQ201/2,IF(JFQ201&lt;=301,JFQ201/3,JFQ201/4))))</f>
        <v>712.03859999999997</v>
      </c>
      <c r="JFS201" s="62">
        <f t="shared" ref="JFS201:JHW201" si="1844">JFS200</f>
        <v>0</v>
      </c>
      <c r="JFT201" s="63"/>
      <c r="JFU201" s="62">
        <v>5</v>
      </c>
      <c r="JFV201" s="63"/>
      <c r="JFW201" s="40" t="s">
        <v>192</v>
      </c>
      <c r="JFX201" s="40">
        <f t="shared" ref="JFX201" si="1845">(35.15+3.1+0.75*(2.75+2.3+2.75))*10.764</f>
        <v>474.69239999999996</v>
      </c>
      <c r="JFY201" s="40">
        <v>0</v>
      </c>
      <c r="JFZ201" s="40">
        <f t="shared" ref="JFZ201" si="1846">JFX201*(($F$183)+1)+(IF(JFY201&lt;101,JFY201,IF(JFY201&lt;201,JFY201/2,IF(JFY201&lt;=301,JFY201/3,JFY201/4))))</f>
        <v>712.03859999999997</v>
      </c>
      <c r="JGA201" s="62">
        <f t="shared" si="1844"/>
        <v>0</v>
      </c>
      <c r="JGB201" s="63"/>
      <c r="JGC201" s="62">
        <v>5</v>
      </c>
      <c r="JGD201" s="63"/>
      <c r="JGE201" s="40" t="s">
        <v>192</v>
      </c>
      <c r="JGF201" s="40">
        <f t="shared" ref="JGF201" si="1847">(35.15+3.1+0.75*(2.75+2.3+2.75))*10.764</f>
        <v>474.69239999999996</v>
      </c>
      <c r="JGG201" s="40">
        <v>0</v>
      </c>
      <c r="JGH201" s="40">
        <f t="shared" ref="JGH201" si="1848">JGF201*(($F$183)+1)+(IF(JGG201&lt;101,JGG201,IF(JGG201&lt;201,JGG201/2,IF(JGG201&lt;=301,JGG201/3,JGG201/4))))</f>
        <v>712.03859999999997</v>
      </c>
      <c r="JGI201" s="62">
        <f t="shared" si="1844"/>
        <v>0</v>
      </c>
      <c r="JGJ201" s="63"/>
      <c r="JGK201" s="62">
        <v>5</v>
      </c>
      <c r="JGL201" s="63"/>
      <c r="JGM201" s="40" t="s">
        <v>192</v>
      </c>
      <c r="JGN201" s="40">
        <f t="shared" ref="JGN201" si="1849">(35.15+3.1+0.75*(2.75+2.3+2.75))*10.764</f>
        <v>474.69239999999996</v>
      </c>
      <c r="JGO201" s="40">
        <v>0</v>
      </c>
      <c r="JGP201" s="40">
        <f t="shared" ref="JGP201" si="1850">JGN201*(($F$183)+1)+(IF(JGO201&lt;101,JGO201,IF(JGO201&lt;201,JGO201/2,IF(JGO201&lt;=301,JGO201/3,JGO201/4))))</f>
        <v>712.03859999999997</v>
      </c>
      <c r="JGQ201" s="62">
        <f t="shared" si="1844"/>
        <v>0</v>
      </c>
      <c r="JGR201" s="63"/>
      <c r="JGS201" s="62">
        <v>5</v>
      </c>
      <c r="JGT201" s="63"/>
      <c r="JGU201" s="40" t="s">
        <v>192</v>
      </c>
      <c r="JGV201" s="40">
        <f t="shared" ref="JGV201" si="1851">(35.15+3.1+0.75*(2.75+2.3+2.75))*10.764</f>
        <v>474.69239999999996</v>
      </c>
      <c r="JGW201" s="40">
        <v>0</v>
      </c>
      <c r="JGX201" s="40">
        <f t="shared" ref="JGX201" si="1852">JGV201*(($F$183)+1)+(IF(JGW201&lt;101,JGW201,IF(JGW201&lt;201,JGW201/2,IF(JGW201&lt;=301,JGW201/3,JGW201/4))))</f>
        <v>712.03859999999997</v>
      </c>
      <c r="JGY201" s="62">
        <f t="shared" si="1844"/>
        <v>0</v>
      </c>
      <c r="JGZ201" s="63"/>
      <c r="JHA201" s="62">
        <v>5</v>
      </c>
      <c r="JHB201" s="63"/>
      <c r="JHC201" s="40" t="s">
        <v>192</v>
      </c>
      <c r="JHD201" s="40">
        <f t="shared" ref="JHD201" si="1853">(35.15+3.1+0.75*(2.75+2.3+2.75))*10.764</f>
        <v>474.69239999999996</v>
      </c>
      <c r="JHE201" s="40">
        <v>0</v>
      </c>
      <c r="JHF201" s="40">
        <f t="shared" ref="JHF201" si="1854">JHD201*(($F$183)+1)+(IF(JHE201&lt;101,JHE201,IF(JHE201&lt;201,JHE201/2,IF(JHE201&lt;=301,JHE201/3,JHE201/4))))</f>
        <v>712.03859999999997</v>
      </c>
      <c r="JHG201" s="62">
        <f t="shared" si="1844"/>
        <v>0</v>
      </c>
      <c r="JHH201" s="63"/>
      <c r="JHI201" s="62">
        <v>5</v>
      </c>
      <c r="JHJ201" s="63"/>
      <c r="JHK201" s="40" t="s">
        <v>192</v>
      </c>
      <c r="JHL201" s="40">
        <f t="shared" ref="JHL201" si="1855">(35.15+3.1+0.75*(2.75+2.3+2.75))*10.764</f>
        <v>474.69239999999996</v>
      </c>
      <c r="JHM201" s="40">
        <v>0</v>
      </c>
      <c r="JHN201" s="40">
        <f t="shared" ref="JHN201" si="1856">JHL201*(($F$183)+1)+(IF(JHM201&lt;101,JHM201,IF(JHM201&lt;201,JHM201/2,IF(JHM201&lt;=301,JHM201/3,JHM201/4))))</f>
        <v>712.03859999999997</v>
      </c>
      <c r="JHO201" s="62">
        <f t="shared" si="1844"/>
        <v>0</v>
      </c>
      <c r="JHP201" s="63"/>
      <c r="JHQ201" s="62">
        <v>5</v>
      </c>
      <c r="JHR201" s="63"/>
      <c r="JHS201" s="40" t="s">
        <v>192</v>
      </c>
      <c r="JHT201" s="40">
        <f t="shared" ref="JHT201" si="1857">(35.15+3.1+0.75*(2.75+2.3+2.75))*10.764</f>
        <v>474.69239999999996</v>
      </c>
      <c r="JHU201" s="40">
        <v>0</v>
      </c>
      <c r="JHV201" s="40">
        <f t="shared" ref="JHV201" si="1858">JHT201*(($F$183)+1)+(IF(JHU201&lt;101,JHU201,IF(JHU201&lt;201,JHU201/2,IF(JHU201&lt;=301,JHU201/3,JHU201/4))))</f>
        <v>712.03859999999997</v>
      </c>
      <c r="JHW201" s="62">
        <f t="shared" si="1844"/>
        <v>0</v>
      </c>
      <c r="JHX201" s="63"/>
      <c r="JHY201" s="62">
        <v>5</v>
      </c>
      <c r="JHZ201" s="63"/>
      <c r="JIA201" s="40" t="s">
        <v>192</v>
      </c>
      <c r="JIB201" s="40">
        <f t="shared" ref="JIB201" si="1859">(35.15+3.1+0.75*(2.75+2.3+2.75))*10.764</f>
        <v>474.69239999999996</v>
      </c>
      <c r="JIC201" s="40">
        <v>0</v>
      </c>
      <c r="JID201" s="40">
        <f t="shared" ref="JID201" si="1860">JIB201*(($F$183)+1)+(IF(JIC201&lt;101,JIC201,IF(JIC201&lt;201,JIC201/2,IF(JIC201&lt;=301,JIC201/3,JIC201/4))))</f>
        <v>712.03859999999997</v>
      </c>
      <c r="JIE201" s="62">
        <f t="shared" ref="JIE201:JKI201" si="1861">JIE200</f>
        <v>0</v>
      </c>
      <c r="JIF201" s="63"/>
      <c r="JIG201" s="62">
        <v>5</v>
      </c>
      <c r="JIH201" s="63"/>
      <c r="JII201" s="40" t="s">
        <v>192</v>
      </c>
      <c r="JIJ201" s="40">
        <f t="shared" ref="JIJ201" si="1862">(35.15+3.1+0.75*(2.75+2.3+2.75))*10.764</f>
        <v>474.69239999999996</v>
      </c>
      <c r="JIK201" s="40">
        <v>0</v>
      </c>
      <c r="JIL201" s="40">
        <f t="shared" ref="JIL201" si="1863">JIJ201*(($F$183)+1)+(IF(JIK201&lt;101,JIK201,IF(JIK201&lt;201,JIK201/2,IF(JIK201&lt;=301,JIK201/3,JIK201/4))))</f>
        <v>712.03859999999997</v>
      </c>
      <c r="JIM201" s="62">
        <f t="shared" si="1861"/>
        <v>0</v>
      </c>
      <c r="JIN201" s="63"/>
      <c r="JIO201" s="62">
        <v>5</v>
      </c>
      <c r="JIP201" s="63"/>
      <c r="JIQ201" s="40" t="s">
        <v>192</v>
      </c>
      <c r="JIR201" s="40">
        <f t="shared" ref="JIR201" si="1864">(35.15+3.1+0.75*(2.75+2.3+2.75))*10.764</f>
        <v>474.69239999999996</v>
      </c>
      <c r="JIS201" s="40">
        <v>0</v>
      </c>
      <c r="JIT201" s="40">
        <f t="shared" ref="JIT201" si="1865">JIR201*(($F$183)+1)+(IF(JIS201&lt;101,JIS201,IF(JIS201&lt;201,JIS201/2,IF(JIS201&lt;=301,JIS201/3,JIS201/4))))</f>
        <v>712.03859999999997</v>
      </c>
      <c r="JIU201" s="62">
        <f t="shared" si="1861"/>
        <v>0</v>
      </c>
      <c r="JIV201" s="63"/>
      <c r="JIW201" s="62">
        <v>5</v>
      </c>
      <c r="JIX201" s="63"/>
      <c r="JIY201" s="40" t="s">
        <v>192</v>
      </c>
      <c r="JIZ201" s="40">
        <f t="shared" ref="JIZ201" si="1866">(35.15+3.1+0.75*(2.75+2.3+2.75))*10.764</f>
        <v>474.69239999999996</v>
      </c>
      <c r="JJA201" s="40">
        <v>0</v>
      </c>
      <c r="JJB201" s="40">
        <f t="shared" ref="JJB201" si="1867">JIZ201*(($F$183)+1)+(IF(JJA201&lt;101,JJA201,IF(JJA201&lt;201,JJA201/2,IF(JJA201&lt;=301,JJA201/3,JJA201/4))))</f>
        <v>712.03859999999997</v>
      </c>
      <c r="JJC201" s="62">
        <f t="shared" si="1861"/>
        <v>0</v>
      </c>
      <c r="JJD201" s="63"/>
      <c r="JJE201" s="62">
        <v>5</v>
      </c>
      <c r="JJF201" s="63"/>
      <c r="JJG201" s="40" t="s">
        <v>192</v>
      </c>
      <c r="JJH201" s="40">
        <f t="shared" ref="JJH201" si="1868">(35.15+3.1+0.75*(2.75+2.3+2.75))*10.764</f>
        <v>474.69239999999996</v>
      </c>
      <c r="JJI201" s="40">
        <v>0</v>
      </c>
      <c r="JJJ201" s="40">
        <f t="shared" ref="JJJ201" si="1869">JJH201*(($F$183)+1)+(IF(JJI201&lt;101,JJI201,IF(JJI201&lt;201,JJI201/2,IF(JJI201&lt;=301,JJI201/3,JJI201/4))))</f>
        <v>712.03859999999997</v>
      </c>
      <c r="JJK201" s="62">
        <f t="shared" si="1861"/>
        <v>0</v>
      </c>
      <c r="JJL201" s="63"/>
      <c r="JJM201" s="62">
        <v>5</v>
      </c>
      <c r="JJN201" s="63"/>
      <c r="JJO201" s="40" t="s">
        <v>192</v>
      </c>
      <c r="JJP201" s="40">
        <f t="shared" ref="JJP201" si="1870">(35.15+3.1+0.75*(2.75+2.3+2.75))*10.764</f>
        <v>474.69239999999996</v>
      </c>
      <c r="JJQ201" s="40">
        <v>0</v>
      </c>
      <c r="JJR201" s="40">
        <f t="shared" ref="JJR201" si="1871">JJP201*(($F$183)+1)+(IF(JJQ201&lt;101,JJQ201,IF(JJQ201&lt;201,JJQ201/2,IF(JJQ201&lt;=301,JJQ201/3,JJQ201/4))))</f>
        <v>712.03859999999997</v>
      </c>
      <c r="JJS201" s="62">
        <f t="shared" si="1861"/>
        <v>0</v>
      </c>
      <c r="JJT201" s="63"/>
      <c r="JJU201" s="62">
        <v>5</v>
      </c>
      <c r="JJV201" s="63"/>
      <c r="JJW201" s="40" t="s">
        <v>192</v>
      </c>
      <c r="JJX201" s="40">
        <f t="shared" ref="JJX201" si="1872">(35.15+3.1+0.75*(2.75+2.3+2.75))*10.764</f>
        <v>474.69239999999996</v>
      </c>
      <c r="JJY201" s="40">
        <v>0</v>
      </c>
      <c r="JJZ201" s="40">
        <f t="shared" ref="JJZ201" si="1873">JJX201*(($F$183)+1)+(IF(JJY201&lt;101,JJY201,IF(JJY201&lt;201,JJY201/2,IF(JJY201&lt;=301,JJY201/3,JJY201/4))))</f>
        <v>712.03859999999997</v>
      </c>
      <c r="JKA201" s="62">
        <f t="shared" si="1861"/>
        <v>0</v>
      </c>
      <c r="JKB201" s="63"/>
      <c r="JKC201" s="62">
        <v>5</v>
      </c>
      <c r="JKD201" s="63"/>
      <c r="JKE201" s="40" t="s">
        <v>192</v>
      </c>
      <c r="JKF201" s="40">
        <f t="shared" ref="JKF201" si="1874">(35.15+3.1+0.75*(2.75+2.3+2.75))*10.764</f>
        <v>474.69239999999996</v>
      </c>
      <c r="JKG201" s="40">
        <v>0</v>
      </c>
      <c r="JKH201" s="40">
        <f t="shared" ref="JKH201" si="1875">JKF201*(($F$183)+1)+(IF(JKG201&lt;101,JKG201,IF(JKG201&lt;201,JKG201/2,IF(JKG201&lt;=301,JKG201/3,JKG201/4))))</f>
        <v>712.03859999999997</v>
      </c>
      <c r="JKI201" s="62">
        <f t="shared" si="1861"/>
        <v>0</v>
      </c>
      <c r="JKJ201" s="63"/>
      <c r="JKK201" s="62">
        <v>5</v>
      </c>
      <c r="JKL201" s="63"/>
      <c r="JKM201" s="40" t="s">
        <v>192</v>
      </c>
      <c r="JKN201" s="40">
        <f t="shared" ref="JKN201" si="1876">(35.15+3.1+0.75*(2.75+2.3+2.75))*10.764</f>
        <v>474.69239999999996</v>
      </c>
      <c r="JKO201" s="40">
        <v>0</v>
      </c>
      <c r="JKP201" s="40">
        <f t="shared" ref="JKP201" si="1877">JKN201*(($F$183)+1)+(IF(JKO201&lt;101,JKO201,IF(JKO201&lt;201,JKO201/2,IF(JKO201&lt;=301,JKO201/3,JKO201/4))))</f>
        <v>712.03859999999997</v>
      </c>
      <c r="JKQ201" s="62">
        <f t="shared" ref="JKQ201:JMU201" si="1878">JKQ200</f>
        <v>0</v>
      </c>
      <c r="JKR201" s="63"/>
      <c r="JKS201" s="62">
        <v>5</v>
      </c>
      <c r="JKT201" s="63"/>
      <c r="JKU201" s="40" t="s">
        <v>192</v>
      </c>
      <c r="JKV201" s="40">
        <f t="shared" ref="JKV201" si="1879">(35.15+3.1+0.75*(2.75+2.3+2.75))*10.764</f>
        <v>474.69239999999996</v>
      </c>
      <c r="JKW201" s="40">
        <v>0</v>
      </c>
      <c r="JKX201" s="40">
        <f t="shared" ref="JKX201" si="1880">JKV201*(($F$183)+1)+(IF(JKW201&lt;101,JKW201,IF(JKW201&lt;201,JKW201/2,IF(JKW201&lt;=301,JKW201/3,JKW201/4))))</f>
        <v>712.03859999999997</v>
      </c>
      <c r="JKY201" s="62">
        <f t="shared" si="1878"/>
        <v>0</v>
      </c>
      <c r="JKZ201" s="63"/>
      <c r="JLA201" s="62">
        <v>5</v>
      </c>
      <c r="JLB201" s="63"/>
      <c r="JLC201" s="40" t="s">
        <v>192</v>
      </c>
      <c r="JLD201" s="40">
        <f t="shared" ref="JLD201" si="1881">(35.15+3.1+0.75*(2.75+2.3+2.75))*10.764</f>
        <v>474.69239999999996</v>
      </c>
      <c r="JLE201" s="40">
        <v>0</v>
      </c>
      <c r="JLF201" s="40">
        <f t="shared" ref="JLF201" si="1882">JLD201*(($F$183)+1)+(IF(JLE201&lt;101,JLE201,IF(JLE201&lt;201,JLE201/2,IF(JLE201&lt;=301,JLE201/3,JLE201/4))))</f>
        <v>712.03859999999997</v>
      </c>
      <c r="JLG201" s="62">
        <f t="shared" si="1878"/>
        <v>0</v>
      </c>
      <c r="JLH201" s="63"/>
      <c r="JLI201" s="62">
        <v>5</v>
      </c>
      <c r="JLJ201" s="63"/>
      <c r="JLK201" s="40" t="s">
        <v>192</v>
      </c>
      <c r="JLL201" s="40">
        <f t="shared" ref="JLL201" si="1883">(35.15+3.1+0.75*(2.75+2.3+2.75))*10.764</f>
        <v>474.69239999999996</v>
      </c>
      <c r="JLM201" s="40">
        <v>0</v>
      </c>
      <c r="JLN201" s="40">
        <f t="shared" ref="JLN201" si="1884">JLL201*(($F$183)+1)+(IF(JLM201&lt;101,JLM201,IF(JLM201&lt;201,JLM201/2,IF(JLM201&lt;=301,JLM201/3,JLM201/4))))</f>
        <v>712.03859999999997</v>
      </c>
      <c r="JLO201" s="62">
        <f t="shared" si="1878"/>
        <v>0</v>
      </c>
      <c r="JLP201" s="63"/>
      <c r="JLQ201" s="62">
        <v>5</v>
      </c>
      <c r="JLR201" s="63"/>
      <c r="JLS201" s="40" t="s">
        <v>192</v>
      </c>
      <c r="JLT201" s="40">
        <f t="shared" ref="JLT201" si="1885">(35.15+3.1+0.75*(2.75+2.3+2.75))*10.764</f>
        <v>474.69239999999996</v>
      </c>
      <c r="JLU201" s="40">
        <v>0</v>
      </c>
      <c r="JLV201" s="40">
        <f t="shared" ref="JLV201" si="1886">JLT201*(($F$183)+1)+(IF(JLU201&lt;101,JLU201,IF(JLU201&lt;201,JLU201/2,IF(JLU201&lt;=301,JLU201/3,JLU201/4))))</f>
        <v>712.03859999999997</v>
      </c>
      <c r="JLW201" s="62">
        <f t="shared" si="1878"/>
        <v>0</v>
      </c>
      <c r="JLX201" s="63"/>
      <c r="JLY201" s="62">
        <v>5</v>
      </c>
      <c r="JLZ201" s="63"/>
      <c r="JMA201" s="40" t="s">
        <v>192</v>
      </c>
      <c r="JMB201" s="40">
        <f t="shared" ref="JMB201" si="1887">(35.15+3.1+0.75*(2.75+2.3+2.75))*10.764</f>
        <v>474.69239999999996</v>
      </c>
      <c r="JMC201" s="40">
        <v>0</v>
      </c>
      <c r="JMD201" s="40">
        <f t="shared" ref="JMD201" si="1888">JMB201*(($F$183)+1)+(IF(JMC201&lt;101,JMC201,IF(JMC201&lt;201,JMC201/2,IF(JMC201&lt;=301,JMC201/3,JMC201/4))))</f>
        <v>712.03859999999997</v>
      </c>
      <c r="JME201" s="62">
        <f t="shared" si="1878"/>
        <v>0</v>
      </c>
      <c r="JMF201" s="63"/>
      <c r="JMG201" s="62">
        <v>5</v>
      </c>
      <c r="JMH201" s="63"/>
      <c r="JMI201" s="40" t="s">
        <v>192</v>
      </c>
      <c r="JMJ201" s="40">
        <f t="shared" ref="JMJ201" si="1889">(35.15+3.1+0.75*(2.75+2.3+2.75))*10.764</f>
        <v>474.69239999999996</v>
      </c>
      <c r="JMK201" s="40">
        <v>0</v>
      </c>
      <c r="JML201" s="40">
        <f t="shared" ref="JML201" si="1890">JMJ201*(($F$183)+1)+(IF(JMK201&lt;101,JMK201,IF(JMK201&lt;201,JMK201/2,IF(JMK201&lt;=301,JMK201/3,JMK201/4))))</f>
        <v>712.03859999999997</v>
      </c>
      <c r="JMM201" s="62">
        <f t="shared" si="1878"/>
        <v>0</v>
      </c>
      <c r="JMN201" s="63"/>
      <c r="JMO201" s="62">
        <v>5</v>
      </c>
      <c r="JMP201" s="63"/>
      <c r="JMQ201" s="40" t="s">
        <v>192</v>
      </c>
      <c r="JMR201" s="40">
        <f t="shared" ref="JMR201" si="1891">(35.15+3.1+0.75*(2.75+2.3+2.75))*10.764</f>
        <v>474.69239999999996</v>
      </c>
      <c r="JMS201" s="40">
        <v>0</v>
      </c>
      <c r="JMT201" s="40">
        <f t="shared" ref="JMT201" si="1892">JMR201*(($F$183)+1)+(IF(JMS201&lt;101,JMS201,IF(JMS201&lt;201,JMS201/2,IF(JMS201&lt;=301,JMS201/3,JMS201/4))))</f>
        <v>712.03859999999997</v>
      </c>
      <c r="JMU201" s="62">
        <f t="shared" si="1878"/>
        <v>0</v>
      </c>
      <c r="JMV201" s="63"/>
      <c r="JMW201" s="62">
        <v>5</v>
      </c>
      <c r="JMX201" s="63"/>
      <c r="JMY201" s="40" t="s">
        <v>192</v>
      </c>
      <c r="JMZ201" s="40">
        <f t="shared" ref="JMZ201" si="1893">(35.15+3.1+0.75*(2.75+2.3+2.75))*10.764</f>
        <v>474.69239999999996</v>
      </c>
      <c r="JNA201" s="40">
        <v>0</v>
      </c>
      <c r="JNB201" s="40">
        <f t="shared" ref="JNB201" si="1894">JMZ201*(($F$183)+1)+(IF(JNA201&lt;101,JNA201,IF(JNA201&lt;201,JNA201/2,IF(JNA201&lt;=301,JNA201/3,JNA201/4))))</f>
        <v>712.03859999999997</v>
      </c>
      <c r="JNC201" s="62">
        <f t="shared" ref="JNC201:JPG201" si="1895">JNC200</f>
        <v>0</v>
      </c>
      <c r="JND201" s="63"/>
      <c r="JNE201" s="62">
        <v>5</v>
      </c>
      <c r="JNF201" s="63"/>
      <c r="JNG201" s="40" t="s">
        <v>192</v>
      </c>
      <c r="JNH201" s="40">
        <f t="shared" ref="JNH201" si="1896">(35.15+3.1+0.75*(2.75+2.3+2.75))*10.764</f>
        <v>474.69239999999996</v>
      </c>
      <c r="JNI201" s="40">
        <v>0</v>
      </c>
      <c r="JNJ201" s="40">
        <f t="shared" ref="JNJ201" si="1897">JNH201*(($F$183)+1)+(IF(JNI201&lt;101,JNI201,IF(JNI201&lt;201,JNI201/2,IF(JNI201&lt;=301,JNI201/3,JNI201/4))))</f>
        <v>712.03859999999997</v>
      </c>
      <c r="JNK201" s="62">
        <f t="shared" si="1895"/>
        <v>0</v>
      </c>
      <c r="JNL201" s="63"/>
      <c r="JNM201" s="62">
        <v>5</v>
      </c>
      <c r="JNN201" s="63"/>
      <c r="JNO201" s="40" t="s">
        <v>192</v>
      </c>
      <c r="JNP201" s="40">
        <f t="shared" ref="JNP201" si="1898">(35.15+3.1+0.75*(2.75+2.3+2.75))*10.764</f>
        <v>474.69239999999996</v>
      </c>
      <c r="JNQ201" s="40">
        <v>0</v>
      </c>
      <c r="JNR201" s="40">
        <f t="shared" ref="JNR201" si="1899">JNP201*(($F$183)+1)+(IF(JNQ201&lt;101,JNQ201,IF(JNQ201&lt;201,JNQ201/2,IF(JNQ201&lt;=301,JNQ201/3,JNQ201/4))))</f>
        <v>712.03859999999997</v>
      </c>
      <c r="JNS201" s="62">
        <f t="shared" si="1895"/>
        <v>0</v>
      </c>
      <c r="JNT201" s="63"/>
      <c r="JNU201" s="62">
        <v>5</v>
      </c>
      <c r="JNV201" s="63"/>
      <c r="JNW201" s="40" t="s">
        <v>192</v>
      </c>
      <c r="JNX201" s="40">
        <f t="shared" ref="JNX201" si="1900">(35.15+3.1+0.75*(2.75+2.3+2.75))*10.764</f>
        <v>474.69239999999996</v>
      </c>
      <c r="JNY201" s="40">
        <v>0</v>
      </c>
      <c r="JNZ201" s="40">
        <f t="shared" ref="JNZ201" si="1901">JNX201*(($F$183)+1)+(IF(JNY201&lt;101,JNY201,IF(JNY201&lt;201,JNY201/2,IF(JNY201&lt;=301,JNY201/3,JNY201/4))))</f>
        <v>712.03859999999997</v>
      </c>
      <c r="JOA201" s="62">
        <f t="shared" si="1895"/>
        <v>0</v>
      </c>
      <c r="JOB201" s="63"/>
      <c r="JOC201" s="62">
        <v>5</v>
      </c>
      <c r="JOD201" s="63"/>
      <c r="JOE201" s="40" t="s">
        <v>192</v>
      </c>
      <c r="JOF201" s="40">
        <f t="shared" ref="JOF201" si="1902">(35.15+3.1+0.75*(2.75+2.3+2.75))*10.764</f>
        <v>474.69239999999996</v>
      </c>
      <c r="JOG201" s="40">
        <v>0</v>
      </c>
      <c r="JOH201" s="40">
        <f t="shared" ref="JOH201" si="1903">JOF201*(($F$183)+1)+(IF(JOG201&lt;101,JOG201,IF(JOG201&lt;201,JOG201/2,IF(JOG201&lt;=301,JOG201/3,JOG201/4))))</f>
        <v>712.03859999999997</v>
      </c>
      <c r="JOI201" s="62">
        <f t="shared" si="1895"/>
        <v>0</v>
      </c>
      <c r="JOJ201" s="63"/>
      <c r="JOK201" s="62">
        <v>5</v>
      </c>
      <c r="JOL201" s="63"/>
      <c r="JOM201" s="40" t="s">
        <v>192</v>
      </c>
      <c r="JON201" s="40">
        <f t="shared" ref="JON201" si="1904">(35.15+3.1+0.75*(2.75+2.3+2.75))*10.764</f>
        <v>474.69239999999996</v>
      </c>
      <c r="JOO201" s="40">
        <v>0</v>
      </c>
      <c r="JOP201" s="40">
        <f t="shared" ref="JOP201" si="1905">JON201*(($F$183)+1)+(IF(JOO201&lt;101,JOO201,IF(JOO201&lt;201,JOO201/2,IF(JOO201&lt;=301,JOO201/3,JOO201/4))))</f>
        <v>712.03859999999997</v>
      </c>
      <c r="JOQ201" s="62">
        <f t="shared" si="1895"/>
        <v>0</v>
      </c>
      <c r="JOR201" s="63"/>
      <c r="JOS201" s="62">
        <v>5</v>
      </c>
      <c r="JOT201" s="63"/>
      <c r="JOU201" s="40" t="s">
        <v>192</v>
      </c>
      <c r="JOV201" s="40">
        <f t="shared" ref="JOV201" si="1906">(35.15+3.1+0.75*(2.75+2.3+2.75))*10.764</f>
        <v>474.69239999999996</v>
      </c>
      <c r="JOW201" s="40">
        <v>0</v>
      </c>
      <c r="JOX201" s="40">
        <f t="shared" ref="JOX201" si="1907">JOV201*(($F$183)+1)+(IF(JOW201&lt;101,JOW201,IF(JOW201&lt;201,JOW201/2,IF(JOW201&lt;=301,JOW201/3,JOW201/4))))</f>
        <v>712.03859999999997</v>
      </c>
      <c r="JOY201" s="62">
        <f t="shared" si="1895"/>
        <v>0</v>
      </c>
      <c r="JOZ201" s="63"/>
      <c r="JPA201" s="62">
        <v>5</v>
      </c>
      <c r="JPB201" s="63"/>
      <c r="JPC201" s="40" t="s">
        <v>192</v>
      </c>
      <c r="JPD201" s="40">
        <f t="shared" ref="JPD201" si="1908">(35.15+3.1+0.75*(2.75+2.3+2.75))*10.764</f>
        <v>474.69239999999996</v>
      </c>
      <c r="JPE201" s="40">
        <v>0</v>
      </c>
      <c r="JPF201" s="40">
        <f t="shared" ref="JPF201" si="1909">JPD201*(($F$183)+1)+(IF(JPE201&lt;101,JPE201,IF(JPE201&lt;201,JPE201/2,IF(JPE201&lt;=301,JPE201/3,JPE201/4))))</f>
        <v>712.03859999999997</v>
      </c>
      <c r="JPG201" s="62">
        <f t="shared" si="1895"/>
        <v>0</v>
      </c>
      <c r="JPH201" s="63"/>
      <c r="JPI201" s="62">
        <v>5</v>
      </c>
      <c r="JPJ201" s="63"/>
      <c r="JPK201" s="40" t="s">
        <v>192</v>
      </c>
      <c r="JPL201" s="40">
        <f t="shared" ref="JPL201" si="1910">(35.15+3.1+0.75*(2.75+2.3+2.75))*10.764</f>
        <v>474.69239999999996</v>
      </c>
      <c r="JPM201" s="40">
        <v>0</v>
      </c>
      <c r="JPN201" s="40">
        <f t="shared" ref="JPN201" si="1911">JPL201*(($F$183)+1)+(IF(JPM201&lt;101,JPM201,IF(JPM201&lt;201,JPM201/2,IF(JPM201&lt;=301,JPM201/3,JPM201/4))))</f>
        <v>712.03859999999997</v>
      </c>
      <c r="JPO201" s="62">
        <f t="shared" ref="JPO201:JRS201" si="1912">JPO200</f>
        <v>0</v>
      </c>
      <c r="JPP201" s="63"/>
      <c r="JPQ201" s="62">
        <v>5</v>
      </c>
      <c r="JPR201" s="63"/>
      <c r="JPS201" s="40" t="s">
        <v>192</v>
      </c>
      <c r="JPT201" s="40">
        <f t="shared" ref="JPT201" si="1913">(35.15+3.1+0.75*(2.75+2.3+2.75))*10.764</f>
        <v>474.69239999999996</v>
      </c>
      <c r="JPU201" s="40">
        <v>0</v>
      </c>
      <c r="JPV201" s="40">
        <f t="shared" ref="JPV201" si="1914">JPT201*(($F$183)+1)+(IF(JPU201&lt;101,JPU201,IF(JPU201&lt;201,JPU201/2,IF(JPU201&lt;=301,JPU201/3,JPU201/4))))</f>
        <v>712.03859999999997</v>
      </c>
      <c r="JPW201" s="62">
        <f t="shared" si="1912"/>
        <v>0</v>
      </c>
      <c r="JPX201" s="63"/>
      <c r="JPY201" s="62">
        <v>5</v>
      </c>
      <c r="JPZ201" s="63"/>
      <c r="JQA201" s="40" t="s">
        <v>192</v>
      </c>
      <c r="JQB201" s="40">
        <f t="shared" ref="JQB201" si="1915">(35.15+3.1+0.75*(2.75+2.3+2.75))*10.764</f>
        <v>474.69239999999996</v>
      </c>
      <c r="JQC201" s="40">
        <v>0</v>
      </c>
      <c r="JQD201" s="40">
        <f t="shared" ref="JQD201" si="1916">JQB201*(($F$183)+1)+(IF(JQC201&lt;101,JQC201,IF(JQC201&lt;201,JQC201/2,IF(JQC201&lt;=301,JQC201/3,JQC201/4))))</f>
        <v>712.03859999999997</v>
      </c>
      <c r="JQE201" s="62">
        <f t="shared" si="1912"/>
        <v>0</v>
      </c>
      <c r="JQF201" s="63"/>
      <c r="JQG201" s="62">
        <v>5</v>
      </c>
      <c r="JQH201" s="63"/>
      <c r="JQI201" s="40" t="s">
        <v>192</v>
      </c>
      <c r="JQJ201" s="40">
        <f t="shared" ref="JQJ201" si="1917">(35.15+3.1+0.75*(2.75+2.3+2.75))*10.764</f>
        <v>474.69239999999996</v>
      </c>
      <c r="JQK201" s="40">
        <v>0</v>
      </c>
      <c r="JQL201" s="40">
        <f t="shared" ref="JQL201" si="1918">JQJ201*(($F$183)+1)+(IF(JQK201&lt;101,JQK201,IF(JQK201&lt;201,JQK201/2,IF(JQK201&lt;=301,JQK201/3,JQK201/4))))</f>
        <v>712.03859999999997</v>
      </c>
      <c r="JQM201" s="62">
        <f t="shared" si="1912"/>
        <v>0</v>
      </c>
      <c r="JQN201" s="63"/>
      <c r="JQO201" s="62">
        <v>5</v>
      </c>
      <c r="JQP201" s="63"/>
      <c r="JQQ201" s="40" t="s">
        <v>192</v>
      </c>
      <c r="JQR201" s="40">
        <f t="shared" ref="JQR201" si="1919">(35.15+3.1+0.75*(2.75+2.3+2.75))*10.764</f>
        <v>474.69239999999996</v>
      </c>
      <c r="JQS201" s="40">
        <v>0</v>
      </c>
      <c r="JQT201" s="40">
        <f t="shared" ref="JQT201" si="1920">JQR201*(($F$183)+1)+(IF(JQS201&lt;101,JQS201,IF(JQS201&lt;201,JQS201/2,IF(JQS201&lt;=301,JQS201/3,JQS201/4))))</f>
        <v>712.03859999999997</v>
      </c>
      <c r="JQU201" s="62">
        <f t="shared" si="1912"/>
        <v>0</v>
      </c>
      <c r="JQV201" s="63"/>
      <c r="JQW201" s="62">
        <v>5</v>
      </c>
      <c r="JQX201" s="63"/>
      <c r="JQY201" s="40" t="s">
        <v>192</v>
      </c>
      <c r="JQZ201" s="40">
        <f t="shared" ref="JQZ201" si="1921">(35.15+3.1+0.75*(2.75+2.3+2.75))*10.764</f>
        <v>474.69239999999996</v>
      </c>
      <c r="JRA201" s="40">
        <v>0</v>
      </c>
      <c r="JRB201" s="40">
        <f t="shared" ref="JRB201" si="1922">JQZ201*(($F$183)+1)+(IF(JRA201&lt;101,JRA201,IF(JRA201&lt;201,JRA201/2,IF(JRA201&lt;=301,JRA201/3,JRA201/4))))</f>
        <v>712.03859999999997</v>
      </c>
      <c r="JRC201" s="62">
        <f t="shared" si="1912"/>
        <v>0</v>
      </c>
      <c r="JRD201" s="63"/>
      <c r="JRE201" s="62">
        <v>5</v>
      </c>
      <c r="JRF201" s="63"/>
      <c r="JRG201" s="40" t="s">
        <v>192</v>
      </c>
      <c r="JRH201" s="40">
        <f t="shared" ref="JRH201" si="1923">(35.15+3.1+0.75*(2.75+2.3+2.75))*10.764</f>
        <v>474.69239999999996</v>
      </c>
      <c r="JRI201" s="40">
        <v>0</v>
      </c>
      <c r="JRJ201" s="40">
        <f t="shared" ref="JRJ201" si="1924">JRH201*(($F$183)+1)+(IF(JRI201&lt;101,JRI201,IF(JRI201&lt;201,JRI201/2,IF(JRI201&lt;=301,JRI201/3,JRI201/4))))</f>
        <v>712.03859999999997</v>
      </c>
      <c r="JRK201" s="62">
        <f t="shared" si="1912"/>
        <v>0</v>
      </c>
      <c r="JRL201" s="63"/>
      <c r="JRM201" s="62">
        <v>5</v>
      </c>
      <c r="JRN201" s="63"/>
      <c r="JRO201" s="40" t="s">
        <v>192</v>
      </c>
      <c r="JRP201" s="40">
        <f t="shared" ref="JRP201" si="1925">(35.15+3.1+0.75*(2.75+2.3+2.75))*10.764</f>
        <v>474.69239999999996</v>
      </c>
      <c r="JRQ201" s="40">
        <v>0</v>
      </c>
      <c r="JRR201" s="40">
        <f t="shared" ref="JRR201" si="1926">JRP201*(($F$183)+1)+(IF(JRQ201&lt;101,JRQ201,IF(JRQ201&lt;201,JRQ201/2,IF(JRQ201&lt;=301,JRQ201/3,JRQ201/4))))</f>
        <v>712.03859999999997</v>
      </c>
      <c r="JRS201" s="62">
        <f t="shared" si="1912"/>
        <v>0</v>
      </c>
      <c r="JRT201" s="63"/>
      <c r="JRU201" s="62">
        <v>5</v>
      </c>
      <c r="JRV201" s="63"/>
      <c r="JRW201" s="40" t="s">
        <v>192</v>
      </c>
      <c r="JRX201" s="40">
        <f t="shared" ref="JRX201" si="1927">(35.15+3.1+0.75*(2.75+2.3+2.75))*10.764</f>
        <v>474.69239999999996</v>
      </c>
      <c r="JRY201" s="40">
        <v>0</v>
      </c>
      <c r="JRZ201" s="40">
        <f t="shared" ref="JRZ201" si="1928">JRX201*(($F$183)+1)+(IF(JRY201&lt;101,JRY201,IF(JRY201&lt;201,JRY201/2,IF(JRY201&lt;=301,JRY201/3,JRY201/4))))</f>
        <v>712.03859999999997</v>
      </c>
      <c r="JSA201" s="62">
        <f t="shared" ref="JSA201:JUE201" si="1929">JSA200</f>
        <v>0</v>
      </c>
      <c r="JSB201" s="63"/>
      <c r="JSC201" s="62">
        <v>5</v>
      </c>
      <c r="JSD201" s="63"/>
      <c r="JSE201" s="40" t="s">
        <v>192</v>
      </c>
      <c r="JSF201" s="40">
        <f t="shared" ref="JSF201" si="1930">(35.15+3.1+0.75*(2.75+2.3+2.75))*10.764</f>
        <v>474.69239999999996</v>
      </c>
      <c r="JSG201" s="40">
        <v>0</v>
      </c>
      <c r="JSH201" s="40">
        <f t="shared" ref="JSH201" si="1931">JSF201*(($F$183)+1)+(IF(JSG201&lt;101,JSG201,IF(JSG201&lt;201,JSG201/2,IF(JSG201&lt;=301,JSG201/3,JSG201/4))))</f>
        <v>712.03859999999997</v>
      </c>
      <c r="JSI201" s="62">
        <f t="shared" si="1929"/>
        <v>0</v>
      </c>
      <c r="JSJ201" s="63"/>
      <c r="JSK201" s="62">
        <v>5</v>
      </c>
      <c r="JSL201" s="63"/>
      <c r="JSM201" s="40" t="s">
        <v>192</v>
      </c>
      <c r="JSN201" s="40">
        <f t="shared" ref="JSN201" si="1932">(35.15+3.1+0.75*(2.75+2.3+2.75))*10.764</f>
        <v>474.69239999999996</v>
      </c>
      <c r="JSO201" s="40">
        <v>0</v>
      </c>
      <c r="JSP201" s="40">
        <f t="shared" ref="JSP201" si="1933">JSN201*(($F$183)+1)+(IF(JSO201&lt;101,JSO201,IF(JSO201&lt;201,JSO201/2,IF(JSO201&lt;=301,JSO201/3,JSO201/4))))</f>
        <v>712.03859999999997</v>
      </c>
      <c r="JSQ201" s="62">
        <f t="shared" si="1929"/>
        <v>0</v>
      </c>
      <c r="JSR201" s="63"/>
      <c r="JSS201" s="62">
        <v>5</v>
      </c>
      <c r="JST201" s="63"/>
      <c r="JSU201" s="40" t="s">
        <v>192</v>
      </c>
      <c r="JSV201" s="40">
        <f t="shared" ref="JSV201" si="1934">(35.15+3.1+0.75*(2.75+2.3+2.75))*10.764</f>
        <v>474.69239999999996</v>
      </c>
      <c r="JSW201" s="40">
        <v>0</v>
      </c>
      <c r="JSX201" s="40">
        <f t="shared" ref="JSX201" si="1935">JSV201*(($F$183)+1)+(IF(JSW201&lt;101,JSW201,IF(JSW201&lt;201,JSW201/2,IF(JSW201&lt;=301,JSW201/3,JSW201/4))))</f>
        <v>712.03859999999997</v>
      </c>
      <c r="JSY201" s="62">
        <f t="shared" si="1929"/>
        <v>0</v>
      </c>
      <c r="JSZ201" s="63"/>
      <c r="JTA201" s="62">
        <v>5</v>
      </c>
      <c r="JTB201" s="63"/>
      <c r="JTC201" s="40" t="s">
        <v>192</v>
      </c>
      <c r="JTD201" s="40">
        <f t="shared" ref="JTD201" si="1936">(35.15+3.1+0.75*(2.75+2.3+2.75))*10.764</f>
        <v>474.69239999999996</v>
      </c>
      <c r="JTE201" s="40">
        <v>0</v>
      </c>
      <c r="JTF201" s="40">
        <f t="shared" ref="JTF201" si="1937">JTD201*(($F$183)+1)+(IF(JTE201&lt;101,JTE201,IF(JTE201&lt;201,JTE201/2,IF(JTE201&lt;=301,JTE201/3,JTE201/4))))</f>
        <v>712.03859999999997</v>
      </c>
      <c r="JTG201" s="62">
        <f t="shared" si="1929"/>
        <v>0</v>
      </c>
      <c r="JTH201" s="63"/>
      <c r="JTI201" s="62">
        <v>5</v>
      </c>
      <c r="JTJ201" s="63"/>
      <c r="JTK201" s="40" t="s">
        <v>192</v>
      </c>
      <c r="JTL201" s="40">
        <f t="shared" ref="JTL201" si="1938">(35.15+3.1+0.75*(2.75+2.3+2.75))*10.764</f>
        <v>474.69239999999996</v>
      </c>
      <c r="JTM201" s="40">
        <v>0</v>
      </c>
      <c r="JTN201" s="40">
        <f t="shared" ref="JTN201" si="1939">JTL201*(($F$183)+1)+(IF(JTM201&lt;101,JTM201,IF(JTM201&lt;201,JTM201/2,IF(JTM201&lt;=301,JTM201/3,JTM201/4))))</f>
        <v>712.03859999999997</v>
      </c>
      <c r="JTO201" s="62">
        <f t="shared" si="1929"/>
        <v>0</v>
      </c>
      <c r="JTP201" s="63"/>
      <c r="JTQ201" s="62">
        <v>5</v>
      </c>
      <c r="JTR201" s="63"/>
      <c r="JTS201" s="40" t="s">
        <v>192</v>
      </c>
      <c r="JTT201" s="40">
        <f t="shared" ref="JTT201" si="1940">(35.15+3.1+0.75*(2.75+2.3+2.75))*10.764</f>
        <v>474.69239999999996</v>
      </c>
      <c r="JTU201" s="40">
        <v>0</v>
      </c>
      <c r="JTV201" s="40">
        <f t="shared" ref="JTV201" si="1941">JTT201*(($F$183)+1)+(IF(JTU201&lt;101,JTU201,IF(JTU201&lt;201,JTU201/2,IF(JTU201&lt;=301,JTU201/3,JTU201/4))))</f>
        <v>712.03859999999997</v>
      </c>
      <c r="JTW201" s="62">
        <f t="shared" si="1929"/>
        <v>0</v>
      </c>
      <c r="JTX201" s="63"/>
      <c r="JTY201" s="62">
        <v>5</v>
      </c>
      <c r="JTZ201" s="63"/>
      <c r="JUA201" s="40" t="s">
        <v>192</v>
      </c>
      <c r="JUB201" s="40">
        <f t="shared" ref="JUB201" si="1942">(35.15+3.1+0.75*(2.75+2.3+2.75))*10.764</f>
        <v>474.69239999999996</v>
      </c>
      <c r="JUC201" s="40">
        <v>0</v>
      </c>
      <c r="JUD201" s="40">
        <f t="shared" ref="JUD201" si="1943">JUB201*(($F$183)+1)+(IF(JUC201&lt;101,JUC201,IF(JUC201&lt;201,JUC201/2,IF(JUC201&lt;=301,JUC201/3,JUC201/4))))</f>
        <v>712.03859999999997</v>
      </c>
      <c r="JUE201" s="62">
        <f t="shared" si="1929"/>
        <v>0</v>
      </c>
      <c r="JUF201" s="63"/>
      <c r="JUG201" s="62">
        <v>5</v>
      </c>
      <c r="JUH201" s="63"/>
      <c r="JUI201" s="40" t="s">
        <v>192</v>
      </c>
      <c r="JUJ201" s="40">
        <f t="shared" ref="JUJ201" si="1944">(35.15+3.1+0.75*(2.75+2.3+2.75))*10.764</f>
        <v>474.69239999999996</v>
      </c>
      <c r="JUK201" s="40">
        <v>0</v>
      </c>
      <c r="JUL201" s="40">
        <f t="shared" ref="JUL201" si="1945">JUJ201*(($F$183)+1)+(IF(JUK201&lt;101,JUK201,IF(JUK201&lt;201,JUK201/2,IF(JUK201&lt;=301,JUK201/3,JUK201/4))))</f>
        <v>712.03859999999997</v>
      </c>
      <c r="JUM201" s="62">
        <f t="shared" ref="JUM201:JWQ201" si="1946">JUM200</f>
        <v>0</v>
      </c>
      <c r="JUN201" s="63"/>
      <c r="JUO201" s="62">
        <v>5</v>
      </c>
      <c r="JUP201" s="63"/>
      <c r="JUQ201" s="40" t="s">
        <v>192</v>
      </c>
      <c r="JUR201" s="40">
        <f t="shared" ref="JUR201" si="1947">(35.15+3.1+0.75*(2.75+2.3+2.75))*10.764</f>
        <v>474.69239999999996</v>
      </c>
      <c r="JUS201" s="40">
        <v>0</v>
      </c>
      <c r="JUT201" s="40">
        <f t="shared" ref="JUT201" si="1948">JUR201*(($F$183)+1)+(IF(JUS201&lt;101,JUS201,IF(JUS201&lt;201,JUS201/2,IF(JUS201&lt;=301,JUS201/3,JUS201/4))))</f>
        <v>712.03859999999997</v>
      </c>
      <c r="JUU201" s="62">
        <f t="shared" si="1946"/>
        <v>0</v>
      </c>
      <c r="JUV201" s="63"/>
      <c r="JUW201" s="62">
        <v>5</v>
      </c>
      <c r="JUX201" s="63"/>
      <c r="JUY201" s="40" t="s">
        <v>192</v>
      </c>
      <c r="JUZ201" s="40">
        <f t="shared" ref="JUZ201" si="1949">(35.15+3.1+0.75*(2.75+2.3+2.75))*10.764</f>
        <v>474.69239999999996</v>
      </c>
      <c r="JVA201" s="40">
        <v>0</v>
      </c>
      <c r="JVB201" s="40">
        <f t="shared" ref="JVB201" si="1950">JUZ201*(($F$183)+1)+(IF(JVA201&lt;101,JVA201,IF(JVA201&lt;201,JVA201/2,IF(JVA201&lt;=301,JVA201/3,JVA201/4))))</f>
        <v>712.03859999999997</v>
      </c>
      <c r="JVC201" s="62">
        <f t="shared" si="1946"/>
        <v>0</v>
      </c>
      <c r="JVD201" s="63"/>
      <c r="JVE201" s="62">
        <v>5</v>
      </c>
      <c r="JVF201" s="63"/>
      <c r="JVG201" s="40" t="s">
        <v>192</v>
      </c>
      <c r="JVH201" s="40">
        <f t="shared" ref="JVH201" si="1951">(35.15+3.1+0.75*(2.75+2.3+2.75))*10.764</f>
        <v>474.69239999999996</v>
      </c>
      <c r="JVI201" s="40">
        <v>0</v>
      </c>
      <c r="JVJ201" s="40">
        <f t="shared" ref="JVJ201" si="1952">JVH201*(($F$183)+1)+(IF(JVI201&lt;101,JVI201,IF(JVI201&lt;201,JVI201/2,IF(JVI201&lt;=301,JVI201/3,JVI201/4))))</f>
        <v>712.03859999999997</v>
      </c>
      <c r="JVK201" s="62">
        <f t="shared" si="1946"/>
        <v>0</v>
      </c>
      <c r="JVL201" s="63"/>
      <c r="JVM201" s="62">
        <v>5</v>
      </c>
      <c r="JVN201" s="63"/>
      <c r="JVO201" s="40" t="s">
        <v>192</v>
      </c>
      <c r="JVP201" s="40">
        <f t="shared" ref="JVP201" si="1953">(35.15+3.1+0.75*(2.75+2.3+2.75))*10.764</f>
        <v>474.69239999999996</v>
      </c>
      <c r="JVQ201" s="40">
        <v>0</v>
      </c>
      <c r="JVR201" s="40">
        <f t="shared" ref="JVR201" si="1954">JVP201*(($F$183)+1)+(IF(JVQ201&lt;101,JVQ201,IF(JVQ201&lt;201,JVQ201/2,IF(JVQ201&lt;=301,JVQ201/3,JVQ201/4))))</f>
        <v>712.03859999999997</v>
      </c>
      <c r="JVS201" s="62">
        <f t="shared" si="1946"/>
        <v>0</v>
      </c>
      <c r="JVT201" s="63"/>
      <c r="JVU201" s="62">
        <v>5</v>
      </c>
      <c r="JVV201" s="63"/>
      <c r="JVW201" s="40" t="s">
        <v>192</v>
      </c>
      <c r="JVX201" s="40">
        <f t="shared" ref="JVX201" si="1955">(35.15+3.1+0.75*(2.75+2.3+2.75))*10.764</f>
        <v>474.69239999999996</v>
      </c>
      <c r="JVY201" s="40">
        <v>0</v>
      </c>
      <c r="JVZ201" s="40">
        <f t="shared" ref="JVZ201" si="1956">JVX201*(($F$183)+1)+(IF(JVY201&lt;101,JVY201,IF(JVY201&lt;201,JVY201/2,IF(JVY201&lt;=301,JVY201/3,JVY201/4))))</f>
        <v>712.03859999999997</v>
      </c>
      <c r="JWA201" s="62">
        <f t="shared" si="1946"/>
        <v>0</v>
      </c>
      <c r="JWB201" s="63"/>
      <c r="JWC201" s="62">
        <v>5</v>
      </c>
      <c r="JWD201" s="63"/>
      <c r="JWE201" s="40" t="s">
        <v>192</v>
      </c>
      <c r="JWF201" s="40">
        <f t="shared" ref="JWF201" si="1957">(35.15+3.1+0.75*(2.75+2.3+2.75))*10.764</f>
        <v>474.69239999999996</v>
      </c>
      <c r="JWG201" s="40">
        <v>0</v>
      </c>
      <c r="JWH201" s="40">
        <f t="shared" ref="JWH201" si="1958">JWF201*(($F$183)+1)+(IF(JWG201&lt;101,JWG201,IF(JWG201&lt;201,JWG201/2,IF(JWG201&lt;=301,JWG201/3,JWG201/4))))</f>
        <v>712.03859999999997</v>
      </c>
      <c r="JWI201" s="62">
        <f t="shared" si="1946"/>
        <v>0</v>
      </c>
      <c r="JWJ201" s="63"/>
      <c r="JWK201" s="62">
        <v>5</v>
      </c>
      <c r="JWL201" s="63"/>
      <c r="JWM201" s="40" t="s">
        <v>192</v>
      </c>
      <c r="JWN201" s="40">
        <f t="shared" ref="JWN201" si="1959">(35.15+3.1+0.75*(2.75+2.3+2.75))*10.764</f>
        <v>474.69239999999996</v>
      </c>
      <c r="JWO201" s="40">
        <v>0</v>
      </c>
      <c r="JWP201" s="40">
        <f t="shared" ref="JWP201" si="1960">JWN201*(($F$183)+1)+(IF(JWO201&lt;101,JWO201,IF(JWO201&lt;201,JWO201/2,IF(JWO201&lt;=301,JWO201/3,JWO201/4))))</f>
        <v>712.03859999999997</v>
      </c>
      <c r="JWQ201" s="62">
        <f t="shared" si="1946"/>
        <v>0</v>
      </c>
      <c r="JWR201" s="63"/>
      <c r="JWS201" s="62">
        <v>5</v>
      </c>
      <c r="JWT201" s="63"/>
      <c r="JWU201" s="40" t="s">
        <v>192</v>
      </c>
      <c r="JWV201" s="40">
        <f t="shared" ref="JWV201" si="1961">(35.15+3.1+0.75*(2.75+2.3+2.75))*10.764</f>
        <v>474.69239999999996</v>
      </c>
      <c r="JWW201" s="40">
        <v>0</v>
      </c>
      <c r="JWX201" s="40">
        <f t="shared" ref="JWX201" si="1962">JWV201*(($F$183)+1)+(IF(JWW201&lt;101,JWW201,IF(JWW201&lt;201,JWW201/2,IF(JWW201&lt;=301,JWW201/3,JWW201/4))))</f>
        <v>712.03859999999997</v>
      </c>
      <c r="JWY201" s="62">
        <f t="shared" ref="JWY201:JZC201" si="1963">JWY200</f>
        <v>0</v>
      </c>
      <c r="JWZ201" s="63"/>
      <c r="JXA201" s="62">
        <v>5</v>
      </c>
      <c r="JXB201" s="63"/>
      <c r="JXC201" s="40" t="s">
        <v>192</v>
      </c>
      <c r="JXD201" s="40">
        <f t="shared" ref="JXD201" si="1964">(35.15+3.1+0.75*(2.75+2.3+2.75))*10.764</f>
        <v>474.69239999999996</v>
      </c>
      <c r="JXE201" s="40">
        <v>0</v>
      </c>
      <c r="JXF201" s="40">
        <f t="shared" ref="JXF201" si="1965">JXD201*(($F$183)+1)+(IF(JXE201&lt;101,JXE201,IF(JXE201&lt;201,JXE201/2,IF(JXE201&lt;=301,JXE201/3,JXE201/4))))</f>
        <v>712.03859999999997</v>
      </c>
      <c r="JXG201" s="62">
        <f t="shared" si="1963"/>
        <v>0</v>
      </c>
      <c r="JXH201" s="63"/>
      <c r="JXI201" s="62">
        <v>5</v>
      </c>
      <c r="JXJ201" s="63"/>
      <c r="JXK201" s="40" t="s">
        <v>192</v>
      </c>
      <c r="JXL201" s="40">
        <f t="shared" ref="JXL201" si="1966">(35.15+3.1+0.75*(2.75+2.3+2.75))*10.764</f>
        <v>474.69239999999996</v>
      </c>
      <c r="JXM201" s="40">
        <v>0</v>
      </c>
      <c r="JXN201" s="40">
        <f t="shared" ref="JXN201" si="1967">JXL201*(($F$183)+1)+(IF(JXM201&lt;101,JXM201,IF(JXM201&lt;201,JXM201/2,IF(JXM201&lt;=301,JXM201/3,JXM201/4))))</f>
        <v>712.03859999999997</v>
      </c>
      <c r="JXO201" s="62">
        <f t="shared" si="1963"/>
        <v>0</v>
      </c>
      <c r="JXP201" s="63"/>
      <c r="JXQ201" s="62">
        <v>5</v>
      </c>
      <c r="JXR201" s="63"/>
      <c r="JXS201" s="40" t="s">
        <v>192</v>
      </c>
      <c r="JXT201" s="40">
        <f t="shared" ref="JXT201" si="1968">(35.15+3.1+0.75*(2.75+2.3+2.75))*10.764</f>
        <v>474.69239999999996</v>
      </c>
      <c r="JXU201" s="40">
        <v>0</v>
      </c>
      <c r="JXV201" s="40">
        <f t="shared" ref="JXV201" si="1969">JXT201*(($F$183)+1)+(IF(JXU201&lt;101,JXU201,IF(JXU201&lt;201,JXU201/2,IF(JXU201&lt;=301,JXU201/3,JXU201/4))))</f>
        <v>712.03859999999997</v>
      </c>
      <c r="JXW201" s="62">
        <f t="shared" si="1963"/>
        <v>0</v>
      </c>
      <c r="JXX201" s="63"/>
      <c r="JXY201" s="62">
        <v>5</v>
      </c>
      <c r="JXZ201" s="63"/>
      <c r="JYA201" s="40" t="s">
        <v>192</v>
      </c>
      <c r="JYB201" s="40">
        <f t="shared" ref="JYB201" si="1970">(35.15+3.1+0.75*(2.75+2.3+2.75))*10.764</f>
        <v>474.69239999999996</v>
      </c>
      <c r="JYC201" s="40">
        <v>0</v>
      </c>
      <c r="JYD201" s="40">
        <f t="shared" ref="JYD201" si="1971">JYB201*(($F$183)+1)+(IF(JYC201&lt;101,JYC201,IF(JYC201&lt;201,JYC201/2,IF(JYC201&lt;=301,JYC201/3,JYC201/4))))</f>
        <v>712.03859999999997</v>
      </c>
      <c r="JYE201" s="62">
        <f t="shared" si="1963"/>
        <v>0</v>
      </c>
      <c r="JYF201" s="63"/>
      <c r="JYG201" s="62">
        <v>5</v>
      </c>
      <c r="JYH201" s="63"/>
      <c r="JYI201" s="40" t="s">
        <v>192</v>
      </c>
      <c r="JYJ201" s="40">
        <f t="shared" ref="JYJ201" si="1972">(35.15+3.1+0.75*(2.75+2.3+2.75))*10.764</f>
        <v>474.69239999999996</v>
      </c>
      <c r="JYK201" s="40">
        <v>0</v>
      </c>
      <c r="JYL201" s="40">
        <f t="shared" ref="JYL201" si="1973">JYJ201*(($F$183)+1)+(IF(JYK201&lt;101,JYK201,IF(JYK201&lt;201,JYK201/2,IF(JYK201&lt;=301,JYK201/3,JYK201/4))))</f>
        <v>712.03859999999997</v>
      </c>
      <c r="JYM201" s="62">
        <f t="shared" si="1963"/>
        <v>0</v>
      </c>
      <c r="JYN201" s="63"/>
      <c r="JYO201" s="62">
        <v>5</v>
      </c>
      <c r="JYP201" s="63"/>
      <c r="JYQ201" s="40" t="s">
        <v>192</v>
      </c>
      <c r="JYR201" s="40">
        <f t="shared" ref="JYR201" si="1974">(35.15+3.1+0.75*(2.75+2.3+2.75))*10.764</f>
        <v>474.69239999999996</v>
      </c>
      <c r="JYS201" s="40">
        <v>0</v>
      </c>
      <c r="JYT201" s="40">
        <f t="shared" ref="JYT201" si="1975">JYR201*(($F$183)+1)+(IF(JYS201&lt;101,JYS201,IF(JYS201&lt;201,JYS201/2,IF(JYS201&lt;=301,JYS201/3,JYS201/4))))</f>
        <v>712.03859999999997</v>
      </c>
      <c r="JYU201" s="62">
        <f t="shared" si="1963"/>
        <v>0</v>
      </c>
      <c r="JYV201" s="63"/>
      <c r="JYW201" s="62">
        <v>5</v>
      </c>
      <c r="JYX201" s="63"/>
      <c r="JYY201" s="40" t="s">
        <v>192</v>
      </c>
      <c r="JYZ201" s="40">
        <f t="shared" ref="JYZ201" si="1976">(35.15+3.1+0.75*(2.75+2.3+2.75))*10.764</f>
        <v>474.69239999999996</v>
      </c>
      <c r="JZA201" s="40">
        <v>0</v>
      </c>
      <c r="JZB201" s="40">
        <f t="shared" ref="JZB201" si="1977">JYZ201*(($F$183)+1)+(IF(JZA201&lt;101,JZA201,IF(JZA201&lt;201,JZA201/2,IF(JZA201&lt;=301,JZA201/3,JZA201/4))))</f>
        <v>712.03859999999997</v>
      </c>
      <c r="JZC201" s="62">
        <f t="shared" si="1963"/>
        <v>0</v>
      </c>
      <c r="JZD201" s="63"/>
      <c r="JZE201" s="62">
        <v>5</v>
      </c>
      <c r="JZF201" s="63"/>
      <c r="JZG201" s="40" t="s">
        <v>192</v>
      </c>
      <c r="JZH201" s="40">
        <f t="shared" ref="JZH201" si="1978">(35.15+3.1+0.75*(2.75+2.3+2.75))*10.764</f>
        <v>474.69239999999996</v>
      </c>
      <c r="JZI201" s="40">
        <v>0</v>
      </c>
      <c r="JZJ201" s="40">
        <f t="shared" ref="JZJ201" si="1979">JZH201*(($F$183)+1)+(IF(JZI201&lt;101,JZI201,IF(JZI201&lt;201,JZI201/2,IF(JZI201&lt;=301,JZI201/3,JZI201/4))))</f>
        <v>712.03859999999997</v>
      </c>
      <c r="JZK201" s="62">
        <f t="shared" ref="JZK201:KBO201" si="1980">JZK200</f>
        <v>0</v>
      </c>
      <c r="JZL201" s="63"/>
      <c r="JZM201" s="62">
        <v>5</v>
      </c>
      <c r="JZN201" s="63"/>
      <c r="JZO201" s="40" t="s">
        <v>192</v>
      </c>
      <c r="JZP201" s="40">
        <f t="shared" ref="JZP201" si="1981">(35.15+3.1+0.75*(2.75+2.3+2.75))*10.764</f>
        <v>474.69239999999996</v>
      </c>
      <c r="JZQ201" s="40">
        <v>0</v>
      </c>
      <c r="JZR201" s="40">
        <f t="shared" ref="JZR201" si="1982">JZP201*(($F$183)+1)+(IF(JZQ201&lt;101,JZQ201,IF(JZQ201&lt;201,JZQ201/2,IF(JZQ201&lt;=301,JZQ201/3,JZQ201/4))))</f>
        <v>712.03859999999997</v>
      </c>
      <c r="JZS201" s="62">
        <f t="shared" si="1980"/>
        <v>0</v>
      </c>
      <c r="JZT201" s="63"/>
      <c r="JZU201" s="62">
        <v>5</v>
      </c>
      <c r="JZV201" s="63"/>
      <c r="JZW201" s="40" t="s">
        <v>192</v>
      </c>
      <c r="JZX201" s="40">
        <f t="shared" ref="JZX201" si="1983">(35.15+3.1+0.75*(2.75+2.3+2.75))*10.764</f>
        <v>474.69239999999996</v>
      </c>
      <c r="JZY201" s="40">
        <v>0</v>
      </c>
      <c r="JZZ201" s="40">
        <f t="shared" ref="JZZ201" si="1984">JZX201*(($F$183)+1)+(IF(JZY201&lt;101,JZY201,IF(JZY201&lt;201,JZY201/2,IF(JZY201&lt;=301,JZY201/3,JZY201/4))))</f>
        <v>712.03859999999997</v>
      </c>
      <c r="KAA201" s="62">
        <f t="shared" si="1980"/>
        <v>0</v>
      </c>
      <c r="KAB201" s="63"/>
      <c r="KAC201" s="62">
        <v>5</v>
      </c>
      <c r="KAD201" s="63"/>
      <c r="KAE201" s="40" t="s">
        <v>192</v>
      </c>
      <c r="KAF201" s="40">
        <f t="shared" ref="KAF201" si="1985">(35.15+3.1+0.75*(2.75+2.3+2.75))*10.764</f>
        <v>474.69239999999996</v>
      </c>
      <c r="KAG201" s="40">
        <v>0</v>
      </c>
      <c r="KAH201" s="40">
        <f t="shared" ref="KAH201" si="1986">KAF201*(($F$183)+1)+(IF(KAG201&lt;101,KAG201,IF(KAG201&lt;201,KAG201/2,IF(KAG201&lt;=301,KAG201/3,KAG201/4))))</f>
        <v>712.03859999999997</v>
      </c>
      <c r="KAI201" s="62">
        <f t="shared" si="1980"/>
        <v>0</v>
      </c>
      <c r="KAJ201" s="63"/>
      <c r="KAK201" s="62">
        <v>5</v>
      </c>
      <c r="KAL201" s="63"/>
      <c r="KAM201" s="40" t="s">
        <v>192</v>
      </c>
      <c r="KAN201" s="40">
        <f t="shared" ref="KAN201" si="1987">(35.15+3.1+0.75*(2.75+2.3+2.75))*10.764</f>
        <v>474.69239999999996</v>
      </c>
      <c r="KAO201" s="40">
        <v>0</v>
      </c>
      <c r="KAP201" s="40">
        <f t="shared" ref="KAP201" si="1988">KAN201*(($F$183)+1)+(IF(KAO201&lt;101,KAO201,IF(KAO201&lt;201,KAO201/2,IF(KAO201&lt;=301,KAO201/3,KAO201/4))))</f>
        <v>712.03859999999997</v>
      </c>
      <c r="KAQ201" s="62">
        <f t="shared" si="1980"/>
        <v>0</v>
      </c>
      <c r="KAR201" s="63"/>
      <c r="KAS201" s="62">
        <v>5</v>
      </c>
      <c r="KAT201" s="63"/>
      <c r="KAU201" s="40" t="s">
        <v>192</v>
      </c>
      <c r="KAV201" s="40">
        <f t="shared" ref="KAV201" si="1989">(35.15+3.1+0.75*(2.75+2.3+2.75))*10.764</f>
        <v>474.69239999999996</v>
      </c>
      <c r="KAW201" s="40">
        <v>0</v>
      </c>
      <c r="KAX201" s="40">
        <f t="shared" ref="KAX201" si="1990">KAV201*(($F$183)+1)+(IF(KAW201&lt;101,KAW201,IF(KAW201&lt;201,KAW201/2,IF(KAW201&lt;=301,KAW201/3,KAW201/4))))</f>
        <v>712.03859999999997</v>
      </c>
      <c r="KAY201" s="62">
        <f t="shared" si="1980"/>
        <v>0</v>
      </c>
      <c r="KAZ201" s="63"/>
      <c r="KBA201" s="62">
        <v>5</v>
      </c>
      <c r="KBB201" s="63"/>
      <c r="KBC201" s="40" t="s">
        <v>192</v>
      </c>
      <c r="KBD201" s="40">
        <f t="shared" ref="KBD201" si="1991">(35.15+3.1+0.75*(2.75+2.3+2.75))*10.764</f>
        <v>474.69239999999996</v>
      </c>
      <c r="KBE201" s="40">
        <v>0</v>
      </c>
      <c r="KBF201" s="40">
        <f t="shared" ref="KBF201" si="1992">KBD201*(($F$183)+1)+(IF(KBE201&lt;101,KBE201,IF(KBE201&lt;201,KBE201/2,IF(KBE201&lt;=301,KBE201/3,KBE201/4))))</f>
        <v>712.03859999999997</v>
      </c>
      <c r="KBG201" s="62">
        <f t="shared" si="1980"/>
        <v>0</v>
      </c>
      <c r="KBH201" s="63"/>
      <c r="KBI201" s="62">
        <v>5</v>
      </c>
      <c r="KBJ201" s="63"/>
      <c r="KBK201" s="40" t="s">
        <v>192</v>
      </c>
      <c r="KBL201" s="40">
        <f t="shared" ref="KBL201" si="1993">(35.15+3.1+0.75*(2.75+2.3+2.75))*10.764</f>
        <v>474.69239999999996</v>
      </c>
      <c r="KBM201" s="40">
        <v>0</v>
      </c>
      <c r="KBN201" s="40">
        <f t="shared" ref="KBN201" si="1994">KBL201*(($F$183)+1)+(IF(KBM201&lt;101,KBM201,IF(KBM201&lt;201,KBM201/2,IF(KBM201&lt;=301,KBM201/3,KBM201/4))))</f>
        <v>712.03859999999997</v>
      </c>
      <c r="KBO201" s="62">
        <f t="shared" si="1980"/>
        <v>0</v>
      </c>
      <c r="KBP201" s="63"/>
      <c r="KBQ201" s="62">
        <v>5</v>
      </c>
      <c r="KBR201" s="63"/>
      <c r="KBS201" s="40" t="s">
        <v>192</v>
      </c>
      <c r="KBT201" s="40">
        <f t="shared" ref="KBT201" si="1995">(35.15+3.1+0.75*(2.75+2.3+2.75))*10.764</f>
        <v>474.69239999999996</v>
      </c>
      <c r="KBU201" s="40">
        <v>0</v>
      </c>
      <c r="KBV201" s="40">
        <f t="shared" ref="KBV201" si="1996">KBT201*(($F$183)+1)+(IF(KBU201&lt;101,KBU201,IF(KBU201&lt;201,KBU201/2,IF(KBU201&lt;=301,KBU201/3,KBU201/4))))</f>
        <v>712.03859999999997</v>
      </c>
      <c r="KBW201" s="62">
        <f t="shared" ref="KBW201:KEA201" si="1997">KBW200</f>
        <v>0</v>
      </c>
      <c r="KBX201" s="63"/>
      <c r="KBY201" s="62">
        <v>5</v>
      </c>
      <c r="KBZ201" s="63"/>
      <c r="KCA201" s="40" t="s">
        <v>192</v>
      </c>
      <c r="KCB201" s="40">
        <f t="shared" ref="KCB201" si="1998">(35.15+3.1+0.75*(2.75+2.3+2.75))*10.764</f>
        <v>474.69239999999996</v>
      </c>
      <c r="KCC201" s="40">
        <v>0</v>
      </c>
      <c r="KCD201" s="40">
        <f t="shared" ref="KCD201" si="1999">KCB201*(($F$183)+1)+(IF(KCC201&lt;101,KCC201,IF(KCC201&lt;201,KCC201/2,IF(KCC201&lt;=301,KCC201/3,KCC201/4))))</f>
        <v>712.03859999999997</v>
      </c>
      <c r="KCE201" s="62">
        <f t="shared" si="1997"/>
        <v>0</v>
      </c>
      <c r="KCF201" s="63"/>
      <c r="KCG201" s="62">
        <v>5</v>
      </c>
      <c r="KCH201" s="63"/>
      <c r="KCI201" s="40" t="s">
        <v>192</v>
      </c>
      <c r="KCJ201" s="40">
        <f t="shared" ref="KCJ201" si="2000">(35.15+3.1+0.75*(2.75+2.3+2.75))*10.764</f>
        <v>474.69239999999996</v>
      </c>
      <c r="KCK201" s="40">
        <v>0</v>
      </c>
      <c r="KCL201" s="40">
        <f t="shared" ref="KCL201" si="2001">KCJ201*(($F$183)+1)+(IF(KCK201&lt;101,KCK201,IF(KCK201&lt;201,KCK201/2,IF(KCK201&lt;=301,KCK201/3,KCK201/4))))</f>
        <v>712.03859999999997</v>
      </c>
      <c r="KCM201" s="62">
        <f t="shared" si="1997"/>
        <v>0</v>
      </c>
      <c r="KCN201" s="63"/>
      <c r="KCO201" s="62">
        <v>5</v>
      </c>
      <c r="KCP201" s="63"/>
      <c r="KCQ201" s="40" t="s">
        <v>192</v>
      </c>
      <c r="KCR201" s="40">
        <f t="shared" ref="KCR201" si="2002">(35.15+3.1+0.75*(2.75+2.3+2.75))*10.764</f>
        <v>474.69239999999996</v>
      </c>
      <c r="KCS201" s="40">
        <v>0</v>
      </c>
      <c r="KCT201" s="40">
        <f t="shared" ref="KCT201" si="2003">KCR201*(($F$183)+1)+(IF(KCS201&lt;101,KCS201,IF(KCS201&lt;201,KCS201/2,IF(KCS201&lt;=301,KCS201/3,KCS201/4))))</f>
        <v>712.03859999999997</v>
      </c>
      <c r="KCU201" s="62">
        <f t="shared" si="1997"/>
        <v>0</v>
      </c>
      <c r="KCV201" s="63"/>
      <c r="KCW201" s="62">
        <v>5</v>
      </c>
      <c r="KCX201" s="63"/>
      <c r="KCY201" s="40" t="s">
        <v>192</v>
      </c>
      <c r="KCZ201" s="40">
        <f t="shared" ref="KCZ201" si="2004">(35.15+3.1+0.75*(2.75+2.3+2.75))*10.764</f>
        <v>474.69239999999996</v>
      </c>
      <c r="KDA201" s="40">
        <v>0</v>
      </c>
      <c r="KDB201" s="40">
        <f t="shared" ref="KDB201" si="2005">KCZ201*(($F$183)+1)+(IF(KDA201&lt;101,KDA201,IF(KDA201&lt;201,KDA201/2,IF(KDA201&lt;=301,KDA201/3,KDA201/4))))</f>
        <v>712.03859999999997</v>
      </c>
      <c r="KDC201" s="62">
        <f t="shared" si="1997"/>
        <v>0</v>
      </c>
      <c r="KDD201" s="63"/>
      <c r="KDE201" s="62">
        <v>5</v>
      </c>
      <c r="KDF201" s="63"/>
      <c r="KDG201" s="40" t="s">
        <v>192</v>
      </c>
      <c r="KDH201" s="40">
        <f t="shared" ref="KDH201" si="2006">(35.15+3.1+0.75*(2.75+2.3+2.75))*10.764</f>
        <v>474.69239999999996</v>
      </c>
      <c r="KDI201" s="40">
        <v>0</v>
      </c>
      <c r="KDJ201" s="40">
        <f t="shared" ref="KDJ201" si="2007">KDH201*(($F$183)+1)+(IF(KDI201&lt;101,KDI201,IF(KDI201&lt;201,KDI201/2,IF(KDI201&lt;=301,KDI201/3,KDI201/4))))</f>
        <v>712.03859999999997</v>
      </c>
      <c r="KDK201" s="62">
        <f t="shared" si="1997"/>
        <v>0</v>
      </c>
      <c r="KDL201" s="63"/>
      <c r="KDM201" s="62">
        <v>5</v>
      </c>
      <c r="KDN201" s="63"/>
      <c r="KDO201" s="40" t="s">
        <v>192</v>
      </c>
      <c r="KDP201" s="40">
        <f t="shared" ref="KDP201" si="2008">(35.15+3.1+0.75*(2.75+2.3+2.75))*10.764</f>
        <v>474.69239999999996</v>
      </c>
      <c r="KDQ201" s="40">
        <v>0</v>
      </c>
      <c r="KDR201" s="40">
        <f t="shared" ref="KDR201" si="2009">KDP201*(($F$183)+1)+(IF(KDQ201&lt;101,KDQ201,IF(KDQ201&lt;201,KDQ201/2,IF(KDQ201&lt;=301,KDQ201/3,KDQ201/4))))</f>
        <v>712.03859999999997</v>
      </c>
      <c r="KDS201" s="62">
        <f t="shared" si="1997"/>
        <v>0</v>
      </c>
      <c r="KDT201" s="63"/>
      <c r="KDU201" s="62">
        <v>5</v>
      </c>
      <c r="KDV201" s="63"/>
      <c r="KDW201" s="40" t="s">
        <v>192</v>
      </c>
      <c r="KDX201" s="40">
        <f t="shared" ref="KDX201" si="2010">(35.15+3.1+0.75*(2.75+2.3+2.75))*10.764</f>
        <v>474.69239999999996</v>
      </c>
      <c r="KDY201" s="40">
        <v>0</v>
      </c>
      <c r="KDZ201" s="40">
        <f t="shared" ref="KDZ201" si="2011">KDX201*(($F$183)+1)+(IF(KDY201&lt;101,KDY201,IF(KDY201&lt;201,KDY201/2,IF(KDY201&lt;=301,KDY201/3,KDY201/4))))</f>
        <v>712.03859999999997</v>
      </c>
      <c r="KEA201" s="62">
        <f t="shared" si="1997"/>
        <v>0</v>
      </c>
      <c r="KEB201" s="63"/>
      <c r="KEC201" s="62">
        <v>5</v>
      </c>
      <c r="KED201" s="63"/>
      <c r="KEE201" s="40" t="s">
        <v>192</v>
      </c>
      <c r="KEF201" s="40">
        <f t="shared" ref="KEF201" si="2012">(35.15+3.1+0.75*(2.75+2.3+2.75))*10.764</f>
        <v>474.69239999999996</v>
      </c>
      <c r="KEG201" s="40">
        <v>0</v>
      </c>
      <c r="KEH201" s="40">
        <f t="shared" ref="KEH201" si="2013">KEF201*(($F$183)+1)+(IF(KEG201&lt;101,KEG201,IF(KEG201&lt;201,KEG201/2,IF(KEG201&lt;=301,KEG201/3,KEG201/4))))</f>
        <v>712.03859999999997</v>
      </c>
      <c r="KEI201" s="62">
        <f t="shared" ref="KEI201:KGM201" si="2014">KEI200</f>
        <v>0</v>
      </c>
      <c r="KEJ201" s="63"/>
      <c r="KEK201" s="62">
        <v>5</v>
      </c>
      <c r="KEL201" s="63"/>
      <c r="KEM201" s="40" t="s">
        <v>192</v>
      </c>
      <c r="KEN201" s="40">
        <f t="shared" ref="KEN201" si="2015">(35.15+3.1+0.75*(2.75+2.3+2.75))*10.764</f>
        <v>474.69239999999996</v>
      </c>
      <c r="KEO201" s="40">
        <v>0</v>
      </c>
      <c r="KEP201" s="40">
        <f t="shared" ref="KEP201" si="2016">KEN201*(($F$183)+1)+(IF(KEO201&lt;101,KEO201,IF(KEO201&lt;201,KEO201/2,IF(KEO201&lt;=301,KEO201/3,KEO201/4))))</f>
        <v>712.03859999999997</v>
      </c>
      <c r="KEQ201" s="62">
        <f t="shared" si="2014"/>
        <v>0</v>
      </c>
      <c r="KER201" s="63"/>
      <c r="KES201" s="62">
        <v>5</v>
      </c>
      <c r="KET201" s="63"/>
      <c r="KEU201" s="40" t="s">
        <v>192</v>
      </c>
      <c r="KEV201" s="40">
        <f t="shared" ref="KEV201" si="2017">(35.15+3.1+0.75*(2.75+2.3+2.75))*10.764</f>
        <v>474.69239999999996</v>
      </c>
      <c r="KEW201" s="40">
        <v>0</v>
      </c>
      <c r="KEX201" s="40">
        <f t="shared" ref="KEX201" si="2018">KEV201*(($F$183)+1)+(IF(KEW201&lt;101,KEW201,IF(KEW201&lt;201,KEW201/2,IF(KEW201&lt;=301,KEW201/3,KEW201/4))))</f>
        <v>712.03859999999997</v>
      </c>
      <c r="KEY201" s="62">
        <f t="shared" si="2014"/>
        <v>0</v>
      </c>
      <c r="KEZ201" s="63"/>
      <c r="KFA201" s="62">
        <v>5</v>
      </c>
      <c r="KFB201" s="63"/>
      <c r="KFC201" s="40" t="s">
        <v>192</v>
      </c>
      <c r="KFD201" s="40">
        <f t="shared" ref="KFD201" si="2019">(35.15+3.1+0.75*(2.75+2.3+2.75))*10.764</f>
        <v>474.69239999999996</v>
      </c>
      <c r="KFE201" s="40">
        <v>0</v>
      </c>
      <c r="KFF201" s="40">
        <f t="shared" ref="KFF201" si="2020">KFD201*(($F$183)+1)+(IF(KFE201&lt;101,KFE201,IF(KFE201&lt;201,KFE201/2,IF(KFE201&lt;=301,KFE201/3,KFE201/4))))</f>
        <v>712.03859999999997</v>
      </c>
      <c r="KFG201" s="62">
        <f t="shared" si="2014"/>
        <v>0</v>
      </c>
      <c r="KFH201" s="63"/>
      <c r="KFI201" s="62">
        <v>5</v>
      </c>
      <c r="KFJ201" s="63"/>
      <c r="KFK201" s="40" t="s">
        <v>192</v>
      </c>
      <c r="KFL201" s="40">
        <f t="shared" ref="KFL201" si="2021">(35.15+3.1+0.75*(2.75+2.3+2.75))*10.764</f>
        <v>474.69239999999996</v>
      </c>
      <c r="KFM201" s="40">
        <v>0</v>
      </c>
      <c r="KFN201" s="40">
        <f t="shared" ref="KFN201" si="2022">KFL201*(($F$183)+1)+(IF(KFM201&lt;101,KFM201,IF(KFM201&lt;201,KFM201/2,IF(KFM201&lt;=301,KFM201/3,KFM201/4))))</f>
        <v>712.03859999999997</v>
      </c>
      <c r="KFO201" s="62">
        <f t="shared" si="2014"/>
        <v>0</v>
      </c>
      <c r="KFP201" s="63"/>
      <c r="KFQ201" s="62">
        <v>5</v>
      </c>
      <c r="KFR201" s="63"/>
      <c r="KFS201" s="40" t="s">
        <v>192</v>
      </c>
      <c r="KFT201" s="40">
        <f t="shared" ref="KFT201" si="2023">(35.15+3.1+0.75*(2.75+2.3+2.75))*10.764</f>
        <v>474.69239999999996</v>
      </c>
      <c r="KFU201" s="40">
        <v>0</v>
      </c>
      <c r="KFV201" s="40">
        <f t="shared" ref="KFV201" si="2024">KFT201*(($F$183)+1)+(IF(KFU201&lt;101,KFU201,IF(KFU201&lt;201,KFU201/2,IF(KFU201&lt;=301,KFU201/3,KFU201/4))))</f>
        <v>712.03859999999997</v>
      </c>
      <c r="KFW201" s="62">
        <f t="shared" si="2014"/>
        <v>0</v>
      </c>
      <c r="KFX201" s="63"/>
      <c r="KFY201" s="62">
        <v>5</v>
      </c>
      <c r="KFZ201" s="63"/>
      <c r="KGA201" s="40" t="s">
        <v>192</v>
      </c>
      <c r="KGB201" s="40">
        <f t="shared" ref="KGB201" si="2025">(35.15+3.1+0.75*(2.75+2.3+2.75))*10.764</f>
        <v>474.69239999999996</v>
      </c>
      <c r="KGC201" s="40">
        <v>0</v>
      </c>
      <c r="KGD201" s="40">
        <f t="shared" ref="KGD201" si="2026">KGB201*(($F$183)+1)+(IF(KGC201&lt;101,KGC201,IF(KGC201&lt;201,KGC201/2,IF(KGC201&lt;=301,KGC201/3,KGC201/4))))</f>
        <v>712.03859999999997</v>
      </c>
      <c r="KGE201" s="62">
        <f t="shared" si="2014"/>
        <v>0</v>
      </c>
      <c r="KGF201" s="63"/>
      <c r="KGG201" s="62">
        <v>5</v>
      </c>
      <c r="KGH201" s="63"/>
      <c r="KGI201" s="40" t="s">
        <v>192</v>
      </c>
      <c r="KGJ201" s="40">
        <f t="shared" ref="KGJ201" si="2027">(35.15+3.1+0.75*(2.75+2.3+2.75))*10.764</f>
        <v>474.69239999999996</v>
      </c>
      <c r="KGK201" s="40">
        <v>0</v>
      </c>
      <c r="KGL201" s="40">
        <f t="shared" ref="KGL201" si="2028">KGJ201*(($F$183)+1)+(IF(KGK201&lt;101,KGK201,IF(KGK201&lt;201,KGK201/2,IF(KGK201&lt;=301,KGK201/3,KGK201/4))))</f>
        <v>712.03859999999997</v>
      </c>
      <c r="KGM201" s="62">
        <f t="shared" si="2014"/>
        <v>0</v>
      </c>
      <c r="KGN201" s="63"/>
      <c r="KGO201" s="62">
        <v>5</v>
      </c>
      <c r="KGP201" s="63"/>
      <c r="KGQ201" s="40" t="s">
        <v>192</v>
      </c>
      <c r="KGR201" s="40">
        <f t="shared" ref="KGR201" si="2029">(35.15+3.1+0.75*(2.75+2.3+2.75))*10.764</f>
        <v>474.69239999999996</v>
      </c>
      <c r="KGS201" s="40">
        <v>0</v>
      </c>
      <c r="KGT201" s="40">
        <f t="shared" ref="KGT201" si="2030">KGR201*(($F$183)+1)+(IF(KGS201&lt;101,KGS201,IF(KGS201&lt;201,KGS201/2,IF(KGS201&lt;=301,KGS201/3,KGS201/4))))</f>
        <v>712.03859999999997</v>
      </c>
      <c r="KGU201" s="62">
        <f t="shared" ref="KGU201:KIY201" si="2031">KGU200</f>
        <v>0</v>
      </c>
      <c r="KGV201" s="63"/>
      <c r="KGW201" s="62">
        <v>5</v>
      </c>
      <c r="KGX201" s="63"/>
      <c r="KGY201" s="40" t="s">
        <v>192</v>
      </c>
      <c r="KGZ201" s="40">
        <f t="shared" ref="KGZ201" si="2032">(35.15+3.1+0.75*(2.75+2.3+2.75))*10.764</f>
        <v>474.69239999999996</v>
      </c>
      <c r="KHA201" s="40">
        <v>0</v>
      </c>
      <c r="KHB201" s="40">
        <f t="shared" ref="KHB201" si="2033">KGZ201*(($F$183)+1)+(IF(KHA201&lt;101,KHA201,IF(KHA201&lt;201,KHA201/2,IF(KHA201&lt;=301,KHA201/3,KHA201/4))))</f>
        <v>712.03859999999997</v>
      </c>
      <c r="KHC201" s="62">
        <f t="shared" si="2031"/>
        <v>0</v>
      </c>
      <c r="KHD201" s="63"/>
      <c r="KHE201" s="62">
        <v>5</v>
      </c>
      <c r="KHF201" s="63"/>
      <c r="KHG201" s="40" t="s">
        <v>192</v>
      </c>
      <c r="KHH201" s="40">
        <f t="shared" ref="KHH201" si="2034">(35.15+3.1+0.75*(2.75+2.3+2.75))*10.764</f>
        <v>474.69239999999996</v>
      </c>
      <c r="KHI201" s="40">
        <v>0</v>
      </c>
      <c r="KHJ201" s="40">
        <f t="shared" ref="KHJ201" si="2035">KHH201*(($F$183)+1)+(IF(KHI201&lt;101,KHI201,IF(KHI201&lt;201,KHI201/2,IF(KHI201&lt;=301,KHI201/3,KHI201/4))))</f>
        <v>712.03859999999997</v>
      </c>
      <c r="KHK201" s="62">
        <f t="shared" si="2031"/>
        <v>0</v>
      </c>
      <c r="KHL201" s="63"/>
      <c r="KHM201" s="62">
        <v>5</v>
      </c>
      <c r="KHN201" s="63"/>
      <c r="KHO201" s="40" t="s">
        <v>192</v>
      </c>
      <c r="KHP201" s="40">
        <f t="shared" ref="KHP201" si="2036">(35.15+3.1+0.75*(2.75+2.3+2.75))*10.764</f>
        <v>474.69239999999996</v>
      </c>
      <c r="KHQ201" s="40">
        <v>0</v>
      </c>
      <c r="KHR201" s="40">
        <f t="shared" ref="KHR201" si="2037">KHP201*(($F$183)+1)+(IF(KHQ201&lt;101,KHQ201,IF(KHQ201&lt;201,KHQ201/2,IF(KHQ201&lt;=301,KHQ201/3,KHQ201/4))))</f>
        <v>712.03859999999997</v>
      </c>
      <c r="KHS201" s="62">
        <f t="shared" si="2031"/>
        <v>0</v>
      </c>
      <c r="KHT201" s="63"/>
      <c r="KHU201" s="62">
        <v>5</v>
      </c>
      <c r="KHV201" s="63"/>
      <c r="KHW201" s="40" t="s">
        <v>192</v>
      </c>
      <c r="KHX201" s="40">
        <f t="shared" ref="KHX201" si="2038">(35.15+3.1+0.75*(2.75+2.3+2.75))*10.764</f>
        <v>474.69239999999996</v>
      </c>
      <c r="KHY201" s="40">
        <v>0</v>
      </c>
      <c r="KHZ201" s="40">
        <f t="shared" ref="KHZ201" si="2039">KHX201*(($F$183)+1)+(IF(KHY201&lt;101,KHY201,IF(KHY201&lt;201,KHY201/2,IF(KHY201&lt;=301,KHY201/3,KHY201/4))))</f>
        <v>712.03859999999997</v>
      </c>
      <c r="KIA201" s="62">
        <f t="shared" si="2031"/>
        <v>0</v>
      </c>
      <c r="KIB201" s="63"/>
      <c r="KIC201" s="62">
        <v>5</v>
      </c>
      <c r="KID201" s="63"/>
      <c r="KIE201" s="40" t="s">
        <v>192</v>
      </c>
      <c r="KIF201" s="40">
        <f t="shared" ref="KIF201" si="2040">(35.15+3.1+0.75*(2.75+2.3+2.75))*10.764</f>
        <v>474.69239999999996</v>
      </c>
      <c r="KIG201" s="40">
        <v>0</v>
      </c>
      <c r="KIH201" s="40">
        <f t="shared" ref="KIH201" si="2041">KIF201*(($F$183)+1)+(IF(KIG201&lt;101,KIG201,IF(KIG201&lt;201,KIG201/2,IF(KIG201&lt;=301,KIG201/3,KIG201/4))))</f>
        <v>712.03859999999997</v>
      </c>
      <c r="KII201" s="62">
        <f t="shared" si="2031"/>
        <v>0</v>
      </c>
      <c r="KIJ201" s="63"/>
      <c r="KIK201" s="62">
        <v>5</v>
      </c>
      <c r="KIL201" s="63"/>
      <c r="KIM201" s="40" t="s">
        <v>192</v>
      </c>
      <c r="KIN201" s="40">
        <f t="shared" ref="KIN201" si="2042">(35.15+3.1+0.75*(2.75+2.3+2.75))*10.764</f>
        <v>474.69239999999996</v>
      </c>
      <c r="KIO201" s="40">
        <v>0</v>
      </c>
      <c r="KIP201" s="40">
        <f t="shared" ref="KIP201" si="2043">KIN201*(($F$183)+1)+(IF(KIO201&lt;101,KIO201,IF(KIO201&lt;201,KIO201/2,IF(KIO201&lt;=301,KIO201/3,KIO201/4))))</f>
        <v>712.03859999999997</v>
      </c>
      <c r="KIQ201" s="62">
        <f t="shared" si="2031"/>
        <v>0</v>
      </c>
      <c r="KIR201" s="63"/>
      <c r="KIS201" s="62">
        <v>5</v>
      </c>
      <c r="KIT201" s="63"/>
      <c r="KIU201" s="40" t="s">
        <v>192</v>
      </c>
      <c r="KIV201" s="40">
        <f t="shared" ref="KIV201" si="2044">(35.15+3.1+0.75*(2.75+2.3+2.75))*10.764</f>
        <v>474.69239999999996</v>
      </c>
      <c r="KIW201" s="40">
        <v>0</v>
      </c>
      <c r="KIX201" s="40">
        <f t="shared" ref="KIX201" si="2045">KIV201*(($F$183)+1)+(IF(KIW201&lt;101,KIW201,IF(KIW201&lt;201,KIW201/2,IF(KIW201&lt;=301,KIW201/3,KIW201/4))))</f>
        <v>712.03859999999997</v>
      </c>
      <c r="KIY201" s="62">
        <f t="shared" si="2031"/>
        <v>0</v>
      </c>
      <c r="KIZ201" s="63"/>
      <c r="KJA201" s="62">
        <v>5</v>
      </c>
      <c r="KJB201" s="63"/>
      <c r="KJC201" s="40" t="s">
        <v>192</v>
      </c>
      <c r="KJD201" s="40">
        <f t="shared" ref="KJD201" si="2046">(35.15+3.1+0.75*(2.75+2.3+2.75))*10.764</f>
        <v>474.69239999999996</v>
      </c>
      <c r="KJE201" s="40">
        <v>0</v>
      </c>
      <c r="KJF201" s="40">
        <f t="shared" ref="KJF201" si="2047">KJD201*(($F$183)+1)+(IF(KJE201&lt;101,KJE201,IF(KJE201&lt;201,KJE201/2,IF(KJE201&lt;=301,KJE201/3,KJE201/4))))</f>
        <v>712.03859999999997</v>
      </c>
      <c r="KJG201" s="62">
        <f t="shared" ref="KJG201:KLK201" si="2048">KJG200</f>
        <v>0</v>
      </c>
      <c r="KJH201" s="63"/>
      <c r="KJI201" s="62">
        <v>5</v>
      </c>
      <c r="KJJ201" s="63"/>
      <c r="KJK201" s="40" t="s">
        <v>192</v>
      </c>
      <c r="KJL201" s="40">
        <f t="shared" ref="KJL201" si="2049">(35.15+3.1+0.75*(2.75+2.3+2.75))*10.764</f>
        <v>474.69239999999996</v>
      </c>
      <c r="KJM201" s="40">
        <v>0</v>
      </c>
      <c r="KJN201" s="40">
        <f t="shared" ref="KJN201" si="2050">KJL201*(($F$183)+1)+(IF(KJM201&lt;101,KJM201,IF(KJM201&lt;201,KJM201/2,IF(KJM201&lt;=301,KJM201/3,KJM201/4))))</f>
        <v>712.03859999999997</v>
      </c>
      <c r="KJO201" s="62">
        <f t="shared" si="2048"/>
        <v>0</v>
      </c>
      <c r="KJP201" s="63"/>
      <c r="KJQ201" s="62">
        <v>5</v>
      </c>
      <c r="KJR201" s="63"/>
      <c r="KJS201" s="40" t="s">
        <v>192</v>
      </c>
      <c r="KJT201" s="40">
        <f t="shared" ref="KJT201" si="2051">(35.15+3.1+0.75*(2.75+2.3+2.75))*10.764</f>
        <v>474.69239999999996</v>
      </c>
      <c r="KJU201" s="40">
        <v>0</v>
      </c>
      <c r="KJV201" s="40">
        <f t="shared" ref="KJV201" si="2052">KJT201*(($F$183)+1)+(IF(KJU201&lt;101,KJU201,IF(KJU201&lt;201,KJU201/2,IF(KJU201&lt;=301,KJU201/3,KJU201/4))))</f>
        <v>712.03859999999997</v>
      </c>
      <c r="KJW201" s="62">
        <f t="shared" si="2048"/>
        <v>0</v>
      </c>
      <c r="KJX201" s="63"/>
      <c r="KJY201" s="62">
        <v>5</v>
      </c>
      <c r="KJZ201" s="63"/>
      <c r="KKA201" s="40" t="s">
        <v>192</v>
      </c>
      <c r="KKB201" s="40">
        <f t="shared" ref="KKB201" si="2053">(35.15+3.1+0.75*(2.75+2.3+2.75))*10.764</f>
        <v>474.69239999999996</v>
      </c>
      <c r="KKC201" s="40">
        <v>0</v>
      </c>
      <c r="KKD201" s="40">
        <f t="shared" ref="KKD201" si="2054">KKB201*(($F$183)+1)+(IF(KKC201&lt;101,KKC201,IF(KKC201&lt;201,KKC201/2,IF(KKC201&lt;=301,KKC201/3,KKC201/4))))</f>
        <v>712.03859999999997</v>
      </c>
      <c r="KKE201" s="62">
        <f t="shared" si="2048"/>
        <v>0</v>
      </c>
      <c r="KKF201" s="63"/>
      <c r="KKG201" s="62">
        <v>5</v>
      </c>
      <c r="KKH201" s="63"/>
      <c r="KKI201" s="40" t="s">
        <v>192</v>
      </c>
      <c r="KKJ201" s="40">
        <f t="shared" ref="KKJ201" si="2055">(35.15+3.1+0.75*(2.75+2.3+2.75))*10.764</f>
        <v>474.69239999999996</v>
      </c>
      <c r="KKK201" s="40">
        <v>0</v>
      </c>
      <c r="KKL201" s="40">
        <f t="shared" ref="KKL201" si="2056">KKJ201*(($F$183)+1)+(IF(KKK201&lt;101,KKK201,IF(KKK201&lt;201,KKK201/2,IF(KKK201&lt;=301,KKK201/3,KKK201/4))))</f>
        <v>712.03859999999997</v>
      </c>
      <c r="KKM201" s="62">
        <f t="shared" si="2048"/>
        <v>0</v>
      </c>
      <c r="KKN201" s="63"/>
      <c r="KKO201" s="62">
        <v>5</v>
      </c>
      <c r="KKP201" s="63"/>
      <c r="KKQ201" s="40" t="s">
        <v>192</v>
      </c>
      <c r="KKR201" s="40">
        <f t="shared" ref="KKR201" si="2057">(35.15+3.1+0.75*(2.75+2.3+2.75))*10.764</f>
        <v>474.69239999999996</v>
      </c>
      <c r="KKS201" s="40">
        <v>0</v>
      </c>
      <c r="KKT201" s="40">
        <f t="shared" ref="KKT201" si="2058">KKR201*(($F$183)+1)+(IF(KKS201&lt;101,KKS201,IF(KKS201&lt;201,KKS201/2,IF(KKS201&lt;=301,KKS201/3,KKS201/4))))</f>
        <v>712.03859999999997</v>
      </c>
      <c r="KKU201" s="62">
        <f t="shared" si="2048"/>
        <v>0</v>
      </c>
      <c r="KKV201" s="63"/>
      <c r="KKW201" s="62">
        <v>5</v>
      </c>
      <c r="KKX201" s="63"/>
      <c r="KKY201" s="40" t="s">
        <v>192</v>
      </c>
      <c r="KKZ201" s="40">
        <f t="shared" ref="KKZ201" si="2059">(35.15+3.1+0.75*(2.75+2.3+2.75))*10.764</f>
        <v>474.69239999999996</v>
      </c>
      <c r="KLA201" s="40">
        <v>0</v>
      </c>
      <c r="KLB201" s="40">
        <f t="shared" ref="KLB201" si="2060">KKZ201*(($F$183)+1)+(IF(KLA201&lt;101,KLA201,IF(KLA201&lt;201,KLA201/2,IF(KLA201&lt;=301,KLA201/3,KLA201/4))))</f>
        <v>712.03859999999997</v>
      </c>
      <c r="KLC201" s="62">
        <f t="shared" si="2048"/>
        <v>0</v>
      </c>
      <c r="KLD201" s="63"/>
      <c r="KLE201" s="62">
        <v>5</v>
      </c>
      <c r="KLF201" s="63"/>
      <c r="KLG201" s="40" t="s">
        <v>192</v>
      </c>
      <c r="KLH201" s="40">
        <f t="shared" ref="KLH201" si="2061">(35.15+3.1+0.75*(2.75+2.3+2.75))*10.764</f>
        <v>474.69239999999996</v>
      </c>
      <c r="KLI201" s="40">
        <v>0</v>
      </c>
      <c r="KLJ201" s="40">
        <f t="shared" ref="KLJ201" si="2062">KLH201*(($F$183)+1)+(IF(KLI201&lt;101,KLI201,IF(KLI201&lt;201,KLI201/2,IF(KLI201&lt;=301,KLI201/3,KLI201/4))))</f>
        <v>712.03859999999997</v>
      </c>
      <c r="KLK201" s="62">
        <f t="shared" si="2048"/>
        <v>0</v>
      </c>
      <c r="KLL201" s="63"/>
      <c r="KLM201" s="62">
        <v>5</v>
      </c>
      <c r="KLN201" s="63"/>
      <c r="KLO201" s="40" t="s">
        <v>192</v>
      </c>
      <c r="KLP201" s="40">
        <f t="shared" ref="KLP201" si="2063">(35.15+3.1+0.75*(2.75+2.3+2.75))*10.764</f>
        <v>474.69239999999996</v>
      </c>
      <c r="KLQ201" s="40">
        <v>0</v>
      </c>
      <c r="KLR201" s="40">
        <f t="shared" ref="KLR201" si="2064">KLP201*(($F$183)+1)+(IF(KLQ201&lt;101,KLQ201,IF(KLQ201&lt;201,KLQ201/2,IF(KLQ201&lt;=301,KLQ201/3,KLQ201/4))))</f>
        <v>712.03859999999997</v>
      </c>
      <c r="KLS201" s="62">
        <f t="shared" ref="KLS201:KNW201" si="2065">KLS200</f>
        <v>0</v>
      </c>
      <c r="KLT201" s="63"/>
      <c r="KLU201" s="62">
        <v>5</v>
      </c>
      <c r="KLV201" s="63"/>
      <c r="KLW201" s="40" t="s">
        <v>192</v>
      </c>
      <c r="KLX201" s="40">
        <f t="shared" ref="KLX201" si="2066">(35.15+3.1+0.75*(2.75+2.3+2.75))*10.764</f>
        <v>474.69239999999996</v>
      </c>
      <c r="KLY201" s="40">
        <v>0</v>
      </c>
      <c r="KLZ201" s="40">
        <f t="shared" ref="KLZ201" si="2067">KLX201*(($F$183)+1)+(IF(KLY201&lt;101,KLY201,IF(KLY201&lt;201,KLY201/2,IF(KLY201&lt;=301,KLY201/3,KLY201/4))))</f>
        <v>712.03859999999997</v>
      </c>
      <c r="KMA201" s="62">
        <f t="shared" si="2065"/>
        <v>0</v>
      </c>
      <c r="KMB201" s="63"/>
      <c r="KMC201" s="62">
        <v>5</v>
      </c>
      <c r="KMD201" s="63"/>
      <c r="KME201" s="40" t="s">
        <v>192</v>
      </c>
      <c r="KMF201" s="40">
        <f t="shared" ref="KMF201" si="2068">(35.15+3.1+0.75*(2.75+2.3+2.75))*10.764</f>
        <v>474.69239999999996</v>
      </c>
      <c r="KMG201" s="40">
        <v>0</v>
      </c>
      <c r="KMH201" s="40">
        <f t="shared" ref="KMH201" si="2069">KMF201*(($F$183)+1)+(IF(KMG201&lt;101,KMG201,IF(KMG201&lt;201,KMG201/2,IF(KMG201&lt;=301,KMG201/3,KMG201/4))))</f>
        <v>712.03859999999997</v>
      </c>
      <c r="KMI201" s="62">
        <f t="shared" si="2065"/>
        <v>0</v>
      </c>
      <c r="KMJ201" s="63"/>
      <c r="KMK201" s="62">
        <v>5</v>
      </c>
      <c r="KML201" s="63"/>
      <c r="KMM201" s="40" t="s">
        <v>192</v>
      </c>
      <c r="KMN201" s="40">
        <f t="shared" ref="KMN201" si="2070">(35.15+3.1+0.75*(2.75+2.3+2.75))*10.764</f>
        <v>474.69239999999996</v>
      </c>
      <c r="KMO201" s="40">
        <v>0</v>
      </c>
      <c r="KMP201" s="40">
        <f t="shared" ref="KMP201" si="2071">KMN201*(($F$183)+1)+(IF(KMO201&lt;101,KMO201,IF(KMO201&lt;201,KMO201/2,IF(KMO201&lt;=301,KMO201/3,KMO201/4))))</f>
        <v>712.03859999999997</v>
      </c>
      <c r="KMQ201" s="62">
        <f t="shared" si="2065"/>
        <v>0</v>
      </c>
      <c r="KMR201" s="63"/>
      <c r="KMS201" s="62">
        <v>5</v>
      </c>
      <c r="KMT201" s="63"/>
      <c r="KMU201" s="40" t="s">
        <v>192</v>
      </c>
      <c r="KMV201" s="40">
        <f t="shared" ref="KMV201" si="2072">(35.15+3.1+0.75*(2.75+2.3+2.75))*10.764</f>
        <v>474.69239999999996</v>
      </c>
      <c r="KMW201" s="40">
        <v>0</v>
      </c>
      <c r="KMX201" s="40">
        <f t="shared" ref="KMX201" si="2073">KMV201*(($F$183)+1)+(IF(KMW201&lt;101,KMW201,IF(KMW201&lt;201,KMW201/2,IF(KMW201&lt;=301,KMW201/3,KMW201/4))))</f>
        <v>712.03859999999997</v>
      </c>
      <c r="KMY201" s="62">
        <f t="shared" si="2065"/>
        <v>0</v>
      </c>
      <c r="KMZ201" s="63"/>
      <c r="KNA201" s="62">
        <v>5</v>
      </c>
      <c r="KNB201" s="63"/>
      <c r="KNC201" s="40" t="s">
        <v>192</v>
      </c>
      <c r="KND201" s="40">
        <f t="shared" ref="KND201" si="2074">(35.15+3.1+0.75*(2.75+2.3+2.75))*10.764</f>
        <v>474.69239999999996</v>
      </c>
      <c r="KNE201" s="40">
        <v>0</v>
      </c>
      <c r="KNF201" s="40">
        <f t="shared" ref="KNF201" si="2075">KND201*(($F$183)+1)+(IF(KNE201&lt;101,KNE201,IF(KNE201&lt;201,KNE201/2,IF(KNE201&lt;=301,KNE201/3,KNE201/4))))</f>
        <v>712.03859999999997</v>
      </c>
      <c r="KNG201" s="62">
        <f t="shared" si="2065"/>
        <v>0</v>
      </c>
      <c r="KNH201" s="63"/>
      <c r="KNI201" s="62">
        <v>5</v>
      </c>
      <c r="KNJ201" s="63"/>
      <c r="KNK201" s="40" t="s">
        <v>192</v>
      </c>
      <c r="KNL201" s="40">
        <f t="shared" ref="KNL201" si="2076">(35.15+3.1+0.75*(2.75+2.3+2.75))*10.764</f>
        <v>474.69239999999996</v>
      </c>
      <c r="KNM201" s="40">
        <v>0</v>
      </c>
      <c r="KNN201" s="40">
        <f t="shared" ref="KNN201" si="2077">KNL201*(($F$183)+1)+(IF(KNM201&lt;101,KNM201,IF(KNM201&lt;201,KNM201/2,IF(KNM201&lt;=301,KNM201/3,KNM201/4))))</f>
        <v>712.03859999999997</v>
      </c>
      <c r="KNO201" s="62">
        <f t="shared" si="2065"/>
        <v>0</v>
      </c>
      <c r="KNP201" s="63"/>
      <c r="KNQ201" s="62">
        <v>5</v>
      </c>
      <c r="KNR201" s="63"/>
      <c r="KNS201" s="40" t="s">
        <v>192</v>
      </c>
      <c r="KNT201" s="40">
        <f t="shared" ref="KNT201" si="2078">(35.15+3.1+0.75*(2.75+2.3+2.75))*10.764</f>
        <v>474.69239999999996</v>
      </c>
      <c r="KNU201" s="40">
        <v>0</v>
      </c>
      <c r="KNV201" s="40">
        <f t="shared" ref="KNV201" si="2079">KNT201*(($F$183)+1)+(IF(KNU201&lt;101,KNU201,IF(KNU201&lt;201,KNU201/2,IF(KNU201&lt;=301,KNU201/3,KNU201/4))))</f>
        <v>712.03859999999997</v>
      </c>
      <c r="KNW201" s="62">
        <f t="shared" si="2065"/>
        <v>0</v>
      </c>
      <c r="KNX201" s="63"/>
      <c r="KNY201" s="62">
        <v>5</v>
      </c>
      <c r="KNZ201" s="63"/>
      <c r="KOA201" s="40" t="s">
        <v>192</v>
      </c>
      <c r="KOB201" s="40">
        <f t="shared" ref="KOB201" si="2080">(35.15+3.1+0.75*(2.75+2.3+2.75))*10.764</f>
        <v>474.69239999999996</v>
      </c>
      <c r="KOC201" s="40">
        <v>0</v>
      </c>
      <c r="KOD201" s="40">
        <f t="shared" ref="KOD201" si="2081">KOB201*(($F$183)+1)+(IF(KOC201&lt;101,KOC201,IF(KOC201&lt;201,KOC201/2,IF(KOC201&lt;=301,KOC201/3,KOC201/4))))</f>
        <v>712.03859999999997</v>
      </c>
      <c r="KOE201" s="62">
        <f t="shared" ref="KOE201:KQI201" si="2082">KOE200</f>
        <v>0</v>
      </c>
      <c r="KOF201" s="63"/>
      <c r="KOG201" s="62">
        <v>5</v>
      </c>
      <c r="KOH201" s="63"/>
      <c r="KOI201" s="40" t="s">
        <v>192</v>
      </c>
      <c r="KOJ201" s="40">
        <f t="shared" ref="KOJ201" si="2083">(35.15+3.1+0.75*(2.75+2.3+2.75))*10.764</f>
        <v>474.69239999999996</v>
      </c>
      <c r="KOK201" s="40">
        <v>0</v>
      </c>
      <c r="KOL201" s="40">
        <f t="shared" ref="KOL201" si="2084">KOJ201*(($F$183)+1)+(IF(KOK201&lt;101,KOK201,IF(KOK201&lt;201,KOK201/2,IF(KOK201&lt;=301,KOK201/3,KOK201/4))))</f>
        <v>712.03859999999997</v>
      </c>
      <c r="KOM201" s="62">
        <f t="shared" si="2082"/>
        <v>0</v>
      </c>
      <c r="KON201" s="63"/>
      <c r="KOO201" s="62">
        <v>5</v>
      </c>
      <c r="KOP201" s="63"/>
      <c r="KOQ201" s="40" t="s">
        <v>192</v>
      </c>
      <c r="KOR201" s="40">
        <f t="shared" ref="KOR201" si="2085">(35.15+3.1+0.75*(2.75+2.3+2.75))*10.764</f>
        <v>474.69239999999996</v>
      </c>
      <c r="KOS201" s="40">
        <v>0</v>
      </c>
      <c r="KOT201" s="40">
        <f t="shared" ref="KOT201" si="2086">KOR201*(($F$183)+1)+(IF(KOS201&lt;101,KOS201,IF(KOS201&lt;201,KOS201/2,IF(KOS201&lt;=301,KOS201/3,KOS201/4))))</f>
        <v>712.03859999999997</v>
      </c>
      <c r="KOU201" s="62">
        <f t="shared" si="2082"/>
        <v>0</v>
      </c>
      <c r="KOV201" s="63"/>
      <c r="KOW201" s="62">
        <v>5</v>
      </c>
      <c r="KOX201" s="63"/>
      <c r="KOY201" s="40" t="s">
        <v>192</v>
      </c>
      <c r="KOZ201" s="40">
        <f t="shared" ref="KOZ201" si="2087">(35.15+3.1+0.75*(2.75+2.3+2.75))*10.764</f>
        <v>474.69239999999996</v>
      </c>
      <c r="KPA201" s="40">
        <v>0</v>
      </c>
      <c r="KPB201" s="40">
        <f t="shared" ref="KPB201" si="2088">KOZ201*(($F$183)+1)+(IF(KPA201&lt;101,KPA201,IF(KPA201&lt;201,KPA201/2,IF(KPA201&lt;=301,KPA201/3,KPA201/4))))</f>
        <v>712.03859999999997</v>
      </c>
      <c r="KPC201" s="62">
        <f t="shared" si="2082"/>
        <v>0</v>
      </c>
      <c r="KPD201" s="63"/>
      <c r="KPE201" s="62">
        <v>5</v>
      </c>
      <c r="KPF201" s="63"/>
      <c r="KPG201" s="40" t="s">
        <v>192</v>
      </c>
      <c r="KPH201" s="40">
        <f t="shared" ref="KPH201" si="2089">(35.15+3.1+0.75*(2.75+2.3+2.75))*10.764</f>
        <v>474.69239999999996</v>
      </c>
      <c r="KPI201" s="40">
        <v>0</v>
      </c>
      <c r="KPJ201" s="40">
        <f t="shared" ref="KPJ201" si="2090">KPH201*(($F$183)+1)+(IF(KPI201&lt;101,KPI201,IF(KPI201&lt;201,KPI201/2,IF(KPI201&lt;=301,KPI201/3,KPI201/4))))</f>
        <v>712.03859999999997</v>
      </c>
      <c r="KPK201" s="62">
        <f t="shared" si="2082"/>
        <v>0</v>
      </c>
      <c r="KPL201" s="63"/>
      <c r="KPM201" s="62">
        <v>5</v>
      </c>
      <c r="KPN201" s="63"/>
      <c r="KPO201" s="40" t="s">
        <v>192</v>
      </c>
      <c r="KPP201" s="40">
        <f t="shared" ref="KPP201" si="2091">(35.15+3.1+0.75*(2.75+2.3+2.75))*10.764</f>
        <v>474.69239999999996</v>
      </c>
      <c r="KPQ201" s="40">
        <v>0</v>
      </c>
      <c r="KPR201" s="40">
        <f t="shared" ref="KPR201" si="2092">KPP201*(($F$183)+1)+(IF(KPQ201&lt;101,KPQ201,IF(KPQ201&lt;201,KPQ201/2,IF(KPQ201&lt;=301,KPQ201/3,KPQ201/4))))</f>
        <v>712.03859999999997</v>
      </c>
      <c r="KPS201" s="62">
        <f t="shared" si="2082"/>
        <v>0</v>
      </c>
      <c r="KPT201" s="63"/>
      <c r="KPU201" s="62">
        <v>5</v>
      </c>
      <c r="KPV201" s="63"/>
      <c r="KPW201" s="40" t="s">
        <v>192</v>
      </c>
      <c r="KPX201" s="40">
        <f t="shared" ref="KPX201" si="2093">(35.15+3.1+0.75*(2.75+2.3+2.75))*10.764</f>
        <v>474.69239999999996</v>
      </c>
      <c r="KPY201" s="40">
        <v>0</v>
      </c>
      <c r="KPZ201" s="40">
        <f t="shared" ref="KPZ201" si="2094">KPX201*(($F$183)+1)+(IF(KPY201&lt;101,KPY201,IF(KPY201&lt;201,KPY201/2,IF(KPY201&lt;=301,KPY201/3,KPY201/4))))</f>
        <v>712.03859999999997</v>
      </c>
      <c r="KQA201" s="62">
        <f t="shared" si="2082"/>
        <v>0</v>
      </c>
      <c r="KQB201" s="63"/>
      <c r="KQC201" s="62">
        <v>5</v>
      </c>
      <c r="KQD201" s="63"/>
      <c r="KQE201" s="40" t="s">
        <v>192</v>
      </c>
      <c r="KQF201" s="40">
        <f t="shared" ref="KQF201" si="2095">(35.15+3.1+0.75*(2.75+2.3+2.75))*10.764</f>
        <v>474.69239999999996</v>
      </c>
      <c r="KQG201" s="40">
        <v>0</v>
      </c>
      <c r="KQH201" s="40">
        <f t="shared" ref="KQH201" si="2096">KQF201*(($F$183)+1)+(IF(KQG201&lt;101,KQG201,IF(KQG201&lt;201,KQG201/2,IF(KQG201&lt;=301,KQG201/3,KQG201/4))))</f>
        <v>712.03859999999997</v>
      </c>
      <c r="KQI201" s="62">
        <f t="shared" si="2082"/>
        <v>0</v>
      </c>
      <c r="KQJ201" s="63"/>
      <c r="KQK201" s="62">
        <v>5</v>
      </c>
      <c r="KQL201" s="63"/>
      <c r="KQM201" s="40" t="s">
        <v>192</v>
      </c>
      <c r="KQN201" s="40">
        <f t="shared" ref="KQN201" si="2097">(35.15+3.1+0.75*(2.75+2.3+2.75))*10.764</f>
        <v>474.69239999999996</v>
      </c>
      <c r="KQO201" s="40">
        <v>0</v>
      </c>
      <c r="KQP201" s="40">
        <f t="shared" ref="KQP201" si="2098">KQN201*(($F$183)+1)+(IF(KQO201&lt;101,KQO201,IF(KQO201&lt;201,KQO201/2,IF(KQO201&lt;=301,KQO201/3,KQO201/4))))</f>
        <v>712.03859999999997</v>
      </c>
      <c r="KQQ201" s="62">
        <f t="shared" ref="KQQ201:KSU201" si="2099">KQQ200</f>
        <v>0</v>
      </c>
      <c r="KQR201" s="63"/>
      <c r="KQS201" s="62">
        <v>5</v>
      </c>
      <c r="KQT201" s="63"/>
      <c r="KQU201" s="40" t="s">
        <v>192</v>
      </c>
      <c r="KQV201" s="40">
        <f t="shared" ref="KQV201" si="2100">(35.15+3.1+0.75*(2.75+2.3+2.75))*10.764</f>
        <v>474.69239999999996</v>
      </c>
      <c r="KQW201" s="40">
        <v>0</v>
      </c>
      <c r="KQX201" s="40">
        <f t="shared" ref="KQX201" si="2101">KQV201*(($F$183)+1)+(IF(KQW201&lt;101,KQW201,IF(KQW201&lt;201,KQW201/2,IF(KQW201&lt;=301,KQW201/3,KQW201/4))))</f>
        <v>712.03859999999997</v>
      </c>
      <c r="KQY201" s="62">
        <f t="shared" si="2099"/>
        <v>0</v>
      </c>
      <c r="KQZ201" s="63"/>
      <c r="KRA201" s="62">
        <v>5</v>
      </c>
      <c r="KRB201" s="63"/>
      <c r="KRC201" s="40" t="s">
        <v>192</v>
      </c>
      <c r="KRD201" s="40">
        <f t="shared" ref="KRD201" si="2102">(35.15+3.1+0.75*(2.75+2.3+2.75))*10.764</f>
        <v>474.69239999999996</v>
      </c>
      <c r="KRE201" s="40">
        <v>0</v>
      </c>
      <c r="KRF201" s="40">
        <f t="shared" ref="KRF201" si="2103">KRD201*(($F$183)+1)+(IF(KRE201&lt;101,KRE201,IF(KRE201&lt;201,KRE201/2,IF(KRE201&lt;=301,KRE201/3,KRE201/4))))</f>
        <v>712.03859999999997</v>
      </c>
      <c r="KRG201" s="62">
        <f t="shared" si="2099"/>
        <v>0</v>
      </c>
      <c r="KRH201" s="63"/>
      <c r="KRI201" s="62">
        <v>5</v>
      </c>
      <c r="KRJ201" s="63"/>
      <c r="KRK201" s="40" t="s">
        <v>192</v>
      </c>
      <c r="KRL201" s="40">
        <f t="shared" ref="KRL201" si="2104">(35.15+3.1+0.75*(2.75+2.3+2.75))*10.764</f>
        <v>474.69239999999996</v>
      </c>
      <c r="KRM201" s="40">
        <v>0</v>
      </c>
      <c r="KRN201" s="40">
        <f t="shared" ref="KRN201" si="2105">KRL201*(($F$183)+1)+(IF(KRM201&lt;101,KRM201,IF(KRM201&lt;201,KRM201/2,IF(KRM201&lt;=301,KRM201/3,KRM201/4))))</f>
        <v>712.03859999999997</v>
      </c>
      <c r="KRO201" s="62">
        <f t="shared" si="2099"/>
        <v>0</v>
      </c>
      <c r="KRP201" s="63"/>
      <c r="KRQ201" s="62">
        <v>5</v>
      </c>
      <c r="KRR201" s="63"/>
      <c r="KRS201" s="40" t="s">
        <v>192</v>
      </c>
      <c r="KRT201" s="40">
        <f t="shared" ref="KRT201" si="2106">(35.15+3.1+0.75*(2.75+2.3+2.75))*10.764</f>
        <v>474.69239999999996</v>
      </c>
      <c r="KRU201" s="40">
        <v>0</v>
      </c>
      <c r="KRV201" s="40">
        <f t="shared" ref="KRV201" si="2107">KRT201*(($F$183)+1)+(IF(KRU201&lt;101,KRU201,IF(KRU201&lt;201,KRU201/2,IF(KRU201&lt;=301,KRU201/3,KRU201/4))))</f>
        <v>712.03859999999997</v>
      </c>
      <c r="KRW201" s="62">
        <f t="shared" si="2099"/>
        <v>0</v>
      </c>
      <c r="KRX201" s="63"/>
      <c r="KRY201" s="62">
        <v>5</v>
      </c>
      <c r="KRZ201" s="63"/>
      <c r="KSA201" s="40" t="s">
        <v>192</v>
      </c>
      <c r="KSB201" s="40">
        <f t="shared" ref="KSB201" si="2108">(35.15+3.1+0.75*(2.75+2.3+2.75))*10.764</f>
        <v>474.69239999999996</v>
      </c>
      <c r="KSC201" s="40">
        <v>0</v>
      </c>
      <c r="KSD201" s="40">
        <f t="shared" ref="KSD201" si="2109">KSB201*(($F$183)+1)+(IF(KSC201&lt;101,KSC201,IF(KSC201&lt;201,KSC201/2,IF(KSC201&lt;=301,KSC201/3,KSC201/4))))</f>
        <v>712.03859999999997</v>
      </c>
      <c r="KSE201" s="62">
        <f t="shared" si="2099"/>
        <v>0</v>
      </c>
      <c r="KSF201" s="63"/>
      <c r="KSG201" s="62">
        <v>5</v>
      </c>
      <c r="KSH201" s="63"/>
      <c r="KSI201" s="40" t="s">
        <v>192</v>
      </c>
      <c r="KSJ201" s="40">
        <f t="shared" ref="KSJ201" si="2110">(35.15+3.1+0.75*(2.75+2.3+2.75))*10.764</f>
        <v>474.69239999999996</v>
      </c>
      <c r="KSK201" s="40">
        <v>0</v>
      </c>
      <c r="KSL201" s="40">
        <f t="shared" ref="KSL201" si="2111">KSJ201*(($F$183)+1)+(IF(KSK201&lt;101,KSK201,IF(KSK201&lt;201,KSK201/2,IF(KSK201&lt;=301,KSK201/3,KSK201/4))))</f>
        <v>712.03859999999997</v>
      </c>
      <c r="KSM201" s="62">
        <f t="shared" si="2099"/>
        <v>0</v>
      </c>
      <c r="KSN201" s="63"/>
      <c r="KSO201" s="62">
        <v>5</v>
      </c>
      <c r="KSP201" s="63"/>
      <c r="KSQ201" s="40" t="s">
        <v>192</v>
      </c>
      <c r="KSR201" s="40">
        <f t="shared" ref="KSR201" si="2112">(35.15+3.1+0.75*(2.75+2.3+2.75))*10.764</f>
        <v>474.69239999999996</v>
      </c>
      <c r="KSS201" s="40">
        <v>0</v>
      </c>
      <c r="KST201" s="40">
        <f t="shared" ref="KST201" si="2113">KSR201*(($F$183)+1)+(IF(KSS201&lt;101,KSS201,IF(KSS201&lt;201,KSS201/2,IF(KSS201&lt;=301,KSS201/3,KSS201/4))))</f>
        <v>712.03859999999997</v>
      </c>
      <c r="KSU201" s="62">
        <f t="shared" si="2099"/>
        <v>0</v>
      </c>
      <c r="KSV201" s="63"/>
      <c r="KSW201" s="62">
        <v>5</v>
      </c>
      <c r="KSX201" s="63"/>
      <c r="KSY201" s="40" t="s">
        <v>192</v>
      </c>
      <c r="KSZ201" s="40">
        <f t="shared" ref="KSZ201" si="2114">(35.15+3.1+0.75*(2.75+2.3+2.75))*10.764</f>
        <v>474.69239999999996</v>
      </c>
      <c r="KTA201" s="40">
        <v>0</v>
      </c>
      <c r="KTB201" s="40">
        <f t="shared" ref="KTB201" si="2115">KSZ201*(($F$183)+1)+(IF(KTA201&lt;101,KTA201,IF(KTA201&lt;201,KTA201/2,IF(KTA201&lt;=301,KTA201/3,KTA201/4))))</f>
        <v>712.03859999999997</v>
      </c>
      <c r="KTC201" s="62">
        <f t="shared" ref="KTC201:KVG201" si="2116">KTC200</f>
        <v>0</v>
      </c>
      <c r="KTD201" s="63"/>
      <c r="KTE201" s="62">
        <v>5</v>
      </c>
      <c r="KTF201" s="63"/>
      <c r="KTG201" s="40" t="s">
        <v>192</v>
      </c>
      <c r="KTH201" s="40">
        <f t="shared" ref="KTH201" si="2117">(35.15+3.1+0.75*(2.75+2.3+2.75))*10.764</f>
        <v>474.69239999999996</v>
      </c>
      <c r="KTI201" s="40">
        <v>0</v>
      </c>
      <c r="KTJ201" s="40">
        <f t="shared" ref="KTJ201" si="2118">KTH201*(($F$183)+1)+(IF(KTI201&lt;101,KTI201,IF(KTI201&lt;201,KTI201/2,IF(KTI201&lt;=301,KTI201/3,KTI201/4))))</f>
        <v>712.03859999999997</v>
      </c>
      <c r="KTK201" s="62">
        <f t="shared" si="2116"/>
        <v>0</v>
      </c>
      <c r="KTL201" s="63"/>
      <c r="KTM201" s="62">
        <v>5</v>
      </c>
      <c r="KTN201" s="63"/>
      <c r="KTO201" s="40" t="s">
        <v>192</v>
      </c>
      <c r="KTP201" s="40">
        <f t="shared" ref="KTP201" si="2119">(35.15+3.1+0.75*(2.75+2.3+2.75))*10.764</f>
        <v>474.69239999999996</v>
      </c>
      <c r="KTQ201" s="40">
        <v>0</v>
      </c>
      <c r="KTR201" s="40">
        <f t="shared" ref="KTR201" si="2120">KTP201*(($F$183)+1)+(IF(KTQ201&lt;101,KTQ201,IF(KTQ201&lt;201,KTQ201/2,IF(KTQ201&lt;=301,KTQ201/3,KTQ201/4))))</f>
        <v>712.03859999999997</v>
      </c>
      <c r="KTS201" s="62">
        <f t="shared" si="2116"/>
        <v>0</v>
      </c>
      <c r="KTT201" s="63"/>
      <c r="KTU201" s="62">
        <v>5</v>
      </c>
      <c r="KTV201" s="63"/>
      <c r="KTW201" s="40" t="s">
        <v>192</v>
      </c>
      <c r="KTX201" s="40">
        <f t="shared" ref="KTX201" si="2121">(35.15+3.1+0.75*(2.75+2.3+2.75))*10.764</f>
        <v>474.69239999999996</v>
      </c>
      <c r="KTY201" s="40">
        <v>0</v>
      </c>
      <c r="KTZ201" s="40">
        <f t="shared" ref="KTZ201" si="2122">KTX201*(($F$183)+1)+(IF(KTY201&lt;101,KTY201,IF(KTY201&lt;201,KTY201/2,IF(KTY201&lt;=301,KTY201/3,KTY201/4))))</f>
        <v>712.03859999999997</v>
      </c>
      <c r="KUA201" s="62">
        <f t="shared" si="2116"/>
        <v>0</v>
      </c>
      <c r="KUB201" s="63"/>
      <c r="KUC201" s="62">
        <v>5</v>
      </c>
      <c r="KUD201" s="63"/>
      <c r="KUE201" s="40" t="s">
        <v>192</v>
      </c>
      <c r="KUF201" s="40">
        <f t="shared" ref="KUF201" si="2123">(35.15+3.1+0.75*(2.75+2.3+2.75))*10.764</f>
        <v>474.69239999999996</v>
      </c>
      <c r="KUG201" s="40">
        <v>0</v>
      </c>
      <c r="KUH201" s="40">
        <f t="shared" ref="KUH201" si="2124">KUF201*(($F$183)+1)+(IF(KUG201&lt;101,KUG201,IF(KUG201&lt;201,KUG201/2,IF(KUG201&lt;=301,KUG201/3,KUG201/4))))</f>
        <v>712.03859999999997</v>
      </c>
      <c r="KUI201" s="62">
        <f t="shared" si="2116"/>
        <v>0</v>
      </c>
      <c r="KUJ201" s="63"/>
      <c r="KUK201" s="62">
        <v>5</v>
      </c>
      <c r="KUL201" s="63"/>
      <c r="KUM201" s="40" t="s">
        <v>192</v>
      </c>
      <c r="KUN201" s="40">
        <f t="shared" ref="KUN201" si="2125">(35.15+3.1+0.75*(2.75+2.3+2.75))*10.764</f>
        <v>474.69239999999996</v>
      </c>
      <c r="KUO201" s="40">
        <v>0</v>
      </c>
      <c r="KUP201" s="40">
        <f t="shared" ref="KUP201" si="2126">KUN201*(($F$183)+1)+(IF(KUO201&lt;101,KUO201,IF(KUO201&lt;201,KUO201/2,IF(KUO201&lt;=301,KUO201/3,KUO201/4))))</f>
        <v>712.03859999999997</v>
      </c>
      <c r="KUQ201" s="62">
        <f t="shared" si="2116"/>
        <v>0</v>
      </c>
      <c r="KUR201" s="63"/>
      <c r="KUS201" s="62">
        <v>5</v>
      </c>
      <c r="KUT201" s="63"/>
      <c r="KUU201" s="40" t="s">
        <v>192</v>
      </c>
      <c r="KUV201" s="40">
        <f t="shared" ref="KUV201" si="2127">(35.15+3.1+0.75*(2.75+2.3+2.75))*10.764</f>
        <v>474.69239999999996</v>
      </c>
      <c r="KUW201" s="40">
        <v>0</v>
      </c>
      <c r="KUX201" s="40">
        <f t="shared" ref="KUX201" si="2128">KUV201*(($F$183)+1)+(IF(KUW201&lt;101,KUW201,IF(KUW201&lt;201,KUW201/2,IF(KUW201&lt;=301,KUW201/3,KUW201/4))))</f>
        <v>712.03859999999997</v>
      </c>
      <c r="KUY201" s="62">
        <f t="shared" si="2116"/>
        <v>0</v>
      </c>
      <c r="KUZ201" s="63"/>
      <c r="KVA201" s="62">
        <v>5</v>
      </c>
      <c r="KVB201" s="63"/>
      <c r="KVC201" s="40" t="s">
        <v>192</v>
      </c>
      <c r="KVD201" s="40">
        <f t="shared" ref="KVD201" si="2129">(35.15+3.1+0.75*(2.75+2.3+2.75))*10.764</f>
        <v>474.69239999999996</v>
      </c>
      <c r="KVE201" s="40">
        <v>0</v>
      </c>
      <c r="KVF201" s="40">
        <f t="shared" ref="KVF201" si="2130">KVD201*(($F$183)+1)+(IF(KVE201&lt;101,KVE201,IF(KVE201&lt;201,KVE201/2,IF(KVE201&lt;=301,KVE201/3,KVE201/4))))</f>
        <v>712.03859999999997</v>
      </c>
      <c r="KVG201" s="62">
        <f t="shared" si="2116"/>
        <v>0</v>
      </c>
      <c r="KVH201" s="63"/>
      <c r="KVI201" s="62">
        <v>5</v>
      </c>
      <c r="KVJ201" s="63"/>
      <c r="KVK201" s="40" t="s">
        <v>192</v>
      </c>
      <c r="KVL201" s="40">
        <f t="shared" ref="KVL201" si="2131">(35.15+3.1+0.75*(2.75+2.3+2.75))*10.764</f>
        <v>474.69239999999996</v>
      </c>
      <c r="KVM201" s="40">
        <v>0</v>
      </c>
      <c r="KVN201" s="40">
        <f t="shared" ref="KVN201" si="2132">KVL201*(($F$183)+1)+(IF(KVM201&lt;101,KVM201,IF(KVM201&lt;201,KVM201/2,IF(KVM201&lt;=301,KVM201/3,KVM201/4))))</f>
        <v>712.03859999999997</v>
      </c>
      <c r="KVO201" s="62">
        <f t="shared" ref="KVO201:KXS201" si="2133">KVO200</f>
        <v>0</v>
      </c>
      <c r="KVP201" s="63"/>
      <c r="KVQ201" s="62">
        <v>5</v>
      </c>
      <c r="KVR201" s="63"/>
      <c r="KVS201" s="40" t="s">
        <v>192</v>
      </c>
      <c r="KVT201" s="40">
        <f t="shared" ref="KVT201" si="2134">(35.15+3.1+0.75*(2.75+2.3+2.75))*10.764</f>
        <v>474.69239999999996</v>
      </c>
      <c r="KVU201" s="40">
        <v>0</v>
      </c>
      <c r="KVV201" s="40">
        <f t="shared" ref="KVV201" si="2135">KVT201*(($F$183)+1)+(IF(KVU201&lt;101,KVU201,IF(KVU201&lt;201,KVU201/2,IF(KVU201&lt;=301,KVU201/3,KVU201/4))))</f>
        <v>712.03859999999997</v>
      </c>
      <c r="KVW201" s="62">
        <f t="shared" si="2133"/>
        <v>0</v>
      </c>
      <c r="KVX201" s="63"/>
      <c r="KVY201" s="62">
        <v>5</v>
      </c>
      <c r="KVZ201" s="63"/>
      <c r="KWA201" s="40" t="s">
        <v>192</v>
      </c>
      <c r="KWB201" s="40">
        <f t="shared" ref="KWB201" si="2136">(35.15+3.1+0.75*(2.75+2.3+2.75))*10.764</f>
        <v>474.69239999999996</v>
      </c>
      <c r="KWC201" s="40">
        <v>0</v>
      </c>
      <c r="KWD201" s="40">
        <f t="shared" ref="KWD201" si="2137">KWB201*(($F$183)+1)+(IF(KWC201&lt;101,KWC201,IF(KWC201&lt;201,KWC201/2,IF(KWC201&lt;=301,KWC201/3,KWC201/4))))</f>
        <v>712.03859999999997</v>
      </c>
      <c r="KWE201" s="62">
        <f t="shared" si="2133"/>
        <v>0</v>
      </c>
      <c r="KWF201" s="63"/>
      <c r="KWG201" s="62">
        <v>5</v>
      </c>
      <c r="KWH201" s="63"/>
      <c r="KWI201" s="40" t="s">
        <v>192</v>
      </c>
      <c r="KWJ201" s="40">
        <f t="shared" ref="KWJ201" si="2138">(35.15+3.1+0.75*(2.75+2.3+2.75))*10.764</f>
        <v>474.69239999999996</v>
      </c>
      <c r="KWK201" s="40">
        <v>0</v>
      </c>
      <c r="KWL201" s="40">
        <f t="shared" ref="KWL201" si="2139">KWJ201*(($F$183)+1)+(IF(KWK201&lt;101,KWK201,IF(KWK201&lt;201,KWK201/2,IF(KWK201&lt;=301,KWK201/3,KWK201/4))))</f>
        <v>712.03859999999997</v>
      </c>
      <c r="KWM201" s="62">
        <f t="shared" si="2133"/>
        <v>0</v>
      </c>
      <c r="KWN201" s="63"/>
      <c r="KWO201" s="62">
        <v>5</v>
      </c>
      <c r="KWP201" s="63"/>
      <c r="KWQ201" s="40" t="s">
        <v>192</v>
      </c>
      <c r="KWR201" s="40">
        <f t="shared" ref="KWR201" si="2140">(35.15+3.1+0.75*(2.75+2.3+2.75))*10.764</f>
        <v>474.69239999999996</v>
      </c>
      <c r="KWS201" s="40">
        <v>0</v>
      </c>
      <c r="KWT201" s="40">
        <f t="shared" ref="KWT201" si="2141">KWR201*(($F$183)+1)+(IF(KWS201&lt;101,KWS201,IF(KWS201&lt;201,KWS201/2,IF(KWS201&lt;=301,KWS201/3,KWS201/4))))</f>
        <v>712.03859999999997</v>
      </c>
      <c r="KWU201" s="62">
        <f t="shared" si="2133"/>
        <v>0</v>
      </c>
      <c r="KWV201" s="63"/>
      <c r="KWW201" s="62">
        <v>5</v>
      </c>
      <c r="KWX201" s="63"/>
      <c r="KWY201" s="40" t="s">
        <v>192</v>
      </c>
      <c r="KWZ201" s="40">
        <f t="shared" ref="KWZ201" si="2142">(35.15+3.1+0.75*(2.75+2.3+2.75))*10.764</f>
        <v>474.69239999999996</v>
      </c>
      <c r="KXA201" s="40">
        <v>0</v>
      </c>
      <c r="KXB201" s="40">
        <f t="shared" ref="KXB201" si="2143">KWZ201*(($F$183)+1)+(IF(KXA201&lt;101,KXA201,IF(KXA201&lt;201,KXA201/2,IF(KXA201&lt;=301,KXA201/3,KXA201/4))))</f>
        <v>712.03859999999997</v>
      </c>
      <c r="KXC201" s="62">
        <f t="shared" si="2133"/>
        <v>0</v>
      </c>
      <c r="KXD201" s="63"/>
      <c r="KXE201" s="62">
        <v>5</v>
      </c>
      <c r="KXF201" s="63"/>
      <c r="KXG201" s="40" t="s">
        <v>192</v>
      </c>
      <c r="KXH201" s="40">
        <f t="shared" ref="KXH201" si="2144">(35.15+3.1+0.75*(2.75+2.3+2.75))*10.764</f>
        <v>474.69239999999996</v>
      </c>
      <c r="KXI201" s="40">
        <v>0</v>
      </c>
      <c r="KXJ201" s="40">
        <f t="shared" ref="KXJ201" si="2145">KXH201*(($F$183)+1)+(IF(KXI201&lt;101,KXI201,IF(KXI201&lt;201,KXI201/2,IF(KXI201&lt;=301,KXI201/3,KXI201/4))))</f>
        <v>712.03859999999997</v>
      </c>
      <c r="KXK201" s="62">
        <f t="shared" si="2133"/>
        <v>0</v>
      </c>
      <c r="KXL201" s="63"/>
      <c r="KXM201" s="62">
        <v>5</v>
      </c>
      <c r="KXN201" s="63"/>
      <c r="KXO201" s="40" t="s">
        <v>192</v>
      </c>
      <c r="KXP201" s="40">
        <f t="shared" ref="KXP201" si="2146">(35.15+3.1+0.75*(2.75+2.3+2.75))*10.764</f>
        <v>474.69239999999996</v>
      </c>
      <c r="KXQ201" s="40">
        <v>0</v>
      </c>
      <c r="KXR201" s="40">
        <f t="shared" ref="KXR201" si="2147">KXP201*(($F$183)+1)+(IF(KXQ201&lt;101,KXQ201,IF(KXQ201&lt;201,KXQ201/2,IF(KXQ201&lt;=301,KXQ201/3,KXQ201/4))))</f>
        <v>712.03859999999997</v>
      </c>
      <c r="KXS201" s="62">
        <f t="shared" si="2133"/>
        <v>0</v>
      </c>
      <c r="KXT201" s="63"/>
      <c r="KXU201" s="62">
        <v>5</v>
      </c>
      <c r="KXV201" s="63"/>
      <c r="KXW201" s="40" t="s">
        <v>192</v>
      </c>
      <c r="KXX201" s="40">
        <f t="shared" ref="KXX201" si="2148">(35.15+3.1+0.75*(2.75+2.3+2.75))*10.764</f>
        <v>474.69239999999996</v>
      </c>
      <c r="KXY201" s="40">
        <v>0</v>
      </c>
      <c r="KXZ201" s="40">
        <f t="shared" ref="KXZ201" si="2149">KXX201*(($F$183)+1)+(IF(KXY201&lt;101,KXY201,IF(KXY201&lt;201,KXY201/2,IF(KXY201&lt;=301,KXY201/3,KXY201/4))))</f>
        <v>712.03859999999997</v>
      </c>
      <c r="KYA201" s="62">
        <f t="shared" ref="KYA201:LAE201" si="2150">KYA200</f>
        <v>0</v>
      </c>
      <c r="KYB201" s="63"/>
      <c r="KYC201" s="62">
        <v>5</v>
      </c>
      <c r="KYD201" s="63"/>
      <c r="KYE201" s="40" t="s">
        <v>192</v>
      </c>
      <c r="KYF201" s="40">
        <f t="shared" ref="KYF201" si="2151">(35.15+3.1+0.75*(2.75+2.3+2.75))*10.764</f>
        <v>474.69239999999996</v>
      </c>
      <c r="KYG201" s="40">
        <v>0</v>
      </c>
      <c r="KYH201" s="40">
        <f t="shared" ref="KYH201" si="2152">KYF201*(($F$183)+1)+(IF(KYG201&lt;101,KYG201,IF(KYG201&lt;201,KYG201/2,IF(KYG201&lt;=301,KYG201/3,KYG201/4))))</f>
        <v>712.03859999999997</v>
      </c>
      <c r="KYI201" s="62">
        <f t="shared" si="2150"/>
        <v>0</v>
      </c>
      <c r="KYJ201" s="63"/>
      <c r="KYK201" s="62">
        <v>5</v>
      </c>
      <c r="KYL201" s="63"/>
      <c r="KYM201" s="40" t="s">
        <v>192</v>
      </c>
      <c r="KYN201" s="40">
        <f t="shared" ref="KYN201" si="2153">(35.15+3.1+0.75*(2.75+2.3+2.75))*10.764</f>
        <v>474.69239999999996</v>
      </c>
      <c r="KYO201" s="40">
        <v>0</v>
      </c>
      <c r="KYP201" s="40">
        <f t="shared" ref="KYP201" si="2154">KYN201*(($F$183)+1)+(IF(KYO201&lt;101,KYO201,IF(KYO201&lt;201,KYO201/2,IF(KYO201&lt;=301,KYO201/3,KYO201/4))))</f>
        <v>712.03859999999997</v>
      </c>
      <c r="KYQ201" s="62">
        <f t="shared" si="2150"/>
        <v>0</v>
      </c>
      <c r="KYR201" s="63"/>
      <c r="KYS201" s="62">
        <v>5</v>
      </c>
      <c r="KYT201" s="63"/>
      <c r="KYU201" s="40" t="s">
        <v>192</v>
      </c>
      <c r="KYV201" s="40">
        <f t="shared" ref="KYV201" si="2155">(35.15+3.1+0.75*(2.75+2.3+2.75))*10.764</f>
        <v>474.69239999999996</v>
      </c>
      <c r="KYW201" s="40">
        <v>0</v>
      </c>
      <c r="KYX201" s="40">
        <f t="shared" ref="KYX201" si="2156">KYV201*(($F$183)+1)+(IF(KYW201&lt;101,KYW201,IF(KYW201&lt;201,KYW201/2,IF(KYW201&lt;=301,KYW201/3,KYW201/4))))</f>
        <v>712.03859999999997</v>
      </c>
      <c r="KYY201" s="62">
        <f t="shared" si="2150"/>
        <v>0</v>
      </c>
      <c r="KYZ201" s="63"/>
      <c r="KZA201" s="62">
        <v>5</v>
      </c>
      <c r="KZB201" s="63"/>
      <c r="KZC201" s="40" t="s">
        <v>192</v>
      </c>
      <c r="KZD201" s="40">
        <f t="shared" ref="KZD201" si="2157">(35.15+3.1+0.75*(2.75+2.3+2.75))*10.764</f>
        <v>474.69239999999996</v>
      </c>
      <c r="KZE201" s="40">
        <v>0</v>
      </c>
      <c r="KZF201" s="40">
        <f t="shared" ref="KZF201" si="2158">KZD201*(($F$183)+1)+(IF(KZE201&lt;101,KZE201,IF(KZE201&lt;201,KZE201/2,IF(KZE201&lt;=301,KZE201/3,KZE201/4))))</f>
        <v>712.03859999999997</v>
      </c>
      <c r="KZG201" s="62">
        <f t="shared" si="2150"/>
        <v>0</v>
      </c>
      <c r="KZH201" s="63"/>
      <c r="KZI201" s="62">
        <v>5</v>
      </c>
      <c r="KZJ201" s="63"/>
      <c r="KZK201" s="40" t="s">
        <v>192</v>
      </c>
      <c r="KZL201" s="40">
        <f t="shared" ref="KZL201" si="2159">(35.15+3.1+0.75*(2.75+2.3+2.75))*10.764</f>
        <v>474.69239999999996</v>
      </c>
      <c r="KZM201" s="40">
        <v>0</v>
      </c>
      <c r="KZN201" s="40">
        <f t="shared" ref="KZN201" si="2160">KZL201*(($F$183)+1)+(IF(KZM201&lt;101,KZM201,IF(KZM201&lt;201,KZM201/2,IF(KZM201&lt;=301,KZM201/3,KZM201/4))))</f>
        <v>712.03859999999997</v>
      </c>
      <c r="KZO201" s="62">
        <f t="shared" si="2150"/>
        <v>0</v>
      </c>
      <c r="KZP201" s="63"/>
      <c r="KZQ201" s="62">
        <v>5</v>
      </c>
      <c r="KZR201" s="63"/>
      <c r="KZS201" s="40" t="s">
        <v>192</v>
      </c>
      <c r="KZT201" s="40">
        <f t="shared" ref="KZT201" si="2161">(35.15+3.1+0.75*(2.75+2.3+2.75))*10.764</f>
        <v>474.69239999999996</v>
      </c>
      <c r="KZU201" s="40">
        <v>0</v>
      </c>
      <c r="KZV201" s="40">
        <f t="shared" ref="KZV201" si="2162">KZT201*(($F$183)+1)+(IF(KZU201&lt;101,KZU201,IF(KZU201&lt;201,KZU201/2,IF(KZU201&lt;=301,KZU201/3,KZU201/4))))</f>
        <v>712.03859999999997</v>
      </c>
      <c r="KZW201" s="62">
        <f t="shared" si="2150"/>
        <v>0</v>
      </c>
      <c r="KZX201" s="63"/>
      <c r="KZY201" s="62">
        <v>5</v>
      </c>
      <c r="KZZ201" s="63"/>
      <c r="LAA201" s="40" t="s">
        <v>192</v>
      </c>
      <c r="LAB201" s="40">
        <f t="shared" ref="LAB201" si="2163">(35.15+3.1+0.75*(2.75+2.3+2.75))*10.764</f>
        <v>474.69239999999996</v>
      </c>
      <c r="LAC201" s="40">
        <v>0</v>
      </c>
      <c r="LAD201" s="40">
        <f t="shared" ref="LAD201" si="2164">LAB201*(($F$183)+1)+(IF(LAC201&lt;101,LAC201,IF(LAC201&lt;201,LAC201/2,IF(LAC201&lt;=301,LAC201/3,LAC201/4))))</f>
        <v>712.03859999999997</v>
      </c>
      <c r="LAE201" s="62">
        <f t="shared" si="2150"/>
        <v>0</v>
      </c>
      <c r="LAF201" s="63"/>
      <c r="LAG201" s="62">
        <v>5</v>
      </c>
      <c r="LAH201" s="63"/>
      <c r="LAI201" s="40" t="s">
        <v>192</v>
      </c>
      <c r="LAJ201" s="40">
        <f t="shared" ref="LAJ201" si="2165">(35.15+3.1+0.75*(2.75+2.3+2.75))*10.764</f>
        <v>474.69239999999996</v>
      </c>
      <c r="LAK201" s="40">
        <v>0</v>
      </c>
      <c r="LAL201" s="40">
        <f t="shared" ref="LAL201" si="2166">LAJ201*(($F$183)+1)+(IF(LAK201&lt;101,LAK201,IF(LAK201&lt;201,LAK201/2,IF(LAK201&lt;=301,LAK201/3,LAK201/4))))</f>
        <v>712.03859999999997</v>
      </c>
      <c r="LAM201" s="62">
        <f t="shared" ref="LAM201:LCQ201" si="2167">LAM200</f>
        <v>0</v>
      </c>
      <c r="LAN201" s="63"/>
      <c r="LAO201" s="62">
        <v>5</v>
      </c>
      <c r="LAP201" s="63"/>
      <c r="LAQ201" s="40" t="s">
        <v>192</v>
      </c>
      <c r="LAR201" s="40">
        <f t="shared" ref="LAR201" si="2168">(35.15+3.1+0.75*(2.75+2.3+2.75))*10.764</f>
        <v>474.69239999999996</v>
      </c>
      <c r="LAS201" s="40">
        <v>0</v>
      </c>
      <c r="LAT201" s="40">
        <f t="shared" ref="LAT201" si="2169">LAR201*(($F$183)+1)+(IF(LAS201&lt;101,LAS201,IF(LAS201&lt;201,LAS201/2,IF(LAS201&lt;=301,LAS201/3,LAS201/4))))</f>
        <v>712.03859999999997</v>
      </c>
      <c r="LAU201" s="62">
        <f t="shared" si="2167"/>
        <v>0</v>
      </c>
      <c r="LAV201" s="63"/>
      <c r="LAW201" s="62">
        <v>5</v>
      </c>
      <c r="LAX201" s="63"/>
      <c r="LAY201" s="40" t="s">
        <v>192</v>
      </c>
      <c r="LAZ201" s="40">
        <f t="shared" ref="LAZ201" si="2170">(35.15+3.1+0.75*(2.75+2.3+2.75))*10.764</f>
        <v>474.69239999999996</v>
      </c>
      <c r="LBA201" s="40">
        <v>0</v>
      </c>
      <c r="LBB201" s="40">
        <f t="shared" ref="LBB201" si="2171">LAZ201*(($F$183)+1)+(IF(LBA201&lt;101,LBA201,IF(LBA201&lt;201,LBA201/2,IF(LBA201&lt;=301,LBA201/3,LBA201/4))))</f>
        <v>712.03859999999997</v>
      </c>
      <c r="LBC201" s="62">
        <f t="shared" si="2167"/>
        <v>0</v>
      </c>
      <c r="LBD201" s="63"/>
      <c r="LBE201" s="62">
        <v>5</v>
      </c>
      <c r="LBF201" s="63"/>
      <c r="LBG201" s="40" t="s">
        <v>192</v>
      </c>
      <c r="LBH201" s="40">
        <f t="shared" ref="LBH201" si="2172">(35.15+3.1+0.75*(2.75+2.3+2.75))*10.764</f>
        <v>474.69239999999996</v>
      </c>
      <c r="LBI201" s="40">
        <v>0</v>
      </c>
      <c r="LBJ201" s="40">
        <f t="shared" ref="LBJ201" si="2173">LBH201*(($F$183)+1)+(IF(LBI201&lt;101,LBI201,IF(LBI201&lt;201,LBI201/2,IF(LBI201&lt;=301,LBI201/3,LBI201/4))))</f>
        <v>712.03859999999997</v>
      </c>
      <c r="LBK201" s="62">
        <f t="shared" si="2167"/>
        <v>0</v>
      </c>
      <c r="LBL201" s="63"/>
      <c r="LBM201" s="62">
        <v>5</v>
      </c>
      <c r="LBN201" s="63"/>
      <c r="LBO201" s="40" t="s">
        <v>192</v>
      </c>
      <c r="LBP201" s="40">
        <f t="shared" ref="LBP201" si="2174">(35.15+3.1+0.75*(2.75+2.3+2.75))*10.764</f>
        <v>474.69239999999996</v>
      </c>
      <c r="LBQ201" s="40">
        <v>0</v>
      </c>
      <c r="LBR201" s="40">
        <f t="shared" ref="LBR201" si="2175">LBP201*(($F$183)+1)+(IF(LBQ201&lt;101,LBQ201,IF(LBQ201&lt;201,LBQ201/2,IF(LBQ201&lt;=301,LBQ201/3,LBQ201/4))))</f>
        <v>712.03859999999997</v>
      </c>
      <c r="LBS201" s="62">
        <f t="shared" si="2167"/>
        <v>0</v>
      </c>
      <c r="LBT201" s="63"/>
      <c r="LBU201" s="62">
        <v>5</v>
      </c>
      <c r="LBV201" s="63"/>
      <c r="LBW201" s="40" t="s">
        <v>192</v>
      </c>
      <c r="LBX201" s="40">
        <f t="shared" ref="LBX201" si="2176">(35.15+3.1+0.75*(2.75+2.3+2.75))*10.764</f>
        <v>474.69239999999996</v>
      </c>
      <c r="LBY201" s="40">
        <v>0</v>
      </c>
      <c r="LBZ201" s="40">
        <f t="shared" ref="LBZ201" si="2177">LBX201*(($F$183)+1)+(IF(LBY201&lt;101,LBY201,IF(LBY201&lt;201,LBY201/2,IF(LBY201&lt;=301,LBY201/3,LBY201/4))))</f>
        <v>712.03859999999997</v>
      </c>
      <c r="LCA201" s="62">
        <f t="shared" si="2167"/>
        <v>0</v>
      </c>
      <c r="LCB201" s="63"/>
      <c r="LCC201" s="62">
        <v>5</v>
      </c>
      <c r="LCD201" s="63"/>
      <c r="LCE201" s="40" t="s">
        <v>192</v>
      </c>
      <c r="LCF201" s="40">
        <f t="shared" ref="LCF201" si="2178">(35.15+3.1+0.75*(2.75+2.3+2.75))*10.764</f>
        <v>474.69239999999996</v>
      </c>
      <c r="LCG201" s="40">
        <v>0</v>
      </c>
      <c r="LCH201" s="40">
        <f t="shared" ref="LCH201" si="2179">LCF201*(($F$183)+1)+(IF(LCG201&lt;101,LCG201,IF(LCG201&lt;201,LCG201/2,IF(LCG201&lt;=301,LCG201/3,LCG201/4))))</f>
        <v>712.03859999999997</v>
      </c>
      <c r="LCI201" s="62">
        <f t="shared" si="2167"/>
        <v>0</v>
      </c>
      <c r="LCJ201" s="63"/>
      <c r="LCK201" s="62">
        <v>5</v>
      </c>
      <c r="LCL201" s="63"/>
      <c r="LCM201" s="40" t="s">
        <v>192</v>
      </c>
      <c r="LCN201" s="40">
        <f t="shared" ref="LCN201" si="2180">(35.15+3.1+0.75*(2.75+2.3+2.75))*10.764</f>
        <v>474.69239999999996</v>
      </c>
      <c r="LCO201" s="40">
        <v>0</v>
      </c>
      <c r="LCP201" s="40">
        <f t="shared" ref="LCP201" si="2181">LCN201*(($F$183)+1)+(IF(LCO201&lt;101,LCO201,IF(LCO201&lt;201,LCO201/2,IF(LCO201&lt;=301,LCO201/3,LCO201/4))))</f>
        <v>712.03859999999997</v>
      </c>
      <c r="LCQ201" s="62">
        <f t="shared" si="2167"/>
        <v>0</v>
      </c>
      <c r="LCR201" s="63"/>
      <c r="LCS201" s="62">
        <v>5</v>
      </c>
      <c r="LCT201" s="63"/>
      <c r="LCU201" s="40" t="s">
        <v>192</v>
      </c>
      <c r="LCV201" s="40">
        <f t="shared" ref="LCV201" si="2182">(35.15+3.1+0.75*(2.75+2.3+2.75))*10.764</f>
        <v>474.69239999999996</v>
      </c>
      <c r="LCW201" s="40">
        <v>0</v>
      </c>
      <c r="LCX201" s="40">
        <f t="shared" ref="LCX201" si="2183">LCV201*(($F$183)+1)+(IF(LCW201&lt;101,LCW201,IF(LCW201&lt;201,LCW201/2,IF(LCW201&lt;=301,LCW201/3,LCW201/4))))</f>
        <v>712.03859999999997</v>
      </c>
      <c r="LCY201" s="62">
        <f t="shared" ref="LCY201:LFC201" si="2184">LCY200</f>
        <v>0</v>
      </c>
      <c r="LCZ201" s="63"/>
      <c r="LDA201" s="62">
        <v>5</v>
      </c>
      <c r="LDB201" s="63"/>
      <c r="LDC201" s="40" t="s">
        <v>192</v>
      </c>
      <c r="LDD201" s="40">
        <f t="shared" ref="LDD201" si="2185">(35.15+3.1+0.75*(2.75+2.3+2.75))*10.764</f>
        <v>474.69239999999996</v>
      </c>
      <c r="LDE201" s="40">
        <v>0</v>
      </c>
      <c r="LDF201" s="40">
        <f t="shared" ref="LDF201" si="2186">LDD201*(($F$183)+1)+(IF(LDE201&lt;101,LDE201,IF(LDE201&lt;201,LDE201/2,IF(LDE201&lt;=301,LDE201/3,LDE201/4))))</f>
        <v>712.03859999999997</v>
      </c>
      <c r="LDG201" s="62">
        <f t="shared" si="2184"/>
        <v>0</v>
      </c>
      <c r="LDH201" s="63"/>
      <c r="LDI201" s="62">
        <v>5</v>
      </c>
      <c r="LDJ201" s="63"/>
      <c r="LDK201" s="40" t="s">
        <v>192</v>
      </c>
      <c r="LDL201" s="40">
        <f t="shared" ref="LDL201" si="2187">(35.15+3.1+0.75*(2.75+2.3+2.75))*10.764</f>
        <v>474.69239999999996</v>
      </c>
      <c r="LDM201" s="40">
        <v>0</v>
      </c>
      <c r="LDN201" s="40">
        <f t="shared" ref="LDN201" si="2188">LDL201*(($F$183)+1)+(IF(LDM201&lt;101,LDM201,IF(LDM201&lt;201,LDM201/2,IF(LDM201&lt;=301,LDM201/3,LDM201/4))))</f>
        <v>712.03859999999997</v>
      </c>
      <c r="LDO201" s="62">
        <f t="shared" si="2184"/>
        <v>0</v>
      </c>
      <c r="LDP201" s="63"/>
      <c r="LDQ201" s="62">
        <v>5</v>
      </c>
      <c r="LDR201" s="63"/>
      <c r="LDS201" s="40" t="s">
        <v>192</v>
      </c>
      <c r="LDT201" s="40">
        <f t="shared" ref="LDT201" si="2189">(35.15+3.1+0.75*(2.75+2.3+2.75))*10.764</f>
        <v>474.69239999999996</v>
      </c>
      <c r="LDU201" s="40">
        <v>0</v>
      </c>
      <c r="LDV201" s="40">
        <f t="shared" ref="LDV201" si="2190">LDT201*(($F$183)+1)+(IF(LDU201&lt;101,LDU201,IF(LDU201&lt;201,LDU201/2,IF(LDU201&lt;=301,LDU201/3,LDU201/4))))</f>
        <v>712.03859999999997</v>
      </c>
      <c r="LDW201" s="62">
        <f t="shared" si="2184"/>
        <v>0</v>
      </c>
      <c r="LDX201" s="63"/>
      <c r="LDY201" s="62">
        <v>5</v>
      </c>
      <c r="LDZ201" s="63"/>
      <c r="LEA201" s="40" t="s">
        <v>192</v>
      </c>
      <c r="LEB201" s="40">
        <f t="shared" ref="LEB201" si="2191">(35.15+3.1+0.75*(2.75+2.3+2.75))*10.764</f>
        <v>474.69239999999996</v>
      </c>
      <c r="LEC201" s="40">
        <v>0</v>
      </c>
      <c r="LED201" s="40">
        <f t="shared" ref="LED201" si="2192">LEB201*(($F$183)+1)+(IF(LEC201&lt;101,LEC201,IF(LEC201&lt;201,LEC201/2,IF(LEC201&lt;=301,LEC201/3,LEC201/4))))</f>
        <v>712.03859999999997</v>
      </c>
      <c r="LEE201" s="62">
        <f t="shared" si="2184"/>
        <v>0</v>
      </c>
      <c r="LEF201" s="63"/>
      <c r="LEG201" s="62">
        <v>5</v>
      </c>
      <c r="LEH201" s="63"/>
      <c r="LEI201" s="40" t="s">
        <v>192</v>
      </c>
      <c r="LEJ201" s="40">
        <f t="shared" ref="LEJ201" si="2193">(35.15+3.1+0.75*(2.75+2.3+2.75))*10.764</f>
        <v>474.69239999999996</v>
      </c>
      <c r="LEK201" s="40">
        <v>0</v>
      </c>
      <c r="LEL201" s="40">
        <f t="shared" ref="LEL201" si="2194">LEJ201*(($F$183)+1)+(IF(LEK201&lt;101,LEK201,IF(LEK201&lt;201,LEK201/2,IF(LEK201&lt;=301,LEK201/3,LEK201/4))))</f>
        <v>712.03859999999997</v>
      </c>
      <c r="LEM201" s="62">
        <f t="shared" si="2184"/>
        <v>0</v>
      </c>
      <c r="LEN201" s="63"/>
      <c r="LEO201" s="62">
        <v>5</v>
      </c>
      <c r="LEP201" s="63"/>
      <c r="LEQ201" s="40" t="s">
        <v>192</v>
      </c>
      <c r="LER201" s="40">
        <f t="shared" ref="LER201" si="2195">(35.15+3.1+0.75*(2.75+2.3+2.75))*10.764</f>
        <v>474.69239999999996</v>
      </c>
      <c r="LES201" s="40">
        <v>0</v>
      </c>
      <c r="LET201" s="40">
        <f t="shared" ref="LET201" si="2196">LER201*(($F$183)+1)+(IF(LES201&lt;101,LES201,IF(LES201&lt;201,LES201/2,IF(LES201&lt;=301,LES201/3,LES201/4))))</f>
        <v>712.03859999999997</v>
      </c>
      <c r="LEU201" s="62">
        <f t="shared" si="2184"/>
        <v>0</v>
      </c>
      <c r="LEV201" s="63"/>
      <c r="LEW201" s="62">
        <v>5</v>
      </c>
      <c r="LEX201" s="63"/>
      <c r="LEY201" s="40" t="s">
        <v>192</v>
      </c>
      <c r="LEZ201" s="40">
        <f t="shared" ref="LEZ201" si="2197">(35.15+3.1+0.75*(2.75+2.3+2.75))*10.764</f>
        <v>474.69239999999996</v>
      </c>
      <c r="LFA201" s="40">
        <v>0</v>
      </c>
      <c r="LFB201" s="40">
        <f t="shared" ref="LFB201" si="2198">LEZ201*(($F$183)+1)+(IF(LFA201&lt;101,LFA201,IF(LFA201&lt;201,LFA201/2,IF(LFA201&lt;=301,LFA201/3,LFA201/4))))</f>
        <v>712.03859999999997</v>
      </c>
      <c r="LFC201" s="62">
        <f t="shared" si="2184"/>
        <v>0</v>
      </c>
      <c r="LFD201" s="63"/>
      <c r="LFE201" s="62">
        <v>5</v>
      </c>
      <c r="LFF201" s="63"/>
      <c r="LFG201" s="40" t="s">
        <v>192</v>
      </c>
      <c r="LFH201" s="40">
        <f t="shared" ref="LFH201" si="2199">(35.15+3.1+0.75*(2.75+2.3+2.75))*10.764</f>
        <v>474.69239999999996</v>
      </c>
      <c r="LFI201" s="40">
        <v>0</v>
      </c>
      <c r="LFJ201" s="40">
        <f t="shared" ref="LFJ201" si="2200">LFH201*(($F$183)+1)+(IF(LFI201&lt;101,LFI201,IF(LFI201&lt;201,LFI201/2,IF(LFI201&lt;=301,LFI201/3,LFI201/4))))</f>
        <v>712.03859999999997</v>
      </c>
      <c r="LFK201" s="62">
        <f t="shared" ref="LFK201:LHO201" si="2201">LFK200</f>
        <v>0</v>
      </c>
      <c r="LFL201" s="63"/>
      <c r="LFM201" s="62">
        <v>5</v>
      </c>
      <c r="LFN201" s="63"/>
      <c r="LFO201" s="40" t="s">
        <v>192</v>
      </c>
      <c r="LFP201" s="40">
        <f t="shared" ref="LFP201" si="2202">(35.15+3.1+0.75*(2.75+2.3+2.75))*10.764</f>
        <v>474.69239999999996</v>
      </c>
      <c r="LFQ201" s="40">
        <v>0</v>
      </c>
      <c r="LFR201" s="40">
        <f t="shared" ref="LFR201" si="2203">LFP201*(($F$183)+1)+(IF(LFQ201&lt;101,LFQ201,IF(LFQ201&lt;201,LFQ201/2,IF(LFQ201&lt;=301,LFQ201/3,LFQ201/4))))</f>
        <v>712.03859999999997</v>
      </c>
      <c r="LFS201" s="62">
        <f t="shared" si="2201"/>
        <v>0</v>
      </c>
      <c r="LFT201" s="63"/>
      <c r="LFU201" s="62">
        <v>5</v>
      </c>
      <c r="LFV201" s="63"/>
      <c r="LFW201" s="40" t="s">
        <v>192</v>
      </c>
      <c r="LFX201" s="40">
        <f t="shared" ref="LFX201" si="2204">(35.15+3.1+0.75*(2.75+2.3+2.75))*10.764</f>
        <v>474.69239999999996</v>
      </c>
      <c r="LFY201" s="40">
        <v>0</v>
      </c>
      <c r="LFZ201" s="40">
        <f t="shared" ref="LFZ201" si="2205">LFX201*(($F$183)+1)+(IF(LFY201&lt;101,LFY201,IF(LFY201&lt;201,LFY201/2,IF(LFY201&lt;=301,LFY201/3,LFY201/4))))</f>
        <v>712.03859999999997</v>
      </c>
      <c r="LGA201" s="62">
        <f t="shared" si="2201"/>
        <v>0</v>
      </c>
      <c r="LGB201" s="63"/>
      <c r="LGC201" s="62">
        <v>5</v>
      </c>
      <c r="LGD201" s="63"/>
      <c r="LGE201" s="40" t="s">
        <v>192</v>
      </c>
      <c r="LGF201" s="40">
        <f t="shared" ref="LGF201" si="2206">(35.15+3.1+0.75*(2.75+2.3+2.75))*10.764</f>
        <v>474.69239999999996</v>
      </c>
      <c r="LGG201" s="40">
        <v>0</v>
      </c>
      <c r="LGH201" s="40">
        <f t="shared" ref="LGH201" si="2207">LGF201*(($F$183)+1)+(IF(LGG201&lt;101,LGG201,IF(LGG201&lt;201,LGG201/2,IF(LGG201&lt;=301,LGG201/3,LGG201/4))))</f>
        <v>712.03859999999997</v>
      </c>
      <c r="LGI201" s="62">
        <f t="shared" si="2201"/>
        <v>0</v>
      </c>
      <c r="LGJ201" s="63"/>
      <c r="LGK201" s="62">
        <v>5</v>
      </c>
      <c r="LGL201" s="63"/>
      <c r="LGM201" s="40" t="s">
        <v>192</v>
      </c>
      <c r="LGN201" s="40">
        <f t="shared" ref="LGN201" si="2208">(35.15+3.1+0.75*(2.75+2.3+2.75))*10.764</f>
        <v>474.69239999999996</v>
      </c>
      <c r="LGO201" s="40">
        <v>0</v>
      </c>
      <c r="LGP201" s="40">
        <f t="shared" ref="LGP201" si="2209">LGN201*(($F$183)+1)+(IF(LGO201&lt;101,LGO201,IF(LGO201&lt;201,LGO201/2,IF(LGO201&lt;=301,LGO201/3,LGO201/4))))</f>
        <v>712.03859999999997</v>
      </c>
      <c r="LGQ201" s="62">
        <f t="shared" si="2201"/>
        <v>0</v>
      </c>
      <c r="LGR201" s="63"/>
      <c r="LGS201" s="62">
        <v>5</v>
      </c>
      <c r="LGT201" s="63"/>
      <c r="LGU201" s="40" t="s">
        <v>192</v>
      </c>
      <c r="LGV201" s="40">
        <f t="shared" ref="LGV201" si="2210">(35.15+3.1+0.75*(2.75+2.3+2.75))*10.764</f>
        <v>474.69239999999996</v>
      </c>
      <c r="LGW201" s="40">
        <v>0</v>
      </c>
      <c r="LGX201" s="40">
        <f t="shared" ref="LGX201" si="2211">LGV201*(($F$183)+1)+(IF(LGW201&lt;101,LGW201,IF(LGW201&lt;201,LGW201/2,IF(LGW201&lt;=301,LGW201/3,LGW201/4))))</f>
        <v>712.03859999999997</v>
      </c>
      <c r="LGY201" s="62">
        <f t="shared" si="2201"/>
        <v>0</v>
      </c>
      <c r="LGZ201" s="63"/>
      <c r="LHA201" s="62">
        <v>5</v>
      </c>
      <c r="LHB201" s="63"/>
      <c r="LHC201" s="40" t="s">
        <v>192</v>
      </c>
      <c r="LHD201" s="40">
        <f t="shared" ref="LHD201" si="2212">(35.15+3.1+0.75*(2.75+2.3+2.75))*10.764</f>
        <v>474.69239999999996</v>
      </c>
      <c r="LHE201" s="40">
        <v>0</v>
      </c>
      <c r="LHF201" s="40">
        <f t="shared" ref="LHF201" si="2213">LHD201*(($F$183)+1)+(IF(LHE201&lt;101,LHE201,IF(LHE201&lt;201,LHE201/2,IF(LHE201&lt;=301,LHE201/3,LHE201/4))))</f>
        <v>712.03859999999997</v>
      </c>
      <c r="LHG201" s="62">
        <f t="shared" si="2201"/>
        <v>0</v>
      </c>
      <c r="LHH201" s="63"/>
      <c r="LHI201" s="62">
        <v>5</v>
      </c>
      <c r="LHJ201" s="63"/>
      <c r="LHK201" s="40" t="s">
        <v>192</v>
      </c>
      <c r="LHL201" s="40">
        <f t="shared" ref="LHL201" si="2214">(35.15+3.1+0.75*(2.75+2.3+2.75))*10.764</f>
        <v>474.69239999999996</v>
      </c>
      <c r="LHM201" s="40">
        <v>0</v>
      </c>
      <c r="LHN201" s="40">
        <f t="shared" ref="LHN201" si="2215">LHL201*(($F$183)+1)+(IF(LHM201&lt;101,LHM201,IF(LHM201&lt;201,LHM201/2,IF(LHM201&lt;=301,LHM201/3,LHM201/4))))</f>
        <v>712.03859999999997</v>
      </c>
      <c r="LHO201" s="62">
        <f t="shared" si="2201"/>
        <v>0</v>
      </c>
      <c r="LHP201" s="63"/>
      <c r="LHQ201" s="62">
        <v>5</v>
      </c>
      <c r="LHR201" s="63"/>
      <c r="LHS201" s="40" t="s">
        <v>192</v>
      </c>
      <c r="LHT201" s="40">
        <f t="shared" ref="LHT201" si="2216">(35.15+3.1+0.75*(2.75+2.3+2.75))*10.764</f>
        <v>474.69239999999996</v>
      </c>
      <c r="LHU201" s="40">
        <v>0</v>
      </c>
      <c r="LHV201" s="40">
        <f t="shared" ref="LHV201" si="2217">LHT201*(($F$183)+1)+(IF(LHU201&lt;101,LHU201,IF(LHU201&lt;201,LHU201/2,IF(LHU201&lt;=301,LHU201/3,LHU201/4))))</f>
        <v>712.03859999999997</v>
      </c>
      <c r="LHW201" s="62">
        <f t="shared" ref="LHW201:LKA201" si="2218">LHW200</f>
        <v>0</v>
      </c>
      <c r="LHX201" s="63"/>
      <c r="LHY201" s="62">
        <v>5</v>
      </c>
      <c r="LHZ201" s="63"/>
      <c r="LIA201" s="40" t="s">
        <v>192</v>
      </c>
      <c r="LIB201" s="40">
        <f t="shared" ref="LIB201" si="2219">(35.15+3.1+0.75*(2.75+2.3+2.75))*10.764</f>
        <v>474.69239999999996</v>
      </c>
      <c r="LIC201" s="40">
        <v>0</v>
      </c>
      <c r="LID201" s="40">
        <f t="shared" ref="LID201" si="2220">LIB201*(($F$183)+1)+(IF(LIC201&lt;101,LIC201,IF(LIC201&lt;201,LIC201/2,IF(LIC201&lt;=301,LIC201/3,LIC201/4))))</f>
        <v>712.03859999999997</v>
      </c>
      <c r="LIE201" s="62">
        <f t="shared" si="2218"/>
        <v>0</v>
      </c>
      <c r="LIF201" s="63"/>
      <c r="LIG201" s="62">
        <v>5</v>
      </c>
      <c r="LIH201" s="63"/>
      <c r="LII201" s="40" t="s">
        <v>192</v>
      </c>
      <c r="LIJ201" s="40">
        <f t="shared" ref="LIJ201" si="2221">(35.15+3.1+0.75*(2.75+2.3+2.75))*10.764</f>
        <v>474.69239999999996</v>
      </c>
      <c r="LIK201" s="40">
        <v>0</v>
      </c>
      <c r="LIL201" s="40">
        <f t="shared" ref="LIL201" si="2222">LIJ201*(($F$183)+1)+(IF(LIK201&lt;101,LIK201,IF(LIK201&lt;201,LIK201/2,IF(LIK201&lt;=301,LIK201/3,LIK201/4))))</f>
        <v>712.03859999999997</v>
      </c>
      <c r="LIM201" s="62">
        <f t="shared" si="2218"/>
        <v>0</v>
      </c>
      <c r="LIN201" s="63"/>
      <c r="LIO201" s="62">
        <v>5</v>
      </c>
      <c r="LIP201" s="63"/>
      <c r="LIQ201" s="40" t="s">
        <v>192</v>
      </c>
      <c r="LIR201" s="40">
        <f t="shared" ref="LIR201" si="2223">(35.15+3.1+0.75*(2.75+2.3+2.75))*10.764</f>
        <v>474.69239999999996</v>
      </c>
      <c r="LIS201" s="40">
        <v>0</v>
      </c>
      <c r="LIT201" s="40">
        <f t="shared" ref="LIT201" si="2224">LIR201*(($F$183)+1)+(IF(LIS201&lt;101,LIS201,IF(LIS201&lt;201,LIS201/2,IF(LIS201&lt;=301,LIS201/3,LIS201/4))))</f>
        <v>712.03859999999997</v>
      </c>
      <c r="LIU201" s="62">
        <f t="shared" si="2218"/>
        <v>0</v>
      </c>
      <c r="LIV201" s="63"/>
      <c r="LIW201" s="62">
        <v>5</v>
      </c>
      <c r="LIX201" s="63"/>
      <c r="LIY201" s="40" t="s">
        <v>192</v>
      </c>
      <c r="LIZ201" s="40">
        <f t="shared" ref="LIZ201" si="2225">(35.15+3.1+0.75*(2.75+2.3+2.75))*10.764</f>
        <v>474.69239999999996</v>
      </c>
      <c r="LJA201" s="40">
        <v>0</v>
      </c>
      <c r="LJB201" s="40">
        <f t="shared" ref="LJB201" si="2226">LIZ201*(($F$183)+1)+(IF(LJA201&lt;101,LJA201,IF(LJA201&lt;201,LJA201/2,IF(LJA201&lt;=301,LJA201/3,LJA201/4))))</f>
        <v>712.03859999999997</v>
      </c>
      <c r="LJC201" s="62">
        <f t="shared" si="2218"/>
        <v>0</v>
      </c>
      <c r="LJD201" s="63"/>
      <c r="LJE201" s="62">
        <v>5</v>
      </c>
      <c r="LJF201" s="63"/>
      <c r="LJG201" s="40" t="s">
        <v>192</v>
      </c>
      <c r="LJH201" s="40">
        <f t="shared" ref="LJH201" si="2227">(35.15+3.1+0.75*(2.75+2.3+2.75))*10.764</f>
        <v>474.69239999999996</v>
      </c>
      <c r="LJI201" s="40">
        <v>0</v>
      </c>
      <c r="LJJ201" s="40">
        <f t="shared" ref="LJJ201" si="2228">LJH201*(($F$183)+1)+(IF(LJI201&lt;101,LJI201,IF(LJI201&lt;201,LJI201/2,IF(LJI201&lt;=301,LJI201/3,LJI201/4))))</f>
        <v>712.03859999999997</v>
      </c>
      <c r="LJK201" s="62">
        <f t="shared" si="2218"/>
        <v>0</v>
      </c>
      <c r="LJL201" s="63"/>
      <c r="LJM201" s="62">
        <v>5</v>
      </c>
      <c r="LJN201" s="63"/>
      <c r="LJO201" s="40" t="s">
        <v>192</v>
      </c>
      <c r="LJP201" s="40">
        <f t="shared" ref="LJP201" si="2229">(35.15+3.1+0.75*(2.75+2.3+2.75))*10.764</f>
        <v>474.69239999999996</v>
      </c>
      <c r="LJQ201" s="40">
        <v>0</v>
      </c>
      <c r="LJR201" s="40">
        <f t="shared" ref="LJR201" si="2230">LJP201*(($F$183)+1)+(IF(LJQ201&lt;101,LJQ201,IF(LJQ201&lt;201,LJQ201/2,IF(LJQ201&lt;=301,LJQ201/3,LJQ201/4))))</f>
        <v>712.03859999999997</v>
      </c>
      <c r="LJS201" s="62">
        <f t="shared" si="2218"/>
        <v>0</v>
      </c>
      <c r="LJT201" s="63"/>
      <c r="LJU201" s="62">
        <v>5</v>
      </c>
      <c r="LJV201" s="63"/>
      <c r="LJW201" s="40" t="s">
        <v>192</v>
      </c>
      <c r="LJX201" s="40">
        <f t="shared" ref="LJX201" si="2231">(35.15+3.1+0.75*(2.75+2.3+2.75))*10.764</f>
        <v>474.69239999999996</v>
      </c>
      <c r="LJY201" s="40">
        <v>0</v>
      </c>
      <c r="LJZ201" s="40">
        <f t="shared" ref="LJZ201" si="2232">LJX201*(($F$183)+1)+(IF(LJY201&lt;101,LJY201,IF(LJY201&lt;201,LJY201/2,IF(LJY201&lt;=301,LJY201/3,LJY201/4))))</f>
        <v>712.03859999999997</v>
      </c>
      <c r="LKA201" s="62">
        <f t="shared" si="2218"/>
        <v>0</v>
      </c>
      <c r="LKB201" s="63"/>
      <c r="LKC201" s="62">
        <v>5</v>
      </c>
      <c r="LKD201" s="63"/>
      <c r="LKE201" s="40" t="s">
        <v>192</v>
      </c>
      <c r="LKF201" s="40">
        <f t="shared" ref="LKF201" si="2233">(35.15+3.1+0.75*(2.75+2.3+2.75))*10.764</f>
        <v>474.69239999999996</v>
      </c>
      <c r="LKG201" s="40">
        <v>0</v>
      </c>
      <c r="LKH201" s="40">
        <f t="shared" ref="LKH201" si="2234">LKF201*(($F$183)+1)+(IF(LKG201&lt;101,LKG201,IF(LKG201&lt;201,LKG201/2,IF(LKG201&lt;=301,LKG201/3,LKG201/4))))</f>
        <v>712.03859999999997</v>
      </c>
      <c r="LKI201" s="62">
        <f t="shared" ref="LKI201:LMM201" si="2235">LKI200</f>
        <v>0</v>
      </c>
      <c r="LKJ201" s="63"/>
      <c r="LKK201" s="62">
        <v>5</v>
      </c>
      <c r="LKL201" s="63"/>
      <c r="LKM201" s="40" t="s">
        <v>192</v>
      </c>
      <c r="LKN201" s="40">
        <f t="shared" ref="LKN201" si="2236">(35.15+3.1+0.75*(2.75+2.3+2.75))*10.764</f>
        <v>474.69239999999996</v>
      </c>
      <c r="LKO201" s="40">
        <v>0</v>
      </c>
      <c r="LKP201" s="40">
        <f t="shared" ref="LKP201" si="2237">LKN201*(($F$183)+1)+(IF(LKO201&lt;101,LKO201,IF(LKO201&lt;201,LKO201/2,IF(LKO201&lt;=301,LKO201/3,LKO201/4))))</f>
        <v>712.03859999999997</v>
      </c>
      <c r="LKQ201" s="62">
        <f t="shared" si="2235"/>
        <v>0</v>
      </c>
      <c r="LKR201" s="63"/>
      <c r="LKS201" s="62">
        <v>5</v>
      </c>
      <c r="LKT201" s="63"/>
      <c r="LKU201" s="40" t="s">
        <v>192</v>
      </c>
      <c r="LKV201" s="40">
        <f t="shared" ref="LKV201" si="2238">(35.15+3.1+0.75*(2.75+2.3+2.75))*10.764</f>
        <v>474.69239999999996</v>
      </c>
      <c r="LKW201" s="40">
        <v>0</v>
      </c>
      <c r="LKX201" s="40">
        <f t="shared" ref="LKX201" si="2239">LKV201*(($F$183)+1)+(IF(LKW201&lt;101,LKW201,IF(LKW201&lt;201,LKW201/2,IF(LKW201&lt;=301,LKW201/3,LKW201/4))))</f>
        <v>712.03859999999997</v>
      </c>
      <c r="LKY201" s="62">
        <f t="shared" si="2235"/>
        <v>0</v>
      </c>
      <c r="LKZ201" s="63"/>
      <c r="LLA201" s="62">
        <v>5</v>
      </c>
      <c r="LLB201" s="63"/>
      <c r="LLC201" s="40" t="s">
        <v>192</v>
      </c>
      <c r="LLD201" s="40">
        <f t="shared" ref="LLD201" si="2240">(35.15+3.1+0.75*(2.75+2.3+2.75))*10.764</f>
        <v>474.69239999999996</v>
      </c>
      <c r="LLE201" s="40">
        <v>0</v>
      </c>
      <c r="LLF201" s="40">
        <f t="shared" ref="LLF201" si="2241">LLD201*(($F$183)+1)+(IF(LLE201&lt;101,LLE201,IF(LLE201&lt;201,LLE201/2,IF(LLE201&lt;=301,LLE201/3,LLE201/4))))</f>
        <v>712.03859999999997</v>
      </c>
      <c r="LLG201" s="62">
        <f t="shared" si="2235"/>
        <v>0</v>
      </c>
      <c r="LLH201" s="63"/>
      <c r="LLI201" s="62">
        <v>5</v>
      </c>
      <c r="LLJ201" s="63"/>
      <c r="LLK201" s="40" t="s">
        <v>192</v>
      </c>
      <c r="LLL201" s="40">
        <f t="shared" ref="LLL201" si="2242">(35.15+3.1+0.75*(2.75+2.3+2.75))*10.764</f>
        <v>474.69239999999996</v>
      </c>
      <c r="LLM201" s="40">
        <v>0</v>
      </c>
      <c r="LLN201" s="40">
        <f t="shared" ref="LLN201" si="2243">LLL201*(($F$183)+1)+(IF(LLM201&lt;101,LLM201,IF(LLM201&lt;201,LLM201/2,IF(LLM201&lt;=301,LLM201/3,LLM201/4))))</f>
        <v>712.03859999999997</v>
      </c>
      <c r="LLO201" s="62">
        <f t="shared" si="2235"/>
        <v>0</v>
      </c>
      <c r="LLP201" s="63"/>
      <c r="LLQ201" s="62">
        <v>5</v>
      </c>
      <c r="LLR201" s="63"/>
      <c r="LLS201" s="40" t="s">
        <v>192</v>
      </c>
      <c r="LLT201" s="40">
        <f t="shared" ref="LLT201" si="2244">(35.15+3.1+0.75*(2.75+2.3+2.75))*10.764</f>
        <v>474.69239999999996</v>
      </c>
      <c r="LLU201" s="40">
        <v>0</v>
      </c>
      <c r="LLV201" s="40">
        <f t="shared" ref="LLV201" si="2245">LLT201*(($F$183)+1)+(IF(LLU201&lt;101,LLU201,IF(LLU201&lt;201,LLU201/2,IF(LLU201&lt;=301,LLU201/3,LLU201/4))))</f>
        <v>712.03859999999997</v>
      </c>
      <c r="LLW201" s="62">
        <f t="shared" si="2235"/>
        <v>0</v>
      </c>
      <c r="LLX201" s="63"/>
      <c r="LLY201" s="62">
        <v>5</v>
      </c>
      <c r="LLZ201" s="63"/>
      <c r="LMA201" s="40" t="s">
        <v>192</v>
      </c>
      <c r="LMB201" s="40">
        <f t="shared" ref="LMB201" si="2246">(35.15+3.1+0.75*(2.75+2.3+2.75))*10.764</f>
        <v>474.69239999999996</v>
      </c>
      <c r="LMC201" s="40">
        <v>0</v>
      </c>
      <c r="LMD201" s="40">
        <f t="shared" ref="LMD201" si="2247">LMB201*(($F$183)+1)+(IF(LMC201&lt;101,LMC201,IF(LMC201&lt;201,LMC201/2,IF(LMC201&lt;=301,LMC201/3,LMC201/4))))</f>
        <v>712.03859999999997</v>
      </c>
      <c r="LME201" s="62">
        <f t="shared" si="2235"/>
        <v>0</v>
      </c>
      <c r="LMF201" s="63"/>
      <c r="LMG201" s="62">
        <v>5</v>
      </c>
      <c r="LMH201" s="63"/>
      <c r="LMI201" s="40" t="s">
        <v>192</v>
      </c>
      <c r="LMJ201" s="40">
        <f t="shared" ref="LMJ201" si="2248">(35.15+3.1+0.75*(2.75+2.3+2.75))*10.764</f>
        <v>474.69239999999996</v>
      </c>
      <c r="LMK201" s="40">
        <v>0</v>
      </c>
      <c r="LML201" s="40">
        <f t="shared" ref="LML201" si="2249">LMJ201*(($F$183)+1)+(IF(LMK201&lt;101,LMK201,IF(LMK201&lt;201,LMK201/2,IF(LMK201&lt;=301,LMK201/3,LMK201/4))))</f>
        <v>712.03859999999997</v>
      </c>
      <c r="LMM201" s="62">
        <f t="shared" si="2235"/>
        <v>0</v>
      </c>
      <c r="LMN201" s="63"/>
      <c r="LMO201" s="62">
        <v>5</v>
      </c>
      <c r="LMP201" s="63"/>
      <c r="LMQ201" s="40" t="s">
        <v>192</v>
      </c>
      <c r="LMR201" s="40">
        <f t="shared" ref="LMR201" si="2250">(35.15+3.1+0.75*(2.75+2.3+2.75))*10.764</f>
        <v>474.69239999999996</v>
      </c>
      <c r="LMS201" s="40">
        <v>0</v>
      </c>
      <c r="LMT201" s="40">
        <f t="shared" ref="LMT201" si="2251">LMR201*(($F$183)+1)+(IF(LMS201&lt;101,LMS201,IF(LMS201&lt;201,LMS201/2,IF(LMS201&lt;=301,LMS201/3,LMS201/4))))</f>
        <v>712.03859999999997</v>
      </c>
      <c r="LMU201" s="62">
        <f t="shared" ref="LMU201:LOY201" si="2252">LMU200</f>
        <v>0</v>
      </c>
      <c r="LMV201" s="63"/>
      <c r="LMW201" s="62">
        <v>5</v>
      </c>
      <c r="LMX201" s="63"/>
      <c r="LMY201" s="40" t="s">
        <v>192</v>
      </c>
      <c r="LMZ201" s="40">
        <f t="shared" ref="LMZ201" si="2253">(35.15+3.1+0.75*(2.75+2.3+2.75))*10.764</f>
        <v>474.69239999999996</v>
      </c>
      <c r="LNA201" s="40">
        <v>0</v>
      </c>
      <c r="LNB201" s="40">
        <f t="shared" ref="LNB201" si="2254">LMZ201*(($F$183)+1)+(IF(LNA201&lt;101,LNA201,IF(LNA201&lt;201,LNA201/2,IF(LNA201&lt;=301,LNA201/3,LNA201/4))))</f>
        <v>712.03859999999997</v>
      </c>
      <c r="LNC201" s="62">
        <f t="shared" si="2252"/>
        <v>0</v>
      </c>
      <c r="LND201" s="63"/>
      <c r="LNE201" s="62">
        <v>5</v>
      </c>
      <c r="LNF201" s="63"/>
      <c r="LNG201" s="40" t="s">
        <v>192</v>
      </c>
      <c r="LNH201" s="40">
        <f t="shared" ref="LNH201" si="2255">(35.15+3.1+0.75*(2.75+2.3+2.75))*10.764</f>
        <v>474.69239999999996</v>
      </c>
      <c r="LNI201" s="40">
        <v>0</v>
      </c>
      <c r="LNJ201" s="40">
        <f t="shared" ref="LNJ201" si="2256">LNH201*(($F$183)+1)+(IF(LNI201&lt;101,LNI201,IF(LNI201&lt;201,LNI201/2,IF(LNI201&lt;=301,LNI201/3,LNI201/4))))</f>
        <v>712.03859999999997</v>
      </c>
      <c r="LNK201" s="62">
        <f t="shared" si="2252"/>
        <v>0</v>
      </c>
      <c r="LNL201" s="63"/>
      <c r="LNM201" s="62">
        <v>5</v>
      </c>
      <c r="LNN201" s="63"/>
      <c r="LNO201" s="40" t="s">
        <v>192</v>
      </c>
      <c r="LNP201" s="40">
        <f t="shared" ref="LNP201" si="2257">(35.15+3.1+0.75*(2.75+2.3+2.75))*10.764</f>
        <v>474.69239999999996</v>
      </c>
      <c r="LNQ201" s="40">
        <v>0</v>
      </c>
      <c r="LNR201" s="40">
        <f t="shared" ref="LNR201" si="2258">LNP201*(($F$183)+1)+(IF(LNQ201&lt;101,LNQ201,IF(LNQ201&lt;201,LNQ201/2,IF(LNQ201&lt;=301,LNQ201/3,LNQ201/4))))</f>
        <v>712.03859999999997</v>
      </c>
      <c r="LNS201" s="62">
        <f t="shared" si="2252"/>
        <v>0</v>
      </c>
      <c r="LNT201" s="63"/>
      <c r="LNU201" s="62">
        <v>5</v>
      </c>
      <c r="LNV201" s="63"/>
      <c r="LNW201" s="40" t="s">
        <v>192</v>
      </c>
      <c r="LNX201" s="40">
        <f t="shared" ref="LNX201" si="2259">(35.15+3.1+0.75*(2.75+2.3+2.75))*10.764</f>
        <v>474.69239999999996</v>
      </c>
      <c r="LNY201" s="40">
        <v>0</v>
      </c>
      <c r="LNZ201" s="40">
        <f t="shared" ref="LNZ201" si="2260">LNX201*(($F$183)+1)+(IF(LNY201&lt;101,LNY201,IF(LNY201&lt;201,LNY201/2,IF(LNY201&lt;=301,LNY201/3,LNY201/4))))</f>
        <v>712.03859999999997</v>
      </c>
      <c r="LOA201" s="62">
        <f t="shared" si="2252"/>
        <v>0</v>
      </c>
      <c r="LOB201" s="63"/>
      <c r="LOC201" s="62">
        <v>5</v>
      </c>
      <c r="LOD201" s="63"/>
      <c r="LOE201" s="40" t="s">
        <v>192</v>
      </c>
      <c r="LOF201" s="40">
        <f t="shared" ref="LOF201" si="2261">(35.15+3.1+0.75*(2.75+2.3+2.75))*10.764</f>
        <v>474.69239999999996</v>
      </c>
      <c r="LOG201" s="40">
        <v>0</v>
      </c>
      <c r="LOH201" s="40">
        <f t="shared" ref="LOH201" si="2262">LOF201*(($F$183)+1)+(IF(LOG201&lt;101,LOG201,IF(LOG201&lt;201,LOG201/2,IF(LOG201&lt;=301,LOG201/3,LOG201/4))))</f>
        <v>712.03859999999997</v>
      </c>
      <c r="LOI201" s="62">
        <f t="shared" si="2252"/>
        <v>0</v>
      </c>
      <c r="LOJ201" s="63"/>
      <c r="LOK201" s="62">
        <v>5</v>
      </c>
      <c r="LOL201" s="63"/>
      <c r="LOM201" s="40" t="s">
        <v>192</v>
      </c>
      <c r="LON201" s="40">
        <f t="shared" ref="LON201" si="2263">(35.15+3.1+0.75*(2.75+2.3+2.75))*10.764</f>
        <v>474.69239999999996</v>
      </c>
      <c r="LOO201" s="40">
        <v>0</v>
      </c>
      <c r="LOP201" s="40">
        <f t="shared" ref="LOP201" si="2264">LON201*(($F$183)+1)+(IF(LOO201&lt;101,LOO201,IF(LOO201&lt;201,LOO201/2,IF(LOO201&lt;=301,LOO201/3,LOO201/4))))</f>
        <v>712.03859999999997</v>
      </c>
      <c r="LOQ201" s="62">
        <f t="shared" si="2252"/>
        <v>0</v>
      </c>
      <c r="LOR201" s="63"/>
      <c r="LOS201" s="62">
        <v>5</v>
      </c>
      <c r="LOT201" s="63"/>
      <c r="LOU201" s="40" t="s">
        <v>192</v>
      </c>
      <c r="LOV201" s="40">
        <f t="shared" ref="LOV201" si="2265">(35.15+3.1+0.75*(2.75+2.3+2.75))*10.764</f>
        <v>474.69239999999996</v>
      </c>
      <c r="LOW201" s="40">
        <v>0</v>
      </c>
      <c r="LOX201" s="40">
        <f t="shared" ref="LOX201" si="2266">LOV201*(($F$183)+1)+(IF(LOW201&lt;101,LOW201,IF(LOW201&lt;201,LOW201/2,IF(LOW201&lt;=301,LOW201/3,LOW201/4))))</f>
        <v>712.03859999999997</v>
      </c>
      <c r="LOY201" s="62">
        <f t="shared" si="2252"/>
        <v>0</v>
      </c>
      <c r="LOZ201" s="63"/>
      <c r="LPA201" s="62">
        <v>5</v>
      </c>
      <c r="LPB201" s="63"/>
      <c r="LPC201" s="40" t="s">
        <v>192</v>
      </c>
      <c r="LPD201" s="40">
        <f t="shared" ref="LPD201" si="2267">(35.15+3.1+0.75*(2.75+2.3+2.75))*10.764</f>
        <v>474.69239999999996</v>
      </c>
      <c r="LPE201" s="40">
        <v>0</v>
      </c>
      <c r="LPF201" s="40">
        <f t="shared" ref="LPF201" si="2268">LPD201*(($F$183)+1)+(IF(LPE201&lt;101,LPE201,IF(LPE201&lt;201,LPE201/2,IF(LPE201&lt;=301,LPE201/3,LPE201/4))))</f>
        <v>712.03859999999997</v>
      </c>
      <c r="LPG201" s="62">
        <f t="shared" ref="LPG201:LRK201" si="2269">LPG200</f>
        <v>0</v>
      </c>
      <c r="LPH201" s="63"/>
      <c r="LPI201" s="62">
        <v>5</v>
      </c>
      <c r="LPJ201" s="63"/>
      <c r="LPK201" s="40" t="s">
        <v>192</v>
      </c>
      <c r="LPL201" s="40">
        <f t="shared" ref="LPL201" si="2270">(35.15+3.1+0.75*(2.75+2.3+2.75))*10.764</f>
        <v>474.69239999999996</v>
      </c>
      <c r="LPM201" s="40">
        <v>0</v>
      </c>
      <c r="LPN201" s="40">
        <f t="shared" ref="LPN201" si="2271">LPL201*(($F$183)+1)+(IF(LPM201&lt;101,LPM201,IF(LPM201&lt;201,LPM201/2,IF(LPM201&lt;=301,LPM201/3,LPM201/4))))</f>
        <v>712.03859999999997</v>
      </c>
      <c r="LPO201" s="62">
        <f t="shared" si="2269"/>
        <v>0</v>
      </c>
      <c r="LPP201" s="63"/>
      <c r="LPQ201" s="62">
        <v>5</v>
      </c>
      <c r="LPR201" s="63"/>
      <c r="LPS201" s="40" t="s">
        <v>192</v>
      </c>
      <c r="LPT201" s="40">
        <f t="shared" ref="LPT201" si="2272">(35.15+3.1+0.75*(2.75+2.3+2.75))*10.764</f>
        <v>474.69239999999996</v>
      </c>
      <c r="LPU201" s="40">
        <v>0</v>
      </c>
      <c r="LPV201" s="40">
        <f t="shared" ref="LPV201" si="2273">LPT201*(($F$183)+1)+(IF(LPU201&lt;101,LPU201,IF(LPU201&lt;201,LPU201/2,IF(LPU201&lt;=301,LPU201/3,LPU201/4))))</f>
        <v>712.03859999999997</v>
      </c>
      <c r="LPW201" s="62">
        <f t="shared" si="2269"/>
        <v>0</v>
      </c>
      <c r="LPX201" s="63"/>
      <c r="LPY201" s="62">
        <v>5</v>
      </c>
      <c r="LPZ201" s="63"/>
      <c r="LQA201" s="40" t="s">
        <v>192</v>
      </c>
      <c r="LQB201" s="40">
        <f t="shared" ref="LQB201" si="2274">(35.15+3.1+0.75*(2.75+2.3+2.75))*10.764</f>
        <v>474.69239999999996</v>
      </c>
      <c r="LQC201" s="40">
        <v>0</v>
      </c>
      <c r="LQD201" s="40">
        <f t="shared" ref="LQD201" si="2275">LQB201*(($F$183)+1)+(IF(LQC201&lt;101,LQC201,IF(LQC201&lt;201,LQC201/2,IF(LQC201&lt;=301,LQC201/3,LQC201/4))))</f>
        <v>712.03859999999997</v>
      </c>
      <c r="LQE201" s="62">
        <f t="shared" si="2269"/>
        <v>0</v>
      </c>
      <c r="LQF201" s="63"/>
      <c r="LQG201" s="62">
        <v>5</v>
      </c>
      <c r="LQH201" s="63"/>
      <c r="LQI201" s="40" t="s">
        <v>192</v>
      </c>
      <c r="LQJ201" s="40">
        <f t="shared" ref="LQJ201" si="2276">(35.15+3.1+0.75*(2.75+2.3+2.75))*10.764</f>
        <v>474.69239999999996</v>
      </c>
      <c r="LQK201" s="40">
        <v>0</v>
      </c>
      <c r="LQL201" s="40">
        <f t="shared" ref="LQL201" si="2277">LQJ201*(($F$183)+1)+(IF(LQK201&lt;101,LQK201,IF(LQK201&lt;201,LQK201/2,IF(LQK201&lt;=301,LQK201/3,LQK201/4))))</f>
        <v>712.03859999999997</v>
      </c>
      <c r="LQM201" s="62">
        <f t="shared" si="2269"/>
        <v>0</v>
      </c>
      <c r="LQN201" s="63"/>
      <c r="LQO201" s="62">
        <v>5</v>
      </c>
      <c r="LQP201" s="63"/>
      <c r="LQQ201" s="40" t="s">
        <v>192</v>
      </c>
      <c r="LQR201" s="40">
        <f t="shared" ref="LQR201" si="2278">(35.15+3.1+0.75*(2.75+2.3+2.75))*10.764</f>
        <v>474.69239999999996</v>
      </c>
      <c r="LQS201" s="40">
        <v>0</v>
      </c>
      <c r="LQT201" s="40">
        <f t="shared" ref="LQT201" si="2279">LQR201*(($F$183)+1)+(IF(LQS201&lt;101,LQS201,IF(LQS201&lt;201,LQS201/2,IF(LQS201&lt;=301,LQS201/3,LQS201/4))))</f>
        <v>712.03859999999997</v>
      </c>
      <c r="LQU201" s="62">
        <f t="shared" si="2269"/>
        <v>0</v>
      </c>
      <c r="LQV201" s="63"/>
      <c r="LQW201" s="62">
        <v>5</v>
      </c>
      <c r="LQX201" s="63"/>
      <c r="LQY201" s="40" t="s">
        <v>192</v>
      </c>
      <c r="LQZ201" s="40">
        <f t="shared" ref="LQZ201" si="2280">(35.15+3.1+0.75*(2.75+2.3+2.75))*10.764</f>
        <v>474.69239999999996</v>
      </c>
      <c r="LRA201" s="40">
        <v>0</v>
      </c>
      <c r="LRB201" s="40">
        <f t="shared" ref="LRB201" si="2281">LQZ201*(($F$183)+1)+(IF(LRA201&lt;101,LRA201,IF(LRA201&lt;201,LRA201/2,IF(LRA201&lt;=301,LRA201/3,LRA201/4))))</f>
        <v>712.03859999999997</v>
      </c>
      <c r="LRC201" s="62">
        <f t="shared" si="2269"/>
        <v>0</v>
      </c>
      <c r="LRD201" s="63"/>
      <c r="LRE201" s="62">
        <v>5</v>
      </c>
      <c r="LRF201" s="63"/>
      <c r="LRG201" s="40" t="s">
        <v>192</v>
      </c>
      <c r="LRH201" s="40">
        <f t="shared" ref="LRH201" si="2282">(35.15+3.1+0.75*(2.75+2.3+2.75))*10.764</f>
        <v>474.69239999999996</v>
      </c>
      <c r="LRI201" s="40">
        <v>0</v>
      </c>
      <c r="LRJ201" s="40">
        <f t="shared" ref="LRJ201" si="2283">LRH201*(($F$183)+1)+(IF(LRI201&lt;101,LRI201,IF(LRI201&lt;201,LRI201/2,IF(LRI201&lt;=301,LRI201/3,LRI201/4))))</f>
        <v>712.03859999999997</v>
      </c>
      <c r="LRK201" s="62">
        <f t="shared" si="2269"/>
        <v>0</v>
      </c>
      <c r="LRL201" s="63"/>
      <c r="LRM201" s="62">
        <v>5</v>
      </c>
      <c r="LRN201" s="63"/>
      <c r="LRO201" s="40" t="s">
        <v>192</v>
      </c>
      <c r="LRP201" s="40">
        <f t="shared" ref="LRP201" si="2284">(35.15+3.1+0.75*(2.75+2.3+2.75))*10.764</f>
        <v>474.69239999999996</v>
      </c>
      <c r="LRQ201" s="40">
        <v>0</v>
      </c>
      <c r="LRR201" s="40">
        <f t="shared" ref="LRR201" si="2285">LRP201*(($F$183)+1)+(IF(LRQ201&lt;101,LRQ201,IF(LRQ201&lt;201,LRQ201/2,IF(LRQ201&lt;=301,LRQ201/3,LRQ201/4))))</f>
        <v>712.03859999999997</v>
      </c>
      <c r="LRS201" s="62">
        <f t="shared" ref="LRS201:LTW201" si="2286">LRS200</f>
        <v>0</v>
      </c>
      <c r="LRT201" s="63"/>
      <c r="LRU201" s="62">
        <v>5</v>
      </c>
      <c r="LRV201" s="63"/>
      <c r="LRW201" s="40" t="s">
        <v>192</v>
      </c>
      <c r="LRX201" s="40">
        <f t="shared" ref="LRX201" si="2287">(35.15+3.1+0.75*(2.75+2.3+2.75))*10.764</f>
        <v>474.69239999999996</v>
      </c>
      <c r="LRY201" s="40">
        <v>0</v>
      </c>
      <c r="LRZ201" s="40">
        <f t="shared" ref="LRZ201" si="2288">LRX201*(($F$183)+1)+(IF(LRY201&lt;101,LRY201,IF(LRY201&lt;201,LRY201/2,IF(LRY201&lt;=301,LRY201/3,LRY201/4))))</f>
        <v>712.03859999999997</v>
      </c>
      <c r="LSA201" s="62">
        <f t="shared" si="2286"/>
        <v>0</v>
      </c>
      <c r="LSB201" s="63"/>
      <c r="LSC201" s="62">
        <v>5</v>
      </c>
      <c r="LSD201" s="63"/>
      <c r="LSE201" s="40" t="s">
        <v>192</v>
      </c>
      <c r="LSF201" s="40">
        <f t="shared" ref="LSF201" si="2289">(35.15+3.1+0.75*(2.75+2.3+2.75))*10.764</f>
        <v>474.69239999999996</v>
      </c>
      <c r="LSG201" s="40">
        <v>0</v>
      </c>
      <c r="LSH201" s="40">
        <f t="shared" ref="LSH201" si="2290">LSF201*(($F$183)+1)+(IF(LSG201&lt;101,LSG201,IF(LSG201&lt;201,LSG201/2,IF(LSG201&lt;=301,LSG201/3,LSG201/4))))</f>
        <v>712.03859999999997</v>
      </c>
      <c r="LSI201" s="62">
        <f t="shared" si="2286"/>
        <v>0</v>
      </c>
      <c r="LSJ201" s="63"/>
      <c r="LSK201" s="62">
        <v>5</v>
      </c>
      <c r="LSL201" s="63"/>
      <c r="LSM201" s="40" t="s">
        <v>192</v>
      </c>
      <c r="LSN201" s="40">
        <f t="shared" ref="LSN201" si="2291">(35.15+3.1+0.75*(2.75+2.3+2.75))*10.764</f>
        <v>474.69239999999996</v>
      </c>
      <c r="LSO201" s="40">
        <v>0</v>
      </c>
      <c r="LSP201" s="40">
        <f t="shared" ref="LSP201" si="2292">LSN201*(($F$183)+1)+(IF(LSO201&lt;101,LSO201,IF(LSO201&lt;201,LSO201/2,IF(LSO201&lt;=301,LSO201/3,LSO201/4))))</f>
        <v>712.03859999999997</v>
      </c>
      <c r="LSQ201" s="62">
        <f t="shared" si="2286"/>
        <v>0</v>
      </c>
      <c r="LSR201" s="63"/>
      <c r="LSS201" s="62">
        <v>5</v>
      </c>
      <c r="LST201" s="63"/>
      <c r="LSU201" s="40" t="s">
        <v>192</v>
      </c>
      <c r="LSV201" s="40">
        <f t="shared" ref="LSV201" si="2293">(35.15+3.1+0.75*(2.75+2.3+2.75))*10.764</f>
        <v>474.69239999999996</v>
      </c>
      <c r="LSW201" s="40">
        <v>0</v>
      </c>
      <c r="LSX201" s="40">
        <f t="shared" ref="LSX201" si="2294">LSV201*(($F$183)+1)+(IF(LSW201&lt;101,LSW201,IF(LSW201&lt;201,LSW201/2,IF(LSW201&lt;=301,LSW201/3,LSW201/4))))</f>
        <v>712.03859999999997</v>
      </c>
      <c r="LSY201" s="62">
        <f t="shared" si="2286"/>
        <v>0</v>
      </c>
      <c r="LSZ201" s="63"/>
      <c r="LTA201" s="62">
        <v>5</v>
      </c>
      <c r="LTB201" s="63"/>
      <c r="LTC201" s="40" t="s">
        <v>192</v>
      </c>
      <c r="LTD201" s="40">
        <f t="shared" ref="LTD201" si="2295">(35.15+3.1+0.75*(2.75+2.3+2.75))*10.764</f>
        <v>474.69239999999996</v>
      </c>
      <c r="LTE201" s="40">
        <v>0</v>
      </c>
      <c r="LTF201" s="40">
        <f t="shared" ref="LTF201" si="2296">LTD201*(($F$183)+1)+(IF(LTE201&lt;101,LTE201,IF(LTE201&lt;201,LTE201/2,IF(LTE201&lt;=301,LTE201/3,LTE201/4))))</f>
        <v>712.03859999999997</v>
      </c>
      <c r="LTG201" s="62">
        <f t="shared" si="2286"/>
        <v>0</v>
      </c>
      <c r="LTH201" s="63"/>
      <c r="LTI201" s="62">
        <v>5</v>
      </c>
      <c r="LTJ201" s="63"/>
      <c r="LTK201" s="40" t="s">
        <v>192</v>
      </c>
      <c r="LTL201" s="40">
        <f t="shared" ref="LTL201" si="2297">(35.15+3.1+0.75*(2.75+2.3+2.75))*10.764</f>
        <v>474.69239999999996</v>
      </c>
      <c r="LTM201" s="40">
        <v>0</v>
      </c>
      <c r="LTN201" s="40">
        <f t="shared" ref="LTN201" si="2298">LTL201*(($F$183)+1)+(IF(LTM201&lt;101,LTM201,IF(LTM201&lt;201,LTM201/2,IF(LTM201&lt;=301,LTM201/3,LTM201/4))))</f>
        <v>712.03859999999997</v>
      </c>
      <c r="LTO201" s="62">
        <f t="shared" si="2286"/>
        <v>0</v>
      </c>
      <c r="LTP201" s="63"/>
      <c r="LTQ201" s="62">
        <v>5</v>
      </c>
      <c r="LTR201" s="63"/>
      <c r="LTS201" s="40" t="s">
        <v>192</v>
      </c>
      <c r="LTT201" s="40">
        <f t="shared" ref="LTT201" si="2299">(35.15+3.1+0.75*(2.75+2.3+2.75))*10.764</f>
        <v>474.69239999999996</v>
      </c>
      <c r="LTU201" s="40">
        <v>0</v>
      </c>
      <c r="LTV201" s="40">
        <f t="shared" ref="LTV201" si="2300">LTT201*(($F$183)+1)+(IF(LTU201&lt;101,LTU201,IF(LTU201&lt;201,LTU201/2,IF(LTU201&lt;=301,LTU201/3,LTU201/4))))</f>
        <v>712.03859999999997</v>
      </c>
      <c r="LTW201" s="62">
        <f t="shared" si="2286"/>
        <v>0</v>
      </c>
      <c r="LTX201" s="63"/>
      <c r="LTY201" s="62">
        <v>5</v>
      </c>
      <c r="LTZ201" s="63"/>
      <c r="LUA201" s="40" t="s">
        <v>192</v>
      </c>
      <c r="LUB201" s="40">
        <f t="shared" ref="LUB201" si="2301">(35.15+3.1+0.75*(2.75+2.3+2.75))*10.764</f>
        <v>474.69239999999996</v>
      </c>
      <c r="LUC201" s="40">
        <v>0</v>
      </c>
      <c r="LUD201" s="40">
        <f t="shared" ref="LUD201" si="2302">LUB201*(($F$183)+1)+(IF(LUC201&lt;101,LUC201,IF(LUC201&lt;201,LUC201/2,IF(LUC201&lt;=301,LUC201/3,LUC201/4))))</f>
        <v>712.03859999999997</v>
      </c>
      <c r="LUE201" s="62">
        <f t="shared" ref="LUE201:LWI201" si="2303">LUE200</f>
        <v>0</v>
      </c>
      <c r="LUF201" s="63"/>
      <c r="LUG201" s="62">
        <v>5</v>
      </c>
      <c r="LUH201" s="63"/>
      <c r="LUI201" s="40" t="s">
        <v>192</v>
      </c>
      <c r="LUJ201" s="40">
        <f t="shared" ref="LUJ201" si="2304">(35.15+3.1+0.75*(2.75+2.3+2.75))*10.764</f>
        <v>474.69239999999996</v>
      </c>
      <c r="LUK201" s="40">
        <v>0</v>
      </c>
      <c r="LUL201" s="40">
        <f t="shared" ref="LUL201" si="2305">LUJ201*(($F$183)+1)+(IF(LUK201&lt;101,LUK201,IF(LUK201&lt;201,LUK201/2,IF(LUK201&lt;=301,LUK201/3,LUK201/4))))</f>
        <v>712.03859999999997</v>
      </c>
      <c r="LUM201" s="62">
        <f t="shared" si="2303"/>
        <v>0</v>
      </c>
      <c r="LUN201" s="63"/>
      <c r="LUO201" s="62">
        <v>5</v>
      </c>
      <c r="LUP201" s="63"/>
      <c r="LUQ201" s="40" t="s">
        <v>192</v>
      </c>
      <c r="LUR201" s="40">
        <f t="shared" ref="LUR201" si="2306">(35.15+3.1+0.75*(2.75+2.3+2.75))*10.764</f>
        <v>474.69239999999996</v>
      </c>
      <c r="LUS201" s="40">
        <v>0</v>
      </c>
      <c r="LUT201" s="40">
        <f t="shared" ref="LUT201" si="2307">LUR201*(($F$183)+1)+(IF(LUS201&lt;101,LUS201,IF(LUS201&lt;201,LUS201/2,IF(LUS201&lt;=301,LUS201/3,LUS201/4))))</f>
        <v>712.03859999999997</v>
      </c>
      <c r="LUU201" s="62">
        <f t="shared" si="2303"/>
        <v>0</v>
      </c>
      <c r="LUV201" s="63"/>
      <c r="LUW201" s="62">
        <v>5</v>
      </c>
      <c r="LUX201" s="63"/>
      <c r="LUY201" s="40" t="s">
        <v>192</v>
      </c>
      <c r="LUZ201" s="40">
        <f t="shared" ref="LUZ201" si="2308">(35.15+3.1+0.75*(2.75+2.3+2.75))*10.764</f>
        <v>474.69239999999996</v>
      </c>
      <c r="LVA201" s="40">
        <v>0</v>
      </c>
      <c r="LVB201" s="40">
        <f t="shared" ref="LVB201" si="2309">LUZ201*(($F$183)+1)+(IF(LVA201&lt;101,LVA201,IF(LVA201&lt;201,LVA201/2,IF(LVA201&lt;=301,LVA201/3,LVA201/4))))</f>
        <v>712.03859999999997</v>
      </c>
      <c r="LVC201" s="62">
        <f t="shared" si="2303"/>
        <v>0</v>
      </c>
      <c r="LVD201" s="63"/>
      <c r="LVE201" s="62">
        <v>5</v>
      </c>
      <c r="LVF201" s="63"/>
      <c r="LVG201" s="40" t="s">
        <v>192</v>
      </c>
      <c r="LVH201" s="40">
        <f t="shared" ref="LVH201" si="2310">(35.15+3.1+0.75*(2.75+2.3+2.75))*10.764</f>
        <v>474.69239999999996</v>
      </c>
      <c r="LVI201" s="40">
        <v>0</v>
      </c>
      <c r="LVJ201" s="40">
        <f t="shared" ref="LVJ201" si="2311">LVH201*(($F$183)+1)+(IF(LVI201&lt;101,LVI201,IF(LVI201&lt;201,LVI201/2,IF(LVI201&lt;=301,LVI201/3,LVI201/4))))</f>
        <v>712.03859999999997</v>
      </c>
      <c r="LVK201" s="62">
        <f t="shared" si="2303"/>
        <v>0</v>
      </c>
      <c r="LVL201" s="63"/>
      <c r="LVM201" s="62">
        <v>5</v>
      </c>
      <c r="LVN201" s="63"/>
      <c r="LVO201" s="40" t="s">
        <v>192</v>
      </c>
      <c r="LVP201" s="40">
        <f t="shared" ref="LVP201" si="2312">(35.15+3.1+0.75*(2.75+2.3+2.75))*10.764</f>
        <v>474.69239999999996</v>
      </c>
      <c r="LVQ201" s="40">
        <v>0</v>
      </c>
      <c r="LVR201" s="40">
        <f t="shared" ref="LVR201" si="2313">LVP201*(($F$183)+1)+(IF(LVQ201&lt;101,LVQ201,IF(LVQ201&lt;201,LVQ201/2,IF(LVQ201&lt;=301,LVQ201/3,LVQ201/4))))</f>
        <v>712.03859999999997</v>
      </c>
      <c r="LVS201" s="62">
        <f t="shared" si="2303"/>
        <v>0</v>
      </c>
      <c r="LVT201" s="63"/>
      <c r="LVU201" s="62">
        <v>5</v>
      </c>
      <c r="LVV201" s="63"/>
      <c r="LVW201" s="40" t="s">
        <v>192</v>
      </c>
      <c r="LVX201" s="40">
        <f t="shared" ref="LVX201" si="2314">(35.15+3.1+0.75*(2.75+2.3+2.75))*10.764</f>
        <v>474.69239999999996</v>
      </c>
      <c r="LVY201" s="40">
        <v>0</v>
      </c>
      <c r="LVZ201" s="40">
        <f t="shared" ref="LVZ201" si="2315">LVX201*(($F$183)+1)+(IF(LVY201&lt;101,LVY201,IF(LVY201&lt;201,LVY201/2,IF(LVY201&lt;=301,LVY201/3,LVY201/4))))</f>
        <v>712.03859999999997</v>
      </c>
      <c r="LWA201" s="62">
        <f t="shared" si="2303"/>
        <v>0</v>
      </c>
      <c r="LWB201" s="63"/>
      <c r="LWC201" s="62">
        <v>5</v>
      </c>
      <c r="LWD201" s="63"/>
      <c r="LWE201" s="40" t="s">
        <v>192</v>
      </c>
      <c r="LWF201" s="40">
        <f t="shared" ref="LWF201" si="2316">(35.15+3.1+0.75*(2.75+2.3+2.75))*10.764</f>
        <v>474.69239999999996</v>
      </c>
      <c r="LWG201" s="40">
        <v>0</v>
      </c>
      <c r="LWH201" s="40">
        <f t="shared" ref="LWH201" si="2317">LWF201*(($F$183)+1)+(IF(LWG201&lt;101,LWG201,IF(LWG201&lt;201,LWG201/2,IF(LWG201&lt;=301,LWG201/3,LWG201/4))))</f>
        <v>712.03859999999997</v>
      </c>
      <c r="LWI201" s="62">
        <f t="shared" si="2303"/>
        <v>0</v>
      </c>
      <c r="LWJ201" s="63"/>
      <c r="LWK201" s="62">
        <v>5</v>
      </c>
      <c r="LWL201" s="63"/>
      <c r="LWM201" s="40" t="s">
        <v>192</v>
      </c>
      <c r="LWN201" s="40">
        <f t="shared" ref="LWN201" si="2318">(35.15+3.1+0.75*(2.75+2.3+2.75))*10.764</f>
        <v>474.69239999999996</v>
      </c>
      <c r="LWO201" s="40">
        <v>0</v>
      </c>
      <c r="LWP201" s="40">
        <f t="shared" ref="LWP201" si="2319">LWN201*(($F$183)+1)+(IF(LWO201&lt;101,LWO201,IF(LWO201&lt;201,LWO201/2,IF(LWO201&lt;=301,LWO201/3,LWO201/4))))</f>
        <v>712.03859999999997</v>
      </c>
      <c r="LWQ201" s="62">
        <f t="shared" ref="LWQ201:LYU201" si="2320">LWQ200</f>
        <v>0</v>
      </c>
      <c r="LWR201" s="63"/>
      <c r="LWS201" s="62">
        <v>5</v>
      </c>
      <c r="LWT201" s="63"/>
      <c r="LWU201" s="40" t="s">
        <v>192</v>
      </c>
      <c r="LWV201" s="40">
        <f t="shared" ref="LWV201" si="2321">(35.15+3.1+0.75*(2.75+2.3+2.75))*10.764</f>
        <v>474.69239999999996</v>
      </c>
      <c r="LWW201" s="40">
        <v>0</v>
      </c>
      <c r="LWX201" s="40">
        <f t="shared" ref="LWX201" si="2322">LWV201*(($F$183)+1)+(IF(LWW201&lt;101,LWW201,IF(LWW201&lt;201,LWW201/2,IF(LWW201&lt;=301,LWW201/3,LWW201/4))))</f>
        <v>712.03859999999997</v>
      </c>
      <c r="LWY201" s="62">
        <f t="shared" si="2320"/>
        <v>0</v>
      </c>
      <c r="LWZ201" s="63"/>
      <c r="LXA201" s="62">
        <v>5</v>
      </c>
      <c r="LXB201" s="63"/>
      <c r="LXC201" s="40" t="s">
        <v>192</v>
      </c>
      <c r="LXD201" s="40">
        <f t="shared" ref="LXD201" si="2323">(35.15+3.1+0.75*(2.75+2.3+2.75))*10.764</f>
        <v>474.69239999999996</v>
      </c>
      <c r="LXE201" s="40">
        <v>0</v>
      </c>
      <c r="LXF201" s="40">
        <f t="shared" ref="LXF201" si="2324">LXD201*(($F$183)+1)+(IF(LXE201&lt;101,LXE201,IF(LXE201&lt;201,LXE201/2,IF(LXE201&lt;=301,LXE201/3,LXE201/4))))</f>
        <v>712.03859999999997</v>
      </c>
      <c r="LXG201" s="62">
        <f t="shared" si="2320"/>
        <v>0</v>
      </c>
      <c r="LXH201" s="63"/>
      <c r="LXI201" s="62">
        <v>5</v>
      </c>
      <c r="LXJ201" s="63"/>
      <c r="LXK201" s="40" t="s">
        <v>192</v>
      </c>
      <c r="LXL201" s="40">
        <f t="shared" ref="LXL201" si="2325">(35.15+3.1+0.75*(2.75+2.3+2.75))*10.764</f>
        <v>474.69239999999996</v>
      </c>
      <c r="LXM201" s="40">
        <v>0</v>
      </c>
      <c r="LXN201" s="40">
        <f t="shared" ref="LXN201" si="2326">LXL201*(($F$183)+1)+(IF(LXM201&lt;101,LXM201,IF(LXM201&lt;201,LXM201/2,IF(LXM201&lt;=301,LXM201/3,LXM201/4))))</f>
        <v>712.03859999999997</v>
      </c>
      <c r="LXO201" s="62">
        <f t="shared" si="2320"/>
        <v>0</v>
      </c>
      <c r="LXP201" s="63"/>
      <c r="LXQ201" s="62">
        <v>5</v>
      </c>
      <c r="LXR201" s="63"/>
      <c r="LXS201" s="40" t="s">
        <v>192</v>
      </c>
      <c r="LXT201" s="40">
        <f t="shared" ref="LXT201" si="2327">(35.15+3.1+0.75*(2.75+2.3+2.75))*10.764</f>
        <v>474.69239999999996</v>
      </c>
      <c r="LXU201" s="40">
        <v>0</v>
      </c>
      <c r="LXV201" s="40">
        <f t="shared" ref="LXV201" si="2328">LXT201*(($F$183)+1)+(IF(LXU201&lt;101,LXU201,IF(LXU201&lt;201,LXU201/2,IF(LXU201&lt;=301,LXU201/3,LXU201/4))))</f>
        <v>712.03859999999997</v>
      </c>
      <c r="LXW201" s="62">
        <f t="shared" si="2320"/>
        <v>0</v>
      </c>
      <c r="LXX201" s="63"/>
      <c r="LXY201" s="62">
        <v>5</v>
      </c>
      <c r="LXZ201" s="63"/>
      <c r="LYA201" s="40" t="s">
        <v>192</v>
      </c>
      <c r="LYB201" s="40">
        <f t="shared" ref="LYB201" si="2329">(35.15+3.1+0.75*(2.75+2.3+2.75))*10.764</f>
        <v>474.69239999999996</v>
      </c>
      <c r="LYC201" s="40">
        <v>0</v>
      </c>
      <c r="LYD201" s="40">
        <f t="shared" ref="LYD201" si="2330">LYB201*(($F$183)+1)+(IF(LYC201&lt;101,LYC201,IF(LYC201&lt;201,LYC201/2,IF(LYC201&lt;=301,LYC201/3,LYC201/4))))</f>
        <v>712.03859999999997</v>
      </c>
      <c r="LYE201" s="62">
        <f t="shared" si="2320"/>
        <v>0</v>
      </c>
      <c r="LYF201" s="63"/>
      <c r="LYG201" s="62">
        <v>5</v>
      </c>
      <c r="LYH201" s="63"/>
      <c r="LYI201" s="40" t="s">
        <v>192</v>
      </c>
      <c r="LYJ201" s="40">
        <f t="shared" ref="LYJ201" si="2331">(35.15+3.1+0.75*(2.75+2.3+2.75))*10.764</f>
        <v>474.69239999999996</v>
      </c>
      <c r="LYK201" s="40">
        <v>0</v>
      </c>
      <c r="LYL201" s="40">
        <f t="shared" ref="LYL201" si="2332">LYJ201*(($F$183)+1)+(IF(LYK201&lt;101,LYK201,IF(LYK201&lt;201,LYK201/2,IF(LYK201&lt;=301,LYK201/3,LYK201/4))))</f>
        <v>712.03859999999997</v>
      </c>
      <c r="LYM201" s="62">
        <f t="shared" si="2320"/>
        <v>0</v>
      </c>
      <c r="LYN201" s="63"/>
      <c r="LYO201" s="62">
        <v>5</v>
      </c>
      <c r="LYP201" s="63"/>
      <c r="LYQ201" s="40" t="s">
        <v>192</v>
      </c>
      <c r="LYR201" s="40">
        <f t="shared" ref="LYR201" si="2333">(35.15+3.1+0.75*(2.75+2.3+2.75))*10.764</f>
        <v>474.69239999999996</v>
      </c>
      <c r="LYS201" s="40">
        <v>0</v>
      </c>
      <c r="LYT201" s="40">
        <f t="shared" ref="LYT201" si="2334">LYR201*(($F$183)+1)+(IF(LYS201&lt;101,LYS201,IF(LYS201&lt;201,LYS201/2,IF(LYS201&lt;=301,LYS201/3,LYS201/4))))</f>
        <v>712.03859999999997</v>
      </c>
      <c r="LYU201" s="62">
        <f t="shared" si="2320"/>
        <v>0</v>
      </c>
      <c r="LYV201" s="63"/>
      <c r="LYW201" s="62">
        <v>5</v>
      </c>
      <c r="LYX201" s="63"/>
      <c r="LYY201" s="40" t="s">
        <v>192</v>
      </c>
      <c r="LYZ201" s="40">
        <f t="shared" ref="LYZ201" si="2335">(35.15+3.1+0.75*(2.75+2.3+2.75))*10.764</f>
        <v>474.69239999999996</v>
      </c>
      <c r="LZA201" s="40">
        <v>0</v>
      </c>
      <c r="LZB201" s="40">
        <f t="shared" ref="LZB201" si="2336">LYZ201*(($F$183)+1)+(IF(LZA201&lt;101,LZA201,IF(LZA201&lt;201,LZA201/2,IF(LZA201&lt;=301,LZA201/3,LZA201/4))))</f>
        <v>712.03859999999997</v>
      </c>
      <c r="LZC201" s="62">
        <f t="shared" ref="LZC201:MBG201" si="2337">LZC200</f>
        <v>0</v>
      </c>
      <c r="LZD201" s="63"/>
      <c r="LZE201" s="62">
        <v>5</v>
      </c>
      <c r="LZF201" s="63"/>
      <c r="LZG201" s="40" t="s">
        <v>192</v>
      </c>
      <c r="LZH201" s="40">
        <f t="shared" ref="LZH201" si="2338">(35.15+3.1+0.75*(2.75+2.3+2.75))*10.764</f>
        <v>474.69239999999996</v>
      </c>
      <c r="LZI201" s="40">
        <v>0</v>
      </c>
      <c r="LZJ201" s="40">
        <f t="shared" ref="LZJ201" si="2339">LZH201*(($F$183)+1)+(IF(LZI201&lt;101,LZI201,IF(LZI201&lt;201,LZI201/2,IF(LZI201&lt;=301,LZI201/3,LZI201/4))))</f>
        <v>712.03859999999997</v>
      </c>
      <c r="LZK201" s="62">
        <f t="shared" si="2337"/>
        <v>0</v>
      </c>
      <c r="LZL201" s="63"/>
      <c r="LZM201" s="62">
        <v>5</v>
      </c>
      <c r="LZN201" s="63"/>
      <c r="LZO201" s="40" t="s">
        <v>192</v>
      </c>
      <c r="LZP201" s="40">
        <f t="shared" ref="LZP201" si="2340">(35.15+3.1+0.75*(2.75+2.3+2.75))*10.764</f>
        <v>474.69239999999996</v>
      </c>
      <c r="LZQ201" s="40">
        <v>0</v>
      </c>
      <c r="LZR201" s="40">
        <f t="shared" ref="LZR201" si="2341">LZP201*(($F$183)+1)+(IF(LZQ201&lt;101,LZQ201,IF(LZQ201&lt;201,LZQ201/2,IF(LZQ201&lt;=301,LZQ201/3,LZQ201/4))))</f>
        <v>712.03859999999997</v>
      </c>
      <c r="LZS201" s="62">
        <f t="shared" si="2337"/>
        <v>0</v>
      </c>
      <c r="LZT201" s="63"/>
      <c r="LZU201" s="62">
        <v>5</v>
      </c>
      <c r="LZV201" s="63"/>
      <c r="LZW201" s="40" t="s">
        <v>192</v>
      </c>
      <c r="LZX201" s="40">
        <f t="shared" ref="LZX201" si="2342">(35.15+3.1+0.75*(2.75+2.3+2.75))*10.764</f>
        <v>474.69239999999996</v>
      </c>
      <c r="LZY201" s="40">
        <v>0</v>
      </c>
      <c r="LZZ201" s="40">
        <f t="shared" ref="LZZ201" si="2343">LZX201*(($F$183)+1)+(IF(LZY201&lt;101,LZY201,IF(LZY201&lt;201,LZY201/2,IF(LZY201&lt;=301,LZY201/3,LZY201/4))))</f>
        <v>712.03859999999997</v>
      </c>
      <c r="MAA201" s="62">
        <f t="shared" si="2337"/>
        <v>0</v>
      </c>
      <c r="MAB201" s="63"/>
      <c r="MAC201" s="62">
        <v>5</v>
      </c>
      <c r="MAD201" s="63"/>
      <c r="MAE201" s="40" t="s">
        <v>192</v>
      </c>
      <c r="MAF201" s="40">
        <f t="shared" ref="MAF201" si="2344">(35.15+3.1+0.75*(2.75+2.3+2.75))*10.764</f>
        <v>474.69239999999996</v>
      </c>
      <c r="MAG201" s="40">
        <v>0</v>
      </c>
      <c r="MAH201" s="40">
        <f t="shared" ref="MAH201" si="2345">MAF201*(($F$183)+1)+(IF(MAG201&lt;101,MAG201,IF(MAG201&lt;201,MAG201/2,IF(MAG201&lt;=301,MAG201/3,MAG201/4))))</f>
        <v>712.03859999999997</v>
      </c>
      <c r="MAI201" s="62">
        <f t="shared" si="2337"/>
        <v>0</v>
      </c>
      <c r="MAJ201" s="63"/>
      <c r="MAK201" s="62">
        <v>5</v>
      </c>
      <c r="MAL201" s="63"/>
      <c r="MAM201" s="40" t="s">
        <v>192</v>
      </c>
      <c r="MAN201" s="40">
        <f t="shared" ref="MAN201" si="2346">(35.15+3.1+0.75*(2.75+2.3+2.75))*10.764</f>
        <v>474.69239999999996</v>
      </c>
      <c r="MAO201" s="40">
        <v>0</v>
      </c>
      <c r="MAP201" s="40">
        <f t="shared" ref="MAP201" si="2347">MAN201*(($F$183)+1)+(IF(MAO201&lt;101,MAO201,IF(MAO201&lt;201,MAO201/2,IF(MAO201&lt;=301,MAO201/3,MAO201/4))))</f>
        <v>712.03859999999997</v>
      </c>
      <c r="MAQ201" s="62">
        <f t="shared" si="2337"/>
        <v>0</v>
      </c>
      <c r="MAR201" s="63"/>
      <c r="MAS201" s="62">
        <v>5</v>
      </c>
      <c r="MAT201" s="63"/>
      <c r="MAU201" s="40" t="s">
        <v>192</v>
      </c>
      <c r="MAV201" s="40">
        <f t="shared" ref="MAV201" si="2348">(35.15+3.1+0.75*(2.75+2.3+2.75))*10.764</f>
        <v>474.69239999999996</v>
      </c>
      <c r="MAW201" s="40">
        <v>0</v>
      </c>
      <c r="MAX201" s="40">
        <f t="shared" ref="MAX201" si="2349">MAV201*(($F$183)+1)+(IF(MAW201&lt;101,MAW201,IF(MAW201&lt;201,MAW201/2,IF(MAW201&lt;=301,MAW201/3,MAW201/4))))</f>
        <v>712.03859999999997</v>
      </c>
      <c r="MAY201" s="62">
        <f t="shared" si="2337"/>
        <v>0</v>
      </c>
      <c r="MAZ201" s="63"/>
      <c r="MBA201" s="62">
        <v>5</v>
      </c>
      <c r="MBB201" s="63"/>
      <c r="MBC201" s="40" t="s">
        <v>192</v>
      </c>
      <c r="MBD201" s="40">
        <f t="shared" ref="MBD201" si="2350">(35.15+3.1+0.75*(2.75+2.3+2.75))*10.764</f>
        <v>474.69239999999996</v>
      </c>
      <c r="MBE201" s="40">
        <v>0</v>
      </c>
      <c r="MBF201" s="40">
        <f t="shared" ref="MBF201" si="2351">MBD201*(($F$183)+1)+(IF(MBE201&lt;101,MBE201,IF(MBE201&lt;201,MBE201/2,IF(MBE201&lt;=301,MBE201/3,MBE201/4))))</f>
        <v>712.03859999999997</v>
      </c>
      <c r="MBG201" s="62">
        <f t="shared" si="2337"/>
        <v>0</v>
      </c>
      <c r="MBH201" s="63"/>
      <c r="MBI201" s="62">
        <v>5</v>
      </c>
      <c r="MBJ201" s="63"/>
      <c r="MBK201" s="40" t="s">
        <v>192</v>
      </c>
      <c r="MBL201" s="40">
        <f t="shared" ref="MBL201" si="2352">(35.15+3.1+0.75*(2.75+2.3+2.75))*10.764</f>
        <v>474.69239999999996</v>
      </c>
      <c r="MBM201" s="40">
        <v>0</v>
      </c>
      <c r="MBN201" s="40">
        <f t="shared" ref="MBN201" si="2353">MBL201*(($F$183)+1)+(IF(MBM201&lt;101,MBM201,IF(MBM201&lt;201,MBM201/2,IF(MBM201&lt;=301,MBM201/3,MBM201/4))))</f>
        <v>712.03859999999997</v>
      </c>
      <c r="MBO201" s="62">
        <f t="shared" ref="MBO201:MDS201" si="2354">MBO200</f>
        <v>0</v>
      </c>
      <c r="MBP201" s="63"/>
      <c r="MBQ201" s="62">
        <v>5</v>
      </c>
      <c r="MBR201" s="63"/>
      <c r="MBS201" s="40" t="s">
        <v>192</v>
      </c>
      <c r="MBT201" s="40">
        <f t="shared" ref="MBT201" si="2355">(35.15+3.1+0.75*(2.75+2.3+2.75))*10.764</f>
        <v>474.69239999999996</v>
      </c>
      <c r="MBU201" s="40">
        <v>0</v>
      </c>
      <c r="MBV201" s="40">
        <f t="shared" ref="MBV201" si="2356">MBT201*(($F$183)+1)+(IF(MBU201&lt;101,MBU201,IF(MBU201&lt;201,MBU201/2,IF(MBU201&lt;=301,MBU201/3,MBU201/4))))</f>
        <v>712.03859999999997</v>
      </c>
      <c r="MBW201" s="62">
        <f t="shared" si="2354"/>
        <v>0</v>
      </c>
      <c r="MBX201" s="63"/>
      <c r="MBY201" s="62">
        <v>5</v>
      </c>
      <c r="MBZ201" s="63"/>
      <c r="MCA201" s="40" t="s">
        <v>192</v>
      </c>
      <c r="MCB201" s="40">
        <f t="shared" ref="MCB201" si="2357">(35.15+3.1+0.75*(2.75+2.3+2.75))*10.764</f>
        <v>474.69239999999996</v>
      </c>
      <c r="MCC201" s="40">
        <v>0</v>
      </c>
      <c r="MCD201" s="40">
        <f t="shared" ref="MCD201" si="2358">MCB201*(($F$183)+1)+(IF(MCC201&lt;101,MCC201,IF(MCC201&lt;201,MCC201/2,IF(MCC201&lt;=301,MCC201/3,MCC201/4))))</f>
        <v>712.03859999999997</v>
      </c>
      <c r="MCE201" s="62">
        <f t="shared" si="2354"/>
        <v>0</v>
      </c>
      <c r="MCF201" s="63"/>
      <c r="MCG201" s="62">
        <v>5</v>
      </c>
      <c r="MCH201" s="63"/>
      <c r="MCI201" s="40" t="s">
        <v>192</v>
      </c>
      <c r="MCJ201" s="40">
        <f t="shared" ref="MCJ201" si="2359">(35.15+3.1+0.75*(2.75+2.3+2.75))*10.764</f>
        <v>474.69239999999996</v>
      </c>
      <c r="MCK201" s="40">
        <v>0</v>
      </c>
      <c r="MCL201" s="40">
        <f t="shared" ref="MCL201" si="2360">MCJ201*(($F$183)+1)+(IF(MCK201&lt;101,MCK201,IF(MCK201&lt;201,MCK201/2,IF(MCK201&lt;=301,MCK201/3,MCK201/4))))</f>
        <v>712.03859999999997</v>
      </c>
      <c r="MCM201" s="62">
        <f t="shared" si="2354"/>
        <v>0</v>
      </c>
      <c r="MCN201" s="63"/>
      <c r="MCO201" s="62">
        <v>5</v>
      </c>
      <c r="MCP201" s="63"/>
      <c r="MCQ201" s="40" t="s">
        <v>192</v>
      </c>
      <c r="MCR201" s="40">
        <f t="shared" ref="MCR201" si="2361">(35.15+3.1+0.75*(2.75+2.3+2.75))*10.764</f>
        <v>474.69239999999996</v>
      </c>
      <c r="MCS201" s="40">
        <v>0</v>
      </c>
      <c r="MCT201" s="40">
        <f t="shared" ref="MCT201" si="2362">MCR201*(($F$183)+1)+(IF(MCS201&lt;101,MCS201,IF(MCS201&lt;201,MCS201/2,IF(MCS201&lt;=301,MCS201/3,MCS201/4))))</f>
        <v>712.03859999999997</v>
      </c>
      <c r="MCU201" s="62">
        <f t="shared" si="2354"/>
        <v>0</v>
      </c>
      <c r="MCV201" s="63"/>
      <c r="MCW201" s="62">
        <v>5</v>
      </c>
      <c r="MCX201" s="63"/>
      <c r="MCY201" s="40" t="s">
        <v>192</v>
      </c>
      <c r="MCZ201" s="40">
        <f t="shared" ref="MCZ201" si="2363">(35.15+3.1+0.75*(2.75+2.3+2.75))*10.764</f>
        <v>474.69239999999996</v>
      </c>
      <c r="MDA201" s="40">
        <v>0</v>
      </c>
      <c r="MDB201" s="40">
        <f t="shared" ref="MDB201" si="2364">MCZ201*(($F$183)+1)+(IF(MDA201&lt;101,MDA201,IF(MDA201&lt;201,MDA201/2,IF(MDA201&lt;=301,MDA201/3,MDA201/4))))</f>
        <v>712.03859999999997</v>
      </c>
      <c r="MDC201" s="62">
        <f t="shared" si="2354"/>
        <v>0</v>
      </c>
      <c r="MDD201" s="63"/>
      <c r="MDE201" s="62">
        <v>5</v>
      </c>
      <c r="MDF201" s="63"/>
      <c r="MDG201" s="40" t="s">
        <v>192</v>
      </c>
      <c r="MDH201" s="40">
        <f t="shared" ref="MDH201" si="2365">(35.15+3.1+0.75*(2.75+2.3+2.75))*10.764</f>
        <v>474.69239999999996</v>
      </c>
      <c r="MDI201" s="40">
        <v>0</v>
      </c>
      <c r="MDJ201" s="40">
        <f t="shared" ref="MDJ201" si="2366">MDH201*(($F$183)+1)+(IF(MDI201&lt;101,MDI201,IF(MDI201&lt;201,MDI201/2,IF(MDI201&lt;=301,MDI201/3,MDI201/4))))</f>
        <v>712.03859999999997</v>
      </c>
      <c r="MDK201" s="62">
        <f t="shared" si="2354"/>
        <v>0</v>
      </c>
      <c r="MDL201" s="63"/>
      <c r="MDM201" s="62">
        <v>5</v>
      </c>
      <c r="MDN201" s="63"/>
      <c r="MDO201" s="40" t="s">
        <v>192</v>
      </c>
      <c r="MDP201" s="40">
        <f t="shared" ref="MDP201" si="2367">(35.15+3.1+0.75*(2.75+2.3+2.75))*10.764</f>
        <v>474.69239999999996</v>
      </c>
      <c r="MDQ201" s="40">
        <v>0</v>
      </c>
      <c r="MDR201" s="40">
        <f t="shared" ref="MDR201" si="2368">MDP201*(($F$183)+1)+(IF(MDQ201&lt;101,MDQ201,IF(MDQ201&lt;201,MDQ201/2,IF(MDQ201&lt;=301,MDQ201/3,MDQ201/4))))</f>
        <v>712.03859999999997</v>
      </c>
      <c r="MDS201" s="62">
        <f t="shared" si="2354"/>
        <v>0</v>
      </c>
      <c r="MDT201" s="63"/>
      <c r="MDU201" s="62">
        <v>5</v>
      </c>
      <c r="MDV201" s="63"/>
      <c r="MDW201" s="40" t="s">
        <v>192</v>
      </c>
      <c r="MDX201" s="40">
        <f t="shared" ref="MDX201" si="2369">(35.15+3.1+0.75*(2.75+2.3+2.75))*10.764</f>
        <v>474.69239999999996</v>
      </c>
      <c r="MDY201" s="40">
        <v>0</v>
      </c>
      <c r="MDZ201" s="40">
        <f t="shared" ref="MDZ201" si="2370">MDX201*(($F$183)+1)+(IF(MDY201&lt;101,MDY201,IF(MDY201&lt;201,MDY201/2,IF(MDY201&lt;=301,MDY201/3,MDY201/4))))</f>
        <v>712.03859999999997</v>
      </c>
      <c r="MEA201" s="62">
        <f t="shared" ref="MEA201:MGE201" si="2371">MEA200</f>
        <v>0</v>
      </c>
      <c r="MEB201" s="63"/>
      <c r="MEC201" s="62">
        <v>5</v>
      </c>
      <c r="MED201" s="63"/>
      <c r="MEE201" s="40" t="s">
        <v>192</v>
      </c>
      <c r="MEF201" s="40">
        <f t="shared" ref="MEF201" si="2372">(35.15+3.1+0.75*(2.75+2.3+2.75))*10.764</f>
        <v>474.69239999999996</v>
      </c>
      <c r="MEG201" s="40">
        <v>0</v>
      </c>
      <c r="MEH201" s="40">
        <f t="shared" ref="MEH201" si="2373">MEF201*(($F$183)+1)+(IF(MEG201&lt;101,MEG201,IF(MEG201&lt;201,MEG201/2,IF(MEG201&lt;=301,MEG201/3,MEG201/4))))</f>
        <v>712.03859999999997</v>
      </c>
      <c r="MEI201" s="62">
        <f t="shared" si="2371"/>
        <v>0</v>
      </c>
      <c r="MEJ201" s="63"/>
      <c r="MEK201" s="62">
        <v>5</v>
      </c>
      <c r="MEL201" s="63"/>
      <c r="MEM201" s="40" t="s">
        <v>192</v>
      </c>
      <c r="MEN201" s="40">
        <f t="shared" ref="MEN201" si="2374">(35.15+3.1+0.75*(2.75+2.3+2.75))*10.764</f>
        <v>474.69239999999996</v>
      </c>
      <c r="MEO201" s="40">
        <v>0</v>
      </c>
      <c r="MEP201" s="40">
        <f t="shared" ref="MEP201" si="2375">MEN201*(($F$183)+1)+(IF(MEO201&lt;101,MEO201,IF(MEO201&lt;201,MEO201/2,IF(MEO201&lt;=301,MEO201/3,MEO201/4))))</f>
        <v>712.03859999999997</v>
      </c>
      <c r="MEQ201" s="62">
        <f t="shared" si="2371"/>
        <v>0</v>
      </c>
      <c r="MER201" s="63"/>
      <c r="MES201" s="62">
        <v>5</v>
      </c>
      <c r="MET201" s="63"/>
      <c r="MEU201" s="40" t="s">
        <v>192</v>
      </c>
      <c r="MEV201" s="40">
        <f t="shared" ref="MEV201" si="2376">(35.15+3.1+0.75*(2.75+2.3+2.75))*10.764</f>
        <v>474.69239999999996</v>
      </c>
      <c r="MEW201" s="40">
        <v>0</v>
      </c>
      <c r="MEX201" s="40">
        <f t="shared" ref="MEX201" si="2377">MEV201*(($F$183)+1)+(IF(MEW201&lt;101,MEW201,IF(MEW201&lt;201,MEW201/2,IF(MEW201&lt;=301,MEW201/3,MEW201/4))))</f>
        <v>712.03859999999997</v>
      </c>
      <c r="MEY201" s="62">
        <f t="shared" si="2371"/>
        <v>0</v>
      </c>
      <c r="MEZ201" s="63"/>
      <c r="MFA201" s="62">
        <v>5</v>
      </c>
      <c r="MFB201" s="63"/>
      <c r="MFC201" s="40" t="s">
        <v>192</v>
      </c>
      <c r="MFD201" s="40">
        <f t="shared" ref="MFD201" si="2378">(35.15+3.1+0.75*(2.75+2.3+2.75))*10.764</f>
        <v>474.69239999999996</v>
      </c>
      <c r="MFE201" s="40">
        <v>0</v>
      </c>
      <c r="MFF201" s="40">
        <f t="shared" ref="MFF201" si="2379">MFD201*(($F$183)+1)+(IF(MFE201&lt;101,MFE201,IF(MFE201&lt;201,MFE201/2,IF(MFE201&lt;=301,MFE201/3,MFE201/4))))</f>
        <v>712.03859999999997</v>
      </c>
      <c r="MFG201" s="62">
        <f t="shared" si="2371"/>
        <v>0</v>
      </c>
      <c r="MFH201" s="63"/>
      <c r="MFI201" s="62">
        <v>5</v>
      </c>
      <c r="MFJ201" s="63"/>
      <c r="MFK201" s="40" t="s">
        <v>192</v>
      </c>
      <c r="MFL201" s="40">
        <f t="shared" ref="MFL201" si="2380">(35.15+3.1+0.75*(2.75+2.3+2.75))*10.764</f>
        <v>474.69239999999996</v>
      </c>
      <c r="MFM201" s="40">
        <v>0</v>
      </c>
      <c r="MFN201" s="40">
        <f t="shared" ref="MFN201" si="2381">MFL201*(($F$183)+1)+(IF(MFM201&lt;101,MFM201,IF(MFM201&lt;201,MFM201/2,IF(MFM201&lt;=301,MFM201/3,MFM201/4))))</f>
        <v>712.03859999999997</v>
      </c>
      <c r="MFO201" s="62">
        <f t="shared" si="2371"/>
        <v>0</v>
      </c>
      <c r="MFP201" s="63"/>
      <c r="MFQ201" s="62">
        <v>5</v>
      </c>
      <c r="MFR201" s="63"/>
      <c r="MFS201" s="40" t="s">
        <v>192</v>
      </c>
      <c r="MFT201" s="40">
        <f t="shared" ref="MFT201" si="2382">(35.15+3.1+0.75*(2.75+2.3+2.75))*10.764</f>
        <v>474.69239999999996</v>
      </c>
      <c r="MFU201" s="40">
        <v>0</v>
      </c>
      <c r="MFV201" s="40">
        <f t="shared" ref="MFV201" si="2383">MFT201*(($F$183)+1)+(IF(MFU201&lt;101,MFU201,IF(MFU201&lt;201,MFU201/2,IF(MFU201&lt;=301,MFU201/3,MFU201/4))))</f>
        <v>712.03859999999997</v>
      </c>
      <c r="MFW201" s="62">
        <f t="shared" si="2371"/>
        <v>0</v>
      </c>
      <c r="MFX201" s="63"/>
      <c r="MFY201" s="62">
        <v>5</v>
      </c>
      <c r="MFZ201" s="63"/>
      <c r="MGA201" s="40" t="s">
        <v>192</v>
      </c>
      <c r="MGB201" s="40">
        <f t="shared" ref="MGB201" si="2384">(35.15+3.1+0.75*(2.75+2.3+2.75))*10.764</f>
        <v>474.69239999999996</v>
      </c>
      <c r="MGC201" s="40">
        <v>0</v>
      </c>
      <c r="MGD201" s="40">
        <f t="shared" ref="MGD201" si="2385">MGB201*(($F$183)+1)+(IF(MGC201&lt;101,MGC201,IF(MGC201&lt;201,MGC201/2,IF(MGC201&lt;=301,MGC201/3,MGC201/4))))</f>
        <v>712.03859999999997</v>
      </c>
      <c r="MGE201" s="62">
        <f t="shared" si="2371"/>
        <v>0</v>
      </c>
      <c r="MGF201" s="63"/>
      <c r="MGG201" s="62">
        <v>5</v>
      </c>
      <c r="MGH201" s="63"/>
      <c r="MGI201" s="40" t="s">
        <v>192</v>
      </c>
      <c r="MGJ201" s="40">
        <f t="shared" ref="MGJ201" si="2386">(35.15+3.1+0.75*(2.75+2.3+2.75))*10.764</f>
        <v>474.69239999999996</v>
      </c>
      <c r="MGK201" s="40">
        <v>0</v>
      </c>
      <c r="MGL201" s="40">
        <f t="shared" ref="MGL201" si="2387">MGJ201*(($F$183)+1)+(IF(MGK201&lt;101,MGK201,IF(MGK201&lt;201,MGK201/2,IF(MGK201&lt;=301,MGK201/3,MGK201/4))))</f>
        <v>712.03859999999997</v>
      </c>
      <c r="MGM201" s="62">
        <f t="shared" ref="MGM201:MIQ201" si="2388">MGM200</f>
        <v>0</v>
      </c>
      <c r="MGN201" s="63"/>
      <c r="MGO201" s="62">
        <v>5</v>
      </c>
      <c r="MGP201" s="63"/>
      <c r="MGQ201" s="40" t="s">
        <v>192</v>
      </c>
      <c r="MGR201" s="40">
        <f t="shared" ref="MGR201" si="2389">(35.15+3.1+0.75*(2.75+2.3+2.75))*10.764</f>
        <v>474.69239999999996</v>
      </c>
      <c r="MGS201" s="40">
        <v>0</v>
      </c>
      <c r="MGT201" s="40">
        <f t="shared" ref="MGT201" si="2390">MGR201*(($F$183)+1)+(IF(MGS201&lt;101,MGS201,IF(MGS201&lt;201,MGS201/2,IF(MGS201&lt;=301,MGS201/3,MGS201/4))))</f>
        <v>712.03859999999997</v>
      </c>
      <c r="MGU201" s="62">
        <f t="shared" si="2388"/>
        <v>0</v>
      </c>
      <c r="MGV201" s="63"/>
      <c r="MGW201" s="62">
        <v>5</v>
      </c>
      <c r="MGX201" s="63"/>
      <c r="MGY201" s="40" t="s">
        <v>192</v>
      </c>
      <c r="MGZ201" s="40">
        <f t="shared" ref="MGZ201" si="2391">(35.15+3.1+0.75*(2.75+2.3+2.75))*10.764</f>
        <v>474.69239999999996</v>
      </c>
      <c r="MHA201" s="40">
        <v>0</v>
      </c>
      <c r="MHB201" s="40">
        <f t="shared" ref="MHB201" si="2392">MGZ201*(($F$183)+1)+(IF(MHA201&lt;101,MHA201,IF(MHA201&lt;201,MHA201/2,IF(MHA201&lt;=301,MHA201/3,MHA201/4))))</f>
        <v>712.03859999999997</v>
      </c>
      <c r="MHC201" s="62">
        <f t="shared" si="2388"/>
        <v>0</v>
      </c>
      <c r="MHD201" s="63"/>
      <c r="MHE201" s="62">
        <v>5</v>
      </c>
      <c r="MHF201" s="63"/>
      <c r="MHG201" s="40" t="s">
        <v>192</v>
      </c>
      <c r="MHH201" s="40">
        <f t="shared" ref="MHH201" si="2393">(35.15+3.1+0.75*(2.75+2.3+2.75))*10.764</f>
        <v>474.69239999999996</v>
      </c>
      <c r="MHI201" s="40">
        <v>0</v>
      </c>
      <c r="MHJ201" s="40">
        <f t="shared" ref="MHJ201" si="2394">MHH201*(($F$183)+1)+(IF(MHI201&lt;101,MHI201,IF(MHI201&lt;201,MHI201/2,IF(MHI201&lt;=301,MHI201/3,MHI201/4))))</f>
        <v>712.03859999999997</v>
      </c>
      <c r="MHK201" s="62">
        <f t="shared" si="2388"/>
        <v>0</v>
      </c>
      <c r="MHL201" s="63"/>
      <c r="MHM201" s="62">
        <v>5</v>
      </c>
      <c r="MHN201" s="63"/>
      <c r="MHO201" s="40" t="s">
        <v>192</v>
      </c>
      <c r="MHP201" s="40">
        <f t="shared" ref="MHP201" si="2395">(35.15+3.1+0.75*(2.75+2.3+2.75))*10.764</f>
        <v>474.69239999999996</v>
      </c>
      <c r="MHQ201" s="40">
        <v>0</v>
      </c>
      <c r="MHR201" s="40">
        <f t="shared" ref="MHR201" si="2396">MHP201*(($F$183)+1)+(IF(MHQ201&lt;101,MHQ201,IF(MHQ201&lt;201,MHQ201/2,IF(MHQ201&lt;=301,MHQ201/3,MHQ201/4))))</f>
        <v>712.03859999999997</v>
      </c>
      <c r="MHS201" s="62">
        <f t="shared" si="2388"/>
        <v>0</v>
      </c>
      <c r="MHT201" s="63"/>
      <c r="MHU201" s="62">
        <v>5</v>
      </c>
      <c r="MHV201" s="63"/>
      <c r="MHW201" s="40" t="s">
        <v>192</v>
      </c>
      <c r="MHX201" s="40">
        <f t="shared" ref="MHX201" si="2397">(35.15+3.1+0.75*(2.75+2.3+2.75))*10.764</f>
        <v>474.69239999999996</v>
      </c>
      <c r="MHY201" s="40">
        <v>0</v>
      </c>
      <c r="MHZ201" s="40">
        <f t="shared" ref="MHZ201" si="2398">MHX201*(($F$183)+1)+(IF(MHY201&lt;101,MHY201,IF(MHY201&lt;201,MHY201/2,IF(MHY201&lt;=301,MHY201/3,MHY201/4))))</f>
        <v>712.03859999999997</v>
      </c>
      <c r="MIA201" s="62">
        <f t="shared" si="2388"/>
        <v>0</v>
      </c>
      <c r="MIB201" s="63"/>
      <c r="MIC201" s="62">
        <v>5</v>
      </c>
      <c r="MID201" s="63"/>
      <c r="MIE201" s="40" t="s">
        <v>192</v>
      </c>
      <c r="MIF201" s="40">
        <f t="shared" ref="MIF201" si="2399">(35.15+3.1+0.75*(2.75+2.3+2.75))*10.764</f>
        <v>474.69239999999996</v>
      </c>
      <c r="MIG201" s="40">
        <v>0</v>
      </c>
      <c r="MIH201" s="40">
        <f t="shared" ref="MIH201" si="2400">MIF201*(($F$183)+1)+(IF(MIG201&lt;101,MIG201,IF(MIG201&lt;201,MIG201/2,IF(MIG201&lt;=301,MIG201/3,MIG201/4))))</f>
        <v>712.03859999999997</v>
      </c>
      <c r="MII201" s="62">
        <f t="shared" si="2388"/>
        <v>0</v>
      </c>
      <c r="MIJ201" s="63"/>
      <c r="MIK201" s="62">
        <v>5</v>
      </c>
      <c r="MIL201" s="63"/>
      <c r="MIM201" s="40" t="s">
        <v>192</v>
      </c>
      <c r="MIN201" s="40">
        <f t="shared" ref="MIN201" si="2401">(35.15+3.1+0.75*(2.75+2.3+2.75))*10.764</f>
        <v>474.69239999999996</v>
      </c>
      <c r="MIO201" s="40">
        <v>0</v>
      </c>
      <c r="MIP201" s="40">
        <f t="shared" ref="MIP201" si="2402">MIN201*(($F$183)+1)+(IF(MIO201&lt;101,MIO201,IF(MIO201&lt;201,MIO201/2,IF(MIO201&lt;=301,MIO201/3,MIO201/4))))</f>
        <v>712.03859999999997</v>
      </c>
      <c r="MIQ201" s="62">
        <f t="shared" si="2388"/>
        <v>0</v>
      </c>
      <c r="MIR201" s="63"/>
      <c r="MIS201" s="62">
        <v>5</v>
      </c>
      <c r="MIT201" s="63"/>
      <c r="MIU201" s="40" t="s">
        <v>192</v>
      </c>
      <c r="MIV201" s="40">
        <f t="shared" ref="MIV201" si="2403">(35.15+3.1+0.75*(2.75+2.3+2.75))*10.764</f>
        <v>474.69239999999996</v>
      </c>
      <c r="MIW201" s="40">
        <v>0</v>
      </c>
      <c r="MIX201" s="40">
        <f t="shared" ref="MIX201" si="2404">MIV201*(($F$183)+1)+(IF(MIW201&lt;101,MIW201,IF(MIW201&lt;201,MIW201/2,IF(MIW201&lt;=301,MIW201/3,MIW201/4))))</f>
        <v>712.03859999999997</v>
      </c>
      <c r="MIY201" s="62">
        <f t="shared" ref="MIY201:MLC201" si="2405">MIY200</f>
        <v>0</v>
      </c>
      <c r="MIZ201" s="63"/>
      <c r="MJA201" s="62">
        <v>5</v>
      </c>
      <c r="MJB201" s="63"/>
      <c r="MJC201" s="40" t="s">
        <v>192</v>
      </c>
      <c r="MJD201" s="40">
        <f t="shared" ref="MJD201" si="2406">(35.15+3.1+0.75*(2.75+2.3+2.75))*10.764</f>
        <v>474.69239999999996</v>
      </c>
      <c r="MJE201" s="40">
        <v>0</v>
      </c>
      <c r="MJF201" s="40">
        <f t="shared" ref="MJF201" si="2407">MJD201*(($F$183)+1)+(IF(MJE201&lt;101,MJE201,IF(MJE201&lt;201,MJE201/2,IF(MJE201&lt;=301,MJE201/3,MJE201/4))))</f>
        <v>712.03859999999997</v>
      </c>
      <c r="MJG201" s="62">
        <f t="shared" si="2405"/>
        <v>0</v>
      </c>
      <c r="MJH201" s="63"/>
      <c r="MJI201" s="62">
        <v>5</v>
      </c>
      <c r="MJJ201" s="63"/>
      <c r="MJK201" s="40" t="s">
        <v>192</v>
      </c>
      <c r="MJL201" s="40">
        <f t="shared" ref="MJL201" si="2408">(35.15+3.1+0.75*(2.75+2.3+2.75))*10.764</f>
        <v>474.69239999999996</v>
      </c>
      <c r="MJM201" s="40">
        <v>0</v>
      </c>
      <c r="MJN201" s="40">
        <f t="shared" ref="MJN201" si="2409">MJL201*(($F$183)+1)+(IF(MJM201&lt;101,MJM201,IF(MJM201&lt;201,MJM201/2,IF(MJM201&lt;=301,MJM201/3,MJM201/4))))</f>
        <v>712.03859999999997</v>
      </c>
      <c r="MJO201" s="62">
        <f t="shared" si="2405"/>
        <v>0</v>
      </c>
      <c r="MJP201" s="63"/>
      <c r="MJQ201" s="62">
        <v>5</v>
      </c>
      <c r="MJR201" s="63"/>
      <c r="MJS201" s="40" t="s">
        <v>192</v>
      </c>
      <c r="MJT201" s="40">
        <f t="shared" ref="MJT201" si="2410">(35.15+3.1+0.75*(2.75+2.3+2.75))*10.764</f>
        <v>474.69239999999996</v>
      </c>
      <c r="MJU201" s="40">
        <v>0</v>
      </c>
      <c r="MJV201" s="40">
        <f t="shared" ref="MJV201" si="2411">MJT201*(($F$183)+1)+(IF(MJU201&lt;101,MJU201,IF(MJU201&lt;201,MJU201/2,IF(MJU201&lt;=301,MJU201/3,MJU201/4))))</f>
        <v>712.03859999999997</v>
      </c>
      <c r="MJW201" s="62">
        <f t="shared" si="2405"/>
        <v>0</v>
      </c>
      <c r="MJX201" s="63"/>
      <c r="MJY201" s="62">
        <v>5</v>
      </c>
      <c r="MJZ201" s="63"/>
      <c r="MKA201" s="40" t="s">
        <v>192</v>
      </c>
      <c r="MKB201" s="40">
        <f t="shared" ref="MKB201" si="2412">(35.15+3.1+0.75*(2.75+2.3+2.75))*10.764</f>
        <v>474.69239999999996</v>
      </c>
      <c r="MKC201" s="40">
        <v>0</v>
      </c>
      <c r="MKD201" s="40">
        <f t="shared" ref="MKD201" si="2413">MKB201*(($F$183)+1)+(IF(MKC201&lt;101,MKC201,IF(MKC201&lt;201,MKC201/2,IF(MKC201&lt;=301,MKC201/3,MKC201/4))))</f>
        <v>712.03859999999997</v>
      </c>
      <c r="MKE201" s="62">
        <f t="shared" si="2405"/>
        <v>0</v>
      </c>
      <c r="MKF201" s="63"/>
      <c r="MKG201" s="62">
        <v>5</v>
      </c>
      <c r="MKH201" s="63"/>
      <c r="MKI201" s="40" t="s">
        <v>192</v>
      </c>
      <c r="MKJ201" s="40">
        <f t="shared" ref="MKJ201" si="2414">(35.15+3.1+0.75*(2.75+2.3+2.75))*10.764</f>
        <v>474.69239999999996</v>
      </c>
      <c r="MKK201" s="40">
        <v>0</v>
      </c>
      <c r="MKL201" s="40">
        <f t="shared" ref="MKL201" si="2415">MKJ201*(($F$183)+1)+(IF(MKK201&lt;101,MKK201,IF(MKK201&lt;201,MKK201/2,IF(MKK201&lt;=301,MKK201/3,MKK201/4))))</f>
        <v>712.03859999999997</v>
      </c>
      <c r="MKM201" s="62">
        <f t="shared" si="2405"/>
        <v>0</v>
      </c>
      <c r="MKN201" s="63"/>
      <c r="MKO201" s="62">
        <v>5</v>
      </c>
      <c r="MKP201" s="63"/>
      <c r="MKQ201" s="40" t="s">
        <v>192</v>
      </c>
      <c r="MKR201" s="40">
        <f t="shared" ref="MKR201" si="2416">(35.15+3.1+0.75*(2.75+2.3+2.75))*10.764</f>
        <v>474.69239999999996</v>
      </c>
      <c r="MKS201" s="40">
        <v>0</v>
      </c>
      <c r="MKT201" s="40">
        <f t="shared" ref="MKT201" si="2417">MKR201*(($F$183)+1)+(IF(MKS201&lt;101,MKS201,IF(MKS201&lt;201,MKS201/2,IF(MKS201&lt;=301,MKS201/3,MKS201/4))))</f>
        <v>712.03859999999997</v>
      </c>
      <c r="MKU201" s="62">
        <f t="shared" si="2405"/>
        <v>0</v>
      </c>
      <c r="MKV201" s="63"/>
      <c r="MKW201" s="62">
        <v>5</v>
      </c>
      <c r="MKX201" s="63"/>
      <c r="MKY201" s="40" t="s">
        <v>192</v>
      </c>
      <c r="MKZ201" s="40">
        <f t="shared" ref="MKZ201" si="2418">(35.15+3.1+0.75*(2.75+2.3+2.75))*10.764</f>
        <v>474.69239999999996</v>
      </c>
      <c r="MLA201" s="40">
        <v>0</v>
      </c>
      <c r="MLB201" s="40">
        <f t="shared" ref="MLB201" si="2419">MKZ201*(($F$183)+1)+(IF(MLA201&lt;101,MLA201,IF(MLA201&lt;201,MLA201/2,IF(MLA201&lt;=301,MLA201/3,MLA201/4))))</f>
        <v>712.03859999999997</v>
      </c>
      <c r="MLC201" s="62">
        <f t="shared" si="2405"/>
        <v>0</v>
      </c>
      <c r="MLD201" s="63"/>
      <c r="MLE201" s="62">
        <v>5</v>
      </c>
      <c r="MLF201" s="63"/>
      <c r="MLG201" s="40" t="s">
        <v>192</v>
      </c>
      <c r="MLH201" s="40">
        <f t="shared" ref="MLH201" si="2420">(35.15+3.1+0.75*(2.75+2.3+2.75))*10.764</f>
        <v>474.69239999999996</v>
      </c>
      <c r="MLI201" s="40">
        <v>0</v>
      </c>
      <c r="MLJ201" s="40">
        <f t="shared" ref="MLJ201" si="2421">MLH201*(($F$183)+1)+(IF(MLI201&lt;101,MLI201,IF(MLI201&lt;201,MLI201/2,IF(MLI201&lt;=301,MLI201/3,MLI201/4))))</f>
        <v>712.03859999999997</v>
      </c>
      <c r="MLK201" s="62">
        <f t="shared" ref="MLK201:MNO201" si="2422">MLK200</f>
        <v>0</v>
      </c>
      <c r="MLL201" s="63"/>
      <c r="MLM201" s="62">
        <v>5</v>
      </c>
      <c r="MLN201" s="63"/>
      <c r="MLO201" s="40" t="s">
        <v>192</v>
      </c>
      <c r="MLP201" s="40">
        <f t="shared" ref="MLP201" si="2423">(35.15+3.1+0.75*(2.75+2.3+2.75))*10.764</f>
        <v>474.69239999999996</v>
      </c>
      <c r="MLQ201" s="40">
        <v>0</v>
      </c>
      <c r="MLR201" s="40">
        <f t="shared" ref="MLR201" si="2424">MLP201*(($F$183)+1)+(IF(MLQ201&lt;101,MLQ201,IF(MLQ201&lt;201,MLQ201/2,IF(MLQ201&lt;=301,MLQ201/3,MLQ201/4))))</f>
        <v>712.03859999999997</v>
      </c>
      <c r="MLS201" s="62">
        <f t="shared" si="2422"/>
        <v>0</v>
      </c>
      <c r="MLT201" s="63"/>
      <c r="MLU201" s="62">
        <v>5</v>
      </c>
      <c r="MLV201" s="63"/>
      <c r="MLW201" s="40" t="s">
        <v>192</v>
      </c>
      <c r="MLX201" s="40">
        <f t="shared" ref="MLX201" si="2425">(35.15+3.1+0.75*(2.75+2.3+2.75))*10.764</f>
        <v>474.69239999999996</v>
      </c>
      <c r="MLY201" s="40">
        <v>0</v>
      </c>
      <c r="MLZ201" s="40">
        <f t="shared" ref="MLZ201" si="2426">MLX201*(($F$183)+1)+(IF(MLY201&lt;101,MLY201,IF(MLY201&lt;201,MLY201/2,IF(MLY201&lt;=301,MLY201/3,MLY201/4))))</f>
        <v>712.03859999999997</v>
      </c>
      <c r="MMA201" s="62">
        <f t="shared" si="2422"/>
        <v>0</v>
      </c>
      <c r="MMB201" s="63"/>
      <c r="MMC201" s="62">
        <v>5</v>
      </c>
      <c r="MMD201" s="63"/>
      <c r="MME201" s="40" t="s">
        <v>192</v>
      </c>
      <c r="MMF201" s="40">
        <f t="shared" ref="MMF201" si="2427">(35.15+3.1+0.75*(2.75+2.3+2.75))*10.764</f>
        <v>474.69239999999996</v>
      </c>
      <c r="MMG201" s="40">
        <v>0</v>
      </c>
      <c r="MMH201" s="40">
        <f t="shared" ref="MMH201" si="2428">MMF201*(($F$183)+1)+(IF(MMG201&lt;101,MMG201,IF(MMG201&lt;201,MMG201/2,IF(MMG201&lt;=301,MMG201/3,MMG201/4))))</f>
        <v>712.03859999999997</v>
      </c>
      <c r="MMI201" s="62">
        <f t="shared" si="2422"/>
        <v>0</v>
      </c>
      <c r="MMJ201" s="63"/>
      <c r="MMK201" s="62">
        <v>5</v>
      </c>
      <c r="MML201" s="63"/>
      <c r="MMM201" s="40" t="s">
        <v>192</v>
      </c>
      <c r="MMN201" s="40">
        <f t="shared" ref="MMN201" si="2429">(35.15+3.1+0.75*(2.75+2.3+2.75))*10.764</f>
        <v>474.69239999999996</v>
      </c>
      <c r="MMO201" s="40">
        <v>0</v>
      </c>
      <c r="MMP201" s="40">
        <f t="shared" ref="MMP201" si="2430">MMN201*(($F$183)+1)+(IF(MMO201&lt;101,MMO201,IF(MMO201&lt;201,MMO201/2,IF(MMO201&lt;=301,MMO201/3,MMO201/4))))</f>
        <v>712.03859999999997</v>
      </c>
      <c r="MMQ201" s="62">
        <f t="shared" si="2422"/>
        <v>0</v>
      </c>
      <c r="MMR201" s="63"/>
      <c r="MMS201" s="62">
        <v>5</v>
      </c>
      <c r="MMT201" s="63"/>
      <c r="MMU201" s="40" t="s">
        <v>192</v>
      </c>
      <c r="MMV201" s="40">
        <f t="shared" ref="MMV201" si="2431">(35.15+3.1+0.75*(2.75+2.3+2.75))*10.764</f>
        <v>474.69239999999996</v>
      </c>
      <c r="MMW201" s="40">
        <v>0</v>
      </c>
      <c r="MMX201" s="40">
        <f t="shared" ref="MMX201" si="2432">MMV201*(($F$183)+1)+(IF(MMW201&lt;101,MMW201,IF(MMW201&lt;201,MMW201/2,IF(MMW201&lt;=301,MMW201/3,MMW201/4))))</f>
        <v>712.03859999999997</v>
      </c>
      <c r="MMY201" s="62">
        <f t="shared" si="2422"/>
        <v>0</v>
      </c>
      <c r="MMZ201" s="63"/>
      <c r="MNA201" s="62">
        <v>5</v>
      </c>
      <c r="MNB201" s="63"/>
      <c r="MNC201" s="40" t="s">
        <v>192</v>
      </c>
      <c r="MND201" s="40">
        <f t="shared" ref="MND201" si="2433">(35.15+3.1+0.75*(2.75+2.3+2.75))*10.764</f>
        <v>474.69239999999996</v>
      </c>
      <c r="MNE201" s="40">
        <v>0</v>
      </c>
      <c r="MNF201" s="40">
        <f t="shared" ref="MNF201" si="2434">MND201*(($F$183)+1)+(IF(MNE201&lt;101,MNE201,IF(MNE201&lt;201,MNE201/2,IF(MNE201&lt;=301,MNE201/3,MNE201/4))))</f>
        <v>712.03859999999997</v>
      </c>
      <c r="MNG201" s="62">
        <f t="shared" si="2422"/>
        <v>0</v>
      </c>
      <c r="MNH201" s="63"/>
      <c r="MNI201" s="62">
        <v>5</v>
      </c>
      <c r="MNJ201" s="63"/>
      <c r="MNK201" s="40" t="s">
        <v>192</v>
      </c>
      <c r="MNL201" s="40">
        <f t="shared" ref="MNL201" si="2435">(35.15+3.1+0.75*(2.75+2.3+2.75))*10.764</f>
        <v>474.69239999999996</v>
      </c>
      <c r="MNM201" s="40">
        <v>0</v>
      </c>
      <c r="MNN201" s="40">
        <f t="shared" ref="MNN201" si="2436">MNL201*(($F$183)+1)+(IF(MNM201&lt;101,MNM201,IF(MNM201&lt;201,MNM201/2,IF(MNM201&lt;=301,MNM201/3,MNM201/4))))</f>
        <v>712.03859999999997</v>
      </c>
      <c r="MNO201" s="62">
        <f t="shared" si="2422"/>
        <v>0</v>
      </c>
      <c r="MNP201" s="63"/>
      <c r="MNQ201" s="62">
        <v>5</v>
      </c>
      <c r="MNR201" s="63"/>
      <c r="MNS201" s="40" t="s">
        <v>192</v>
      </c>
      <c r="MNT201" s="40">
        <f t="shared" ref="MNT201" si="2437">(35.15+3.1+0.75*(2.75+2.3+2.75))*10.764</f>
        <v>474.69239999999996</v>
      </c>
      <c r="MNU201" s="40">
        <v>0</v>
      </c>
      <c r="MNV201" s="40">
        <f t="shared" ref="MNV201" si="2438">MNT201*(($F$183)+1)+(IF(MNU201&lt;101,MNU201,IF(MNU201&lt;201,MNU201/2,IF(MNU201&lt;=301,MNU201/3,MNU201/4))))</f>
        <v>712.03859999999997</v>
      </c>
      <c r="MNW201" s="62">
        <f t="shared" ref="MNW201:MQA201" si="2439">MNW200</f>
        <v>0</v>
      </c>
      <c r="MNX201" s="63"/>
      <c r="MNY201" s="62">
        <v>5</v>
      </c>
      <c r="MNZ201" s="63"/>
      <c r="MOA201" s="40" t="s">
        <v>192</v>
      </c>
      <c r="MOB201" s="40">
        <f t="shared" ref="MOB201" si="2440">(35.15+3.1+0.75*(2.75+2.3+2.75))*10.764</f>
        <v>474.69239999999996</v>
      </c>
      <c r="MOC201" s="40">
        <v>0</v>
      </c>
      <c r="MOD201" s="40">
        <f t="shared" ref="MOD201" si="2441">MOB201*(($F$183)+1)+(IF(MOC201&lt;101,MOC201,IF(MOC201&lt;201,MOC201/2,IF(MOC201&lt;=301,MOC201/3,MOC201/4))))</f>
        <v>712.03859999999997</v>
      </c>
      <c r="MOE201" s="62">
        <f t="shared" si="2439"/>
        <v>0</v>
      </c>
      <c r="MOF201" s="63"/>
      <c r="MOG201" s="62">
        <v>5</v>
      </c>
      <c r="MOH201" s="63"/>
      <c r="MOI201" s="40" t="s">
        <v>192</v>
      </c>
      <c r="MOJ201" s="40">
        <f t="shared" ref="MOJ201" si="2442">(35.15+3.1+0.75*(2.75+2.3+2.75))*10.764</f>
        <v>474.69239999999996</v>
      </c>
      <c r="MOK201" s="40">
        <v>0</v>
      </c>
      <c r="MOL201" s="40">
        <f t="shared" ref="MOL201" si="2443">MOJ201*(($F$183)+1)+(IF(MOK201&lt;101,MOK201,IF(MOK201&lt;201,MOK201/2,IF(MOK201&lt;=301,MOK201/3,MOK201/4))))</f>
        <v>712.03859999999997</v>
      </c>
      <c r="MOM201" s="62">
        <f t="shared" si="2439"/>
        <v>0</v>
      </c>
      <c r="MON201" s="63"/>
      <c r="MOO201" s="62">
        <v>5</v>
      </c>
      <c r="MOP201" s="63"/>
      <c r="MOQ201" s="40" t="s">
        <v>192</v>
      </c>
      <c r="MOR201" s="40">
        <f t="shared" ref="MOR201" si="2444">(35.15+3.1+0.75*(2.75+2.3+2.75))*10.764</f>
        <v>474.69239999999996</v>
      </c>
      <c r="MOS201" s="40">
        <v>0</v>
      </c>
      <c r="MOT201" s="40">
        <f t="shared" ref="MOT201" si="2445">MOR201*(($F$183)+1)+(IF(MOS201&lt;101,MOS201,IF(MOS201&lt;201,MOS201/2,IF(MOS201&lt;=301,MOS201/3,MOS201/4))))</f>
        <v>712.03859999999997</v>
      </c>
      <c r="MOU201" s="62">
        <f t="shared" si="2439"/>
        <v>0</v>
      </c>
      <c r="MOV201" s="63"/>
      <c r="MOW201" s="62">
        <v>5</v>
      </c>
      <c r="MOX201" s="63"/>
      <c r="MOY201" s="40" t="s">
        <v>192</v>
      </c>
      <c r="MOZ201" s="40">
        <f t="shared" ref="MOZ201" si="2446">(35.15+3.1+0.75*(2.75+2.3+2.75))*10.764</f>
        <v>474.69239999999996</v>
      </c>
      <c r="MPA201" s="40">
        <v>0</v>
      </c>
      <c r="MPB201" s="40">
        <f t="shared" ref="MPB201" si="2447">MOZ201*(($F$183)+1)+(IF(MPA201&lt;101,MPA201,IF(MPA201&lt;201,MPA201/2,IF(MPA201&lt;=301,MPA201/3,MPA201/4))))</f>
        <v>712.03859999999997</v>
      </c>
      <c r="MPC201" s="62">
        <f t="shared" si="2439"/>
        <v>0</v>
      </c>
      <c r="MPD201" s="63"/>
      <c r="MPE201" s="62">
        <v>5</v>
      </c>
      <c r="MPF201" s="63"/>
      <c r="MPG201" s="40" t="s">
        <v>192</v>
      </c>
      <c r="MPH201" s="40">
        <f t="shared" ref="MPH201" si="2448">(35.15+3.1+0.75*(2.75+2.3+2.75))*10.764</f>
        <v>474.69239999999996</v>
      </c>
      <c r="MPI201" s="40">
        <v>0</v>
      </c>
      <c r="MPJ201" s="40">
        <f t="shared" ref="MPJ201" si="2449">MPH201*(($F$183)+1)+(IF(MPI201&lt;101,MPI201,IF(MPI201&lt;201,MPI201/2,IF(MPI201&lt;=301,MPI201/3,MPI201/4))))</f>
        <v>712.03859999999997</v>
      </c>
      <c r="MPK201" s="62">
        <f t="shared" si="2439"/>
        <v>0</v>
      </c>
      <c r="MPL201" s="63"/>
      <c r="MPM201" s="62">
        <v>5</v>
      </c>
      <c r="MPN201" s="63"/>
      <c r="MPO201" s="40" t="s">
        <v>192</v>
      </c>
      <c r="MPP201" s="40">
        <f t="shared" ref="MPP201" si="2450">(35.15+3.1+0.75*(2.75+2.3+2.75))*10.764</f>
        <v>474.69239999999996</v>
      </c>
      <c r="MPQ201" s="40">
        <v>0</v>
      </c>
      <c r="MPR201" s="40">
        <f t="shared" ref="MPR201" si="2451">MPP201*(($F$183)+1)+(IF(MPQ201&lt;101,MPQ201,IF(MPQ201&lt;201,MPQ201/2,IF(MPQ201&lt;=301,MPQ201/3,MPQ201/4))))</f>
        <v>712.03859999999997</v>
      </c>
      <c r="MPS201" s="62">
        <f t="shared" si="2439"/>
        <v>0</v>
      </c>
      <c r="MPT201" s="63"/>
      <c r="MPU201" s="62">
        <v>5</v>
      </c>
      <c r="MPV201" s="63"/>
      <c r="MPW201" s="40" t="s">
        <v>192</v>
      </c>
      <c r="MPX201" s="40">
        <f t="shared" ref="MPX201" si="2452">(35.15+3.1+0.75*(2.75+2.3+2.75))*10.764</f>
        <v>474.69239999999996</v>
      </c>
      <c r="MPY201" s="40">
        <v>0</v>
      </c>
      <c r="MPZ201" s="40">
        <f t="shared" ref="MPZ201" si="2453">MPX201*(($F$183)+1)+(IF(MPY201&lt;101,MPY201,IF(MPY201&lt;201,MPY201/2,IF(MPY201&lt;=301,MPY201/3,MPY201/4))))</f>
        <v>712.03859999999997</v>
      </c>
      <c r="MQA201" s="62">
        <f t="shared" si="2439"/>
        <v>0</v>
      </c>
      <c r="MQB201" s="63"/>
      <c r="MQC201" s="62">
        <v>5</v>
      </c>
      <c r="MQD201" s="63"/>
      <c r="MQE201" s="40" t="s">
        <v>192</v>
      </c>
      <c r="MQF201" s="40">
        <f t="shared" ref="MQF201" si="2454">(35.15+3.1+0.75*(2.75+2.3+2.75))*10.764</f>
        <v>474.69239999999996</v>
      </c>
      <c r="MQG201" s="40">
        <v>0</v>
      </c>
      <c r="MQH201" s="40">
        <f t="shared" ref="MQH201" si="2455">MQF201*(($F$183)+1)+(IF(MQG201&lt;101,MQG201,IF(MQG201&lt;201,MQG201/2,IF(MQG201&lt;=301,MQG201/3,MQG201/4))))</f>
        <v>712.03859999999997</v>
      </c>
      <c r="MQI201" s="62">
        <f t="shared" ref="MQI201:MSM201" si="2456">MQI200</f>
        <v>0</v>
      </c>
      <c r="MQJ201" s="63"/>
      <c r="MQK201" s="62">
        <v>5</v>
      </c>
      <c r="MQL201" s="63"/>
      <c r="MQM201" s="40" t="s">
        <v>192</v>
      </c>
      <c r="MQN201" s="40">
        <f t="shared" ref="MQN201" si="2457">(35.15+3.1+0.75*(2.75+2.3+2.75))*10.764</f>
        <v>474.69239999999996</v>
      </c>
      <c r="MQO201" s="40">
        <v>0</v>
      </c>
      <c r="MQP201" s="40">
        <f t="shared" ref="MQP201" si="2458">MQN201*(($F$183)+1)+(IF(MQO201&lt;101,MQO201,IF(MQO201&lt;201,MQO201/2,IF(MQO201&lt;=301,MQO201/3,MQO201/4))))</f>
        <v>712.03859999999997</v>
      </c>
      <c r="MQQ201" s="62">
        <f t="shared" si="2456"/>
        <v>0</v>
      </c>
      <c r="MQR201" s="63"/>
      <c r="MQS201" s="62">
        <v>5</v>
      </c>
      <c r="MQT201" s="63"/>
      <c r="MQU201" s="40" t="s">
        <v>192</v>
      </c>
      <c r="MQV201" s="40">
        <f t="shared" ref="MQV201" si="2459">(35.15+3.1+0.75*(2.75+2.3+2.75))*10.764</f>
        <v>474.69239999999996</v>
      </c>
      <c r="MQW201" s="40">
        <v>0</v>
      </c>
      <c r="MQX201" s="40">
        <f t="shared" ref="MQX201" si="2460">MQV201*(($F$183)+1)+(IF(MQW201&lt;101,MQW201,IF(MQW201&lt;201,MQW201/2,IF(MQW201&lt;=301,MQW201/3,MQW201/4))))</f>
        <v>712.03859999999997</v>
      </c>
      <c r="MQY201" s="62">
        <f t="shared" si="2456"/>
        <v>0</v>
      </c>
      <c r="MQZ201" s="63"/>
      <c r="MRA201" s="62">
        <v>5</v>
      </c>
      <c r="MRB201" s="63"/>
      <c r="MRC201" s="40" t="s">
        <v>192</v>
      </c>
      <c r="MRD201" s="40">
        <f t="shared" ref="MRD201" si="2461">(35.15+3.1+0.75*(2.75+2.3+2.75))*10.764</f>
        <v>474.69239999999996</v>
      </c>
      <c r="MRE201" s="40">
        <v>0</v>
      </c>
      <c r="MRF201" s="40">
        <f t="shared" ref="MRF201" si="2462">MRD201*(($F$183)+1)+(IF(MRE201&lt;101,MRE201,IF(MRE201&lt;201,MRE201/2,IF(MRE201&lt;=301,MRE201/3,MRE201/4))))</f>
        <v>712.03859999999997</v>
      </c>
      <c r="MRG201" s="62">
        <f t="shared" si="2456"/>
        <v>0</v>
      </c>
      <c r="MRH201" s="63"/>
      <c r="MRI201" s="62">
        <v>5</v>
      </c>
      <c r="MRJ201" s="63"/>
      <c r="MRK201" s="40" t="s">
        <v>192</v>
      </c>
      <c r="MRL201" s="40">
        <f t="shared" ref="MRL201" si="2463">(35.15+3.1+0.75*(2.75+2.3+2.75))*10.764</f>
        <v>474.69239999999996</v>
      </c>
      <c r="MRM201" s="40">
        <v>0</v>
      </c>
      <c r="MRN201" s="40">
        <f t="shared" ref="MRN201" si="2464">MRL201*(($F$183)+1)+(IF(MRM201&lt;101,MRM201,IF(MRM201&lt;201,MRM201/2,IF(MRM201&lt;=301,MRM201/3,MRM201/4))))</f>
        <v>712.03859999999997</v>
      </c>
      <c r="MRO201" s="62">
        <f t="shared" si="2456"/>
        <v>0</v>
      </c>
      <c r="MRP201" s="63"/>
      <c r="MRQ201" s="62">
        <v>5</v>
      </c>
      <c r="MRR201" s="63"/>
      <c r="MRS201" s="40" t="s">
        <v>192</v>
      </c>
      <c r="MRT201" s="40">
        <f t="shared" ref="MRT201" si="2465">(35.15+3.1+0.75*(2.75+2.3+2.75))*10.764</f>
        <v>474.69239999999996</v>
      </c>
      <c r="MRU201" s="40">
        <v>0</v>
      </c>
      <c r="MRV201" s="40">
        <f t="shared" ref="MRV201" si="2466">MRT201*(($F$183)+1)+(IF(MRU201&lt;101,MRU201,IF(MRU201&lt;201,MRU201/2,IF(MRU201&lt;=301,MRU201/3,MRU201/4))))</f>
        <v>712.03859999999997</v>
      </c>
      <c r="MRW201" s="62">
        <f t="shared" si="2456"/>
        <v>0</v>
      </c>
      <c r="MRX201" s="63"/>
      <c r="MRY201" s="62">
        <v>5</v>
      </c>
      <c r="MRZ201" s="63"/>
      <c r="MSA201" s="40" t="s">
        <v>192</v>
      </c>
      <c r="MSB201" s="40">
        <f t="shared" ref="MSB201" si="2467">(35.15+3.1+0.75*(2.75+2.3+2.75))*10.764</f>
        <v>474.69239999999996</v>
      </c>
      <c r="MSC201" s="40">
        <v>0</v>
      </c>
      <c r="MSD201" s="40">
        <f t="shared" ref="MSD201" si="2468">MSB201*(($F$183)+1)+(IF(MSC201&lt;101,MSC201,IF(MSC201&lt;201,MSC201/2,IF(MSC201&lt;=301,MSC201/3,MSC201/4))))</f>
        <v>712.03859999999997</v>
      </c>
      <c r="MSE201" s="62">
        <f t="shared" si="2456"/>
        <v>0</v>
      </c>
      <c r="MSF201" s="63"/>
      <c r="MSG201" s="62">
        <v>5</v>
      </c>
      <c r="MSH201" s="63"/>
      <c r="MSI201" s="40" t="s">
        <v>192</v>
      </c>
      <c r="MSJ201" s="40">
        <f t="shared" ref="MSJ201" si="2469">(35.15+3.1+0.75*(2.75+2.3+2.75))*10.764</f>
        <v>474.69239999999996</v>
      </c>
      <c r="MSK201" s="40">
        <v>0</v>
      </c>
      <c r="MSL201" s="40">
        <f t="shared" ref="MSL201" si="2470">MSJ201*(($F$183)+1)+(IF(MSK201&lt;101,MSK201,IF(MSK201&lt;201,MSK201/2,IF(MSK201&lt;=301,MSK201/3,MSK201/4))))</f>
        <v>712.03859999999997</v>
      </c>
      <c r="MSM201" s="62">
        <f t="shared" si="2456"/>
        <v>0</v>
      </c>
      <c r="MSN201" s="63"/>
      <c r="MSO201" s="62">
        <v>5</v>
      </c>
      <c r="MSP201" s="63"/>
      <c r="MSQ201" s="40" t="s">
        <v>192</v>
      </c>
      <c r="MSR201" s="40">
        <f t="shared" ref="MSR201" si="2471">(35.15+3.1+0.75*(2.75+2.3+2.75))*10.764</f>
        <v>474.69239999999996</v>
      </c>
      <c r="MSS201" s="40">
        <v>0</v>
      </c>
      <c r="MST201" s="40">
        <f t="shared" ref="MST201" si="2472">MSR201*(($F$183)+1)+(IF(MSS201&lt;101,MSS201,IF(MSS201&lt;201,MSS201/2,IF(MSS201&lt;=301,MSS201/3,MSS201/4))))</f>
        <v>712.03859999999997</v>
      </c>
      <c r="MSU201" s="62">
        <f t="shared" ref="MSU201:MUY201" si="2473">MSU200</f>
        <v>0</v>
      </c>
      <c r="MSV201" s="63"/>
      <c r="MSW201" s="62">
        <v>5</v>
      </c>
      <c r="MSX201" s="63"/>
      <c r="MSY201" s="40" t="s">
        <v>192</v>
      </c>
      <c r="MSZ201" s="40">
        <f t="shared" ref="MSZ201" si="2474">(35.15+3.1+0.75*(2.75+2.3+2.75))*10.764</f>
        <v>474.69239999999996</v>
      </c>
      <c r="MTA201" s="40">
        <v>0</v>
      </c>
      <c r="MTB201" s="40">
        <f t="shared" ref="MTB201" si="2475">MSZ201*(($F$183)+1)+(IF(MTA201&lt;101,MTA201,IF(MTA201&lt;201,MTA201/2,IF(MTA201&lt;=301,MTA201/3,MTA201/4))))</f>
        <v>712.03859999999997</v>
      </c>
      <c r="MTC201" s="62">
        <f t="shared" si="2473"/>
        <v>0</v>
      </c>
      <c r="MTD201" s="63"/>
      <c r="MTE201" s="62">
        <v>5</v>
      </c>
      <c r="MTF201" s="63"/>
      <c r="MTG201" s="40" t="s">
        <v>192</v>
      </c>
      <c r="MTH201" s="40">
        <f t="shared" ref="MTH201" si="2476">(35.15+3.1+0.75*(2.75+2.3+2.75))*10.764</f>
        <v>474.69239999999996</v>
      </c>
      <c r="MTI201" s="40">
        <v>0</v>
      </c>
      <c r="MTJ201" s="40">
        <f t="shared" ref="MTJ201" si="2477">MTH201*(($F$183)+1)+(IF(MTI201&lt;101,MTI201,IF(MTI201&lt;201,MTI201/2,IF(MTI201&lt;=301,MTI201/3,MTI201/4))))</f>
        <v>712.03859999999997</v>
      </c>
      <c r="MTK201" s="62">
        <f t="shared" si="2473"/>
        <v>0</v>
      </c>
      <c r="MTL201" s="63"/>
      <c r="MTM201" s="62">
        <v>5</v>
      </c>
      <c r="MTN201" s="63"/>
      <c r="MTO201" s="40" t="s">
        <v>192</v>
      </c>
      <c r="MTP201" s="40">
        <f t="shared" ref="MTP201" si="2478">(35.15+3.1+0.75*(2.75+2.3+2.75))*10.764</f>
        <v>474.69239999999996</v>
      </c>
      <c r="MTQ201" s="40">
        <v>0</v>
      </c>
      <c r="MTR201" s="40">
        <f t="shared" ref="MTR201" si="2479">MTP201*(($F$183)+1)+(IF(MTQ201&lt;101,MTQ201,IF(MTQ201&lt;201,MTQ201/2,IF(MTQ201&lt;=301,MTQ201/3,MTQ201/4))))</f>
        <v>712.03859999999997</v>
      </c>
      <c r="MTS201" s="62">
        <f t="shared" si="2473"/>
        <v>0</v>
      </c>
      <c r="MTT201" s="63"/>
      <c r="MTU201" s="62">
        <v>5</v>
      </c>
      <c r="MTV201" s="63"/>
      <c r="MTW201" s="40" t="s">
        <v>192</v>
      </c>
      <c r="MTX201" s="40">
        <f t="shared" ref="MTX201" si="2480">(35.15+3.1+0.75*(2.75+2.3+2.75))*10.764</f>
        <v>474.69239999999996</v>
      </c>
      <c r="MTY201" s="40">
        <v>0</v>
      </c>
      <c r="MTZ201" s="40">
        <f t="shared" ref="MTZ201" si="2481">MTX201*(($F$183)+1)+(IF(MTY201&lt;101,MTY201,IF(MTY201&lt;201,MTY201/2,IF(MTY201&lt;=301,MTY201/3,MTY201/4))))</f>
        <v>712.03859999999997</v>
      </c>
      <c r="MUA201" s="62">
        <f t="shared" si="2473"/>
        <v>0</v>
      </c>
      <c r="MUB201" s="63"/>
      <c r="MUC201" s="62">
        <v>5</v>
      </c>
      <c r="MUD201" s="63"/>
      <c r="MUE201" s="40" t="s">
        <v>192</v>
      </c>
      <c r="MUF201" s="40">
        <f t="shared" ref="MUF201" si="2482">(35.15+3.1+0.75*(2.75+2.3+2.75))*10.764</f>
        <v>474.69239999999996</v>
      </c>
      <c r="MUG201" s="40">
        <v>0</v>
      </c>
      <c r="MUH201" s="40">
        <f t="shared" ref="MUH201" si="2483">MUF201*(($F$183)+1)+(IF(MUG201&lt;101,MUG201,IF(MUG201&lt;201,MUG201/2,IF(MUG201&lt;=301,MUG201/3,MUG201/4))))</f>
        <v>712.03859999999997</v>
      </c>
      <c r="MUI201" s="62">
        <f t="shared" si="2473"/>
        <v>0</v>
      </c>
      <c r="MUJ201" s="63"/>
      <c r="MUK201" s="62">
        <v>5</v>
      </c>
      <c r="MUL201" s="63"/>
      <c r="MUM201" s="40" t="s">
        <v>192</v>
      </c>
      <c r="MUN201" s="40">
        <f t="shared" ref="MUN201" si="2484">(35.15+3.1+0.75*(2.75+2.3+2.75))*10.764</f>
        <v>474.69239999999996</v>
      </c>
      <c r="MUO201" s="40">
        <v>0</v>
      </c>
      <c r="MUP201" s="40">
        <f t="shared" ref="MUP201" si="2485">MUN201*(($F$183)+1)+(IF(MUO201&lt;101,MUO201,IF(MUO201&lt;201,MUO201/2,IF(MUO201&lt;=301,MUO201/3,MUO201/4))))</f>
        <v>712.03859999999997</v>
      </c>
      <c r="MUQ201" s="62">
        <f t="shared" si="2473"/>
        <v>0</v>
      </c>
      <c r="MUR201" s="63"/>
      <c r="MUS201" s="62">
        <v>5</v>
      </c>
      <c r="MUT201" s="63"/>
      <c r="MUU201" s="40" t="s">
        <v>192</v>
      </c>
      <c r="MUV201" s="40">
        <f t="shared" ref="MUV201" si="2486">(35.15+3.1+0.75*(2.75+2.3+2.75))*10.764</f>
        <v>474.69239999999996</v>
      </c>
      <c r="MUW201" s="40">
        <v>0</v>
      </c>
      <c r="MUX201" s="40">
        <f t="shared" ref="MUX201" si="2487">MUV201*(($F$183)+1)+(IF(MUW201&lt;101,MUW201,IF(MUW201&lt;201,MUW201/2,IF(MUW201&lt;=301,MUW201/3,MUW201/4))))</f>
        <v>712.03859999999997</v>
      </c>
      <c r="MUY201" s="62">
        <f t="shared" si="2473"/>
        <v>0</v>
      </c>
      <c r="MUZ201" s="63"/>
      <c r="MVA201" s="62">
        <v>5</v>
      </c>
      <c r="MVB201" s="63"/>
      <c r="MVC201" s="40" t="s">
        <v>192</v>
      </c>
      <c r="MVD201" s="40">
        <f t="shared" ref="MVD201" si="2488">(35.15+3.1+0.75*(2.75+2.3+2.75))*10.764</f>
        <v>474.69239999999996</v>
      </c>
      <c r="MVE201" s="40">
        <v>0</v>
      </c>
      <c r="MVF201" s="40">
        <f t="shared" ref="MVF201" si="2489">MVD201*(($F$183)+1)+(IF(MVE201&lt;101,MVE201,IF(MVE201&lt;201,MVE201/2,IF(MVE201&lt;=301,MVE201/3,MVE201/4))))</f>
        <v>712.03859999999997</v>
      </c>
      <c r="MVG201" s="62">
        <f t="shared" ref="MVG201:MXK201" si="2490">MVG200</f>
        <v>0</v>
      </c>
      <c r="MVH201" s="63"/>
      <c r="MVI201" s="62">
        <v>5</v>
      </c>
      <c r="MVJ201" s="63"/>
      <c r="MVK201" s="40" t="s">
        <v>192</v>
      </c>
      <c r="MVL201" s="40">
        <f t="shared" ref="MVL201" si="2491">(35.15+3.1+0.75*(2.75+2.3+2.75))*10.764</f>
        <v>474.69239999999996</v>
      </c>
      <c r="MVM201" s="40">
        <v>0</v>
      </c>
      <c r="MVN201" s="40">
        <f t="shared" ref="MVN201" si="2492">MVL201*(($F$183)+1)+(IF(MVM201&lt;101,MVM201,IF(MVM201&lt;201,MVM201/2,IF(MVM201&lt;=301,MVM201/3,MVM201/4))))</f>
        <v>712.03859999999997</v>
      </c>
      <c r="MVO201" s="62">
        <f t="shared" si="2490"/>
        <v>0</v>
      </c>
      <c r="MVP201" s="63"/>
      <c r="MVQ201" s="62">
        <v>5</v>
      </c>
      <c r="MVR201" s="63"/>
      <c r="MVS201" s="40" t="s">
        <v>192</v>
      </c>
      <c r="MVT201" s="40">
        <f t="shared" ref="MVT201" si="2493">(35.15+3.1+0.75*(2.75+2.3+2.75))*10.764</f>
        <v>474.69239999999996</v>
      </c>
      <c r="MVU201" s="40">
        <v>0</v>
      </c>
      <c r="MVV201" s="40">
        <f t="shared" ref="MVV201" si="2494">MVT201*(($F$183)+1)+(IF(MVU201&lt;101,MVU201,IF(MVU201&lt;201,MVU201/2,IF(MVU201&lt;=301,MVU201/3,MVU201/4))))</f>
        <v>712.03859999999997</v>
      </c>
      <c r="MVW201" s="62">
        <f t="shared" si="2490"/>
        <v>0</v>
      </c>
      <c r="MVX201" s="63"/>
      <c r="MVY201" s="62">
        <v>5</v>
      </c>
      <c r="MVZ201" s="63"/>
      <c r="MWA201" s="40" t="s">
        <v>192</v>
      </c>
      <c r="MWB201" s="40">
        <f t="shared" ref="MWB201" si="2495">(35.15+3.1+0.75*(2.75+2.3+2.75))*10.764</f>
        <v>474.69239999999996</v>
      </c>
      <c r="MWC201" s="40">
        <v>0</v>
      </c>
      <c r="MWD201" s="40">
        <f t="shared" ref="MWD201" si="2496">MWB201*(($F$183)+1)+(IF(MWC201&lt;101,MWC201,IF(MWC201&lt;201,MWC201/2,IF(MWC201&lt;=301,MWC201/3,MWC201/4))))</f>
        <v>712.03859999999997</v>
      </c>
      <c r="MWE201" s="62">
        <f t="shared" si="2490"/>
        <v>0</v>
      </c>
      <c r="MWF201" s="63"/>
      <c r="MWG201" s="62">
        <v>5</v>
      </c>
      <c r="MWH201" s="63"/>
      <c r="MWI201" s="40" t="s">
        <v>192</v>
      </c>
      <c r="MWJ201" s="40">
        <f t="shared" ref="MWJ201" si="2497">(35.15+3.1+0.75*(2.75+2.3+2.75))*10.764</f>
        <v>474.69239999999996</v>
      </c>
      <c r="MWK201" s="40">
        <v>0</v>
      </c>
      <c r="MWL201" s="40">
        <f t="shared" ref="MWL201" si="2498">MWJ201*(($F$183)+1)+(IF(MWK201&lt;101,MWK201,IF(MWK201&lt;201,MWK201/2,IF(MWK201&lt;=301,MWK201/3,MWK201/4))))</f>
        <v>712.03859999999997</v>
      </c>
      <c r="MWM201" s="62">
        <f t="shared" si="2490"/>
        <v>0</v>
      </c>
      <c r="MWN201" s="63"/>
      <c r="MWO201" s="62">
        <v>5</v>
      </c>
      <c r="MWP201" s="63"/>
      <c r="MWQ201" s="40" t="s">
        <v>192</v>
      </c>
      <c r="MWR201" s="40">
        <f t="shared" ref="MWR201" si="2499">(35.15+3.1+0.75*(2.75+2.3+2.75))*10.764</f>
        <v>474.69239999999996</v>
      </c>
      <c r="MWS201" s="40">
        <v>0</v>
      </c>
      <c r="MWT201" s="40">
        <f t="shared" ref="MWT201" si="2500">MWR201*(($F$183)+1)+(IF(MWS201&lt;101,MWS201,IF(MWS201&lt;201,MWS201/2,IF(MWS201&lt;=301,MWS201/3,MWS201/4))))</f>
        <v>712.03859999999997</v>
      </c>
      <c r="MWU201" s="62">
        <f t="shared" si="2490"/>
        <v>0</v>
      </c>
      <c r="MWV201" s="63"/>
      <c r="MWW201" s="62">
        <v>5</v>
      </c>
      <c r="MWX201" s="63"/>
      <c r="MWY201" s="40" t="s">
        <v>192</v>
      </c>
      <c r="MWZ201" s="40">
        <f t="shared" ref="MWZ201" si="2501">(35.15+3.1+0.75*(2.75+2.3+2.75))*10.764</f>
        <v>474.69239999999996</v>
      </c>
      <c r="MXA201" s="40">
        <v>0</v>
      </c>
      <c r="MXB201" s="40">
        <f t="shared" ref="MXB201" si="2502">MWZ201*(($F$183)+1)+(IF(MXA201&lt;101,MXA201,IF(MXA201&lt;201,MXA201/2,IF(MXA201&lt;=301,MXA201/3,MXA201/4))))</f>
        <v>712.03859999999997</v>
      </c>
      <c r="MXC201" s="62">
        <f t="shared" si="2490"/>
        <v>0</v>
      </c>
      <c r="MXD201" s="63"/>
      <c r="MXE201" s="62">
        <v>5</v>
      </c>
      <c r="MXF201" s="63"/>
      <c r="MXG201" s="40" t="s">
        <v>192</v>
      </c>
      <c r="MXH201" s="40">
        <f t="shared" ref="MXH201" si="2503">(35.15+3.1+0.75*(2.75+2.3+2.75))*10.764</f>
        <v>474.69239999999996</v>
      </c>
      <c r="MXI201" s="40">
        <v>0</v>
      </c>
      <c r="MXJ201" s="40">
        <f t="shared" ref="MXJ201" si="2504">MXH201*(($F$183)+1)+(IF(MXI201&lt;101,MXI201,IF(MXI201&lt;201,MXI201/2,IF(MXI201&lt;=301,MXI201/3,MXI201/4))))</f>
        <v>712.03859999999997</v>
      </c>
      <c r="MXK201" s="62">
        <f t="shared" si="2490"/>
        <v>0</v>
      </c>
      <c r="MXL201" s="63"/>
      <c r="MXM201" s="62">
        <v>5</v>
      </c>
      <c r="MXN201" s="63"/>
      <c r="MXO201" s="40" t="s">
        <v>192</v>
      </c>
      <c r="MXP201" s="40">
        <f t="shared" ref="MXP201" si="2505">(35.15+3.1+0.75*(2.75+2.3+2.75))*10.764</f>
        <v>474.69239999999996</v>
      </c>
      <c r="MXQ201" s="40">
        <v>0</v>
      </c>
      <c r="MXR201" s="40">
        <f t="shared" ref="MXR201" si="2506">MXP201*(($F$183)+1)+(IF(MXQ201&lt;101,MXQ201,IF(MXQ201&lt;201,MXQ201/2,IF(MXQ201&lt;=301,MXQ201/3,MXQ201/4))))</f>
        <v>712.03859999999997</v>
      </c>
      <c r="MXS201" s="62">
        <f t="shared" ref="MXS201:MZW201" si="2507">MXS200</f>
        <v>0</v>
      </c>
      <c r="MXT201" s="63"/>
      <c r="MXU201" s="62">
        <v>5</v>
      </c>
      <c r="MXV201" s="63"/>
      <c r="MXW201" s="40" t="s">
        <v>192</v>
      </c>
      <c r="MXX201" s="40">
        <f t="shared" ref="MXX201" si="2508">(35.15+3.1+0.75*(2.75+2.3+2.75))*10.764</f>
        <v>474.69239999999996</v>
      </c>
      <c r="MXY201" s="40">
        <v>0</v>
      </c>
      <c r="MXZ201" s="40">
        <f t="shared" ref="MXZ201" si="2509">MXX201*(($F$183)+1)+(IF(MXY201&lt;101,MXY201,IF(MXY201&lt;201,MXY201/2,IF(MXY201&lt;=301,MXY201/3,MXY201/4))))</f>
        <v>712.03859999999997</v>
      </c>
      <c r="MYA201" s="62">
        <f t="shared" si="2507"/>
        <v>0</v>
      </c>
      <c r="MYB201" s="63"/>
      <c r="MYC201" s="62">
        <v>5</v>
      </c>
      <c r="MYD201" s="63"/>
      <c r="MYE201" s="40" t="s">
        <v>192</v>
      </c>
      <c r="MYF201" s="40">
        <f t="shared" ref="MYF201" si="2510">(35.15+3.1+0.75*(2.75+2.3+2.75))*10.764</f>
        <v>474.69239999999996</v>
      </c>
      <c r="MYG201" s="40">
        <v>0</v>
      </c>
      <c r="MYH201" s="40">
        <f t="shared" ref="MYH201" si="2511">MYF201*(($F$183)+1)+(IF(MYG201&lt;101,MYG201,IF(MYG201&lt;201,MYG201/2,IF(MYG201&lt;=301,MYG201/3,MYG201/4))))</f>
        <v>712.03859999999997</v>
      </c>
      <c r="MYI201" s="62">
        <f t="shared" si="2507"/>
        <v>0</v>
      </c>
      <c r="MYJ201" s="63"/>
      <c r="MYK201" s="62">
        <v>5</v>
      </c>
      <c r="MYL201" s="63"/>
      <c r="MYM201" s="40" t="s">
        <v>192</v>
      </c>
      <c r="MYN201" s="40">
        <f t="shared" ref="MYN201" si="2512">(35.15+3.1+0.75*(2.75+2.3+2.75))*10.764</f>
        <v>474.69239999999996</v>
      </c>
      <c r="MYO201" s="40">
        <v>0</v>
      </c>
      <c r="MYP201" s="40">
        <f t="shared" ref="MYP201" si="2513">MYN201*(($F$183)+1)+(IF(MYO201&lt;101,MYO201,IF(MYO201&lt;201,MYO201/2,IF(MYO201&lt;=301,MYO201/3,MYO201/4))))</f>
        <v>712.03859999999997</v>
      </c>
      <c r="MYQ201" s="62">
        <f t="shared" si="2507"/>
        <v>0</v>
      </c>
      <c r="MYR201" s="63"/>
      <c r="MYS201" s="62">
        <v>5</v>
      </c>
      <c r="MYT201" s="63"/>
      <c r="MYU201" s="40" t="s">
        <v>192</v>
      </c>
      <c r="MYV201" s="40">
        <f t="shared" ref="MYV201" si="2514">(35.15+3.1+0.75*(2.75+2.3+2.75))*10.764</f>
        <v>474.69239999999996</v>
      </c>
      <c r="MYW201" s="40">
        <v>0</v>
      </c>
      <c r="MYX201" s="40">
        <f t="shared" ref="MYX201" si="2515">MYV201*(($F$183)+1)+(IF(MYW201&lt;101,MYW201,IF(MYW201&lt;201,MYW201/2,IF(MYW201&lt;=301,MYW201/3,MYW201/4))))</f>
        <v>712.03859999999997</v>
      </c>
      <c r="MYY201" s="62">
        <f t="shared" si="2507"/>
        <v>0</v>
      </c>
      <c r="MYZ201" s="63"/>
      <c r="MZA201" s="62">
        <v>5</v>
      </c>
      <c r="MZB201" s="63"/>
      <c r="MZC201" s="40" t="s">
        <v>192</v>
      </c>
      <c r="MZD201" s="40">
        <f t="shared" ref="MZD201" si="2516">(35.15+3.1+0.75*(2.75+2.3+2.75))*10.764</f>
        <v>474.69239999999996</v>
      </c>
      <c r="MZE201" s="40">
        <v>0</v>
      </c>
      <c r="MZF201" s="40">
        <f t="shared" ref="MZF201" si="2517">MZD201*(($F$183)+1)+(IF(MZE201&lt;101,MZE201,IF(MZE201&lt;201,MZE201/2,IF(MZE201&lt;=301,MZE201/3,MZE201/4))))</f>
        <v>712.03859999999997</v>
      </c>
      <c r="MZG201" s="62">
        <f t="shared" si="2507"/>
        <v>0</v>
      </c>
      <c r="MZH201" s="63"/>
      <c r="MZI201" s="62">
        <v>5</v>
      </c>
      <c r="MZJ201" s="63"/>
      <c r="MZK201" s="40" t="s">
        <v>192</v>
      </c>
      <c r="MZL201" s="40">
        <f t="shared" ref="MZL201" si="2518">(35.15+3.1+0.75*(2.75+2.3+2.75))*10.764</f>
        <v>474.69239999999996</v>
      </c>
      <c r="MZM201" s="40">
        <v>0</v>
      </c>
      <c r="MZN201" s="40">
        <f t="shared" ref="MZN201" si="2519">MZL201*(($F$183)+1)+(IF(MZM201&lt;101,MZM201,IF(MZM201&lt;201,MZM201/2,IF(MZM201&lt;=301,MZM201/3,MZM201/4))))</f>
        <v>712.03859999999997</v>
      </c>
      <c r="MZO201" s="62">
        <f t="shared" si="2507"/>
        <v>0</v>
      </c>
      <c r="MZP201" s="63"/>
      <c r="MZQ201" s="62">
        <v>5</v>
      </c>
      <c r="MZR201" s="63"/>
      <c r="MZS201" s="40" t="s">
        <v>192</v>
      </c>
      <c r="MZT201" s="40">
        <f t="shared" ref="MZT201" si="2520">(35.15+3.1+0.75*(2.75+2.3+2.75))*10.764</f>
        <v>474.69239999999996</v>
      </c>
      <c r="MZU201" s="40">
        <v>0</v>
      </c>
      <c r="MZV201" s="40">
        <f t="shared" ref="MZV201" si="2521">MZT201*(($F$183)+1)+(IF(MZU201&lt;101,MZU201,IF(MZU201&lt;201,MZU201/2,IF(MZU201&lt;=301,MZU201/3,MZU201/4))))</f>
        <v>712.03859999999997</v>
      </c>
      <c r="MZW201" s="62">
        <f t="shared" si="2507"/>
        <v>0</v>
      </c>
      <c r="MZX201" s="63"/>
      <c r="MZY201" s="62">
        <v>5</v>
      </c>
      <c r="MZZ201" s="63"/>
      <c r="NAA201" s="40" t="s">
        <v>192</v>
      </c>
      <c r="NAB201" s="40">
        <f t="shared" ref="NAB201" si="2522">(35.15+3.1+0.75*(2.75+2.3+2.75))*10.764</f>
        <v>474.69239999999996</v>
      </c>
      <c r="NAC201" s="40">
        <v>0</v>
      </c>
      <c r="NAD201" s="40">
        <f t="shared" ref="NAD201" si="2523">NAB201*(($F$183)+1)+(IF(NAC201&lt;101,NAC201,IF(NAC201&lt;201,NAC201/2,IF(NAC201&lt;=301,NAC201/3,NAC201/4))))</f>
        <v>712.03859999999997</v>
      </c>
      <c r="NAE201" s="62">
        <f t="shared" ref="NAE201:NCI201" si="2524">NAE200</f>
        <v>0</v>
      </c>
      <c r="NAF201" s="63"/>
      <c r="NAG201" s="62">
        <v>5</v>
      </c>
      <c r="NAH201" s="63"/>
      <c r="NAI201" s="40" t="s">
        <v>192</v>
      </c>
      <c r="NAJ201" s="40">
        <f t="shared" ref="NAJ201" si="2525">(35.15+3.1+0.75*(2.75+2.3+2.75))*10.764</f>
        <v>474.69239999999996</v>
      </c>
      <c r="NAK201" s="40">
        <v>0</v>
      </c>
      <c r="NAL201" s="40">
        <f t="shared" ref="NAL201" si="2526">NAJ201*(($F$183)+1)+(IF(NAK201&lt;101,NAK201,IF(NAK201&lt;201,NAK201/2,IF(NAK201&lt;=301,NAK201/3,NAK201/4))))</f>
        <v>712.03859999999997</v>
      </c>
      <c r="NAM201" s="62">
        <f t="shared" si="2524"/>
        <v>0</v>
      </c>
      <c r="NAN201" s="63"/>
      <c r="NAO201" s="62">
        <v>5</v>
      </c>
      <c r="NAP201" s="63"/>
      <c r="NAQ201" s="40" t="s">
        <v>192</v>
      </c>
      <c r="NAR201" s="40">
        <f t="shared" ref="NAR201" si="2527">(35.15+3.1+0.75*(2.75+2.3+2.75))*10.764</f>
        <v>474.69239999999996</v>
      </c>
      <c r="NAS201" s="40">
        <v>0</v>
      </c>
      <c r="NAT201" s="40">
        <f t="shared" ref="NAT201" si="2528">NAR201*(($F$183)+1)+(IF(NAS201&lt;101,NAS201,IF(NAS201&lt;201,NAS201/2,IF(NAS201&lt;=301,NAS201/3,NAS201/4))))</f>
        <v>712.03859999999997</v>
      </c>
      <c r="NAU201" s="62">
        <f t="shared" si="2524"/>
        <v>0</v>
      </c>
      <c r="NAV201" s="63"/>
      <c r="NAW201" s="62">
        <v>5</v>
      </c>
      <c r="NAX201" s="63"/>
      <c r="NAY201" s="40" t="s">
        <v>192</v>
      </c>
      <c r="NAZ201" s="40">
        <f t="shared" ref="NAZ201" si="2529">(35.15+3.1+0.75*(2.75+2.3+2.75))*10.764</f>
        <v>474.69239999999996</v>
      </c>
      <c r="NBA201" s="40">
        <v>0</v>
      </c>
      <c r="NBB201" s="40">
        <f t="shared" ref="NBB201" si="2530">NAZ201*(($F$183)+1)+(IF(NBA201&lt;101,NBA201,IF(NBA201&lt;201,NBA201/2,IF(NBA201&lt;=301,NBA201/3,NBA201/4))))</f>
        <v>712.03859999999997</v>
      </c>
      <c r="NBC201" s="62">
        <f t="shared" si="2524"/>
        <v>0</v>
      </c>
      <c r="NBD201" s="63"/>
      <c r="NBE201" s="62">
        <v>5</v>
      </c>
      <c r="NBF201" s="63"/>
      <c r="NBG201" s="40" t="s">
        <v>192</v>
      </c>
      <c r="NBH201" s="40">
        <f t="shared" ref="NBH201" si="2531">(35.15+3.1+0.75*(2.75+2.3+2.75))*10.764</f>
        <v>474.69239999999996</v>
      </c>
      <c r="NBI201" s="40">
        <v>0</v>
      </c>
      <c r="NBJ201" s="40">
        <f t="shared" ref="NBJ201" si="2532">NBH201*(($F$183)+1)+(IF(NBI201&lt;101,NBI201,IF(NBI201&lt;201,NBI201/2,IF(NBI201&lt;=301,NBI201/3,NBI201/4))))</f>
        <v>712.03859999999997</v>
      </c>
      <c r="NBK201" s="62">
        <f t="shared" si="2524"/>
        <v>0</v>
      </c>
      <c r="NBL201" s="63"/>
      <c r="NBM201" s="62">
        <v>5</v>
      </c>
      <c r="NBN201" s="63"/>
      <c r="NBO201" s="40" t="s">
        <v>192</v>
      </c>
      <c r="NBP201" s="40">
        <f t="shared" ref="NBP201" si="2533">(35.15+3.1+0.75*(2.75+2.3+2.75))*10.764</f>
        <v>474.69239999999996</v>
      </c>
      <c r="NBQ201" s="40">
        <v>0</v>
      </c>
      <c r="NBR201" s="40">
        <f t="shared" ref="NBR201" si="2534">NBP201*(($F$183)+1)+(IF(NBQ201&lt;101,NBQ201,IF(NBQ201&lt;201,NBQ201/2,IF(NBQ201&lt;=301,NBQ201/3,NBQ201/4))))</f>
        <v>712.03859999999997</v>
      </c>
      <c r="NBS201" s="62">
        <f t="shared" si="2524"/>
        <v>0</v>
      </c>
      <c r="NBT201" s="63"/>
      <c r="NBU201" s="62">
        <v>5</v>
      </c>
      <c r="NBV201" s="63"/>
      <c r="NBW201" s="40" t="s">
        <v>192</v>
      </c>
      <c r="NBX201" s="40">
        <f t="shared" ref="NBX201" si="2535">(35.15+3.1+0.75*(2.75+2.3+2.75))*10.764</f>
        <v>474.69239999999996</v>
      </c>
      <c r="NBY201" s="40">
        <v>0</v>
      </c>
      <c r="NBZ201" s="40">
        <f t="shared" ref="NBZ201" si="2536">NBX201*(($F$183)+1)+(IF(NBY201&lt;101,NBY201,IF(NBY201&lt;201,NBY201/2,IF(NBY201&lt;=301,NBY201/3,NBY201/4))))</f>
        <v>712.03859999999997</v>
      </c>
      <c r="NCA201" s="62">
        <f t="shared" si="2524"/>
        <v>0</v>
      </c>
      <c r="NCB201" s="63"/>
      <c r="NCC201" s="62">
        <v>5</v>
      </c>
      <c r="NCD201" s="63"/>
      <c r="NCE201" s="40" t="s">
        <v>192</v>
      </c>
      <c r="NCF201" s="40">
        <f t="shared" ref="NCF201" si="2537">(35.15+3.1+0.75*(2.75+2.3+2.75))*10.764</f>
        <v>474.69239999999996</v>
      </c>
      <c r="NCG201" s="40">
        <v>0</v>
      </c>
      <c r="NCH201" s="40">
        <f t="shared" ref="NCH201" si="2538">NCF201*(($F$183)+1)+(IF(NCG201&lt;101,NCG201,IF(NCG201&lt;201,NCG201/2,IF(NCG201&lt;=301,NCG201/3,NCG201/4))))</f>
        <v>712.03859999999997</v>
      </c>
      <c r="NCI201" s="62">
        <f t="shared" si="2524"/>
        <v>0</v>
      </c>
      <c r="NCJ201" s="63"/>
      <c r="NCK201" s="62">
        <v>5</v>
      </c>
      <c r="NCL201" s="63"/>
      <c r="NCM201" s="40" t="s">
        <v>192</v>
      </c>
      <c r="NCN201" s="40">
        <f t="shared" ref="NCN201" si="2539">(35.15+3.1+0.75*(2.75+2.3+2.75))*10.764</f>
        <v>474.69239999999996</v>
      </c>
      <c r="NCO201" s="40">
        <v>0</v>
      </c>
      <c r="NCP201" s="40">
        <f t="shared" ref="NCP201" si="2540">NCN201*(($F$183)+1)+(IF(NCO201&lt;101,NCO201,IF(NCO201&lt;201,NCO201/2,IF(NCO201&lt;=301,NCO201/3,NCO201/4))))</f>
        <v>712.03859999999997</v>
      </c>
      <c r="NCQ201" s="62">
        <f t="shared" ref="NCQ201:NEU201" si="2541">NCQ200</f>
        <v>0</v>
      </c>
      <c r="NCR201" s="63"/>
      <c r="NCS201" s="62">
        <v>5</v>
      </c>
      <c r="NCT201" s="63"/>
      <c r="NCU201" s="40" t="s">
        <v>192</v>
      </c>
      <c r="NCV201" s="40">
        <f t="shared" ref="NCV201" si="2542">(35.15+3.1+0.75*(2.75+2.3+2.75))*10.764</f>
        <v>474.69239999999996</v>
      </c>
      <c r="NCW201" s="40">
        <v>0</v>
      </c>
      <c r="NCX201" s="40">
        <f t="shared" ref="NCX201" si="2543">NCV201*(($F$183)+1)+(IF(NCW201&lt;101,NCW201,IF(NCW201&lt;201,NCW201/2,IF(NCW201&lt;=301,NCW201/3,NCW201/4))))</f>
        <v>712.03859999999997</v>
      </c>
      <c r="NCY201" s="62">
        <f t="shared" si="2541"/>
        <v>0</v>
      </c>
      <c r="NCZ201" s="63"/>
      <c r="NDA201" s="62">
        <v>5</v>
      </c>
      <c r="NDB201" s="63"/>
      <c r="NDC201" s="40" t="s">
        <v>192</v>
      </c>
      <c r="NDD201" s="40">
        <f t="shared" ref="NDD201" si="2544">(35.15+3.1+0.75*(2.75+2.3+2.75))*10.764</f>
        <v>474.69239999999996</v>
      </c>
      <c r="NDE201" s="40">
        <v>0</v>
      </c>
      <c r="NDF201" s="40">
        <f t="shared" ref="NDF201" si="2545">NDD201*(($F$183)+1)+(IF(NDE201&lt;101,NDE201,IF(NDE201&lt;201,NDE201/2,IF(NDE201&lt;=301,NDE201/3,NDE201/4))))</f>
        <v>712.03859999999997</v>
      </c>
      <c r="NDG201" s="62">
        <f t="shared" si="2541"/>
        <v>0</v>
      </c>
      <c r="NDH201" s="63"/>
      <c r="NDI201" s="62">
        <v>5</v>
      </c>
      <c r="NDJ201" s="63"/>
      <c r="NDK201" s="40" t="s">
        <v>192</v>
      </c>
      <c r="NDL201" s="40">
        <f t="shared" ref="NDL201" si="2546">(35.15+3.1+0.75*(2.75+2.3+2.75))*10.764</f>
        <v>474.69239999999996</v>
      </c>
      <c r="NDM201" s="40">
        <v>0</v>
      </c>
      <c r="NDN201" s="40">
        <f t="shared" ref="NDN201" si="2547">NDL201*(($F$183)+1)+(IF(NDM201&lt;101,NDM201,IF(NDM201&lt;201,NDM201/2,IF(NDM201&lt;=301,NDM201/3,NDM201/4))))</f>
        <v>712.03859999999997</v>
      </c>
      <c r="NDO201" s="62">
        <f t="shared" si="2541"/>
        <v>0</v>
      </c>
      <c r="NDP201" s="63"/>
      <c r="NDQ201" s="62">
        <v>5</v>
      </c>
      <c r="NDR201" s="63"/>
      <c r="NDS201" s="40" t="s">
        <v>192</v>
      </c>
      <c r="NDT201" s="40">
        <f t="shared" ref="NDT201" si="2548">(35.15+3.1+0.75*(2.75+2.3+2.75))*10.764</f>
        <v>474.69239999999996</v>
      </c>
      <c r="NDU201" s="40">
        <v>0</v>
      </c>
      <c r="NDV201" s="40">
        <f t="shared" ref="NDV201" si="2549">NDT201*(($F$183)+1)+(IF(NDU201&lt;101,NDU201,IF(NDU201&lt;201,NDU201/2,IF(NDU201&lt;=301,NDU201/3,NDU201/4))))</f>
        <v>712.03859999999997</v>
      </c>
      <c r="NDW201" s="62">
        <f t="shared" si="2541"/>
        <v>0</v>
      </c>
      <c r="NDX201" s="63"/>
      <c r="NDY201" s="62">
        <v>5</v>
      </c>
      <c r="NDZ201" s="63"/>
      <c r="NEA201" s="40" t="s">
        <v>192</v>
      </c>
      <c r="NEB201" s="40">
        <f t="shared" ref="NEB201" si="2550">(35.15+3.1+0.75*(2.75+2.3+2.75))*10.764</f>
        <v>474.69239999999996</v>
      </c>
      <c r="NEC201" s="40">
        <v>0</v>
      </c>
      <c r="NED201" s="40">
        <f t="shared" ref="NED201" si="2551">NEB201*(($F$183)+1)+(IF(NEC201&lt;101,NEC201,IF(NEC201&lt;201,NEC201/2,IF(NEC201&lt;=301,NEC201/3,NEC201/4))))</f>
        <v>712.03859999999997</v>
      </c>
      <c r="NEE201" s="62">
        <f t="shared" si="2541"/>
        <v>0</v>
      </c>
      <c r="NEF201" s="63"/>
      <c r="NEG201" s="62">
        <v>5</v>
      </c>
      <c r="NEH201" s="63"/>
      <c r="NEI201" s="40" t="s">
        <v>192</v>
      </c>
      <c r="NEJ201" s="40">
        <f t="shared" ref="NEJ201" si="2552">(35.15+3.1+0.75*(2.75+2.3+2.75))*10.764</f>
        <v>474.69239999999996</v>
      </c>
      <c r="NEK201" s="40">
        <v>0</v>
      </c>
      <c r="NEL201" s="40">
        <f t="shared" ref="NEL201" si="2553">NEJ201*(($F$183)+1)+(IF(NEK201&lt;101,NEK201,IF(NEK201&lt;201,NEK201/2,IF(NEK201&lt;=301,NEK201/3,NEK201/4))))</f>
        <v>712.03859999999997</v>
      </c>
      <c r="NEM201" s="62">
        <f t="shared" si="2541"/>
        <v>0</v>
      </c>
      <c r="NEN201" s="63"/>
      <c r="NEO201" s="62">
        <v>5</v>
      </c>
      <c r="NEP201" s="63"/>
      <c r="NEQ201" s="40" t="s">
        <v>192</v>
      </c>
      <c r="NER201" s="40">
        <f t="shared" ref="NER201" si="2554">(35.15+3.1+0.75*(2.75+2.3+2.75))*10.764</f>
        <v>474.69239999999996</v>
      </c>
      <c r="NES201" s="40">
        <v>0</v>
      </c>
      <c r="NET201" s="40">
        <f t="shared" ref="NET201" si="2555">NER201*(($F$183)+1)+(IF(NES201&lt;101,NES201,IF(NES201&lt;201,NES201/2,IF(NES201&lt;=301,NES201/3,NES201/4))))</f>
        <v>712.03859999999997</v>
      </c>
      <c r="NEU201" s="62">
        <f t="shared" si="2541"/>
        <v>0</v>
      </c>
      <c r="NEV201" s="63"/>
      <c r="NEW201" s="62">
        <v>5</v>
      </c>
      <c r="NEX201" s="63"/>
      <c r="NEY201" s="40" t="s">
        <v>192</v>
      </c>
      <c r="NEZ201" s="40">
        <f t="shared" ref="NEZ201" si="2556">(35.15+3.1+0.75*(2.75+2.3+2.75))*10.764</f>
        <v>474.69239999999996</v>
      </c>
      <c r="NFA201" s="40">
        <v>0</v>
      </c>
      <c r="NFB201" s="40">
        <f t="shared" ref="NFB201" si="2557">NEZ201*(($F$183)+1)+(IF(NFA201&lt;101,NFA201,IF(NFA201&lt;201,NFA201/2,IF(NFA201&lt;=301,NFA201/3,NFA201/4))))</f>
        <v>712.03859999999997</v>
      </c>
      <c r="NFC201" s="62">
        <f t="shared" ref="NFC201:NHG201" si="2558">NFC200</f>
        <v>0</v>
      </c>
      <c r="NFD201" s="63"/>
      <c r="NFE201" s="62">
        <v>5</v>
      </c>
      <c r="NFF201" s="63"/>
      <c r="NFG201" s="40" t="s">
        <v>192</v>
      </c>
      <c r="NFH201" s="40">
        <f t="shared" ref="NFH201" si="2559">(35.15+3.1+0.75*(2.75+2.3+2.75))*10.764</f>
        <v>474.69239999999996</v>
      </c>
      <c r="NFI201" s="40">
        <v>0</v>
      </c>
      <c r="NFJ201" s="40">
        <f t="shared" ref="NFJ201" si="2560">NFH201*(($F$183)+1)+(IF(NFI201&lt;101,NFI201,IF(NFI201&lt;201,NFI201/2,IF(NFI201&lt;=301,NFI201/3,NFI201/4))))</f>
        <v>712.03859999999997</v>
      </c>
      <c r="NFK201" s="62">
        <f t="shared" si="2558"/>
        <v>0</v>
      </c>
      <c r="NFL201" s="63"/>
      <c r="NFM201" s="62">
        <v>5</v>
      </c>
      <c r="NFN201" s="63"/>
      <c r="NFO201" s="40" t="s">
        <v>192</v>
      </c>
      <c r="NFP201" s="40">
        <f t="shared" ref="NFP201" si="2561">(35.15+3.1+0.75*(2.75+2.3+2.75))*10.764</f>
        <v>474.69239999999996</v>
      </c>
      <c r="NFQ201" s="40">
        <v>0</v>
      </c>
      <c r="NFR201" s="40">
        <f t="shared" ref="NFR201" si="2562">NFP201*(($F$183)+1)+(IF(NFQ201&lt;101,NFQ201,IF(NFQ201&lt;201,NFQ201/2,IF(NFQ201&lt;=301,NFQ201/3,NFQ201/4))))</f>
        <v>712.03859999999997</v>
      </c>
      <c r="NFS201" s="62">
        <f t="shared" si="2558"/>
        <v>0</v>
      </c>
      <c r="NFT201" s="63"/>
      <c r="NFU201" s="62">
        <v>5</v>
      </c>
      <c r="NFV201" s="63"/>
      <c r="NFW201" s="40" t="s">
        <v>192</v>
      </c>
      <c r="NFX201" s="40">
        <f t="shared" ref="NFX201" si="2563">(35.15+3.1+0.75*(2.75+2.3+2.75))*10.764</f>
        <v>474.69239999999996</v>
      </c>
      <c r="NFY201" s="40">
        <v>0</v>
      </c>
      <c r="NFZ201" s="40">
        <f t="shared" ref="NFZ201" si="2564">NFX201*(($F$183)+1)+(IF(NFY201&lt;101,NFY201,IF(NFY201&lt;201,NFY201/2,IF(NFY201&lt;=301,NFY201/3,NFY201/4))))</f>
        <v>712.03859999999997</v>
      </c>
      <c r="NGA201" s="62">
        <f t="shared" si="2558"/>
        <v>0</v>
      </c>
      <c r="NGB201" s="63"/>
      <c r="NGC201" s="62">
        <v>5</v>
      </c>
      <c r="NGD201" s="63"/>
      <c r="NGE201" s="40" t="s">
        <v>192</v>
      </c>
      <c r="NGF201" s="40">
        <f t="shared" ref="NGF201" si="2565">(35.15+3.1+0.75*(2.75+2.3+2.75))*10.764</f>
        <v>474.69239999999996</v>
      </c>
      <c r="NGG201" s="40">
        <v>0</v>
      </c>
      <c r="NGH201" s="40">
        <f t="shared" ref="NGH201" si="2566">NGF201*(($F$183)+1)+(IF(NGG201&lt;101,NGG201,IF(NGG201&lt;201,NGG201/2,IF(NGG201&lt;=301,NGG201/3,NGG201/4))))</f>
        <v>712.03859999999997</v>
      </c>
      <c r="NGI201" s="62">
        <f t="shared" si="2558"/>
        <v>0</v>
      </c>
      <c r="NGJ201" s="63"/>
      <c r="NGK201" s="62">
        <v>5</v>
      </c>
      <c r="NGL201" s="63"/>
      <c r="NGM201" s="40" t="s">
        <v>192</v>
      </c>
      <c r="NGN201" s="40">
        <f t="shared" ref="NGN201" si="2567">(35.15+3.1+0.75*(2.75+2.3+2.75))*10.764</f>
        <v>474.69239999999996</v>
      </c>
      <c r="NGO201" s="40">
        <v>0</v>
      </c>
      <c r="NGP201" s="40">
        <f t="shared" ref="NGP201" si="2568">NGN201*(($F$183)+1)+(IF(NGO201&lt;101,NGO201,IF(NGO201&lt;201,NGO201/2,IF(NGO201&lt;=301,NGO201/3,NGO201/4))))</f>
        <v>712.03859999999997</v>
      </c>
      <c r="NGQ201" s="62">
        <f t="shared" si="2558"/>
        <v>0</v>
      </c>
      <c r="NGR201" s="63"/>
      <c r="NGS201" s="62">
        <v>5</v>
      </c>
      <c r="NGT201" s="63"/>
      <c r="NGU201" s="40" t="s">
        <v>192</v>
      </c>
      <c r="NGV201" s="40">
        <f t="shared" ref="NGV201" si="2569">(35.15+3.1+0.75*(2.75+2.3+2.75))*10.764</f>
        <v>474.69239999999996</v>
      </c>
      <c r="NGW201" s="40">
        <v>0</v>
      </c>
      <c r="NGX201" s="40">
        <f t="shared" ref="NGX201" si="2570">NGV201*(($F$183)+1)+(IF(NGW201&lt;101,NGW201,IF(NGW201&lt;201,NGW201/2,IF(NGW201&lt;=301,NGW201/3,NGW201/4))))</f>
        <v>712.03859999999997</v>
      </c>
      <c r="NGY201" s="62">
        <f t="shared" si="2558"/>
        <v>0</v>
      </c>
      <c r="NGZ201" s="63"/>
      <c r="NHA201" s="62">
        <v>5</v>
      </c>
      <c r="NHB201" s="63"/>
      <c r="NHC201" s="40" t="s">
        <v>192</v>
      </c>
      <c r="NHD201" s="40">
        <f t="shared" ref="NHD201" si="2571">(35.15+3.1+0.75*(2.75+2.3+2.75))*10.764</f>
        <v>474.69239999999996</v>
      </c>
      <c r="NHE201" s="40">
        <v>0</v>
      </c>
      <c r="NHF201" s="40">
        <f t="shared" ref="NHF201" si="2572">NHD201*(($F$183)+1)+(IF(NHE201&lt;101,NHE201,IF(NHE201&lt;201,NHE201/2,IF(NHE201&lt;=301,NHE201/3,NHE201/4))))</f>
        <v>712.03859999999997</v>
      </c>
      <c r="NHG201" s="62">
        <f t="shared" si="2558"/>
        <v>0</v>
      </c>
      <c r="NHH201" s="63"/>
      <c r="NHI201" s="62">
        <v>5</v>
      </c>
      <c r="NHJ201" s="63"/>
      <c r="NHK201" s="40" t="s">
        <v>192</v>
      </c>
      <c r="NHL201" s="40">
        <f t="shared" ref="NHL201" si="2573">(35.15+3.1+0.75*(2.75+2.3+2.75))*10.764</f>
        <v>474.69239999999996</v>
      </c>
      <c r="NHM201" s="40">
        <v>0</v>
      </c>
      <c r="NHN201" s="40">
        <f t="shared" ref="NHN201" si="2574">NHL201*(($F$183)+1)+(IF(NHM201&lt;101,NHM201,IF(NHM201&lt;201,NHM201/2,IF(NHM201&lt;=301,NHM201/3,NHM201/4))))</f>
        <v>712.03859999999997</v>
      </c>
      <c r="NHO201" s="62">
        <f t="shared" ref="NHO201:NJS201" si="2575">NHO200</f>
        <v>0</v>
      </c>
      <c r="NHP201" s="63"/>
      <c r="NHQ201" s="62">
        <v>5</v>
      </c>
      <c r="NHR201" s="63"/>
      <c r="NHS201" s="40" t="s">
        <v>192</v>
      </c>
      <c r="NHT201" s="40">
        <f t="shared" ref="NHT201" si="2576">(35.15+3.1+0.75*(2.75+2.3+2.75))*10.764</f>
        <v>474.69239999999996</v>
      </c>
      <c r="NHU201" s="40">
        <v>0</v>
      </c>
      <c r="NHV201" s="40">
        <f t="shared" ref="NHV201" si="2577">NHT201*(($F$183)+1)+(IF(NHU201&lt;101,NHU201,IF(NHU201&lt;201,NHU201/2,IF(NHU201&lt;=301,NHU201/3,NHU201/4))))</f>
        <v>712.03859999999997</v>
      </c>
      <c r="NHW201" s="62">
        <f t="shared" si="2575"/>
        <v>0</v>
      </c>
      <c r="NHX201" s="63"/>
      <c r="NHY201" s="62">
        <v>5</v>
      </c>
      <c r="NHZ201" s="63"/>
      <c r="NIA201" s="40" t="s">
        <v>192</v>
      </c>
      <c r="NIB201" s="40">
        <f t="shared" ref="NIB201" si="2578">(35.15+3.1+0.75*(2.75+2.3+2.75))*10.764</f>
        <v>474.69239999999996</v>
      </c>
      <c r="NIC201" s="40">
        <v>0</v>
      </c>
      <c r="NID201" s="40">
        <f t="shared" ref="NID201" si="2579">NIB201*(($F$183)+1)+(IF(NIC201&lt;101,NIC201,IF(NIC201&lt;201,NIC201/2,IF(NIC201&lt;=301,NIC201/3,NIC201/4))))</f>
        <v>712.03859999999997</v>
      </c>
      <c r="NIE201" s="62">
        <f t="shared" si="2575"/>
        <v>0</v>
      </c>
      <c r="NIF201" s="63"/>
      <c r="NIG201" s="62">
        <v>5</v>
      </c>
      <c r="NIH201" s="63"/>
      <c r="NII201" s="40" t="s">
        <v>192</v>
      </c>
      <c r="NIJ201" s="40">
        <f t="shared" ref="NIJ201" si="2580">(35.15+3.1+0.75*(2.75+2.3+2.75))*10.764</f>
        <v>474.69239999999996</v>
      </c>
      <c r="NIK201" s="40">
        <v>0</v>
      </c>
      <c r="NIL201" s="40">
        <f t="shared" ref="NIL201" si="2581">NIJ201*(($F$183)+1)+(IF(NIK201&lt;101,NIK201,IF(NIK201&lt;201,NIK201/2,IF(NIK201&lt;=301,NIK201/3,NIK201/4))))</f>
        <v>712.03859999999997</v>
      </c>
      <c r="NIM201" s="62">
        <f t="shared" si="2575"/>
        <v>0</v>
      </c>
      <c r="NIN201" s="63"/>
      <c r="NIO201" s="62">
        <v>5</v>
      </c>
      <c r="NIP201" s="63"/>
      <c r="NIQ201" s="40" t="s">
        <v>192</v>
      </c>
      <c r="NIR201" s="40">
        <f t="shared" ref="NIR201" si="2582">(35.15+3.1+0.75*(2.75+2.3+2.75))*10.764</f>
        <v>474.69239999999996</v>
      </c>
      <c r="NIS201" s="40">
        <v>0</v>
      </c>
      <c r="NIT201" s="40">
        <f t="shared" ref="NIT201" si="2583">NIR201*(($F$183)+1)+(IF(NIS201&lt;101,NIS201,IF(NIS201&lt;201,NIS201/2,IF(NIS201&lt;=301,NIS201/3,NIS201/4))))</f>
        <v>712.03859999999997</v>
      </c>
      <c r="NIU201" s="62">
        <f t="shared" si="2575"/>
        <v>0</v>
      </c>
      <c r="NIV201" s="63"/>
      <c r="NIW201" s="62">
        <v>5</v>
      </c>
      <c r="NIX201" s="63"/>
      <c r="NIY201" s="40" t="s">
        <v>192</v>
      </c>
      <c r="NIZ201" s="40">
        <f t="shared" ref="NIZ201" si="2584">(35.15+3.1+0.75*(2.75+2.3+2.75))*10.764</f>
        <v>474.69239999999996</v>
      </c>
      <c r="NJA201" s="40">
        <v>0</v>
      </c>
      <c r="NJB201" s="40">
        <f t="shared" ref="NJB201" si="2585">NIZ201*(($F$183)+1)+(IF(NJA201&lt;101,NJA201,IF(NJA201&lt;201,NJA201/2,IF(NJA201&lt;=301,NJA201/3,NJA201/4))))</f>
        <v>712.03859999999997</v>
      </c>
      <c r="NJC201" s="62">
        <f t="shared" si="2575"/>
        <v>0</v>
      </c>
      <c r="NJD201" s="63"/>
      <c r="NJE201" s="62">
        <v>5</v>
      </c>
      <c r="NJF201" s="63"/>
      <c r="NJG201" s="40" t="s">
        <v>192</v>
      </c>
      <c r="NJH201" s="40">
        <f t="shared" ref="NJH201" si="2586">(35.15+3.1+0.75*(2.75+2.3+2.75))*10.764</f>
        <v>474.69239999999996</v>
      </c>
      <c r="NJI201" s="40">
        <v>0</v>
      </c>
      <c r="NJJ201" s="40">
        <f t="shared" ref="NJJ201" si="2587">NJH201*(($F$183)+1)+(IF(NJI201&lt;101,NJI201,IF(NJI201&lt;201,NJI201/2,IF(NJI201&lt;=301,NJI201/3,NJI201/4))))</f>
        <v>712.03859999999997</v>
      </c>
      <c r="NJK201" s="62">
        <f t="shared" si="2575"/>
        <v>0</v>
      </c>
      <c r="NJL201" s="63"/>
      <c r="NJM201" s="62">
        <v>5</v>
      </c>
      <c r="NJN201" s="63"/>
      <c r="NJO201" s="40" t="s">
        <v>192</v>
      </c>
      <c r="NJP201" s="40">
        <f t="shared" ref="NJP201" si="2588">(35.15+3.1+0.75*(2.75+2.3+2.75))*10.764</f>
        <v>474.69239999999996</v>
      </c>
      <c r="NJQ201" s="40">
        <v>0</v>
      </c>
      <c r="NJR201" s="40">
        <f t="shared" ref="NJR201" si="2589">NJP201*(($F$183)+1)+(IF(NJQ201&lt;101,NJQ201,IF(NJQ201&lt;201,NJQ201/2,IF(NJQ201&lt;=301,NJQ201/3,NJQ201/4))))</f>
        <v>712.03859999999997</v>
      </c>
      <c r="NJS201" s="62">
        <f t="shared" si="2575"/>
        <v>0</v>
      </c>
      <c r="NJT201" s="63"/>
      <c r="NJU201" s="62">
        <v>5</v>
      </c>
      <c r="NJV201" s="63"/>
      <c r="NJW201" s="40" t="s">
        <v>192</v>
      </c>
      <c r="NJX201" s="40">
        <f t="shared" ref="NJX201" si="2590">(35.15+3.1+0.75*(2.75+2.3+2.75))*10.764</f>
        <v>474.69239999999996</v>
      </c>
      <c r="NJY201" s="40">
        <v>0</v>
      </c>
      <c r="NJZ201" s="40">
        <f t="shared" ref="NJZ201" si="2591">NJX201*(($F$183)+1)+(IF(NJY201&lt;101,NJY201,IF(NJY201&lt;201,NJY201/2,IF(NJY201&lt;=301,NJY201/3,NJY201/4))))</f>
        <v>712.03859999999997</v>
      </c>
      <c r="NKA201" s="62">
        <f t="shared" ref="NKA201:NME201" si="2592">NKA200</f>
        <v>0</v>
      </c>
      <c r="NKB201" s="63"/>
      <c r="NKC201" s="62">
        <v>5</v>
      </c>
      <c r="NKD201" s="63"/>
      <c r="NKE201" s="40" t="s">
        <v>192</v>
      </c>
      <c r="NKF201" s="40">
        <f t="shared" ref="NKF201" si="2593">(35.15+3.1+0.75*(2.75+2.3+2.75))*10.764</f>
        <v>474.69239999999996</v>
      </c>
      <c r="NKG201" s="40">
        <v>0</v>
      </c>
      <c r="NKH201" s="40">
        <f t="shared" ref="NKH201" si="2594">NKF201*(($F$183)+1)+(IF(NKG201&lt;101,NKG201,IF(NKG201&lt;201,NKG201/2,IF(NKG201&lt;=301,NKG201/3,NKG201/4))))</f>
        <v>712.03859999999997</v>
      </c>
      <c r="NKI201" s="62">
        <f t="shared" si="2592"/>
        <v>0</v>
      </c>
      <c r="NKJ201" s="63"/>
      <c r="NKK201" s="62">
        <v>5</v>
      </c>
      <c r="NKL201" s="63"/>
      <c r="NKM201" s="40" t="s">
        <v>192</v>
      </c>
      <c r="NKN201" s="40">
        <f t="shared" ref="NKN201" si="2595">(35.15+3.1+0.75*(2.75+2.3+2.75))*10.764</f>
        <v>474.69239999999996</v>
      </c>
      <c r="NKO201" s="40">
        <v>0</v>
      </c>
      <c r="NKP201" s="40">
        <f t="shared" ref="NKP201" si="2596">NKN201*(($F$183)+1)+(IF(NKO201&lt;101,NKO201,IF(NKO201&lt;201,NKO201/2,IF(NKO201&lt;=301,NKO201/3,NKO201/4))))</f>
        <v>712.03859999999997</v>
      </c>
      <c r="NKQ201" s="62">
        <f t="shared" si="2592"/>
        <v>0</v>
      </c>
      <c r="NKR201" s="63"/>
      <c r="NKS201" s="62">
        <v>5</v>
      </c>
      <c r="NKT201" s="63"/>
      <c r="NKU201" s="40" t="s">
        <v>192</v>
      </c>
      <c r="NKV201" s="40">
        <f t="shared" ref="NKV201" si="2597">(35.15+3.1+0.75*(2.75+2.3+2.75))*10.764</f>
        <v>474.69239999999996</v>
      </c>
      <c r="NKW201" s="40">
        <v>0</v>
      </c>
      <c r="NKX201" s="40">
        <f t="shared" ref="NKX201" si="2598">NKV201*(($F$183)+1)+(IF(NKW201&lt;101,NKW201,IF(NKW201&lt;201,NKW201/2,IF(NKW201&lt;=301,NKW201/3,NKW201/4))))</f>
        <v>712.03859999999997</v>
      </c>
      <c r="NKY201" s="62">
        <f t="shared" si="2592"/>
        <v>0</v>
      </c>
      <c r="NKZ201" s="63"/>
      <c r="NLA201" s="62">
        <v>5</v>
      </c>
      <c r="NLB201" s="63"/>
      <c r="NLC201" s="40" t="s">
        <v>192</v>
      </c>
      <c r="NLD201" s="40">
        <f t="shared" ref="NLD201" si="2599">(35.15+3.1+0.75*(2.75+2.3+2.75))*10.764</f>
        <v>474.69239999999996</v>
      </c>
      <c r="NLE201" s="40">
        <v>0</v>
      </c>
      <c r="NLF201" s="40">
        <f t="shared" ref="NLF201" si="2600">NLD201*(($F$183)+1)+(IF(NLE201&lt;101,NLE201,IF(NLE201&lt;201,NLE201/2,IF(NLE201&lt;=301,NLE201/3,NLE201/4))))</f>
        <v>712.03859999999997</v>
      </c>
      <c r="NLG201" s="62">
        <f t="shared" si="2592"/>
        <v>0</v>
      </c>
      <c r="NLH201" s="63"/>
      <c r="NLI201" s="62">
        <v>5</v>
      </c>
      <c r="NLJ201" s="63"/>
      <c r="NLK201" s="40" t="s">
        <v>192</v>
      </c>
      <c r="NLL201" s="40">
        <f t="shared" ref="NLL201" si="2601">(35.15+3.1+0.75*(2.75+2.3+2.75))*10.764</f>
        <v>474.69239999999996</v>
      </c>
      <c r="NLM201" s="40">
        <v>0</v>
      </c>
      <c r="NLN201" s="40">
        <f t="shared" ref="NLN201" si="2602">NLL201*(($F$183)+1)+(IF(NLM201&lt;101,NLM201,IF(NLM201&lt;201,NLM201/2,IF(NLM201&lt;=301,NLM201/3,NLM201/4))))</f>
        <v>712.03859999999997</v>
      </c>
      <c r="NLO201" s="62">
        <f t="shared" si="2592"/>
        <v>0</v>
      </c>
      <c r="NLP201" s="63"/>
      <c r="NLQ201" s="62">
        <v>5</v>
      </c>
      <c r="NLR201" s="63"/>
      <c r="NLS201" s="40" t="s">
        <v>192</v>
      </c>
      <c r="NLT201" s="40">
        <f t="shared" ref="NLT201" si="2603">(35.15+3.1+0.75*(2.75+2.3+2.75))*10.764</f>
        <v>474.69239999999996</v>
      </c>
      <c r="NLU201" s="40">
        <v>0</v>
      </c>
      <c r="NLV201" s="40">
        <f t="shared" ref="NLV201" si="2604">NLT201*(($F$183)+1)+(IF(NLU201&lt;101,NLU201,IF(NLU201&lt;201,NLU201/2,IF(NLU201&lt;=301,NLU201/3,NLU201/4))))</f>
        <v>712.03859999999997</v>
      </c>
      <c r="NLW201" s="62">
        <f t="shared" si="2592"/>
        <v>0</v>
      </c>
      <c r="NLX201" s="63"/>
      <c r="NLY201" s="62">
        <v>5</v>
      </c>
      <c r="NLZ201" s="63"/>
      <c r="NMA201" s="40" t="s">
        <v>192</v>
      </c>
      <c r="NMB201" s="40">
        <f t="shared" ref="NMB201" si="2605">(35.15+3.1+0.75*(2.75+2.3+2.75))*10.764</f>
        <v>474.69239999999996</v>
      </c>
      <c r="NMC201" s="40">
        <v>0</v>
      </c>
      <c r="NMD201" s="40">
        <f t="shared" ref="NMD201" si="2606">NMB201*(($F$183)+1)+(IF(NMC201&lt;101,NMC201,IF(NMC201&lt;201,NMC201/2,IF(NMC201&lt;=301,NMC201/3,NMC201/4))))</f>
        <v>712.03859999999997</v>
      </c>
      <c r="NME201" s="62">
        <f t="shared" si="2592"/>
        <v>0</v>
      </c>
      <c r="NMF201" s="63"/>
      <c r="NMG201" s="62">
        <v>5</v>
      </c>
      <c r="NMH201" s="63"/>
      <c r="NMI201" s="40" t="s">
        <v>192</v>
      </c>
      <c r="NMJ201" s="40">
        <f t="shared" ref="NMJ201" si="2607">(35.15+3.1+0.75*(2.75+2.3+2.75))*10.764</f>
        <v>474.69239999999996</v>
      </c>
      <c r="NMK201" s="40">
        <v>0</v>
      </c>
      <c r="NML201" s="40">
        <f t="shared" ref="NML201" si="2608">NMJ201*(($F$183)+1)+(IF(NMK201&lt;101,NMK201,IF(NMK201&lt;201,NMK201/2,IF(NMK201&lt;=301,NMK201/3,NMK201/4))))</f>
        <v>712.03859999999997</v>
      </c>
      <c r="NMM201" s="62">
        <f t="shared" ref="NMM201:NOQ201" si="2609">NMM200</f>
        <v>0</v>
      </c>
      <c r="NMN201" s="63"/>
      <c r="NMO201" s="62">
        <v>5</v>
      </c>
      <c r="NMP201" s="63"/>
      <c r="NMQ201" s="40" t="s">
        <v>192</v>
      </c>
      <c r="NMR201" s="40">
        <f t="shared" ref="NMR201" si="2610">(35.15+3.1+0.75*(2.75+2.3+2.75))*10.764</f>
        <v>474.69239999999996</v>
      </c>
      <c r="NMS201" s="40">
        <v>0</v>
      </c>
      <c r="NMT201" s="40">
        <f t="shared" ref="NMT201" si="2611">NMR201*(($F$183)+1)+(IF(NMS201&lt;101,NMS201,IF(NMS201&lt;201,NMS201/2,IF(NMS201&lt;=301,NMS201/3,NMS201/4))))</f>
        <v>712.03859999999997</v>
      </c>
      <c r="NMU201" s="62">
        <f t="shared" si="2609"/>
        <v>0</v>
      </c>
      <c r="NMV201" s="63"/>
      <c r="NMW201" s="62">
        <v>5</v>
      </c>
      <c r="NMX201" s="63"/>
      <c r="NMY201" s="40" t="s">
        <v>192</v>
      </c>
      <c r="NMZ201" s="40">
        <f t="shared" ref="NMZ201" si="2612">(35.15+3.1+0.75*(2.75+2.3+2.75))*10.764</f>
        <v>474.69239999999996</v>
      </c>
      <c r="NNA201" s="40">
        <v>0</v>
      </c>
      <c r="NNB201" s="40">
        <f t="shared" ref="NNB201" si="2613">NMZ201*(($F$183)+1)+(IF(NNA201&lt;101,NNA201,IF(NNA201&lt;201,NNA201/2,IF(NNA201&lt;=301,NNA201/3,NNA201/4))))</f>
        <v>712.03859999999997</v>
      </c>
      <c r="NNC201" s="62">
        <f t="shared" si="2609"/>
        <v>0</v>
      </c>
      <c r="NND201" s="63"/>
      <c r="NNE201" s="62">
        <v>5</v>
      </c>
      <c r="NNF201" s="63"/>
      <c r="NNG201" s="40" t="s">
        <v>192</v>
      </c>
      <c r="NNH201" s="40">
        <f t="shared" ref="NNH201" si="2614">(35.15+3.1+0.75*(2.75+2.3+2.75))*10.764</f>
        <v>474.69239999999996</v>
      </c>
      <c r="NNI201" s="40">
        <v>0</v>
      </c>
      <c r="NNJ201" s="40">
        <f t="shared" ref="NNJ201" si="2615">NNH201*(($F$183)+1)+(IF(NNI201&lt;101,NNI201,IF(NNI201&lt;201,NNI201/2,IF(NNI201&lt;=301,NNI201/3,NNI201/4))))</f>
        <v>712.03859999999997</v>
      </c>
      <c r="NNK201" s="62">
        <f t="shared" si="2609"/>
        <v>0</v>
      </c>
      <c r="NNL201" s="63"/>
      <c r="NNM201" s="62">
        <v>5</v>
      </c>
      <c r="NNN201" s="63"/>
      <c r="NNO201" s="40" t="s">
        <v>192</v>
      </c>
      <c r="NNP201" s="40">
        <f t="shared" ref="NNP201" si="2616">(35.15+3.1+0.75*(2.75+2.3+2.75))*10.764</f>
        <v>474.69239999999996</v>
      </c>
      <c r="NNQ201" s="40">
        <v>0</v>
      </c>
      <c r="NNR201" s="40">
        <f t="shared" ref="NNR201" si="2617">NNP201*(($F$183)+1)+(IF(NNQ201&lt;101,NNQ201,IF(NNQ201&lt;201,NNQ201/2,IF(NNQ201&lt;=301,NNQ201/3,NNQ201/4))))</f>
        <v>712.03859999999997</v>
      </c>
      <c r="NNS201" s="62">
        <f t="shared" si="2609"/>
        <v>0</v>
      </c>
      <c r="NNT201" s="63"/>
      <c r="NNU201" s="62">
        <v>5</v>
      </c>
      <c r="NNV201" s="63"/>
      <c r="NNW201" s="40" t="s">
        <v>192</v>
      </c>
      <c r="NNX201" s="40">
        <f t="shared" ref="NNX201" si="2618">(35.15+3.1+0.75*(2.75+2.3+2.75))*10.764</f>
        <v>474.69239999999996</v>
      </c>
      <c r="NNY201" s="40">
        <v>0</v>
      </c>
      <c r="NNZ201" s="40">
        <f t="shared" ref="NNZ201" si="2619">NNX201*(($F$183)+1)+(IF(NNY201&lt;101,NNY201,IF(NNY201&lt;201,NNY201/2,IF(NNY201&lt;=301,NNY201/3,NNY201/4))))</f>
        <v>712.03859999999997</v>
      </c>
      <c r="NOA201" s="62">
        <f t="shared" si="2609"/>
        <v>0</v>
      </c>
      <c r="NOB201" s="63"/>
      <c r="NOC201" s="62">
        <v>5</v>
      </c>
      <c r="NOD201" s="63"/>
      <c r="NOE201" s="40" t="s">
        <v>192</v>
      </c>
      <c r="NOF201" s="40">
        <f t="shared" ref="NOF201" si="2620">(35.15+3.1+0.75*(2.75+2.3+2.75))*10.764</f>
        <v>474.69239999999996</v>
      </c>
      <c r="NOG201" s="40">
        <v>0</v>
      </c>
      <c r="NOH201" s="40">
        <f t="shared" ref="NOH201" si="2621">NOF201*(($F$183)+1)+(IF(NOG201&lt;101,NOG201,IF(NOG201&lt;201,NOG201/2,IF(NOG201&lt;=301,NOG201/3,NOG201/4))))</f>
        <v>712.03859999999997</v>
      </c>
      <c r="NOI201" s="62">
        <f t="shared" si="2609"/>
        <v>0</v>
      </c>
      <c r="NOJ201" s="63"/>
      <c r="NOK201" s="62">
        <v>5</v>
      </c>
      <c r="NOL201" s="63"/>
      <c r="NOM201" s="40" t="s">
        <v>192</v>
      </c>
      <c r="NON201" s="40">
        <f t="shared" ref="NON201" si="2622">(35.15+3.1+0.75*(2.75+2.3+2.75))*10.764</f>
        <v>474.69239999999996</v>
      </c>
      <c r="NOO201" s="40">
        <v>0</v>
      </c>
      <c r="NOP201" s="40">
        <f t="shared" ref="NOP201" si="2623">NON201*(($F$183)+1)+(IF(NOO201&lt;101,NOO201,IF(NOO201&lt;201,NOO201/2,IF(NOO201&lt;=301,NOO201/3,NOO201/4))))</f>
        <v>712.03859999999997</v>
      </c>
      <c r="NOQ201" s="62">
        <f t="shared" si="2609"/>
        <v>0</v>
      </c>
      <c r="NOR201" s="63"/>
      <c r="NOS201" s="62">
        <v>5</v>
      </c>
      <c r="NOT201" s="63"/>
      <c r="NOU201" s="40" t="s">
        <v>192</v>
      </c>
      <c r="NOV201" s="40">
        <f t="shared" ref="NOV201" si="2624">(35.15+3.1+0.75*(2.75+2.3+2.75))*10.764</f>
        <v>474.69239999999996</v>
      </c>
      <c r="NOW201" s="40">
        <v>0</v>
      </c>
      <c r="NOX201" s="40">
        <f t="shared" ref="NOX201" si="2625">NOV201*(($F$183)+1)+(IF(NOW201&lt;101,NOW201,IF(NOW201&lt;201,NOW201/2,IF(NOW201&lt;=301,NOW201/3,NOW201/4))))</f>
        <v>712.03859999999997</v>
      </c>
      <c r="NOY201" s="62">
        <f t="shared" ref="NOY201:NRC201" si="2626">NOY200</f>
        <v>0</v>
      </c>
      <c r="NOZ201" s="63"/>
      <c r="NPA201" s="62">
        <v>5</v>
      </c>
      <c r="NPB201" s="63"/>
      <c r="NPC201" s="40" t="s">
        <v>192</v>
      </c>
      <c r="NPD201" s="40">
        <f t="shared" ref="NPD201" si="2627">(35.15+3.1+0.75*(2.75+2.3+2.75))*10.764</f>
        <v>474.69239999999996</v>
      </c>
      <c r="NPE201" s="40">
        <v>0</v>
      </c>
      <c r="NPF201" s="40">
        <f t="shared" ref="NPF201" si="2628">NPD201*(($F$183)+1)+(IF(NPE201&lt;101,NPE201,IF(NPE201&lt;201,NPE201/2,IF(NPE201&lt;=301,NPE201/3,NPE201/4))))</f>
        <v>712.03859999999997</v>
      </c>
      <c r="NPG201" s="62">
        <f t="shared" si="2626"/>
        <v>0</v>
      </c>
      <c r="NPH201" s="63"/>
      <c r="NPI201" s="62">
        <v>5</v>
      </c>
      <c r="NPJ201" s="63"/>
      <c r="NPK201" s="40" t="s">
        <v>192</v>
      </c>
      <c r="NPL201" s="40">
        <f t="shared" ref="NPL201" si="2629">(35.15+3.1+0.75*(2.75+2.3+2.75))*10.764</f>
        <v>474.69239999999996</v>
      </c>
      <c r="NPM201" s="40">
        <v>0</v>
      </c>
      <c r="NPN201" s="40">
        <f t="shared" ref="NPN201" si="2630">NPL201*(($F$183)+1)+(IF(NPM201&lt;101,NPM201,IF(NPM201&lt;201,NPM201/2,IF(NPM201&lt;=301,NPM201/3,NPM201/4))))</f>
        <v>712.03859999999997</v>
      </c>
      <c r="NPO201" s="62">
        <f t="shared" si="2626"/>
        <v>0</v>
      </c>
      <c r="NPP201" s="63"/>
      <c r="NPQ201" s="62">
        <v>5</v>
      </c>
      <c r="NPR201" s="63"/>
      <c r="NPS201" s="40" t="s">
        <v>192</v>
      </c>
      <c r="NPT201" s="40">
        <f t="shared" ref="NPT201" si="2631">(35.15+3.1+0.75*(2.75+2.3+2.75))*10.764</f>
        <v>474.69239999999996</v>
      </c>
      <c r="NPU201" s="40">
        <v>0</v>
      </c>
      <c r="NPV201" s="40">
        <f t="shared" ref="NPV201" si="2632">NPT201*(($F$183)+1)+(IF(NPU201&lt;101,NPU201,IF(NPU201&lt;201,NPU201/2,IF(NPU201&lt;=301,NPU201/3,NPU201/4))))</f>
        <v>712.03859999999997</v>
      </c>
      <c r="NPW201" s="62">
        <f t="shared" si="2626"/>
        <v>0</v>
      </c>
      <c r="NPX201" s="63"/>
      <c r="NPY201" s="62">
        <v>5</v>
      </c>
      <c r="NPZ201" s="63"/>
      <c r="NQA201" s="40" t="s">
        <v>192</v>
      </c>
      <c r="NQB201" s="40">
        <f t="shared" ref="NQB201" si="2633">(35.15+3.1+0.75*(2.75+2.3+2.75))*10.764</f>
        <v>474.69239999999996</v>
      </c>
      <c r="NQC201" s="40">
        <v>0</v>
      </c>
      <c r="NQD201" s="40">
        <f t="shared" ref="NQD201" si="2634">NQB201*(($F$183)+1)+(IF(NQC201&lt;101,NQC201,IF(NQC201&lt;201,NQC201/2,IF(NQC201&lt;=301,NQC201/3,NQC201/4))))</f>
        <v>712.03859999999997</v>
      </c>
      <c r="NQE201" s="62">
        <f t="shared" si="2626"/>
        <v>0</v>
      </c>
      <c r="NQF201" s="63"/>
      <c r="NQG201" s="62">
        <v>5</v>
      </c>
      <c r="NQH201" s="63"/>
      <c r="NQI201" s="40" t="s">
        <v>192</v>
      </c>
      <c r="NQJ201" s="40">
        <f t="shared" ref="NQJ201" si="2635">(35.15+3.1+0.75*(2.75+2.3+2.75))*10.764</f>
        <v>474.69239999999996</v>
      </c>
      <c r="NQK201" s="40">
        <v>0</v>
      </c>
      <c r="NQL201" s="40">
        <f t="shared" ref="NQL201" si="2636">NQJ201*(($F$183)+1)+(IF(NQK201&lt;101,NQK201,IF(NQK201&lt;201,NQK201/2,IF(NQK201&lt;=301,NQK201/3,NQK201/4))))</f>
        <v>712.03859999999997</v>
      </c>
      <c r="NQM201" s="62">
        <f t="shared" si="2626"/>
        <v>0</v>
      </c>
      <c r="NQN201" s="63"/>
      <c r="NQO201" s="62">
        <v>5</v>
      </c>
      <c r="NQP201" s="63"/>
      <c r="NQQ201" s="40" t="s">
        <v>192</v>
      </c>
      <c r="NQR201" s="40">
        <f t="shared" ref="NQR201" si="2637">(35.15+3.1+0.75*(2.75+2.3+2.75))*10.764</f>
        <v>474.69239999999996</v>
      </c>
      <c r="NQS201" s="40">
        <v>0</v>
      </c>
      <c r="NQT201" s="40">
        <f t="shared" ref="NQT201" si="2638">NQR201*(($F$183)+1)+(IF(NQS201&lt;101,NQS201,IF(NQS201&lt;201,NQS201/2,IF(NQS201&lt;=301,NQS201/3,NQS201/4))))</f>
        <v>712.03859999999997</v>
      </c>
      <c r="NQU201" s="62">
        <f t="shared" si="2626"/>
        <v>0</v>
      </c>
      <c r="NQV201" s="63"/>
      <c r="NQW201" s="62">
        <v>5</v>
      </c>
      <c r="NQX201" s="63"/>
      <c r="NQY201" s="40" t="s">
        <v>192</v>
      </c>
      <c r="NQZ201" s="40">
        <f t="shared" ref="NQZ201" si="2639">(35.15+3.1+0.75*(2.75+2.3+2.75))*10.764</f>
        <v>474.69239999999996</v>
      </c>
      <c r="NRA201" s="40">
        <v>0</v>
      </c>
      <c r="NRB201" s="40">
        <f t="shared" ref="NRB201" si="2640">NQZ201*(($F$183)+1)+(IF(NRA201&lt;101,NRA201,IF(NRA201&lt;201,NRA201/2,IF(NRA201&lt;=301,NRA201/3,NRA201/4))))</f>
        <v>712.03859999999997</v>
      </c>
      <c r="NRC201" s="62">
        <f t="shared" si="2626"/>
        <v>0</v>
      </c>
      <c r="NRD201" s="63"/>
      <c r="NRE201" s="62">
        <v>5</v>
      </c>
      <c r="NRF201" s="63"/>
      <c r="NRG201" s="40" t="s">
        <v>192</v>
      </c>
      <c r="NRH201" s="40">
        <f t="shared" ref="NRH201" si="2641">(35.15+3.1+0.75*(2.75+2.3+2.75))*10.764</f>
        <v>474.69239999999996</v>
      </c>
      <c r="NRI201" s="40">
        <v>0</v>
      </c>
      <c r="NRJ201" s="40">
        <f t="shared" ref="NRJ201" si="2642">NRH201*(($F$183)+1)+(IF(NRI201&lt;101,NRI201,IF(NRI201&lt;201,NRI201/2,IF(NRI201&lt;=301,NRI201/3,NRI201/4))))</f>
        <v>712.03859999999997</v>
      </c>
      <c r="NRK201" s="62">
        <f t="shared" ref="NRK201:NTO201" si="2643">NRK200</f>
        <v>0</v>
      </c>
      <c r="NRL201" s="63"/>
      <c r="NRM201" s="62">
        <v>5</v>
      </c>
      <c r="NRN201" s="63"/>
      <c r="NRO201" s="40" t="s">
        <v>192</v>
      </c>
      <c r="NRP201" s="40">
        <f t="shared" ref="NRP201" si="2644">(35.15+3.1+0.75*(2.75+2.3+2.75))*10.764</f>
        <v>474.69239999999996</v>
      </c>
      <c r="NRQ201" s="40">
        <v>0</v>
      </c>
      <c r="NRR201" s="40">
        <f t="shared" ref="NRR201" si="2645">NRP201*(($F$183)+1)+(IF(NRQ201&lt;101,NRQ201,IF(NRQ201&lt;201,NRQ201/2,IF(NRQ201&lt;=301,NRQ201/3,NRQ201/4))))</f>
        <v>712.03859999999997</v>
      </c>
      <c r="NRS201" s="62">
        <f t="shared" si="2643"/>
        <v>0</v>
      </c>
      <c r="NRT201" s="63"/>
      <c r="NRU201" s="62">
        <v>5</v>
      </c>
      <c r="NRV201" s="63"/>
      <c r="NRW201" s="40" t="s">
        <v>192</v>
      </c>
      <c r="NRX201" s="40">
        <f t="shared" ref="NRX201" si="2646">(35.15+3.1+0.75*(2.75+2.3+2.75))*10.764</f>
        <v>474.69239999999996</v>
      </c>
      <c r="NRY201" s="40">
        <v>0</v>
      </c>
      <c r="NRZ201" s="40">
        <f t="shared" ref="NRZ201" si="2647">NRX201*(($F$183)+1)+(IF(NRY201&lt;101,NRY201,IF(NRY201&lt;201,NRY201/2,IF(NRY201&lt;=301,NRY201/3,NRY201/4))))</f>
        <v>712.03859999999997</v>
      </c>
      <c r="NSA201" s="62">
        <f t="shared" si="2643"/>
        <v>0</v>
      </c>
      <c r="NSB201" s="63"/>
      <c r="NSC201" s="62">
        <v>5</v>
      </c>
      <c r="NSD201" s="63"/>
      <c r="NSE201" s="40" t="s">
        <v>192</v>
      </c>
      <c r="NSF201" s="40">
        <f t="shared" ref="NSF201" si="2648">(35.15+3.1+0.75*(2.75+2.3+2.75))*10.764</f>
        <v>474.69239999999996</v>
      </c>
      <c r="NSG201" s="40">
        <v>0</v>
      </c>
      <c r="NSH201" s="40">
        <f t="shared" ref="NSH201" si="2649">NSF201*(($F$183)+1)+(IF(NSG201&lt;101,NSG201,IF(NSG201&lt;201,NSG201/2,IF(NSG201&lt;=301,NSG201/3,NSG201/4))))</f>
        <v>712.03859999999997</v>
      </c>
      <c r="NSI201" s="62">
        <f t="shared" si="2643"/>
        <v>0</v>
      </c>
      <c r="NSJ201" s="63"/>
      <c r="NSK201" s="62">
        <v>5</v>
      </c>
      <c r="NSL201" s="63"/>
      <c r="NSM201" s="40" t="s">
        <v>192</v>
      </c>
      <c r="NSN201" s="40">
        <f t="shared" ref="NSN201" si="2650">(35.15+3.1+0.75*(2.75+2.3+2.75))*10.764</f>
        <v>474.69239999999996</v>
      </c>
      <c r="NSO201" s="40">
        <v>0</v>
      </c>
      <c r="NSP201" s="40">
        <f t="shared" ref="NSP201" si="2651">NSN201*(($F$183)+1)+(IF(NSO201&lt;101,NSO201,IF(NSO201&lt;201,NSO201/2,IF(NSO201&lt;=301,NSO201/3,NSO201/4))))</f>
        <v>712.03859999999997</v>
      </c>
      <c r="NSQ201" s="62">
        <f t="shared" si="2643"/>
        <v>0</v>
      </c>
      <c r="NSR201" s="63"/>
      <c r="NSS201" s="62">
        <v>5</v>
      </c>
      <c r="NST201" s="63"/>
      <c r="NSU201" s="40" t="s">
        <v>192</v>
      </c>
      <c r="NSV201" s="40">
        <f t="shared" ref="NSV201" si="2652">(35.15+3.1+0.75*(2.75+2.3+2.75))*10.764</f>
        <v>474.69239999999996</v>
      </c>
      <c r="NSW201" s="40">
        <v>0</v>
      </c>
      <c r="NSX201" s="40">
        <f t="shared" ref="NSX201" si="2653">NSV201*(($F$183)+1)+(IF(NSW201&lt;101,NSW201,IF(NSW201&lt;201,NSW201/2,IF(NSW201&lt;=301,NSW201/3,NSW201/4))))</f>
        <v>712.03859999999997</v>
      </c>
      <c r="NSY201" s="62">
        <f t="shared" si="2643"/>
        <v>0</v>
      </c>
      <c r="NSZ201" s="63"/>
      <c r="NTA201" s="62">
        <v>5</v>
      </c>
      <c r="NTB201" s="63"/>
      <c r="NTC201" s="40" t="s">
        <v>192</v>
      </c>
      <c r="NTD201" s="40">
        <f t="shared" ref="NTD201" si="2654">(35.15+3.1+0.75*(2.75+2.3+2.75))*10.764</f>
        <v>474.69239999999996</v>
      </c>
      <c r="NTE201" s="40">
        <v>0</v>
      </c>
      <c r="NTF201" s="40">
        <f t="shared" ref="NTF201" si="2655">NTD201*(($F$183)+1)+(IF(NTE201&lt;101,NTE201,IF(NTE201&lt;201,NTE201/2,IF(NTE201&lt;=301,NTE201/3,NTE201/4))))</f>
        <v>712.03859999999997</v>
      </c>
      <c r="NTG201" s="62">
        <f t="shared" si="2643"/>
        <v>0</v>
      </c>
      <c r="NTH201" s="63"/>
      <c r="NTI201" s="62">
        <v>5</v>
      </c>
      <c r="NTJ201" s="63"/>
      <c r="NTK201" s="40" t="s">
        <v>192</v>
      </c>
      <c r="NTL201" s="40">
        <f t="shared" ref="NTL201" si="2656">(35.15+3.1+0.75*(2.75+2.3+2.75))*10.764</f>
        <v>474.69239999999996</v>
      </c>
      <c r="NTM201" s="40">
        <v>0</v>
      </c>
      <c r="NTN201" s="40">
        <f t="shared" ref="NTN201" si="2657">NTL201*(($F$183)+1)+(IF(NTM201&lt;101,NTM201,IF(NTM201&lt;201,NTM201/2,IF(NTM201&lt;=301,NTM201/3,NTM201/4))))</f>
        <v>712.03859999999997</v>
      </c>
      <c r="NTO201" s="62">
        <f t="shared" si="2643"/>
        <v>0</v>
      </c>
      <c r="NTP201" s="63"/>
      <c r="NTQ201" s="62">
        <v>5</v>
      </c>
      <c r="NTR201" s="63"/>
      <c r="NTS201" s="40" t="s">
        <v>192</v>
      </c>
      <c r="NTT201" s="40">
        <f t="shared" ref="NTT201" si="2658">(35.15+3.1+0.75*(2.75+2.3+2.75))*10.764</f>
        <v>474.69239999999996</v>
      </c>
      <c r="NTU201" s="40">
        <v>0</v>
      </c>
      <c r="NTV201" s="40">
        <f t="shared" ref="NTV201" si="2659">NTT201*(($F$183)+1)+(IF(NTU201&lt;101,NTU201,IF(NTU201&lt;201,NTU201/2,IF(NTU201&lt;=301,NTU201/3,NTU201/4))))</f>
        <v>712.03859999999997</v>
      </c>
      <c r="NTW201" s="62">
        <f t="shared" ref="NTW201:NWA201" si="2660">NTW200</f>
        <v>0</v>
      </c>
      <c r="NTX201" s="63"/>
      <c r="NTY201" s="62">
        <v>5</v>
      </c>
      <c r="NTZ201" s="63"/>
      <c r="NUA201" s="40" t="s">
        <v>192</v>
      </c>
      <c r="NUB201" s="40">
        <f t="shared" ref="NUB201" si="2661">(35.15+3.1+0.75*(2.75+2.3+2.75))*10.764</f>
        <v>474.69239999999996</v>
      </c>
      <c r="NUC201" s="40">
        <v>0</v>
      </c>
      <c r="NUD201" s="40">
        <f t="shared" ref="NUD201" si="2662">NUB201*(($F$183)+1)+(IF(NUC201&lt;101,NUC201,IF(NUC201&lt;201,NUC201/2,IF(NUC201&lt;=301,NUC201/3,NUC201/4))))</f>
        <v>712.03859999999997</v>
      </c>
      <c r="NUE201" s="62">
        <f t="shared" si="2660"/>
        <v>0</v>
      </c>
      <c r="NUF201" s="63"/>
      <c r="NUG201" s="62">
        <v>5</v>
      </c>
      <c r="NUH201" s="63"/>
      <c r="NUI201" s="40" t="s">
        <v>192</v>
      </c>
      <c r="NUJ201" s="40">
        <f t="shared" ref="NUJ201" si="2663">(35.15+3.1+0.75*(2.75+2.3+2.75))*10.764</f>
        <v>474.69239999999996</v>
      </c>
      <c r="NUK201" s="40">
        <v>0</v>
      </c>
      <c r="NUL201" s="40">
        <f t="shared" ref="NUL201" si="2664">NUJ201*(($F$183)+1)+(IF(NUK201&lt;101,NUK201,IF(NUK201&lt;201,NUK201/2,IF(NUK201&lt;=301,NUK201/3,NUK201/4))))</f>
        <v>712.03859999999997</v>
      </c>
      <c r="NUM201" s="62">
        <f t="shared" si="2660"/>
        <v>0</v>
      </c>
      <c r="NUN201" s="63"/>
      <c r="NUO201" s="62">
        <v>5</v>
      </c>
      <c r="NUP201" s="63"/>
      <c r="NUQ201" s="40" t="s">
        <v>192</v>
      </c>
      <c r="NUR201" s="40">
        <f t="shared" ref="NUR201" si="2665">(35.15+3.1+0.75*(2.75+2.3+2.75))*10.764</f>
        <v>474.69239999999996</v>
      </c>
      <c r="NUS201" s="40">
        <v>0</v>
      </c>
      <c r="NUT201" s="40">
        <f t="shared" ref="NUT201" si="2666">NUR201*(($F$183)+1)+(IF(NUS201&lt;101,NUS201,IF(NUS201&lt;201,NUS201/2,IF(NUS201&lt;=301,NUS201/3,NUS201/4))))</f>
        <v>712.03859999999997</v>
      </c>
      <c r="NUU201" s="62">
        <f t="shared" si="2660"/>
        <v>0</v>
      </c>
      <c r="NUV201" s="63"/>
      <c r="NUW201" s="62">
        <v>5</v>
      </c>
      <c r="NUX201" s="63"/>
      <c r="NUY201" s="40" t="s">
        <v>192</v>
      </c>
      <c r="NUZ201" s="40">
        <f t="shared" ref="NUZ201" si="2667">(35.15+3.1+0.75*(2.75+2.3+2.75))*10.764</f>
        <v>474.69239999999996</v>
      </c>
      <c r="NVA201" s="40">
        <v>0</v>
      </c>
      <c r="NVB201" s="40">
        <f t="shared" ref="NVB201" si="2668">NUZ201*(($F$183)+1)+(IF(NVA201&lt;101,NVA201,IF(NVA201&lt;201,NVA201/2,IF(NVA201&lt;=301,NVA201/3,NVA201/4))))</f>
        <v>712.03859999999997</v>
      </c>
      <c r="NVC201" s="62">
        <f t="shared" si="2660"/>
        <v>0</v>
      </c>
      <c r="NVD201" s="63"/>
      <c r="NVE201" s="62">
        <v>5</v>
      </c>
      <c r="NVF201" s="63"/>
      <c r="NVG201" s="40" t="s">
        <v>192</v>
      </c>
      <c r="NVH201" s="40">
        <f t="shared" ref="NVH201" si="2669">(35.15+3.1+0.75*(2.75+2.3+2.75))*10.764</f>
        <v>474.69239999999996</v>
      </c>
      <c r="NVI201" s="40">
        <v>0</v>
      </c>
      <c r="NVJ201" s="40">
        <f t="shared" ref="NVJ201" si="2670">NVH201*(($F$183)+1)+(IF(NVI201&lt;101,NVI201,IF(NVI201&lt;201,NVI201/2,IF(NVI201&lt;=301,NVI201/3,NVI201/4))))</f>
        <v>712.03859999999997</v>
      </c>
      <c r="NVK201" s="62">
        <f t="shared" si="2660"/>
        <v>0</v>
      </c>
      <c r="NVL201" s="63"/>
      <c r="NVM201" s="62">
        <v>5</v>
      </c>
      <c r="NVN201" s="63"/>
      <c r="NVO201" s="40" t="s">
        <v>192</v>
      </c>
      <c r="NVP201" s="40">
        <f t="shared" ref="NVP201" si="2671">(35.15+3.1+0.75*(2.75+2.3+2.75))*10.764</f>
        <v>474.69239999999996</v>
      </c>
      <c r="NVQ201" s="40">
        <v>0</v>
      </c>
      <c r="NVR201" s="40">
        <f t="shared" ref="NVR201" si="2672">NVP201*(($F$183)+1)+(IF(NVQ201&lt;101,NVQ201,IF(NVQ201&lt;201,NVQ201/2,IF(NVQ201&lt;=301,NVQ201/3,NVQ201/4))))</f>
        <v>712.03859999999997</v>
      </c>
      <c r="NVS201" s="62">
        <f t="shared" si="2660"/>
        <v>0</v>
      </c>
      <c r="NVT201" s="63"/>
      <c r="NVU201" s="62">
        <v>5</v>
      </c>
      <c r="NVV201" s="63"/>
      <c r="NVW201" s="40" t="s">
        <v>192</v>
      </c>
      <c r="NVX201" s="40">
        <f t="shared" ref="NVX201" si="2673">(35.15+3.1+0.75*(2.75+2.3+2.75))*10.764</f>
        <v>474.69239999999996</v>
      </c>
      <c r="NVY201" s="40">
        <v>0</v>
      </c>
      <c r="NVZ201" s="40">
        <f t="shared" ref="NVZ201" si="2674">NVX201*(($F$183)+1)+(IF(NVY201&lt;101,NVY201,IF(NVY201&lt;201,NVY201/2,IF(NVY201&lt;=301,NVY201/3,NVY201/4))))</f>
        <v>712.03859999999997</v>
      </c>
      <c r="NWA201" s="62">
        <f t="shared" si="2660"/>
        <v>0</v>
      </c>
      <c r="NWB201" s="63"/>
      <c r="NWC201" s="62">
        <v>5</v>
      </c>
      <c r="NWD201" s="63"/>
      <c r="NWE201" s="40" t="s">
        <v>192</v>
      </c>
      <c r="NWF201" s="40">
        <f t="shared" ref="NWF201" si="2675">(35.15+3.1+0.75*(2.75+2.3+2.75))*10.764</f>
        <v>474.69239999999996</v>
      </c>
      <c r="NWG201" s="40">
        <v>0</v>
      </c>
      <c r="NWH201" s="40">
        <f t="shared" ref="NWH201" si="2676">NWF201*(($F$183)+1)+(IF(NWG201&lt;101,NWG201,IF(NWG201&lt;201,NWG201/2,IF(NWG201&lt;=301,NWG201/3,NWG201/4))))</f>
        <v>712.03859999999997</v>
      </c>
      <c r="NWI201" s="62">
        <f t="shared" ref="NWI201:NYM201" si="2677">NWI200</f>
        <v>0</v>
      </c>
      <c r="NWJ201" s="63"/>
      <c r="NWK201" s="62">
        <v>5</v>
      </c>
      <c r="NWL201" s="63"/>
      <c r="NWM201" s="40" t="s">
        <v>192</v>
      </c>
      <c r="NWN201" s="40">
        <f t="shared" ref="NWN201" si="2678">(35.15+3.1+0.75*(2.75+2.3+2.75))*10.764</f>
        <v>474.69239999999996</v>
      </c>
      <c r="NWO201" s="40">
        <v>0</v>
      </c>
      <c r="NWP201" s="40">
        <f t="shared" ref="NWP201" si="2679">NWN201*(($F$183)+1)+(IF(NWO201&lt;101,NWO201,IF(NWO201&lt;201,NWO201/2,IF(NWO201&lt;=301,NWO201/3,NWO201/4))))</f>
        <v>712.03859999999997</v>
      </c>
      <c r="NWQ201" s="62">
        <f t="shared" si="2677"/>
        <v>0</v>
      </c>
      <c r="NWR201" s="63"/>
      <c r="NWS201" s="62">
        <v>5</v>
      </c>
      <c r="NWT201" s="63"/>
      <c r="NWU201" s="40" t="s">
        <v>192</v>
      </c>
      <c r="NWV201" s="40">
        <f t="shared" ref="NWV201" si="2680">(35.15+3.1+0.75*(2.75+2.3+2.75))*10.764</f>
        <v>474.69239999999996</v>
      </c>
      <c r="NWW201" s="40">
        <v>0</v>
      </c>
      <c r="NWX201" s="40">
        <f t="shared" ref="NWX201" si="2681">NWV201*(($F$183)+1)+(IF(NWW201&lt;101,NWW201,IF(NWW201&lt;201,NWW201/2,IF(NWW201&lt;=301,NWW201/3,NWW201/4))))</f>
        <v>712.03859999999997</v>
      </c>
      <c r="NWY201" s="62">
        <f t="shared" si="2677"/>
        <v>0</v>
      </c>
      <c r="NWZ201" s="63"/>
      <c r="NXA201" s="62">
        <v>5</v>
      </c>
      <c r="NXB201" s="63"/>
      <c r="NXC201" s="40" t="s">
        <v>192</v>
      </c>
      <c r="NXD201" s="40">
        <f t="shared" ref="NXD201" si="2682">(35.15+3.1+0.75*(2.75+2.3+2.75))*10.764</f>
        <v>474.69239999999996</v>
      </c>
      <c r="NXE201" s="40">
        <v>0</v>
      </c>
      <c r="NXF201" s="40">
        <f t="shared" ref="NXF201" si="2683">NXD201*(($F$183)+1)+(IF(NXE201&lt;101,NXE201,IF(NXE201&lt;201,NXE201/2,IF(NXE201&lt;=301,NXE201/3,NXE201/4))))</f>
        <v>712.03859999999997</v>
      </c>
      <c r="NXG201" s="62">
        <f t="shared" si="2677"/>
        <v>0</v>
      </c>
      <c r="NXH201" s="63"/>
      <c r="NXI201" s="62">
        <v>5</v>
      </c>
      <c r="NXJ201" s="63"/>
      <c r="NXK201" s="40" t="s">
        <v>192</v>
      </c>
      <c r="NXL201" s="40">
        <f t="shared" ref="NXL201" si="2684">(35.15+3.1+0.75*(2.75+2.3+2.75))*10.764</f>
        <v>474.69239999999996</v>
      </c>
      <c r="NXM201" s="40">
        <v>0</v>
      </c>
      <c r="NXN201" s="40">
        <f t="shared" ref="NXN201" si="2685">NXL201*(($F$183)+1)+(IF(NXM201&lt;101,NXM201,IF(NXM201&lt;201,NXM201/2,IF(NXM201&lt;=301,NXM201/3,NXM201/4))))</f>
        <v>712.03859999999997</v>
      </c>
      <c r="NXO201" s="62">
        <f t="shared" si="2677"/>
        <v>0</v>
      </c>
      <c r="NXP201" s="63"/>
      <c r="NXQ201" s="62">
        <v>5</v>
      </c>
      <c r="NXR201" s="63"/>
      <c r="NXS201" s="40" t="s">
        <v>192</v>
      </c>
      <c r="NXT201" s="40">
        <f t="shared" ref="NXT201" si="2686">(35.15+3.1+0.75*(2.75+2.3+2.75))*10.764</f>
        <v>474.69239999999996</v>
      </c>
      <c r="NXU201" s="40">
        <v>0</v>
      </c>
      <c r="NXV201" s="40">
        <f t="shared" ref="NXV201" si="2687">NXT201*(($F$183)+1)+(IF(NXU201&lt;101,NXU201,IF(NXU201&lt;201,NXU201/2,IF(NXU201&lt;=301,NXU201/3,NXU201/4))))</f>
        <v>712.03859999999997</v>
      </c>
      <c r="NXW201" s="62">
        <f t="shared" si="2677"/>
        <v>0</v>
      </c>
      <c r="NXX201" s="63"/>
      <c r="NXY201" s="62">
        <v>5</v>
      </c>
      <c r="NXZ201" s="63"/>
      <c r="NYA201" s="40" t="s">
        <v>192</v>
      </c>
      <c r="NYB201" s="40">
        <f t="shared" ref="NYB201" si="2688">(35.15+3.1+0.75*(2.75+2.3+2.75))*10.764</f>
        <v>474.69239999999996</v>
      </c>
      <c r="NYC201" s="40">
        <v>0</v>
      </c>
      <c r="NYD201" s="40">
        <f t="shared" ref="NYD201" si="2689">NYB201*(($F$183)+1)+(IF(NYC201&lt;101,NYC201,IF(NYC201&lt;201,NYC201/2,IF(NYC201&lt;=301,NYC201/3,NYC201/4))))</f>
        <v>712.03859999999997</v>
      </c>
      <c r="NYE201" s="62">
        <f t="shared" si="2677"/>
        <v>0</v>
      </c>
      <c r="NYF201" s="63"/>
      <c r="NYG201" s="62">
        <v>5</v>
      </c>
      <c r="NYH201" s="63"/>
      <c r="NYI201" s="40" t="s">
        <v>192</v>
      </c>
      <c r="NYJ201" s="40">
        <f t="shared" ref="NYJ201" si="2690">(35.15+3.1+0.75*(2.75+2.3+2.75))*10.764</f>
        <v>474.69239999999996</v>
      </c>
      <c r="NYK201" s="40">
        <v>0</v>
      </c>
      <c r="NYL201" s="40">
        <f t="shared" ref="NYL201" si="2691">NYJ201*(($F$183)+1)+(IF(NYK201&lt;101,NYK201,IF(NYK201&lt;201,NYK201/2,IF(NYK201&lt;=301,NYK201/3,NYK201/4))))</f>
        <v>712.03859999999997</v>
      </c>
      <c r="NYM201" s="62">
        <f t="shared" si="2677"/>
        <v>0</v>
      </c>
      <c r="NYN201" s="63"/>
      <c r="NYO201" s="62">
        <v>5</v>
      </c>
      <c r="NYP201" s="63"/>
      <c r="NYQ201" s="40" t="s">
        <v>192</v>
      </c>
      <c r="NYR201" s="40">
        <f t="shared" ref="NYR201" si="2692">(35.15+3.1+0.75*(2.75+2.3+2.75))*10.764</f>
        <v>474.69239999999996</v>
      </c>
      <c r="NYS201" s="40">
        <v>0</v>
      </c>
      <c r="NYT201" s="40">
        <f t="shared" ref="NYT201" si="2693">NYR201*(($F$183)+1)+(IF(NYS201&lt;101,NYS201,IF(NYS201&lt;201,NYS201/2,IF(NYS201&lt;=301,NYS201/3,NYS201/4))))</f>
        <v>712.03859999999997</v>
      </c>
      <c r="NYU201" s="62">
        <f t="shared" ref="NYU201:OAY201" si="2694">NYU200</f>
        <v>0</v>
      </c>
      <c r="NYV201" s="63"/>
      <c r="NYW201" s="62">
        <v>5</v>
      </c>
      <c r="NYX201" s="63"/>
      <c r="NYY201" s="40" t="s">
        <v>192</v>
      </c>
      <c r="NYZ201" s="40">
        <f t="shared" ref="NYZ201" si="2695">(35.15+3.1+0.75*(2.75+2.3+2.75))*10.764</f>
        <v>474.69239999999996</v>
      </c>
      <c r="NZA201" s="40">
        <v>0</v>
      </c>
      <c r="NZB201" s="40">
        <f t="shared" ref="NZB201" si="2696">NYZ201*(($F$183)+1)+(IF(NZA201&lt;101,NZA201,IF(NZA201&lt;201,NZA201/2,IF(NZA201&lt;=301,NZA201/3,NZA201/4))))</f>
        <v>712.03859999999997</v>
      </c>
      <c r="NZC201" s="62">
        <f t="shared" si="2694"/>
        <v>0</v>
      </c>
      <c r="NZD201" s="63"/>
      <c r="NZE201" s="62">
        <v>5</v>
      </c>
      <c r="NZF201" s="63"/>
      <c r="NZG201" s="40" t="s">
        <v>192</v>
      </c>
      <c r="NZH201" s="40">
        <f t="shared" ref="NZH201" si="2697">(35.15+3.1+0.75*(2.75+2.3+2.75))*10.764</f>
        <v>474.69239999999996</v>
      </c>
      <c r="NZI201" s="40">
        <v>0</v>
      </c>
      <c r="NZJ201" s="40">
        <f t="shared" ref="NZJ201" si="2698">NZH201*(($F$183)+1)+(IF(NZI201&lt;101,NZI201,IF(NZI201&lt;201,NZI201/2,IF(NZI201&lt;=301,NZI201/3,NZI201/4))))</f>
        <v>712.03859999999997</v>
      </c>
      <c r="NZK201" s="62">
        <f t="shared" si="2694"/>
        <v>0</v>
      </c>
      <c r="NZL201" s="63"/>
      <c r="NZM201" s="62">
        <v>5</v>
      </c>
      <c r="NZN201" s="63"/>
      <c r="NZO201" s="40" t="s">
        <v>192</v>
      </c>
      <c r="NZP201" s="40">
        <f t="shared" ref="NZP201" si="2699">(35.15+3.1+0.75*(2.75+2.3+2.75))*10.764</f>
        <v>474.69239999999996</v>
      </c>
      <c r="NZQ201" s="40">
        <v>0</v>
      </c>
      <c r="NZR201" s="40">
        <f t="shared" ref="NZR201" si="2700">NZP201*(($F$183)+1)+(IF(NZQ201&lt;101,NZQ201,IF(NZQ201&lt;201,NZQ201/2,IF(NZQ201&lt;=301,NZQ201/3,NZQ201/4))))</f>
        <v>712.03859999999997</v>
      </c>
      <c r="NZS201" s="62">
        <f t="shared" si="2694"/>
        <v>0</v>
      </c>
      <c r="NZT201" s="63"/>
      <c r="NZU201" s="62">
        <v>5</v>
      </c>
      <c r="NZV201" s="63"/>
      <c r="NZW201" s="40" t="s">
        <v>192</v>
      </c>
      <c r="NZX201" s="40">
        <f t="shared" ref="NZX201" si="2701">(35.15+3.1+0.75*(2.75+2.3+2.75))*10.764</f>
        <v>474.69239999999996</v>
      </c>
      <c r="NZY201" s="40">
        <v>0</v>
      </c>
      <c r="NZZ201" s="40">
        <f t="shared" ref="NZZ201" si="2702">NZX201*(($F$183)+1)+(IF(NZY201&lt;101,NZY201,IF(NZY201&lt;201,NZY201/2,IF(NZY201&lt;=301,NZY201/3,NZY201/4))))</f>
        <v>712.03859999999997</v>
      </c>
      <c r="OAA201" s="62">
        <f t="shared" si="2694"/>
        <v>0</v>
      </c>
      <c r="OAB201" s="63"/>
      <c r="OAC201" s="62">
        <v>5</v>
      </c>
      <c r="OAD201" s="63"/>
      <c r="OAE201" s="40" t="s">
        <v>192</v>
      </c>
      <c r="OAF201" s="40">
        <f t="shared" ref="OAF201" si="2703">(35.15+3.1+0.75*(2.75+2.3+2.75))*10.764</f>
        <v>474.69239999999996</v>
      </c>
      <c r="OAG201" s="40">
        <v>0</v>
      </c>
      <c r="OAH201" s="40">
        <f t="shared" ref="OAH201" si="2704">OAF201*(($F$183)+1)+(IF(OAG201&lt;101,OAG201,IF(OAG201&lt;201,OAG201/2,IF(OAG201&lt;=301,OAG201/3,OAG201/4))))</f>
        <v>712.03859999999997</v>
      </c>
      <c r="OAI201" s="62">
        <f t="shared" si="2694"/>
        <v>0</v>
      </c>
      <c r="OAJ201" s="63"/>
      <c r="OAK201" s="62">
        <v>5</v>
      </c>
      <c r="OAL201" s="63"/>
      <c r="OAM201" s="40" t="s">
        <v>192</v>
      </c>
      <c r="OAN201" s="40">
        <f t="shared" ref="OAN201" si="2705">(35.15+3.1+0.75*(2.75+2.3+2.75))*10.764</f>
        <v>474.69239999999996</v>
      </c>
      <c r="OAO201" s="40">
        <v>0</v>
      </c>
      <c r="OAP201" s="40">
        <f t="shared" ref="OAP201" si="2706">OAN201*(($F$183)+1)+(IF(OAO201&lt;101,OAO201,IF(OAO201&lt;201,OAO201/2,IF(OAO201&lt;=301,OAO201/3,OAO201/4))))</f>
        <v>712.03859999999997</v>
      </c>
      <c r="OAQ201" s="62">
        <f t="shared" si="2694"/>
        <v>0</v>
      </c>
      <c r="OAR201" s="63"/>
      <c r="OAS201" s="62">
        <v>5</v>
      </c>
      <c r="OAT201" s="63"/>
      <c r="OAU201" s="40" t="s">
        <v>192</v>
      </c>
      <c r="OAV201" s="40">
        <f t="shared" ref="OAV201" si="2707">(35.15+3.1+0.75*(2.75+2.3+2.75))*10.764</f>
        <v>474.69239999999996</v>
      </c>
      <c r="OAW201" s="40">
        <v>0</v>
      </c>
      <c r="OAX201" s="40">
        <f t="shared" ref="OAX201" si="2708">OAV201*(($F$183)+1)+(IF(OAW201&lt;101,OAW201,IF(OAW201&lt;201,OAW201/2,IF(OAW201&lt;=301,OAW201/3,OAW201/4))))</f>
        <v>712.03859999999997</v>
      </c>
      <c r="OAY201" s="62">
        <f t="shared" si="2694"/>
        <v>0</v>
      </c>
      <c r="OAZ201" s="63"/>
      <c r="OBA201" s="62">
        <v>5</v>
      </c>
      <c r="OBB201" s="63"/>
      <c r="OBC201" s="40" t="s">
        <v>192</v>
      </c>
      <c r="OBD201" s="40">
        <f t="shared" ref="OBD201" si="2709">(35.15+3.1+0.75*(2.75+2.3+2.75))*10.764</f>
        <v>474.69239999999996</v>
      </c>
      <c r="OBE201" s="40">
        <v>0</v>
      </c>
      <c r="OBF201" s="40">
        <f t="shared" ref="OBF201" si="2710">OBD201*(($F$183)+1)+(IF(OBE201&lt;101,OBE201,IF(OBE201&lt;201,OBE201/2,IF(OBE201&lt;=301,OBE201/3,OBE201/4))))</f>
        <v>712.03859999999997</v>
      </c>
      <c r="OBG201" s="62">
        <f t="shared" ref="OBG201:ODK201" si="2711">OBG200</f>
        <v>0</v>
      </c>
      <c r="OBH201" s="63"/>
      <c r="OBI201" s="62">
        <v>5</v>
      </c>
      <c r="OBJ201" s="63"/>
      <c r="OBK201" s="40" t="s">
        <v>192</v>
      </c>
      <c r="OBL201" s="40">
        <f t="shared" ref="OBL201" si="2712">(35.15+3.1+0.75*(2.75+2.3+2.75))*10.764</f>
        <v>474.69239999999996</v>
      </c>
      <c r="OBM201" s="40">
        <v>0</v>
      </c>
      <c r="OBN201" s="40">
        <f t="shared" ref="OBN201" si="2713">OBL201*(($F$183)+1)+(IF(OBM201&lt;101,OBM201,IF(OBM201&lt;201,OBM201/2,IF(OBM201&lt;=301,OBM201/3,OBM201/4))))</f>
        <v>712.03859999999997</v>
      </c>
      <c r="OBO201" s="62">
        <f t="shared" si="2711"/>
        <v>0</v>
      </c>
      <c r="OBP201" s="63"/>
      <c r="OBQ201" s="62">
        <v>5</v>
      </c>
      <c r="OBR201" s="63"/>
      <c r="OBS201" s="40" t="s">
        <v>192</v>
      </c>
      <c r="OBT201" s="40">
        <f t="shared" ref="OBT201" si="2714">(35.15+3.1+0.75*(2.75+2.3+2.75))*10.764</f>
        <v>474.69239999999996</v>
      </c>
      <c r="OBU201" s="40">
        <v>0</v>
      </c>
      <c r="OBV201" s="40">
        <f t="shared" ref="OBV201" si="2715">OBT201*(($F$183)+1)+(IF(OBU201&lt;101,OBU201,IF(OBU201&lt;201,OBU201/2,IF(OBU201&lt;=301,OBU201/3,OBU201/4))))</f>
        <v>712.03859999999997</v>
      </c>
      <c r="OBW201" s="62">
        <f t="shared" si="2711"/>
        <v>0</v>
      </c>
      <c r="OBX201" s="63"/>
      <c r="OBY201" s="62">
        <v>5</v>
      </c>
      <c r="OBZ201" s="63"/>
      <c r="OCA201" s="40" t="s">
        <v>192</v>
      </c>
      <c r="OCB201" s="40">
        <f t="shared" ref="OCB201" si="2716">(35.15+3.1+0.75*(2.75+2.3+2.75))*10.764</f>
        <v>474.69239999999996</v>
      </c>
      <c r="OCC201" s="40">
        <v>0</v>
      </c>
      <c r="OCD201" s="40">
        <f t="shared" ref="OCD201" si="2717">OCB201*(($F$183)+1)+(IF(OCC201&lt;101,OCC201,IF(OCC201&lt;201,OCC201/2,IF(OCC201&lt;=301,OCC201/3,OCC201/4))))</f>
        <v>712.03859999999997</v>
      </c>
      <c r="OCE201" s="62">
        <f t="shared" si="2711"/>
        <v>0</v>
      </c>
      <c r="OCF201" s="63"/>
      <c r="OCG201" s="62">
        <v>5</v>
      </c>
      <c r="OCH201" s="63"/>
      <c r="OCI201" s="40" t="s">
        <v>192</v>
      </c>
      <c r="OCJ201" s="40">
        <f t="shared" ref="OCJ201" si="2718">(35.15+3.1+0.75*(2.75+2.3+2.75))*10.764</f>
        <v>474.69239999999996</v>
      </c>
      <c r="OCK201" s="40">
        <v>0</v>
      </c>
      <c r="OCL201" s="40">
        <f t="shared" ref="OCL201" si="2719">OCJ201*(($F$183)+1)+(IF(OCK201&lt;101,OCK201,IF(OCK201&lt;201,OCK201/2,IF(OCK201&lt;=301,OCK201/3,OCK201/4))))</f>
        <v>712.03859999999997</v>
      </c>
      <c r="OCM201" s="62">
        <f t="shared" si="2711"/>
        <v>0</v>
      </c>
      <c r="OCN201" s="63"/>
      <c r="OCO201" s="62">
        <v>5</v>
      </c>
      <c r="OCP201" s="63"/>
      <c r="OCQ201" s="40" t="s">
        <v>192</v>
      </c>
      <c r="OCR201" s="40">
        <f t="shared" ref="OCR201" si="2720">(35.15+3.1+0.75*(2.75+2.3+2.75))*10.764</f>
        <v>474.69239999999996</v>
      </c>
      <c r="OCS201" s="40">
        <v>0</v>
      </c>
      <c r="OCT201" s="40">
        <f t="shared" ref="OCT201" si="2721">OCR201*(($F$183)+1)+(IF(OCS201&lt;101,OCS201,IF(OCS201&lt;201,OCS201/2,IF(OCS201&lt;=301,OCS201/3,OCS201/4))))</f>
        <v>712.03859999999997</v>
      </c>
      <c r="OCU201" s="62">
        <f t="shared" si="2711"/>
        <v>0</v>
      </c>
      <c r="OCV201" s="63"/>
      <c r="OCW201" s="62">
        <v>5</v>
      </c>
      <c r="OCX201" s="63"/>
      <c r="OCY201" s="40" t="s">
        <v>192</v>
      </c>
      <c r="OCZ201" s="40">
        <f t="shared" ref="OCZ201" si="2722">(35.15+3.1+0.75*(2.75+2.3+2.75))*10.764</f>
        <v>474.69239999999996</v>
      </c>
      <c r="ODA201" s="40">
        <v>0</v>
      </c>
      <c r="ODB201" s="40">
        <f t="shared" ref="ODB201" si="2723">OCZ201*(($F$183)+1)+(IF(ODA201&lt;101,ODA201,IF(ODA201&lt;201,ODA201/2,IF(ODA201&lt;=301,ODA201/3,ODA201/4))))</f>
        <v>712.03859999999997</v>
      </c>
      <c r="ODC201" s="62">
        <f t="shared" si="2711"/>
        <v>0</v>
      </c>
      <c r="ODD201" s="63"/>
      <c r="ODE201" s="62">
        <v>5</v>
      </c>
      <c r="ODF201" s="63"/>
      <c r="ODG201" s="40" t="s">
        <v>192</v>
      </c>
      <c r="ODH201" s="40">
        <f t="shared" ref="ODH201" si="2724">(35.15+3.1+0.75*(2.75+2.3+2.75))*10.764</f>
        <v>474.69239999999996</v>
      </c>
      <c r="ODI201" s="40">
        <v>0</v>
      </c>
      <c r="ODJ201" s="40">
        <f t="shared" ref="ODJ201" si="2725">ODH201*(($F$183)+1)+(IF(ODI201&lt;101,ODI201,IF(ODI201&lt;201,ODI201/2,IF(ODI201&lt;=301,ODI201/3,ODI201/4))))</f>
        <v>712.03859999999997</v>
      </c>
      <c r="ODK201" s="62">
        <f t="shared" si="2711"/>
        <v>0</v>
      </c>
      <c r="ODL201" s="63"/>
      <c r="ODM201" s="62">
        <v>5</v>
      </c>
      <c r="ODN201" s="63"/>
      <c r="ODO201" s="40" t="s">
        <v>192</v>
      </c>
      <c r="ODP201" s="40">
        <f t="shared" ref="ODP201" si="2726">(35.15+3.1+0.75*(2.75+2.3+2.75))*10.764</f>
        <v>474.69239999999996</v>
      </c>
      <c r="ODQ201" s="40">
        <v>0</v>
      </c>
      <c r="ODR201" s="40">
        <f t="shared" ref="ODR201" si="2727">ODP201*(($F$183)+1)+(IF(ODQ201&lt;101,ODQ201,IF(ODQ201&lt;201,ODQ201/2,IF(ODQ201&lt;=301,ODQ201/3,ODQ201/4))))</f>
        <v>712.03859999999997</v>
      </c>
      <c r="ODS201" s="62">
        <f t="shared" ref="ODS201:OFW201" si="2728">ODS200</f>
        <v>0</v>
      </c>
      <c r="ODT201" s="63"/>
      <c r="ODU201" s="62">
        <v>5</v>
      </c>
      <c r="ODV201" s="63"/>
      <c r="ODW201" s="40" t="s">
        <v>192</v>
      </c>
      <c r="ODX201" s="40">
        <f t="shared" ref="ODX201" si="2729">(35.15+3.1+0.75*(2.75+2.3+2.75))*10.764</f>
        <v>474.69239999999996</v>
      </c>
      <c r="ODY201" s="40">
        <v>0</v>
      </c>
      <c r="ODZ201" s="40">
        <f t="shared" ref="ODZ201" si="2730">ODX201*(($F$183)+1)+(IF(ODY201&lt;101,ODY201,IF(ODY201&lt;201,ODY201/2,IF(ODY201&lt;=301,ODY201/3,ODY201/4))))</f>
        <v>712.03859999999997</v>
      </c>
      <c r="OEA201" s="62">
        <f t="shared" si="2728"/>
        <v>0</v>
      </c>
      <c r="OEB201" s="63"/>
      <c r="OEC201" s="62">
        <v>5</v>
      </c>
      <c r="OED201" s="63"/>
      <c r="OEE201" s="40" t="s">
        <v>192</v>
      </c>
      <c r="OEF201" s="40">
        <f t="shared" ref="OEF201" si="2731">(35.15+3.1+0.75*(2.75+2.3+2.75))*10.764</f>
        <v>474.69239999999996</v>
      </c>
      <c r="OEG201" s="40">
        <v>0</v>
      </c>
      <c r="OEH201" s="40">
        <f t="shared" ref="OEH201" si="2732">OEF201*(($F$183)+1)+(IF(OEG201&lt;101,OEG201,IF(OEG201&lt;201,OEG201/2,IF(OEG201&lt;=301,OEG201/3,OEG201/4))))</f>
        <v>712.03859999999997</v>
      </c>
      <c r="OEI201" s="62">
        <f t="shared" si="2728"/>
        <v>0</v>
      </c>
      <c r="OEJ201" s="63"/>
      <c r="OEK201" s="62">
        <v>5</v>
      </c>
      <c r="OEL201" s="63"/>
      <c r="OEM201" s="40" t="s">
        <v>192</v>
      </c>
      <c r="OEN201" s="40">
        <f t="shared" ref="OEN201" si="2733">(35.15+3.1+0.75*(2.75+2.3+2.75))*10.764</f>
        <v>474.69239999999996</v>
      </c>
      <c r="OEO201" s="40">
        <v>0</v>
      </c>
      <c r="OEP201" s="40">
        <f t="shared" ref="OEP201" si="2734">OEN201*(($F$183)+1)+(IF(OEO201&lt;101,OEO201,IF(OEO201&lt;201,OEO201/2,IF(OEO201&lt;=301,OEO201/3,OEO201/4))))</f>
        <v>712.03859999999997</v>
      </c>
      <c r="OEQ201" s="62">
        <f t="shared" si="2728"/>
        <v>0</v>
      </c>
      <c r="OER201" s="63"/>
      <c r="OES201" s="62">
        <v>5</v>
      </c>
      <c r="OET201" s="63"/>
      <c r="OEU201" s="40" t="s">
        <v>192</v>
      </c>
      <c r="OEV201" s="40">
        <f t="shared" ref="OEV201" si="2735">(35.15+3.1+0.75*(2.75+2.3+2.75))*10.764</f>
        <v>474.69239999999996</v>
      </c>
      <c r="OEW201" s="40">
        <v>0</v>
      </c>
      <c r="OEX201" s="40">
        <f t="shared" ref="OEX201" si="2736">OEV201*(($F$183)+1)+(IF(OEW201&lt;101,OEW201,IF(OEW201&lt;201,OEW201/2,IF(OEW201&lt;=301,OEW201/3,OEW201/4))))</f>
        <v>712.03859999999997</v>
      </c>
      <c r="OEY201" s="62">
        <f t="shared" si="2728"/>
        <v>0</v>
      </c>
      <c r="OEZ201" s="63"/>
      <c r="OFA201" s="62">
        <v>5</v>
      </c>
      <c r="OFB201" s="63"/>
      <c r="OFC201" s="40" t="s">
        <v>192</v>
      </c>
      <c r="OFD201" s="40">
        <f t="shared" ref="OFD201" si="2737">(35.15+3.1+0.75*(2.75+2.3+2.75))*10.764</f>
        <v>474.69239999999996</v>
      </c>
      <c r="OFE201" s="40">
        <v>0</v>
      </c>
      <c r="OFF201" s="40">
        <f t="shared" ref="OFF201" si="2738">OFD201*(($F$183)+1)+(IF(OFE201&lt;101,OFE201,IF(OFE201&lt;201,OFE201/2,IF(OFE201&lt;=301,OFE201/3,OFE201/4))))</f>
        <v>712.03859999999997</v>
      </c>
      <c r="OFG201" s="62">
        <f t="shared" si="2728"/>
        <v>0</v>
      </c>
      <c r="OFH201" s="63"/>
      <c r="OFI201" s="62">
        <v>5</v>
      </c>
      <c r="OFJ201" s="63"/>
      <c r="OFK201" s="40" t="s">
        <v>192</v>
      </c>
      <c r="OFL201" s="40">
        <f t="shared" ref="OFL201" si="2739">(35.15+3.1+0.75*(2.75+2.3+2.75))*10.764</f>
        <v>474.69239999999996</v>
      </c>
      <c r="OFM201" s="40">
        <v>0</v>
      </c>
      <c r="OFN201" s="40">
        <f t="shared" ref="OFN201" si="2740">OFL201*(($F$183)+1)+(IF(OFM201&lt;101,OFM201,IF(OFM201&lt;201,OFM201/2,IF(OFM201&lt;=301,OFM201/3,OFM201/4))))</f>
        <v>712.03859999999997</v>
      </c>
      <c r="OFO201" s="62">
        <f t="shared" si="2728"/>
        <v>0</v>
      </c>
      <c r="OFP201" s="63"/>
      <c r="OFQ201" s="62">
        <v>5</v>
      </c>
      <c r="OFR201" s="63"/>
      <c r="OFS201" s="40" t="s">
        <v>192</v>
      </c>
      <c r="OFT201" s="40">
        <f t="shared" ref="OFT201" si="2741">(35.15+3.1+0.75*(2.75+2.3+2.75))*10.764</f>
        <v>474.69239999999996</v>
      </c>
      <c r="OFU201" s="40">
        <v>0</v>
      </c>
      <c r="OFV201" s="40">
        <f t="shared" ref="OFV201" si="2742">OFT201*(($F$183)+1)+(IF(OFU201&lt;101,OFU201,IF(OFU201&lt;201,OFU201/2,IF(OFU201&lt;=301,OFU201/3,OFU201/4))))</f>
        <v>712.03859999999997</v>
      </c>
      <c r="OFW201" s="62">
        <f t="shared" si="2728"/>
        <v>0</v>
      </c>
      <c r="OFX201" s="63"/>
      <c r="OFY201" s="62">
        <v>5</v>
      </c>
      <c r="OFZ201" s="63"/>
      <c r="OGA201" s="40" t="s">
        <v>192</v>
      </c>
      <c r="OGB201" s="40">
        <f t="shared" ref="OGB201" si="2743">(35.15+3.1+0.75*(2.75+2.3+2.75))*10.764</f>
        <v>474.69239999999996</v>
      </c>
      <c r="OGC201" s="40">
        <v>0</v>
      </c>
      <c r="OGD201" s="40">
        <f t="shared" ref="OGD201" si="2744">OGB201*(($F$183)+1)+(IF(OGC201&lt;101,OGC201,IF(OGC201&lt;201,OGC201/2,IF(OGC201&lt;=301,OGC201/3,OGC201/4))))</f>
        <v>712.03859999999997</v>
      </c>
      <c r="OGE201" s="62">
        <f t="shared" ref="OGE201:OII201" si="2745">OGE200</f>
        <v>0</v>
      </c>
      <c r="OGF201" s="63"/>
      <c r="OGG201" s="62">
        <v>5</v>
      </c>
      <c r="OGH201" s="63"/>
      <c r="OGI201" s="40" t="s">
        <v>192</v>
      </c>
      <c r="OGJ201" s="40">
        <f t="shared" ref="OGJ201" si="2746">(35.15+3.1+0.75*(2.75+2.3+2.75))*10.764</f>
        <v>474.69239999999996</v>
      </c>
      <c r="OGK201" s="40">
        <v>0</v>
      </c>
      <c r="OGL201" s="40">
        <f t="shared" ref="OGL201" si="2747">OGJ201*(($F$183)+1)+(IF(OGK201&lt;101,OGK201,IF(OGK201&lt;201,OGK201/2,IF(OGK201&lt;=301,OGK201/3,OGK201/4))))</f>
        <v>712.03859999999997</v>
      </c>
      <c r="OGM201" s="62">
        <f t="shared" si="2745"/>
        <v>0</v>
      </c>
      <c r="OGN201" s="63"/>
      <c r="OGO201" s="62">
        <v>5</v>
      </c>
      <c r="OGP201" s="63"/>
      <c r="OGQ201" s="40" t="s">
        <v>192</v>
      </c>
      <c r="OGR201" s="40">
        <f t="shared" ref="OGR201" si="2748">(35.15+3.1+0.75*(2.75+2.3+2.75))*10.764</f>
        <v>474.69239999999996</v>
      </c>
      <c r="OGS201" s="40">
        <v>0</v>
      </c>
      <c r="OGT201" s="40">
        <f t="shared" ref="OGT201" si="2749">OGR201*(($F$183)+1)+(IF(OGS201&lt;101,OGS201,IF(OGS201&lt;201,OGS201/2,IF(OGS201&lt;=301,OGS201/3,OGS201/4))))</f>
        <v>712.03859999999997</v>
      </c>
      <c r="OGU201" s="62">
        <f t="shared" si="2745"/>
        <v>0</v>
      </c>
      <c r="OGV201" s="63"/>
      <c r="OGW201" s="62">
        <v>5</v>
      </c>
      <c r="OGX201" s="63"/>
      <c r="OGY201" s="40" t="s">
        <v>192</v>
      </c>
      <c r="OGZ201" s="40">
        <f t="shared" ref="OGZ201" si="2750">(35.15+3.1+0.75*(2.75+2.3+2.75))*10.764</f>
        <v>474.69239999999996</v>
      </c>
      <c r="OHA201" s="40">
        <v>0</v>
      </c>
      <c r="OHB201" s="40">
        <f t="shared" ref="OHB201" si="2751">OGZ201*(($F$183)+1)+(IF(OHA201&lt;101,OHA201,IF(OHA201&lt;201,OHA201/2,IF(OHA201&lt;=301,OHA201/3,OHA201/4))))</f>
        <v>712.03859999999997</v>
      </c>
      <c r="OHC201" s="62">
        <f t="shared" si="2745"/>
        <v>0</v>
      </c>
      <c r="OHD201" s="63"/>
      <c r="OHE201" s="62">
        <v>5</v>
      </c>
      <c r="OHF201" s="63"/>
      <c r="OHG201" s="40" t="s">
        <v>192</v>
      </c>
      <c r="OHH201" s="40">
        <f t="shared" ref="OHH201" si="2752">(35.15+3.1+0.75*(2.75+2.3+2.75))*10.764</f>
        <v>474.69239999999996</v>
      </c>
      <c r="OHI201" s="40">
        <v>0</v>
      </c>
      <c r="OHJ201" s="40">
        <f t="shared" ref="OHJ201" si="2753">OHH201*(($F$183)+1)+(IF(OHI201&lt;101,OHI201,IF(OHI201&lt;201,OHI201/2,IF(OHI201&lt;=301,OHI201/3,OHI201/4))))</f>
        <v>712.03859999999997</v>
      </c>
      <c r="OHK201" s="62">
        <f t="shared" si="2745"/>
        <v>0</v>
      </c>
      <c r="OHL201" s="63"/>
      <c r="OHM201" s="62">
        <v>5</v>
      </c>
      <c r="OHN201" s="63"/>
      <c r="OHO201" s="40" t="s">
        <v>192</v>
      </c>
      <c r="OHP201" s="40">
        <f t="shared" ref="OHP201" si="2754">(35.15+3.1+0.75*(2.75+2.3+2.75))*10.764</f>
        <v>474.69239999999996</v>
      </c>
      <c r="OHQ201" s="40">
        <v>0</v>
      </c>
      <c r="OHR201" s="40">
        <f t="shared" ref="OHR201" si="2755">OHP201*(($F$183)+1)+(IF(OHQ201&lt;101,OHQ201,IF(OHQ201&lt;201,OHQ201/2,IF(OHQ201&lt;=301,OHQ201/3,OHQ201/4))))</f>
        <v>712.03859999999997</v>
      </c>
      <c r="OHS201" s="62">
        <f t="shared" si="2745"/>
        <v>0</v>
      </c>
      <c r="OHT201" s="63"/>
      <c r="OHU201" s="62">
        <v>5</v>
      </c>
      <c r="OHV201" s="63"/>
      <c r="OHW201" s="40" t="s">
        <v>192</v>
      </c>
      <c r="OHX201" s="40">
        <f t="shared" ref="OHX201" si="2756">(35.15+3.1+0.75*(2.75+2.3+2.75))*10.764</f>
        <v>474.69239999999996</v>
      </c>
      <c r="OHY201" s="40">
        <v>0</v>
      </c>
      <c r="OHZ201" s="40">
        <f t="shared" ref="OHZ201" si="2757">OHX201*(($F$183)+1)+(IF(OHY201&lt;101,OHY201,IF(OHY201&lt;201,OHY201/2,IF(OHY201&lt;=301,OHY201/3,OHY201/4))))</f>
        <v>712.03859999999997</v>
      </c>
      <c r="OIA201" s="62">
        <f t="shared" si="2745"/>
        <v>0</v>
      </c>
      <c r="OIB201" s="63"/>
      <c r="OIC201" s="62">
        <v>5</v>
      </c>
      <c r="OID201" s="63"/>
      <c r="OIE201" s="40" t="s">
        <v>192</v>
      </c>
      <c r="OIF201" s="40">
        <f t="shared" ref="OIF201" si="2758">(35.15+3.1+0.75*(2.75+2.3+2.75))*10.764</f>
        <v>474.69239999999996</v>
      </c>
      <c r="OIG201" s="40">
        <v>0</v>
      </c>
      <c r="OIH201" s="40">
        <f t="shared" ref="OIH201" si="2759">OIF201*(($F$183)+1)+(IF(OIG201&lt;101,OIG201,IF(OIG201&lt;201,OIG201/2,IF(OIG201&lt;=301,OIG201/3,OIG201/4))))</f>
        <v>712.03859999999997</v>
      </c>
      <c r="OII201" s="62">
        <f t="shared" si="2745"/>
        <v>0</v>
      </c>
      <c r="OIJ201" s="63"/>
      <c r="OIK201" s="62">
        <v>5</v>
      </c>
      <c r="OIL201" s="63"/>
      <c r="OIM201" s="40" t="s">
        <v>192</v>
      </c>
      <c r="OIN201" s="40">
        <f t="shared" ref="OIN201" si="2760">(35.15+3.1+0.75*(2.75+2.3+2.75))*10.764</f>
        <v>474.69239999999996</v>
      </c>
      <c r="OIO201" s="40">
        <v>0</v>
      </c>
      <c r="OIP201" s="40">
        <f t="shared" ref="OIP201" si="2761">OIN201*(($F$183)+1)+(IF(OIO201&lt;101,OIO201,IF(OIO201&lt;201,OIO201/2,IF(OIO201&lt;=301,OIO201/3,OIO201/4))))</f>
        <v>712.03859999999997</v>
      </c>
      <c r="OIQ201" s="62">
        <f t="shared" ref="OIQ201:OKU201" si="2762">OIQ200</f>
        <v>0</v>
      </c>
      <c r="OIR201" s="63"/>
      <c r="OIS201" s="62">
        <v>5</v>
      </c>
      <c r="OIT201" s="63"/>
      <c r="OIU201" s="40" t="s">
        <v>192</v>
      </c>
      <c r="OIV201" s="40">
        <f t="shared" ref="OIV201" si="2763">(35.15+3.1+0.75*(2.75+2.3+2.75))*10.764</f>
        <v>474.69239999999996</v>
      </c>
      <c r="OIW201" s="40">
        <v>0</v>
      </c>
      <c r="OIX201" s="40">
        <f t="shared" ref="OIX201" si="2764">OIV201*(($F$183)+1)+(IF(OIW201&lt;101,OIW201,IF(OIW201&lt;201,OIW201/2,IF(OIW201&lt;=301,OIW201/3,OIW201/4))))</f>
        <v>712.03859999999997</v>
      </c>
      <c r="OIY201" s="62">
        <f t="shared" si="2762"/>
        <v>0</v>
      </c>
      <c r="OIZ201" s="63"/>
      <c r="OJA201" s="62">
        <v>5</v>
      </c>
      <c r="OJB201" s="63"/>
      <c r="OJC201" s="40" t="s">
        <v>192</v>
      </c>
      <c r="OJD201" s="40">
        <f t="shared" ref="OJD201" si="2765">(35.15+3.1+0.75*(2.75+2.3+2.75))*10.764</f>
        <v>474.69239999999996</v>
      </c>
      <c r="OJE201" s="40">
        <v>0</v>
      </c>
      <c r="OJF201" s="40">
        <f t="shared" ref="OJF201" si="2766">OJD201*(($F$183)+1)+(IF(OJE201&lt;101,OJE201,IF(OJE201&lt;201,OJE201/2,IF(OJE201&lt;=301,OJE201/3,OJE201/4))))</f>
        <v>712.03859999999997</v>
      </c>
      <c r="OJG201" s="62">
        <f t="shared" si="2762"/>
        <v>0</v>
      </c>
      <c r="OJH201" s="63"/>
      <c r="OJI201" s="62">
        <v>5</v>
      </c>
      <c r="OJJ201" s="63"/>
      <c r="OJK201" s="40" t="s">
        <v>192</v>
      </c>
      <c r="OJL201" s="40">
        <f t="shared" ref="OJL201" si="2767">(35.15+3.1+0.75*(2.75+2.3+2.75))*10.764</f>
        <v>474.69239999999996</v>
      </c>
      <c r="OJM201" s="40">
        <v>0</v>
      </c>
      <c r="OJN201" s="40">
        <f t="shared" ref="OJN201" si="2768">OJL201*(($F$183)+1)+(IF(OJM201&lt;101,OJM201,IF(OJM201&lt;201,OJM201/2,IF(OJM201&lt;=301,OJM201/3,OJM201/4))))</f>
        <v>712.03859999999997</v>
      </c>
      <c r="OJO201" s="62">
        <f t="shared" si="2762"/>
        <v>0</v>
      </c>
      <c r="OJP201" s="63"/>
      <c r="OJQ201" s="62">
        <v>5</v>
      </c>
      <c r="OJR201" s="63"/>
      <c r="OJS201" s="40" t="s">
        <v>192</v>
      </c>
      <c r="OJT201" s="40">
        <f t="shared" ref="OJT201" si="2769">(35.15+3.1+0.75*(2.75+2.3+2.75))*10.764</f>
        <v>474.69239999999996</v>
      </c>
      <c r="OJU201" s="40">
        <v>0</v>
      </c>
      <c r="OJV201" s="40">
        <f t="shared" ref="OJV201" si="2770">OJT201*(($F$183)+1)+(IF(OJU201&lt;101,OJU201,IF(OJU201&lt;201,OJU201/2,IF(OJU201&lt;=301,OJU201/3,OJU201/4))))</f>
        <v>712.03859999999997</v>
      </c>
      <c r="OJW201" s="62">
        <f t="shared" si="2762"/>
        <v>0</v>
      </c>
      <c r="OJX201" s="63"/>
      <c r="OJY201" s="62">
        <v>5</v>
      </c>
      <c r="OJZ201" s="63"/>
      <c r="OKA201" s="40" t="s">
        <v>192</v>
      </c>
      <c r="OKB201" s="40">
        <f t="shared" ref="OKB201" si="2771">(35.15+3.1+0.75*(2.75+2.3+2.75))*10.764</f>
        <v>474.69239999999996</v>
      </c>
      <c r="OKC201" s="40">
        <v>0</v>
      </c>
      <c r="OKD201" s="40">
        <f t="shared" ref="OKD201" si="2772">OKB201*(($F$183)+1)+(IF(OKC201&lt;101,OKC201,IF(OKC201&lt;201,OKC201/2,IF(OKC201&lt;=301,OKC201/3,OKC201/4))))</f>
        <v>712.03859999999997</v>
      </c>
      <c r="OKE201" s="62">
        <f t="shared" si="2762"/>
        <v>0</v>
      </c>
      <c r="OKF201" s="63"/>
      <c r="OKG201" s="62">
        <v>5</v>
      </c>
      <c r="OKH201" s="63"/>
      <c r="OKI201" s="40" t="s">
        <v>192</v>
      </c>
      <c r="OKJ201" s="40">
        <f t="shared" ref="OKJ201" si="2773">(35.15+3.1+0.75*(2.75+2.3+2.75))*10.764</f>
        <v>474.69239999999996</v>
      </c>
      <c r="OKK201" s="40">
        <v>0</v>
      </c>
      <c r="OKL201" s="40">
        <f t="shared" ref="OKL201" si="2774">OKJ201*(($F$183)+1)+(IF(OKK201&lt;101,OKK201,IF(OKK201&lt;201,OKK201/2,IF(OKK201&lt;=301,OKK201/3,OKK201/4))))</f>
        <v>712.03859999999997</v>
      </c>
      <c r="OKM201" s="62">
        <f t="shared" si="2762"/>
        <v>0</v>
      </c>
      <c r="OKN201" s="63"/>
      <c r="OKO201" s="62">
        <v>5</v>
      </c>
      <c r="OKP201" s="63"/>
      <c r="OKQ201" s="40" t="s">
        <v>192</v>
      </c>
      <c r="OKR201" s="40">
        <f t="shared" ref="OKR201" si="2775">(35.15+3.1+0.75*(2.75+2.3+2.75))*10.764</f>
        <v>474.69239999999996</v>
      </c>
      <c r="OKS201" s="40">
        <v>0</v>
      </c>
      <c r="OKT201" s="40">
        <f t="shared" ref="OKT201" si="2776">OKR201*(($F$183)+1)+(IF(OKS201&lt;101,OKS201,IF(OKS201&lt;201,OKS201/2,IF(OKS201&lt;=301,OKS201/3,OKS201/4))))</f>
        <v>712.03859999999997</v>
      </c>
      <c r="OKU201" s="62">
        <f t="shared" si="2762"/>
        <v>0</v>
      </c>
      <c r="OKV201" s="63"/>
      <c r="OKW201" s="62">
        <v>5</v>
      </c>
      <c r="OKX201" s="63"/>
      <c r="OKY201" s="40" t="s">
        <v>192</v>
      </c>
      <c r="OKZ201" s="40">
        <f t="shared" ref="OKZ201" si="2777">(35.15+3.1+0.75*(2.75+2.3+2.75))*10.764</f>
        <v>474.69239999999996</v>
      </c>
      <c r="OLA201" s="40">
        <v>0</v>
      </c>
      <c r="OLB201" s="40">
        <f t="shared" ref="OLB201" si="2778">OKZ201*(($F$183)+1)+(IF(OLA201&lt;101,OLA201,IF(OLA201&lt;201,OLA201/2,IF(OLA201&lt;=301,OLA201/3,OLA201/4))))</f>
        <v>712.03859999999997</v>
      </c>
      <c r="OLC201" s="62">
        <f t="shared" ref="OLC201:ONG201" si="2779">OLC200</f>
        <v>0</v>
      </c>
      <c r="OLD201" s="63"/>
      <c r="OLE201" s="62">
        <v>5</v>
      </c>
      <c r="OLF201" s="63"/>
      <c r="OLG201" s="40" t="s">
        <v>192</v>
      </c>
      <c r="OLH201" s="40">
        <f t="shared" ref="OLH201" si="2780">(35.15+3.1+0.75*(2.75+2.3+2.75))*10.764</f>
        <v>474.69239999999996</v>
      </c>
      <c r="OLI201" s="40">
        <v>0</v>
      </c>
      <c r="OLJ201" s="40">
        <f t="shared" ref="OLJ201" si="2781">OLH201*(($F$183)+1)+(IF(OLI201&lt;101,OLI201,IF(OLI201&lt;201,OLI201/2,IF(OLI201&lt;=301,OLI201/3,OLI201/4))))</f>
        <v>712.03859999999997</v>
      </c>
      <c r="OLK201" s="62">
        <f t="shared" si="2779"/>
        <v>0</v>
      </c>
      <c r="OLL201" s="63"/>
      <c r="OLM201" s="62">
        <v>5</v>
      </c>
      <c r="OLN201" s="63"/>
      <c r="OLO201" s="40" t="s">
        <v>192</v>
      </c>
      <c r="OLP201" s="40">
        <f t="shared" ref="OLP201" si="2782">(35.15+3.1+0.75*(2.75+2.3+2.75))*10.764</f>
        <v>474.69239999999996</v>
      </c>
      <c r="OLQ201" s="40">
        <v>0</v>
      </c>
      <c r="OLR201" s="40">
        <f t="shared" ref="OLR201" si="2783">OLP201*(($F$183)+1)+(IF(OLQ201&lt;101,OLQ201,IF(OLQ201&lt;201,OLQ201/2,IF(OLQ201&lt;=301,OLQ201/3,OLQ201/4))))</f>
        <v>712.03859999999997</v>
      </c>
      <c r="OLS201" s="62">
        <f t="shared" si="2779"/>
        <v>0</v>
      </c>
      <c r="OLT201" s="63"/>
      <c r="OLU201" s="62">
        <v>5</v>
      </c>
      <c r="OLV201" s="63"/>
      <c r="OLW201" s="40" t="s">
        <v>192</v>
      </c>
      <c r="OLX201" s="40">
        <f t="shared" ref="OLX201" si="2784">(35.15+3.1+0.75*(2.75+2.3+2.75))*10.764</f>
        <v>474.69239999999996</v>
      </c>
      <c r="OLY201" s="40">
        <v>0</v>
      </c>
      <c r="OLZ201" s="40">
        <f t="shared" ref="OLZ201" si="2785">OLX201*(($F$183)+1)+(IF(OLY201&lt;101,OLY201,IF(OLY201&lt;201,OLY201/2,IF(OLY201&lt;=301,OLY201/3,OLY201/4))))</f>
        <v>712.03859999999997</v>
      </c>
      <c r="OMA201" s="62">
        <f t="shared" si="2779"/>
        <v>0</v>
      </c>
      <c r="OMB201" s="63"/>
      <c r="OMC201" s="62">
        <v>5</v>
      </c>
      <c r="OMD201" s="63"/>
      <c r="OME201" s="40" t="s">
        <v>192</v>
      </c>
      <c r="OMF201" s="40">
        <f t="shared" ref="OMF201" si="2786">(35.15+3.1+0.75*(2.75+2.3+2.75))*10.764</f>
        <v>474.69239999999996</v>
      </c>
      <c r="OMG201" s="40">
        <v>0</v>
      </c>
      <c r="OMH201" s="40">
        <f t="shared" ref="OMH201" si="2787">OMF201*(($F$183)+1)+(IF(OMG201&lt;101,OMG201,IF(OMG201&lt;201,OMG201/2,IF(OMG201&lt;=301,OMG201/3,OMG201/4))))</f>
        <v>712.03859999999997</v>
      </c>
      <c r="OMI201" s="62">
        <f t="shared" si="2779"/>
        <v>0</v>
      </c>
      <c r="OMJ201" s="63"/>
      <c r="OMK201" s="62">
        <v>5</v>
      </c>
      <c r="OML201" s="63"/>
      <c r="OMM201" s="40" t="s">
        <v>192</v>
      </c>
      <c r="OMN201" s="40">
        <f t="shared" ref="OMN201" si="2788">(35.15+3.1+0.75*(2.75+2.3+2.75))*10.764</f>
        <v>474.69239999999996</v>
      </c>
      <c r="OMO201" s="40">
        <v>0</v>
      </c>
      <c r="OMP201" s="40">
        <f t="shared" ref="OMP201" si="2789">OMN201*(($F$183)+1)+(IF(OMO201&lt;101,OMO201,IF(OMO201&lt;201,OMO201/2,IF(OMO201&lt;=301,OMO201/3,OMO201/4))))</f>
        <v>712.03859999999997</v>
      </c>
      <c r="OMQ201" s="62">
        <f t="shared" si="2779"/>
        <v>0</v>
      </c>
      <c r="OMR201" s="63"/>
      <c r="OMS201" s="62">
        <v>5</v>
      </c>
      <c r="OMT201" s="63"/>
      <c r="OMU201" s="40" t="s">
        <v>192</v>
      </c>
      <c r="OMV201" s="40">
        <f t="shared" ref="OMV201" si="2790">(35.15+3.1+0.75*(2.75+2.3+2.75))*10.764</f>
        <v>474.69239999999996</v>
      </c>
      <c r="OMW201" s="40">
        <v>0</v>
      </c>
      <c r="OMX201" s="40">
        <f t="shared" ref="OMX201" si="2791">OMV201*(($F$183)+1)+(IF(OMW201&lt;101,OMW201,IF(OMW201&lt;201,OMW201/2,IF(OMW201&lt;=301,OMW201/3,OMW201/4))))</f>
        <v>712.03859999999997</v>
      </c>
      <c r="OMY201" s="62">
        <f t="shared" si="2779"/>
        <v>0</v>
      </c>
      <c r="OMZ201" s="63"/>
      <c r="ONA201" s="62">
        <v>5</v>
      </c>
      <c r="ONB201" s="63"/>
      <c r="ONC201" s="40" t="s">
        <v>192</v>
      </c>
      <c r="OND201" s="40">
        <f t="shared" ref="OND201" si="2792">(35.15+3.1+0.75*(2.75+2.3+2.75))*10.764</f>
        <v>474.69239999999996</v>
      </c>
      <c r="ONE201" s="40">
        <v>0</v>
      </c>
      <c r="ONF201" s="40">
        <f t="shared" ref="ONF201" si="2793">OND201*(($F$183)+1)+(IF(ONE201&lt;101,ONE201,IF(ONE201&lt;201,ONE201/2,IF(ONE201&lt;=301,ONE201/3,ONE201/4))))</f>
        <v>712.03859999999997</v>
      </c>
      <c r="ONG201" s="62">
        <f t="shared" si="2779"/>
        <v>0</v>
      </c>
      <c r="ONH201" s="63"/>
      <c r="ONI201" s="62">
        <v>5</v>
      </c>
      <c r="ONJ201" s="63"/>
      <c r="ONK201" s="40" t="s">
        <v>192</v>
      </c>
      <c r="ONL201" s="40">
        <f t="shared" ref="ONL201" si="2794">(35.15+3.1+0.75*(2.75+2.3+2.75))*10.764</f>
        <v>474.69239999999996</v>
      </c>
      <c r="ONM201" s="40">
        <v>0</v>
      </c>
      <c r="ONN201" s="40">
        <f t="shared" ref="ONN201" si="2795">ONL201*(($F$183)+1)+(IF(ONM201&lt;101,ONM201,IF(ONM201&lt;201,ONM201/2,IF(ONM201&lt;=301,ONM201/3,ONM201/4))))</f>
        <v>712.03859999999997</v>
      </c>
      <c r="ONO201" s="62">
        <f t="shared" ref="ONO201:OPS201" si="2796">ONO200</f>
        <v>0</v>
      </c>
      <c r="ONP201" s="63"/>
      <c r="ONQ201" s="62">
        <v>5</v>
      </c>
      <c r="ONR201" s="63"/>
      <c r="ONS201" s="40" t="s">
        <v>192</v>
      </c>
      <c r="ONT201" s="40">
        <f t="shared" ref="ONT201" si="2797">(35.15+3.1+0.75*(2.75+2.3+2.75))*10.764</f>
        <v>474.69239999999996</v>
      </c>
      <c r="ONU201" s="40">
        <v>0</v>
      </c>
      <c r="ONV201" s="40">
        <f t="shared" ref="ONV201" si="2798">ONT201*(($F$183)+1)+(IF(ONU201&lt;101,ONU201,IF(ONU201&lt;201,ONU201/2,IF(ONU201&lt;=301,ONU201/3,ONU201/4))))</f>
        <v>712.03859999999997</v>
      </c>
      <c r="ONW201" s="62">
        <f t="shared" si="2796"/>
        <v>0</v>
      </c>
      <c r="ONX201" s="63"/>
      <c r="ONY201" s="62">
        <v>5</v>
      </c>
      <c r="ONZ201" s="63"/>
      <c r="OOA201" s="40" t="s">
        <v>192</v>
      </c>
      <c r="OOB201" s="40">
        <f t="shared" ref="OOB201" si="2799">(35.15+3.1+0.75*(2.75+2.3+2.75))*10.764</f>
        <v>474.69239999999996</v>
      </c>
      <c r="OOC201" s="40">
        <v>0</v>
      </c>
      <c r="OOD201" s="40">
        <f t="shared" ref="OOD201" si="2800">OOB201*(($F$183)+1)+(IF(OOC201&lt;101,OOC201,IF(OOC201&lt;201,OOC201/2,IF(OOC201&lt;=301,OOC201/3,OOC201/4))))</f>
        <v>712.03859999999997</v>
      </c>
      <c r="OOE201" s="62">
        <f t="shared" si="2796"/>
        <v>0</v>
      </c>
      <c r="OOF201" s="63"/>
      <c r="OOG201" s="62">
        <v>5</v>
      </c>
      <c r="OOH201" s="63"/>
      <c r="OOI201" s="40" t="s">
        <v>192</v>
      </c>
      <c r="OOJ201" s="40">
        <f t="shared" ref="OOJ201" si="2801">(35.15+3.1+0.75*(2.75+2.3+2.75))*10.764</f>
        <v>474.69239999999996</v>
      </c>
      <c r="OOK201" s="40">
        <v>0</v>
      </c>
      <c r="OOL201" s="40">
        <f t="shared" ref="OOL201" si="2802">OOJ201*(($F$183)+1)+(IF(OOK201&lt;101,OOK201,IF(OOK201&lt;201,OOK201/2,IF(OOK201&lt;=301,OOK201/3,OOK201/4))))</f>
        <v>712.03859999999997</v>
      </c>
      <c r="OOM201" s="62">
        <f t="shared" si="2796"/>
        <v>0</v>
      </c>
      <c r="OON201" s="63"/>
      <c r="OOO201" s="62">
        <v>5</v>
      </c>
      <c r="OOP201" s="63"/>
      <c r="OOQ201" s="40" t="s">
        <v>192</v>
      </c>
      <c r="OOR201" s="40">
        <f t="shared" ref="OOR201" si="2803">(35.15+3.1+0.75*(2.75+2.3+2.75))*10.764</f>
        <v>474.69239999999996</v>
      </c>
      <c r="OOS201" s="40">
        <v>0</v>
      </c>
      <c r="OOT201" s="40">
        <f t="shared" ref="OOT201" si="2804">OOR201*(($F$183)+1)+(IF(OOS201&lt;101,OOS201,IF(OOS201&lt;201,OOS201/2,IF(OOS201&lt;=301,OOS201/3,OOS201/4))))</f>
        <v>712.03859999999997</v>
      </c>
      <c r="OOU201" s="62">
        <f t="shared" si="2796"/>
        <v>0</v>
      </c>
      <c r="OOV201" s="63"/>
      <c r="OOW201" s="62">
        <v>5</v>
      </c>
      <c r="OOX201" s="63"/>
      <c r="OOY201" s="40" t="s">
        <v>192</v>
      </c>
      <c r="OOZ201" s="40">
        <f t="shared" ref="OOZ201" si="2805">(35.15+3.1+0.75*(2.75+2.3+2.75))*10.764</f>
        <v>474.69239999999996</v>
      </c>
      <c r="OPA201" s="40">
        <v>0</v>
      </c>
      <c r="OPB201" s="40">
        <f t="shared" ref="OPB201" si="2806">OOZ201*(($F$183)+1)+(IF(OPA201&lt;101,OPA201,IF(OPA201&lt;201,OPA201/2,IF(OPA201&lt;=301,OPA201/3,OPA201/4))))</f>
        <v>712.03859999999997</v>
      </c>
      <c r="OPC201" s="62">
        <f t="shared" si="2796"/>
        <v>0</v>
      </c>
      <c r="OPD201" s="63"/>
      <c r="OPE201" s="62">
        <v>5</v>
      </c>
      <c r="OPF201" s="63"/>
      <c r="OPG201" s="40" t="s">
        <v>192</v>
      </c>
      <c r="OPH201" s="40">
        <f t="shared" ref="OPH201" si="2807">(35.15+3.1+0.75*(2.75+2.3+2.75))*10.764</f>
        <v>474.69239999999996</v>
      </c>
      <c r="OPI201" s="40">
        <v>0</v>
      </c>
      <c r="OPJ201" s="40">
        <f t="shared" ref="OPJ201" si="2808">OPH201*(($F$183)+1)+(IF(OPI201&lt;101,OPI201,IF(OPI201&lt;201,OPI201/2,IF(OPI201&lt;=301,OPI201/3,OPI201/4))))</f>
        <v>712.03859999999997</v>
      </c>
      <c r="OPK201" s="62">
        <f t="shared" si="2796"/>
        <v>0</v>
      </c>
      <c r="OPL201" s="63"/>
      <c r="OPM201" s="62">
        <v>5</v>
      </c>
      <c r="OPN201" s="63"/>
      <c r="OPO201" s="40" t="s">
        <v>192</v>
      </c>
      <c r="OPP201" s="40">
        <f t="shared" ref="OPP201" si="2809">(35.15+3.1+0.75*(2.75+2.3+2.75))*10.764</f>
        <v>474.69239999999996</v>
      </c>
      <c r="OPQ201" s="40">
        <v>0</v>
      </c>
      <c r="OPR201" s="40">
        <f t="shared" ref="OPR201" si="2810">OPP201*(($F$183)+1)+(IF(OPQ201&lt;101,OPQ201,IF(OPQ201&lt;201,OPQ201/2,IF(OPQ201&lt;=301,OPQ201/3,OPQ201/4))))</f>
        <v>712.03859999999997</v>
      </c>
      <c r="OPS201" s="62">
        <f t="shared" si="2796"/>
        <v>0</v>
      </c>
      <c r="OPT201" s="63"/>
      <c r="OPU201" s="62">
        <v>5</v>
      </c>
      <c r="OPV201" s="63"/>
      <c r="OPW201" s="40" t="s">
        <v>192</v>
      </c>
      <c r="OPX201" s="40">
        <f t="shared" ref="OPX201" si="2811">(35.15+3.1+0.75*(2.75+2.3+2.75))*10.764</f>
        <v>474.69239999999996</v>
      </c>
      <c r="OPY201" s="40">
        <v>0</v>
      </c>
      <c r="OPZ201" s="40">
        <f t="shared" ref="OPZ201" si="2812">OPX201*(($F$183)+1)+(IF(OPY201&lt;101,OPY201,IF(OPY201&lt;201,OPY201/2,IF(OPY201&lt;=301,OPY201/3,OPY201/4))))</f>
        <v>712.03859999999997</v>
      </c>
      <c r="OQA201" s="62">
        <f t="shared" ref="OQA201:OSE201" si="2813">OQA200</f>
        <v>0</v>
      </c>
      <c r="OQB201" s="63"/>
      <c r="OQC201" s="62">
        <v>5</v>
      </c>
      <c r="OQD201" s="63"/>
      <c r="OQE201" s="40" t="s">
        <v>192</v>
      </c>
      <c r="OQF201" s="40">
        <f t="shared" ref="OQF201" si="2814">(35.15+3.1+0.75*(2.75+2.3+2.75))*10.764</f>
        <v>474.69239999999996</v>
      </c>
      <c r="OQG201" s="40">
        <v>0</v>
      </c>
      <c r="OQH201" s="40">
        <f t="shared" ref="OQH201" si="2815">OQF201*(($F$183)+1)+(IF(OQG201&lt;101,OQG201,IF(OQG201&lt;201,OQG201/2,IF(OQG201&lt;=301,OQG201/3,OQG201/4))))</f>
        <v>712.03859999999997</v>
      </c>
      <c r="OQI201" s="62">
        <f t="shared" si="2813"/>
        <v>0</v>
      </c>
      <c r="OQJ201" s="63"/>
      <c r="OQK201" s="62">
        <v>5</v>
      </c>
      <c r="OQL201" s="63"/>
      <c r="OQM201" s="40" t="s">
        <v>192</v>
      </c>
      <c r="OQN201" s="40">
        <f t="shared" ref="OQN201" si="2816">(35.15+3.1+0.75*(2.75+2.3+2.75))*10.764</f>
        <v>474.69239999999996</v>
      </c>
      <c r="OQO201" s="40">
        <v>0</v>
      </c>
      <c r="OQP201" s="40">
        <f t="shared" ref="OQP201" si="2817">OQN201*(($F$183)+1)+(IF(OQO201&lt;101,OQO201,IF(OQO201&lt;201,OQO201/2,IF(OQO201&lt;=301,OQO201/3,OQO201/4))))</f>
        <v>712.03859999999997</v>
      </c>
      <c r="OQQ201" s="62">
        <f t="shared" si="2813"/>
        <v>0</v>
      </c>
      <c r="OQR201" s="63"/>
      <c r="OQS201" s="62">
        <v>5</v>
      </c>
      <c r="OQT201" s="63"/>
      <c r="OQU201" s="40" t="s">
        <v>192</v>
      </c>
      <c r="OQV201" s="40">
        <f t="shared" ref="OQV201" si="2818">(35.15+3.1+0.75*(2.75+2.3+2.75))*10.764</f>
        <v>474.69239999999996</v>
      </c>
      <c r="OQW201" s="40">
        <v>0</v>
      </c>
      <c r="OQX201" s="40">
        <f t="shared" ref="OQX201" si="2819">OQV201*(($F$183)+1)+(IF(OQW201&lt;101,OQW201,IF(OQW201&lt;201,OQW201/2,IF(OQW201&lt;=301,OQW201/3,OQW201/4))))</f>
        <v>712.03859999999997</v>
      </c>
      <c r="OQY201" s="62">
        <f t="shared" si="2813"/>
        <v>0</v>
      </c>
      <c r="OQZ201" s="63"/>
      <c r="ORA201" s="62">
        <v>5</v>
      </c>
      <c r="ORB201" s="63"/>
      <c r="ORC201" s="40" t="s">
        <v>192</v>
      </c>
      <c r="ORD201" s="40">
        <f t="shared" ref="ORD201" si="2820">(35.15+3.1+0.75*(2.75+2.3+2.75))*10.764</f>
        <v>474.69239999999996</v>
      </c>
      <c r="ORE201" s="40">
        <v>0</v>
      </c>
      <c r="ORF201" s="40">
        <f t="shared" ref="ORF201" si="2821">ORD201*(($F$183)+1)+(IF(ORE201&lt;101,ORE201,IF(ORE201&lt;201,ORE201/2,IF(ORE201&lt;=301,ORE201/3,ORE201/4))))</f>
        <v>712.03859999999997</v>
      </c>
      <c r="ORG201" s="62">
        <f t="shared" si="2813"/>
        <v>0</v>
      </c>
      <c r="ORH201" s="63"/>
      <c r="ORI201" s="62">
        <v>5</v>
      </c>
      <c r="ORJ201" s="63"/>
      <c r="ORK201" s="40" t="s">
        <v>192</v>
      </c>
      <c r="ORL201" s="40">
        <f t="shared" ref="ORL201" si="2822">(35.15+3.1+0.75*(2.75+2.3+2.75))*10.764</f>
        <v>474.69239999999996</v>
      </c>
      <c r="ORM201" s="40">
        <v>0</v>
      </c>
      <c r="ORN201" s="40">
        <f t="shared" ref="ORN201" si="2823">ORL201*(($F$183)+1)+(IF(ORM201&lt;101,ORM201,IF(ORM201&lt;201,ORM201/2,IF(ORM201&lt;=301,ORM201/3,ORM201/4))))</f>
        <v>712.03859999999997</v>
      </c>
      <c r="ORO201" s="62">
        <f t="shared" si="2813"/>
        <v>0</v>
      </c>
      <c r="ORP201" s="63"/>
      <c r="ORQ201" s="62">
        <v>5</v>
      </c>
      <c r="ORR201" s="63"/>
      <c r="ORS201" s="40" t="s">
        <v>192</v>
      </c>
      <c r="ORT201" s="40">
        <f t="shared" ref="ORT201" si="2824">(35.15+3.1+0.75*(2.75+2.3+2.75))*10.764</f>
        <v>474.69239999999996</v>
      </c>
      <c r="ORU201" s="40">
        <v>0</v>
      </c>
      <c r="ORV201" s="40">
        <f t="shared" ref="ORV201" si="2825">ORT201*(($F$183)+1)+(IF(ORU201&lt;101,ORU201,IF(ORU201&lt;201,ORU201/2,IF(ORU201&lt;=301,ORU201/3,ORU201/4))))</f>
        <v>712.03859999999997</v>
      </c>
      <c r="ORW201" s="62">
        <f t="shared" si="2813"/>
        <v>0</v>
      </c>
      <c r="ORX201" s="63"/>
      <c r="ORY201" s="62">
        <v>5</v>
      </c>
      <c r="ORZ201" s="63"/>
      <c r="OSA201" s="40" t="s">
        <v>192</v>
      </c>
      <c r="OSB201" s="40">
        <f t="shared" ref="OSB201" si="2826">(35.15+3.1+0.75*(2.75+2.3+2.75))*10.764</f>
        <v>474.69239999999996</v>
      </c>
      <c r="OSC201" s="40">
        <v>0</v>
      </c>
      <c r="OSD201" s="40">
        <f t="shared" ref="OSD201" si="2827">OSB201*(($F$183)+1)+(IF(OSC201&lt;101,OSC201,IF(OSC201&lt;201,OSC201/2,IF(OSC201&lt;=301,OSC201/3,OSC201/4))))</f>
        <v>712.03859999999997</v>
      </c>
      <c r="OSE201" s="62">
        <f t="shared" si="2813"/>
        <v>0</v>
      </c>
      <c r="OSF201" s="63"/>
      <c r="OSG201" s="62">
        <v>5</v>
      </c>
      <c r="OSH201" s="63"/>
      <c r="OSI201" s="40" t="s">
        <v>192</v>
      </c>
      <c r="OSJ201" s="40">
        <f t="shared" ref="OSJ201" si="2828">(35.15+3.1+0.75*(2.75+2.3+2.75))*10.764</f>
        <v>474.69239999999996</v>
      </c>
      <c r="OSK201" s="40">
        <v>0</v>
      </c>
      <c r="OSL201" s="40">
        <f t="shared" ref="OSL201" si="2829">OSJ201*(($F$183)+1)+(IF(OSK201&lt;101,OSK201,IF(OSK201&lt;201,OSK201/2,IF(OSK201&lt;=301,OSK201/3,OSK201/4))))</f>
        <v>712.03859999999997</v>
      </c>
      <c r="OSM201" s="62">
        <f t="shared" ref="OSM201:OUQ201" si="2830">OSM200</f>
        <v>0</v>
      </c>
      <c r="OSN201" s="63"/>
      <c r="OSO201" s="62">
        <v>5</v>
      </c>
      <c r="OSP201" s="63"/>
      <c r="OSQ201" s="40" t="s">
        <v>192</v>
      </c>
      <c r="OSR201" s="40">
        <f t="shared" ref="OSR201" si="2831">(35.15+3.1+0.75*(2.75+2.3+2.75))*10.764</f>
        <v>474.69239999999996</v>
      </c>
      <c r="OSS201" s="40">
        <v>0</v>
      </c>
      <c r="OST201" s="40">
        <f t="shared" ref="OST201" si="2832">OSR201*(($F$183)+1)+(IF(OSS201&lt;101,OSS201,IF(OSS201&lt;201,OSS201/2,IF(OSS201&lt;=301,OSS201/3,OSS201/4))))</f>
        <v>712.03859999999997</v>
      </c>
      <c r="OSU201" s="62">
        <f t="shared" si="2830"/>
        <v>0</v>
      </c>
      <c r="OSV201" s="63"/>
      <c r="OSW201" s="62">
        <v>5</v>
      </c>
      <c r="OSX201" s="63"/>
      <c r="OSY201" s="40" t="s">
        <v>192</v>
      </c>
      <c r="OSZ201" s="40">
        <f t="shared" ref="OSZ201" si="2833">(35.15+3.1+0.75*(2.75+2.3+2.75))*10.764</f>
        <v>474.69239999999996</v>
      </c>
      <c r="OTA201" s="40">
        <v>0</v>
      </c>
      <c r="OTB201" s="40">
        <f t="shared" ref="OTB201" si="2834">OSZ201*(($F$183)+1)+(IF(OTA201&lt;101,OTA201,IF(OTA201&lt;201,OTA201/2,IF(OTA201&lt;=301,OTA201/3,OTA201/4))))</f>
        <v>712.03859999999997</v>
      </c>
      <c r="OTC201" s="62">
        <f t="shared" si="2830"/>
        <v>0</v>
      </c>
      <c r="OTD201" s="63"/>
      <c r="OTE201" s="62">
        <v>5</v>
      </c>
      <c r="OTF201" s="63"/>
      <c r="OTG201" s="40" t="s">
        <v>192</v>
      </c>
      <c r="OTH201" s="40">
        <f t="shared" ref="OTH201" si="2835">(35.15+3.1+0.75*(2.75+2.3+2.75))*10.764</f>
        <v>474.69239999999996</v>
      </c>
      <c r="OTI201" s="40">
        <v>0</v>
      </c>
      <c r="OTJ201" s="40">
        <f t="shared" ref="OTJ201" si="2836">OTH201*(($F$183)+1)+(IF(OTI201&lt;101,OTI201,IF(OTI201&lt;201,OTI201/2,IF(OTI201&lt;=301,OTI201/3,OTI201/4))))</f>
        <v>712.03859999999997</v>
      </c>
      <c r="OTK201" s="62">
        <f t="shared" si="2830"/>
        <v>0</v>
      </c>
      <c r="OTL201" s="63"/>
      <c r="OTM201" s="62">
        <v>5</v>
      </c>
      <c r="OTN201" s="63"/>
      <c r="OTO201" s="40" t="s">
        <v>192</v>
      </c>
      <c r="OTP201" s="40">
        <f t="shared" ref="OTP201" si="2837">(35.15+3.1+0.75*(2.75+2.3+2.75))*10.764</f>
        <v>474.69239999999996</v>
      </c>
      <c r="OTQ201" s="40">
        <v>0</v>
      </c>
      <c r="OTR201" s="40">
        <f t="shared" ref="OTR201" si="2838">OTP201*(($F$183)+1)+(IF(OTQ201&lt;101,OTQ201,IF(OTQ201&lt;201,OTQ201/2,IF(OTQ201&lt;=301,OTQ201/3,OTQ201/4))))</f>
        <v>712.03859999999997</v>
      </c>
      <c r="OTS201" s="62">
        <f t="shared" si="2830"/>
        <v>0</v>
      </c>
      <c r="OTT201" s="63"/>
      <c r="OTU201" s="62">
        <v>5</v>
      </c>
      <c r="OTV201" s="63"/>
      <c r="OTW201" s="40" t="s">
        <v>192</v>
      </c>
      <c r="OTX201" s="40">
        <f t="shared" ref="OTX201" si="2839">(35.15+3.1+0.75*(2.75+2.3+2.75))*10.764</f>
        <v>474.69239999999996</v>
      </c>
      <c r="OTY201" s="40">
        <v>0</v>
      </c>
      <c r="OTZ201" s="40">
        <f t="shared" ref="OTZ201" si="2840">OTX201*(($F$183)+1)+(IF(OTY201&lt;101,OTY201,IF(OTY201&lt;201,OTY201/2,IF(OTY201&lt;=301,OTY201/3,OTY201/4))))</f>
        <v>712.03859999999997</v>
      </c>
      <c r="OUA201" s="62">
        <f t="shared" si="2830"/>
        <v>0</v>
      </c>
      <c r="OUB201" s="63"/>
      <c r="OUC201" s="62">
        <v>5</v>
      </c>
      <c r="OUD201" s="63"/>
      <c r="OUE201" s="40" t="s">
        <v>192</v>
      </c>
      <c r="OUF201" s="40">
        <f t="shared" ref="OUF201" si="2841">(35.15+3.1+0.75*(2.75+2.3+2.75))*10.764</f>
        <v>474.69239999999996</v>
      </c>
      <c r="OUG201" s="40">
        <v>0</v>
      </c>
      <c r="OUH201" s="40">
        <f t="shared" ref="OUH201" si="2842">OUF201*(($F$183)+1)+(IF(OUG201&lt;101,OUG201,IF(OUG201&lt;201,OUG201/2,IF(OUG201&lt;=301,OUG201/3,OUG201/4))))</f>
        <v>712.03859999999997</v>
      </c>
      <c r="OUI201" s="62">
        <f t="shared" si="2830"/>
        <v>0</v>
      </c>
      <c r="OUJ201" s="63"/>
      <c r="OUK201" s="62">
        <v>5</v>
      </c>
      <c r="OUL201" s="63"/>
      <c r="OUM201" s="40" t="s">
        <v>192</v>
      </c>
      <c r="OUN201" s="40">
        <f t="shared" ref="OUN201" si="2843">(35.15+3.1+0.75*(2.75+2.3+2.75))*10.764</f>
        <v>474.69239999999996</v>
      </c>
      <c r="OUO201" s="40">
        <v>0</v>
      </c>
      <c r="OUP201" s="40">
        <f t="shared" ref="OUP201" si="2844">OUN201*(($F$183)+1)+(IF(OUO201&lt;101,OUO201,IF(OUO201&lt;201,OUO201/2,IF(OUO201&lt;=301,OUO201/3,OUO201/4))))</f>
        <v>712.03859999999997</v>
      </c>
      <c r="OUQ201" s="62">
        <f t="shared" si="2830"/>
        <v>0</v>
      </c>
      <c r="OUR201" s="63"/>
      <c r="OUS201" s="62">
        <v>5</v>
      </c>
      <c r="OUT201" s="63"/>
      <c r="OUU201" s="40" t="s">
        <v>192</v>
      </c>
      <c r="OUV201" s="40">
        <f t="shared" ref="OUV201" si="2845">(35.15+3.1+0.75*(2.75+2.3+2.75))*10.764</f>
        <v>474.69239999999996</v>
      </c>
      <c r="OUW201" s="40">
        <v>0</v>
      </c>
      <c r="OUX201" s="40">
        <f t="shared" ref="OUX201" si="2846">OUV201*(($F$183)+1)+(IF(OUW201&lt;101,OUW201,IF(OUW201&lt;201,OUW201/2,IF(OUW201&lt;=301,OUW201/3,OUW201/4))))</f>
        <v>712.03859999999997</v>
      </c>
      <c r="OUY201" s="62">
        <f t="shared" ref="OUY201:OXC201" si="2847">OUY200</f>
        <v>0</v>
      </c>
      <c r="OUZ201" s="63"/>
      <c r="OVA201" s="62">
        <v>5</v>
      </c>
      <c r="OVB201" s="63"/>
      <c r="OVC201" s="40" t="s">
        <v>192</v>
      </c>
      <c r="OVD201" s="40">
        <f t="shared" ref="OVD201" si="2848">(35.15+3.1+0.75*(2.75+2.3+2.75))*10.764</f>
        <v>474.69239999999996</v>
      </c>
      <c r="OVE201" s="40">
        <v>0</v>
      </c>
      <c r="OVF201" s="40">
        <f t="shared" ref="OVF201" si="2849">OVD201*(($F$183)+1)+(IF(OVE201&lt;101,OVE201,IF(OVE201&lt;201,OVE201/2,IF(OVE201&lt;=301,OVE201/3,OVE201/4))))</f>
        <v>712.03859999999997</v>
      </c>
      <c r="OVG201" s="62">
        <f t="shared" si="2847"/>
        <v>0</v>
      </c>
      <c r="OVH201" s="63"/>
      <c r="OVI201" s="62">
        <v>5</v>
      </c>
      <c r="OVJ201" s="63"/>
      <c r="OVK201" s="40" t="s">
        <v>192</v>
      </c>
      <c r="OVL201" s="40">
        <f t="shared" ref="OVL201" si="2850">(35.15+3.1+0.75*(2.75+2.3+2.75))*10.764</f>
        <v>474.69239999999996</v>
      </c>
      <c r="OVM201" s="40">
        <v>0</v>
      </c>
      <c r="OVN201" s="40">
        <f t="shared" ref="OVN201" si="2851">OVL201*(($F$183)+1)+(IF(OVM201&lt;101,OVM201,IF(OVM201&lt;201,OVM201/2,IF(OVM201&lt;=301,OVM201/3,OVM201/4))))</f>
        <v>712.03859999999997</v>
      </c>
      <c r="OVO201" s="62">
        <f t="shared" si="2847"/>
        <v>0</v>
      </c>
      <c r="OVP201" s="63"/>
      <c r="OVQ201" s="62">
        <v>5</v>
      </c>
      <c r="OVR201" s="63"/>
      <c r="OVS201" s="40" t="s">
        <v>192</v>
      </c>
      <c r="OVT201" s="40">
        <f t="shared" ref="OVT201" si="2852">(35.15+3.1+0.75*(2.75+2.3+2.75))*10.764</f>
        <v>474.69239999999996</v>
      </c>
      <c r="OVU201" s="40">
        <v>0</v>
      </c>
      <c r="OVV201" s="40">
        <f t="shared" ref="OVV201" si="2853">OVT201*(($F$183)+1)+(IF(OVU201&lt;101,OVU201,IF(OVU201&lt;201,OVU201/2,IF(OVU201&lt;=301,OVU201/3,OVU201/4))))</f>
        <v>712.03859999999997</v>
      </c>
      <c r="OVW201" s="62">
        <f t="shared" si="2847"/>
        <v>0</v>
      </c>
      <c r="OVX201" s="63"/>
      <c r="OVY201" s="62">
        <v>5</v>
      </c>
      <c r="OVZ201" s="63"/>
      <c r="OWA201" s="40" t="s">
        <v>192</v>
      </c>
      <c r="OWB201" s="40">
        <f t="shared" ref="OWB201" si="2854">(35.15+3.1+0.75*(2.75+2.3+2.75))*10.764</f>
        <v>474.69239999999996</v>
      </c>
      <c r="OWC201" s="40">
        <v>0</v>
      </c>
      <c r="OWD201" s="40">
        <f t="shared" ref="OWD201" si="2855">OWB201*(($F$183)+1)+(IF(OWC201&lt;101,OWC201,IF(OWC201&lt;201,OWC201/2,IF(OWC201&lt;=301,OWC201/3,OWC201/4))))</f>
        <v>712.03859999999997</v>
      </c>
      <c r="OWE201" s="62">
        <f t="shared" si="2847"/>
        <v>0</v>
      </c>
      <c r="OWF201" s="63"/>
      <c r="OWG201" s="62">
        <v>5</v>
      </c>
      <c r="OWH201" s="63"/>
      <c r="OWI201" s="40" t="s">
        <v>192</v>
      </c>
      <c r="OWJ201" s="40">
        <f t="shared" ref="OWJ201" si="2856">(35.15+3.1+0.75*(2.75+2.3+2.75))*10.764</f>
        <v>474.69239999999996</v>
      </c>
      <c r="OWK201" s="40">
        <v>0</v>
      </c>
      <c r="OWL201" s="40">
        <f t="shared" ref="OWL201" si="2857">OWJ201*(($F$183)+1)+(IF(OWK201&lt;101,OWK201,IF(OWK201&lt;201,OWK201/2,IF(OWK201&lt;=301,OWK201/3,OWK201/4))))</f>
        <v>712.03859999999997</v>
      </c>
      <c r="OWM201" s="62">
        <f t="shared" si="2847"/>
        <v>0</v>
      </c>
      <c r="OWN201" s="63"/>
      <c r="OWO201" s="62">
        <v>5</v>
      </c>
      <c r="OWP201" s="63"/>
      <c r="OWQ201" s="40" t="s">
        <v>192</v>
      </c>
      <c r="OWR201" s="40">
        <f t="shared" ref="OWR201" si="2858">(35.15+3.1+0.75*(2.75+2.3+2.75))*10.764</f>
        <v>474.69239999999996</v>
      </c>
      <c r="OWS201" s="40">
        <v>0</v>
      </c>
      <c r="OWT201" s="40">
        <f t="shared" ref="OWT201" si="2859">OWR201*(($F$183)+1)+(IF(OWS201&lt;101,OWS201,IF(OWS201&lt;201,OWS201/2,IF(OWS201&lt;=301,OWS201/3,OWS201/4))))</f>
        <v>712.03859999999997</v>
      </c>
      <c r="OWU201" s="62">
        <f t="shared" si="2847"/>
        <v>0</v>
      </c>
      <c r="OWV201" s="63"/>
      <c r="OWW201" s="62">
        <v>5</v>
      </c>
      <c r="OWX201" s="63"/>
      <c r="OWY201" s="40" t="s">
        <v>192</v>
      </c>
      <c r="OWZ201" s="40">
        <f t="shared" ref="OWZ201" si="2860">(35.15+3.1+0.75*(2.75+2.3+2.75))*10.764</f>
        <v>474.69239999999996</v>
      </c>
      <c r="OXA201" s="40">
        <v>0</v>
      </c>
      <c r="OXB201" s="40">
        <f t="shared" ref="OXB201" si="2861">OWZ201*(($F$183)+1)+(IF(OXA201&lt;101,OXA201,IF(OXA201&lt;201,OXA201/2,IF(OXA201&lt;=301,OXA201/3,OXA201/4))))</f>
        <v>712.03859999999997</v>
      </c>
      <c r="OXC201" s="62">
        <f t="shared" si="2847"/>
        <v>0</v>
      </c>
      <c r="OXD201" s="63"/>
      <c r="OXE201" s="62">
        <v>5</v>
      </c>
      <c r="OXF201" s="63"/>
      <c r="OXG201" s="40" t="s">
        <v>192</v>
      </c>
      <c r="OXH201" s="40">
        <f t="shared" ref="OXH201" si="2862">(35.15+3.1+0.75*(2.75+2.3+2.75))*10.764</f>
        <v>474.69239999999996</v>
      </c>
      <c r="OXI201" s="40">
        <v>0</v>
      </c>
      <c r="OXJ201" s="40">
        <f t="shared" ref="OXJ201" si="2863">OXH201*(($F$183)+1)+(IF(OXI201&lt;101,OXI201,IF(OXI201&lt;201,OXI201/2,IF(OXI201&lt;=301,OXI201/3,OXI201/4))))</f>
        <v>712.03859999999997</v>
      </c>
      <c r="OXK201" s="62">
        <f t="shared" ref="OXK201:OZO201" si="2864">OXK200</f>
        <v>0</v>
      </c>
      <c r="OXL201" s="63"/>
      <c r="OXM201" s="62">
        <v>5</v>
      </c>
      <c r="OXN201" s="63"/>
      <c r="OXO201" s="40" t="s">
        <v>192</v>
      </c>
      <c r="OXP201" s="40">
        <f t="shared" ref="OXP201" si="2865">(35.15+3.1+0.75*(2.75+2.3+2.75))*10.764</f>
        <v>474.69239999999996</v>
      </c>
      <c r="OXQ201" s="40">
        <v>0</v>
      </c>
      <c r="OXR201" s="40">
        <f t="shared" ref="OXR201" si="2866">OXP201*(($F$183)+1)+(IF(OXQ201&lt;101,OXQ201,IF(OXQ201&lt;201,OXQ201/2,IF(OXQ201&lt;=301,OXQ201/3,OXQ201/4))))</f>
        <v>712.03859999999997</v>
      </c>
      <c r="OXS201" s="62">
        <f t="shared" si="2864"/>
        <v>0</v>
      </c>
      <c r="OXT201" s="63"/>
      <c r="OXU201" s="62">
        <v>5</v>
      </c>
      <c r="OXV201" s="63"/>
      <c r="OXW201" s="40" t="s">
        <v>192</v>
      </c>
      <c r="OXX201" s="40">
        <f t="shared" ref="OXX201" si="2867">(35.15+3.1+0.75*(2.75+2.3+2.75))*10.764</f>
        <v>474.69239999999996</v>
      </c>
      <c r="OXY201" s="40">
        <v>0</v>
      </c>
      <c r="OXZ201" s="40">
        <f t="shared" ref="OXZ201" si="2868">OXX201*(($F$183)+1)+(IF(OXY201&lt;101,OXY201,IF(OXY201&lt;201,OXY201/2,IF(OXY201&lt;=301,OXY201/3,OXY201/4))))</f>
        <v>712.03859999999997</v>
      </c>
      <c r="OYA201" s="62">
        <f t="shared" si="2864"/>
        <v>0</v>
      </c>
      <c r="OYB201" s="63"/>
      <c r="OYC201" s="62">
        <v>5</v>
      </c>
      <c r="OYD201" s="63"/>
      <c r="OYE201" s="40" t="s">
        <v>192</v>
      </c>
      <c r="OYF201" s="40">
        <f t="shared" ref="OYF201" si="2869">(35.15+3.1+0.75*(2.75+2.3+2.75))*10.764</f>
        <v>474.69239999999996</v>
      </c>
      <c r="OYG201" s="40">
        <v>0</v>
      </c>
      <c r="OYH201" s="40">
        <f t="shared" ref="OYH201" si="2870">OYF201*(($F$183)+1)+(IF(OYG201&lt;101,OYG201,IF(OYG201&lt;201,OYG201/2,IF(OYG201&lt;=301,OYG201/3,OYG201/4))))</f>
        <v>712.03859999999997</v>
      </c>
      <c r="OYI201" s="62">
        <f t="shared" si="2864"/>
        <v>0</v>
      </c>
      <c r="OYJ201" s="63"/>
      <c r="OYK201" s="62">
        <v>5</v>
      </c>
      <c r="OYL201" s="63"/>
      <c r="OYM201" s="40" t="s">
        <v>192</v>
      </c>
      <c r="OYN201" s="40">
        <f t="shared" ref="OYN201" si="2871">(35.15+3.1+0.75*(2.75+2.3+2.75))*10.764</f>
        <v>474.69239999999996</v>
      </c>
      <c r="OYO201" s="40">
        <v>0</v>
      </c>
      <c r="OYP201" s="40">
        <f t="shared" ref="OYP201" si="2872">OYN201*(($F$183)+1)+(IF(OYO201&lt;101,OYO201,IF(OYO201&lt;201,OYO201/2,IF(OYO201&lt;=301,OYO201/3,OYO201/4))))</f>
        <v>712.03859999999997</v>
      </c>
      <c r="OYQ201" s="62">
        <f t="shared" si="2864"/>
        <v>0</v>
      </c>
      <c r="OYR201" s="63"/>
      <c r="OYS201" s="62">
        <v>5</v>
      </c>
      <c r="OYT201" s="63"/>
      <c r="OYU201" s="40" t="s">
        <v>192</v>
      </c>
      <c r="OYV201" s="40">
        <f t="shared" ref="OYV201" si="2873">(35.15+3.1+0.75*(2.75+2.3+2.75))*10.764</f>
        <v>474.69239999999996</v>
      </c>
      <c r="OYW201" s="40">
        <v>0</v>
      </c>
      <c r="OYX201" s="40">
        <f t="shared" ref="OYX201" si="2874">OYV201*(($F$183)+1)+(IF(OYW201&lt;101,OYW201,IF(OYW201&lt;201,OYW201/2,IF(OYW201&lt;=301,OYW201/3,OYW201/4))))</f>
        <v>712.03859999999997</v>
      </c>
      <c r="OYY201" s="62">
        <f t="shared" si="2864"/>
        <v>0</v>
      </c>
      <c r="OYZ201" s="63"/>
      <c r="OZA201" s="62">
        <v>5</v>
      </c>
      <c r="OZB201" s="63"/>
      <c r="OZC201" s="40" t="s">
        <v>192</v>
      </c>
      <c r="OZD201" s="40">
        <f t="shared" ref="OZD201" si="2875">(35.15+3.1+0.75*(2.75+2.3+2.75))*10.764</f>
        <v>474.69239999999996</v>
      </c>
      <c r="OZE201" s="40">
        <v>0</v>
      </c>
      <c r="OZF201" s="40">
        <f t="shared" ref="OZF201" si="2876">OZD201*(($F$183)+1)+(IF(OZE201&lt;101,OZE201,IF(OZE201&lt;201,OZE201/2,IF(OZE201&lt;=301,OZE201/3,OZE201/4))))</f>
        <v>712.03859999999997</v>
      </c>
      <c r="OZG201" s="62">
        <f t="shared" si="2864"/>
        <v>0</v>
      </c>
      <c r="OZH201" s="63"/>
      <c r="OZI201" s="62">
        <v>5</v>
      </c>
      <c r="OZJ201" s="63"/>
      <c r="OZK201" s="40" t="s">
        <v>192</v>
      </c>
      <c r="OZL201" s="40">
        <f t="shared" ref="OZL201" si="2877">(35.15+3.1+0.75*(2.75+2.3+2.75))*10.764</f>
        <v>474.69239999999996</v>
      </c>
      <c r="OZM201" s="40">
        <v>0</v>
      </c>
      <c r="OZN201" s="40">
        <f t="shared" ref="OZN201" si="2878">OZL201*(($F$183)+1)+(IF(OZM201&lt;101,OZM201,IF(OZM201&lt;201,OZM201/2,IF(OZM201&lt;=301,OZM201/3,OZM201/4))))</f>
        <v>712.03859999999997</v>
      </c>
      <c r="OZO201" s="62">
        <f t="shared" si="2864"/>
        <v>0</v>
      </c>
      <c r="OZP201" s="63"/>
      <c r="OZQ201" s="62">
        <v>5</v>
      </c>
      <c r="OZR201" s="63"/>
      <c r="OZS201" s="40" t="s">
        <v>192</v>
      </c>
      <c r="OZT201" s="40">
        <f t="shared" ref="OZT201" si="2879">(35.15+3.1+0.75*(2.75+2.3+2.75))*10.764</f>
        <v>474.69239999999996</v>
      </c>
      <c r="OZU201" s="40">
        <v>0</v>
      </c>
      <c r="OZV201" s="40">
        <f t="shared" ref="OZV201" si="2880">OZT201*(($F$183)+1)+(IF(OZU201&lt;101,OZU201,IF(OZU201&lt;201,OZU201/2,IF(OZU201&lt;=301,OZU201/3,OZU201/4))))</f>
        <v>712.03859999999997</v>
      </c>
      <c r="OZW201" s="62">
        <f t="shared" ref="OZW201:PCA201" si="2881">OZW200</f>
        <v>0</v>
      </c>
      <c r="OZX201" s="63"/>
      <c r="OZY201" s="62">
        <v>5</v>
      </c>
      <c r="OZZ201" s="63"/>
      <c r="PAA201" s="40" t="s">
        <v>192</v>
      </c>
      <c r="PAB201" s="40">
        <f t="shared" ref="PAB201" si="2882">(35.15+3.1+0.75*(2.75+2.3+2.75))*10.764</f>
        <v>474.69239999999996</v>
      </c>
      <c r="PAC201" s="40">
        <v>0</v>
      </c>
      <c r="PAD201" s="40">
        <f t="shared" ref="PAD201" si="2883">PAB201*(($F$183)+1)+(IF(PAC201&lt;101,PAC201,IF(PAC201&lt;201,PAC201/2,IF(PAC201&lt;=301,PAC201/3,PAC201/4))))</f>
        <v>712.03859999999997</v>
      </c>
      <c r="PAE201" s="62">
        <f t="shared" si="2881"/>
        <v>0</v>
      </c>
      <c r="PAF201" s="63"/>
      <c r="PAG201" s="62">
        <v>5</v>
      </c>
      <c r="PAH201" s="63"/>
      <c r="PAI201" s="40" t="s">
        <v>192</v>
      </c>
      <c r="PAJ201" s="40">
        <f t="shared" ref="PAJ201" si="2884">(35.15+3.1+0.75*(2.75+2.3+2.75))*10.764</f>
        <v>474.69239999999996</v>
      </c>
      <c r="PAK201" s="40">
        <v>0</v>
      </c>
      <c r="PAL201" s="40">
        <f t="shared" ref="PAL201" si="2885">PAJ201*(($F$183)+1)+(IF(PAK201&lt;101,PAK201,IF(PAK201&lt;201,PAK201/2,IF(PAK201&lt;=301,PAK201/3,PAK201/4))))</f>
        <v>712.03859999999997</v>
      </c>
      <c r="PAM201" s="62">
        <f t="shared" si="2881"/>
        <v>0</v>
      </c>
      <c r="PAN201" s="63"/>
      <c r="PAO201" s="62">
        <v>5</v>
      </c>
      <c r="PAP201" s="63"/>
      <c r="PAQ201" s="40" t="s">
        <v>192</v>
      </c>
      <c r="PAR201" s="40">
        <f t="shared" ref="PAR201" si="2886">(35.15+3.1+0.75*(2.75+2.3+2.75))*10.764</f>
        <v>474.69239999999996</v>
      </c>
      <c r="PAS201" s="40">
        <v>0</v>
      </c>
      <c r="PAT201" s="40">
        <f t="shared" ref="PAT201" si="2887">PAR201*(($F$183)+1)+(IF(PAS201&lt;101,PAS201,IF(PAS201&lt;201,PAS201/2,IF(PAS201&lt;=301,PAS201/3,PAS201/4))))</f>
        <v>712.03859999999997</v>
      </c>
      <c r="PAU201" s="62">
        <f t="shared" si="2881"/>
        <v>0</v>
      </c>
      <c r="PAV201" s="63"/>
      <c r="PAW201" s="62">
        <v>5</v>
      </c>
      <c r="PAX201" s="63"/>
      <c r="PAY201" s="40" t="s">
        <v>192</v>
      </c>
      <c r="PAZ201" s="40">
        <f t="shared" ref="PAZ201" si="2888">(35.15+3.1+0.75*(2.75+2.3+2.75))*10.764</f>
        <v>474.69239999999996</v>
      </c>
      <c r="PBA201" s="40">
        <v>0</v>
      </c>
      <c r="PBB201" s="40">
        <f t="shared" ref="PBB201" si="2889">PAZ201*(($F$183)+1)+(IF(PBA201&lt;101,PBA201,IF(PBA201&lt;201,PBA201/2,IF(PBA201&lt;=301,PBA201/3,PBA201/4))))</f>
        <v>712.03859999999997</v>
      </c>
      <c r="PBC201" s="62">
        <f t="shared" si="2881"/>
        <v>0</v>
      </c>
      <c r="PBD201" s="63"/>
      <c r="PBE201" s="62">
        <v>5</v>
      </c>
      <c r="PBF201" s="63"/>
      <c r="PBG201" s="40" t="s">
        <v>192</v>
      </c>
      <c r="PBH201" s="40">
        <f t="shared" ref="PBH201" si="2890">(35.15+3.1+0.75*(2.75+2.3+2.75))*10.764</f>
        <v>474.69239999999996</v>
      </c>
      <c r="PBI201" s="40">
        <v>0</v>
      </c>
      <c r="PBJ201" s="40">
        <f t="shared" ref="PBJ201" si="2891">PBH201*(($F$183)+1)+(IF(PBI201&lt;101,PBI201,IF(PBI201&lt;201,PBI201/2,IF(PBI201&lt;=301,PBI201/3,PBI201/4))))</f>
        <v>712.03859999999997</v>
      </c>
      <c r="PBK201" s="62">
        <f t="shared" si="2881"/>
        <v>0</v>
      </c>
      <c r="PBL201" s="63"/>
      <c r="PBM201" s="62">
        <v>5</v>
      </c>
      <c r="PBN201" s="63"/>
      <c r="PBO201" s="40" t="s">
        <v>192</v>
      </c>
      <c r="PBP201" s="40">
        <f t="shared" ref="PBP201" si="2892">(35.15+3.1+0.75*(2.75+2.3+2.75))*10.764</f>
        <v>474.69239999999996</v>
      </c>
      <c r="PBQ201" s="40">
        <v>0</v>
      </c>
      <c r="PBR201" s="40">
        <f t="shared" ref="PBR201" si="2893">PBP201*(($F$183)+1)+(IF(PBQ201&lt;101,PBQ201,IF(PBQ201&lt;201,PBQ201/2,IF(PBQ201&lt;=301,PBQ201/3,PBQ201/4))))</f>
        <v>712.03859999999997</v>
      </c>
      <c r="PBS201" s="62">
        <f t="shared" si="2881"/>
        <v>0</v>
      </c>
      <c r="PBT201" s="63"/>
      <c r="PBU201" s="62">
        <v>5</v>
      </c>
      <c r="PBV201" s="63"/>
      <c r="PBW201" s="40" t="s">
        <v>192</v>
      </c>
      <c r="PBX201" s="40">
        <f t="shared" ref="PBX201" si="2894">(35.15+3.1+0.75*(2.75+2.3+2.75))*10.764</f>
        <v>474.69239999999996</v>
      </c>
      <c r="PBY201" s="40">
        <v>0</v>
      </c>
      <c r="PBZ201" s="40">
        <f t="shared" ref="PBZ201" si="2895">PBX201*(($F$183)+1)+(IF(PBY201&lt;101,PBY201,IF(PBY201&lt;201,PBY201/2,IF(PBY201&lt;=301,PBY201/3,PBY201/4))))</f>
        <v>712.03859999999997</v>
      </c>
      <c r="PCA201" s="62">
        <f t="shared" si="2881"/>
        <v>0</v>
      </c>
      <c r="PCB201" s="63"/>
      <c r="PCC201" s="62">
        <v>5</v>
      </c>
      <c r="PCD201" s="63"/>
      <c r="PCE201" s="40" t="s">
        <v>192</v>
      </c>
      <c r="PCF201" s="40">
        <f t="shared" ref="PCF201" si="2896">(35.15+3.1+0.75*(2.75+2.3+2.75))*10.764</f>
        <v>474.69239999999996</v>
      </c>
      <c r="PCG201" s="40">
        <v>0</v>
      </c>
      <c r="PCH201" s="40">
        <f t="shared" ref="PCH201" si="2897">PCF201*(($F$183)+1)+(IF(PCG201&lt;101,PCG201,IF(PCG201&lt;201,PCG201/2,IF(PCG201&lt;=301,PCG201/3,PCG201/4))))</f>
        <v>712.03859999999997</v>
      </c>
      <c r="PCI201" s="62">
        <f t="shared" ref="PCI201:PEM201" si="2898">PCI200</f>
        <v>0</v>
      </c>
      <c r="PCJ201" s="63"/>
      <c r="PCK201" s="62">
        <v>5</v>
      </c>
      <c r="PCL201" s="63"/>
      <c r="PCM201" s="40" t="s">
        <v>192</v>
      </c>
      <c r="PCN201" s="40">
        <f t="shared" ref="PCN201" si="2899">(35.15+3.1+0.75*(2.75+2.3+2.75))*10.764</f>
        <v>474.69239999999996</v>
      </c>
      <c r="PCO201" s="40">
        <v>0</v>
      </c>
      <c r="PCP201" s="40">
        <f t="shared" ref="PCP201" si="2900">PCN201*(($F$183)+1)+(IF(PCO201&lt;101,PCO201,IF(PCO201&lt;201,PCO201/2,IF(PCO201&lt;=301,PCO201/3,PCO201/4))))</f>
        <v>712.03859999999997</v>
      </c>
      <c r="PCQ201" s="62">
        <f t="shared" si="2898"/>
        <v>0</v>
      </c>
      <c r="PCR201" s="63"/>
      <c r="PCS201" s="62">
        <v>5</v>
      </c>
      <c r="PCT201" s="63"/>
      <c r="PCU201" s="40" t="s">
        <v>192</v>
      </c>
      <c r="PCV201" s="40">
        <f t="shared" ref="PCV201" si="2901">(35.15+3.1+0.75*(2.75+2.3+2.75))*10.764</f>
        <v>474.69239999999996</v>
      </c>
      <c r="PCW201" s="40">
        <v>0</v>
      </c>
      <c r="PCX201" s="40">
        <f t="shared" ref="PCX201" si="2902">PCV201*(($F$183)+1)+(IF(PCW201&lt;101,PCW201,IF(PCW201&lt;201,PCW201/2,IF(PCW201&lt;=301,PCW201/3,PCW201/4))))</f>
        <v>712.03859999999997</v>
      </c>
      <c r="PCY201" s="62">
        <f t="shared" si="2898"/>
        <v>0</v>
      </c>
      <c r="PCZ201" s="63"/>
      <c r="PDA201" s="62">
        <v>5</v>
      </c>
      <c r="PDB201" s="63"/>
      <c r="PDC201" s="40" t="s">
        <v>192</v>
      </c>
      <c r="PDD201" s="40">
        <f t="shared" ref="PDD201" si="2903">(35.15+3.1+0.75*(2.75+2.3+2.75))*10.764</f>
        <v>474.69239999999996</v>
      </c>
      <c r="PDE201" s="40">
        <v>0</v>
      </c>
      <c r="PDF201" s="40">
        <f t="shared" ref="PDF201" si="2904">PDD201*(($F$183)+1)+(IF(PDE201&lt;101,PDE201,IF(PDE201&lt;201,PDE201/2,IF(PDE201&lt;=301,PDE201/3,PDE201/4))))</f>
        <v>712.03859999999997</v>
      </c>
      <c r="PDG201" s="62">
        <f t="shared" si="2898"/>
        <v>0</v>
      </c>
      <c r="PDH201" s="63"/>
      <c r="PDI201" s="62">
        <v>5</v>
      </c>
      <c r="PDJ201" s="63"/>
      <c r="PDK201" s="40" t="s">
        <v>192</v>
      </c>
      <c r="PDL201" s="40">
        <f t="shared" ref="PDL201" si="2905">(35.15+3.1+0.75*(2.75+2.3+2.75))*10.764</f>
        <v>474.69239999999996</v>
      </c>
      <c r="PDM201" s="40">
        <v>0</v>
      </c>
      <c r="PDN201" s="40">
        <f t="shared" ref="PDN201" si="2906">PDL201*(($F$183)+1)+(IF(PDM201&lt;101,PDM201,IF(PDM201&lt;201,PDM201/2,IF(PDM201&lt;=301,PDM201/3,PDM201/4))))</f>
        <v>712.03859999999997</v>
      </c>
      <c r="PDO201" s="62">
        <f t="shared" si="2898"/>
        <v>0</v>
      </c>
      <c r="PDP201" s="63"/>
      <c r="PDQ201" s="62">
        <v>5</v>
      </c>
      <c r="PDR201" s="63"/>
      <c r="PDS201" s="40" t="s">
        <v>192</v>
      </c>
      <c r="PDT201" s="40">
        <f t="shared" ref="PDT201" si="2907">(35.15+3.1+0.75*(2.75+2.3+2.75))*10.764</f>
        <v>474.69239999999996</v>
      </c>
      <c r="PDU201" s="40">
        <v>0</v>
      </c>
      <c r="PDV201" s="40">
        <f t="shared" ref="PDV201" si="2908">PDT201*(($F$183)+1)+(IF(PDU201&lt;101,PDU201,IF(PDU201&lt;201,PDU201/2,IF(PDU201&lt;=301,PDU201/3,PDU201/4))))</f>
        <v>712.03859999999997</v>
      </c>
      <c r="PDW201" s="62">
        <f t="shared" si="2898"/>
        <v>0</v>
      </c>
      <c r="PDX201" s="63"/>
      <c r="PDY201" s="62">
        <v>5</v>
      </c>
      <c r="PDZ201" s="63"/>
      <c r="PEA201" s="40" t="s">
        <v>192</v>
      </c>
      <c r="PEB201" s="40">
        <f t="shared" ref="PEB201" si="2909">(35.15+3.1+0.75*(2.75+2.3+2.75))*10.764</f>
        <v>474.69239999999996</v>
      </c>
      <c r="PEC201" s="40">
        <v>0</v>
      </c>
      <c r="PED201" s="40">
        <f t="shared" ref="PED201" si="2910">PEB201*(($F$183)+1)+(IF(PEC201&lt;101,PEC201,IF(PEC201&lt;201,PEC201/2,IF(PEC201&lt;=301,PEC201/3,PEC201/4))))</f>
        <v>712.03859999999997</v>
      </c>
      <c r="PEE201" s="62">
        <f t="shared" si="2898"/>
        <v>0</v>
      </c>
      <c r="PEF201" s="63"/>
      <c r="PEG201" s="62">
        <v>5</v>
      </c>
      <c r="PEH201" s="63"/>
      <c r="PEI201" s="40" t="s">
        <v>192</v>
      </c>
      <c r="PEJ201" s="40">
        <f t="shared" ref="PEJ201" si="2911">(35.15+3.1+0.75*(2.75+2.3+2.75))*10.764</f>
        <v>474.69239999999996</v>
      </c>
      <c r="PEK201" s="40">
        <v>0</v>
      </c>
      <c r="PEL201" s="40">
        <f t="shared" ref="PEL201" si="2912">PEJ201*(($F$183)+1)+(IF(PEK201&lt;101,PEK201,IF(PEK201&lt;201,PEK201/2,IF(PEK201&lt;=301,PEK201/3,PEK201/4))))</f>
        <v>712.03859999999997</v>
      </c>
      <c r="PEM201" s="62">
        <f t="shared" si="2898"/>
        <v>0</v>
      </c>
      <c r="PEN201" s="63"/>
      <c r="PEO201" s="62">
        <v>5</v>
      </c>
      <c r="PEP201" s="63"/>
      <c r="PEQ201" s="40" t="s">
        <v>192</v>
      </c>
      <c r="PER201" s="40">
        <f t="shared" ref="PER201" si="2913">(35.15+3.1+0.75*(2.75+2.3+2.75))*10.764</f>
        <v>474.69239999999996</v>
      </c>
      <c r="PES201" s="40">
        <v>0</v>
      </c>
      <c r="PET201" s="40">
        <f t="shared" ref="PET201" si="2914">PER201*(($F$183)+1)+(IF(PES201&lt;101,PES201,IF(PES201&lt;201,PES201/2,IF(PES201&lt;=301,PES201/3,PES201/4))))</f>
        <v>712.03859999999997</v>
      </c>
      <c r="PEU201" s="62">
        <f t="shared" ref="PEU201:PGY201" si="2915">PEU200</f>
        <v>0</v>
      </c>
      <c r="PEV201" s="63"/>
      <c r="PEW201" s="62">
        <v>5</v>
      </c>
      <c r="PEX201" s="63"/>
      <c r="PEY201" s="40" t="s">
        <v>192</v>
      </c>
      <c r="PEZ201" s="40">
        <f t="shared" ref="PEZ201" si="2916">(35.15+3.1+0.75*(2.75+2.3+2.75))*10.764</f>
        <v>474.69239999999996</v>
      </c>
      <c r="PFA201" s="40">
        <v>0</v>
      </c>
      <c r="PFB201" s="40">
        <f t="shared" ref="PFB201" si="2917">PEZ201*(($F$183)+1)+(IF(PFA201&lt;101,PFA201,IF(PFA201&lt;201,PFA201/2,IF(PFA201&lt;=301,PFA201/3,PFA201/4))))</f>
        <v>712.03859999999997</v>
      </c>
      <c r="PFC201" s="62">
        <f t="shared" si="2915"/>
        <v>0</v>
      </c>
      <c r="PFD201" s="63"/>
      <c r="PFE201" s="62">
        <v>5</v>
      </c>
      <c r="PFF201" s="63"/>
      <c r="PFG201" s="40" t="s">
        <v>192</v>
      </c>
      <c r="PFH201" s="40">
        <f t="shared" ref="PFH201" si="2918">(35.15+3.1+0.75*(2.75+2.3+2.75))*10.764</f>
        <v>474.69239999999996</v>
      </c>
      <c r="PFI201" s="40">
        <v>0</v>
      </c>
      <c r="PFJ201" s="40">
        <f t="shared" ref="PFJ201" si="2919">PFH201*(($F$183)+1)+(IF(PFI201&lt;101,PFI201,IF(PFI201&lt;201,PFI201/2,IF(PFI201&lt;=301,PFI201/3,PFI201/4))))</f>
        <v>712.03859999999997</v>
      </c>
      <c r="PFK201" s="62">
        <f t="shared" si="2915"/>
        <v>0</v>
      </c>
      <c r="PFL201" s="63"/>
      <c r="PFM201" s="62">
        <v>5</v>
      </c>
      <c r="PFN201" s="63"/>
      <c r="PFO201" s="40" t="s">
        <v>192</v>
      </c>
      <c r="PFP201" s="40">
        <f t="shared" ref="PFP201" si="2920">(35.15+3.1+0.75*(2.75+2.3+2.75))*10.764</f>
        <v>474.69239999999996</v>
      </c>
      <c r="PFQ201" s="40">
        <v>0</v>
      </c>
      <c r="PFR201" s="40">
        <f t="shared" ref="PFR201" si="2921">PFP201*(($F$183)+1)+(IF(PFQ201&lt;101,PFQ201,IF(PFQ201&lt;201,PFQ201/2,IF(PFQ201&lt;=301,PFQ201/3,PFQ201/4))))</f>
        <v>712.03859999999997</v>
      </c>
      <c r="PFS201" s="62">
        <f t="shared" si="2915"/>
        <v>0</v>
      </c>
      <c r="PFT201" s="63"/>
      <c r="PFU201" s="62">
        <v>5</v>
      </c>
      <c r="PFV201" s="63"/>
      <c r="PFW201" s="40" t="s">
        <v>192</v>
      </c>
      <c r="PFX201" s="40">
        <f t="shared" ref="PFX201" si="2922">(35.15+3.1+0.75*(2.75+2.3+2.75))*10.764</f>
        <v>474.69239999999996</v>
      </c>
      <c r="PFY201" s="40">
        <v>0</v>
      </c>
      <c r="PFZ201" s="40">
        <f t="shared" ref="PFZ201" si="2923">PFX201*(($F$183)+1)+(IF(PFY201&lt;101,PFY201,IF(PFY201&lt;201,PFY201/2,IF(PFY201&lt;=301,PFY201/3,PFY201/4))))</f>
        <v>712.03859999999997</v>
      </c>
      <c r="PGA201" s="62">
        <f t="shared" si="2915"/>
        <v>0</v>
      </c>
      <c r="PGB201" s="63"/>
      <c r="PGC201" s="62">
        <v>5</v>
      </c>
      <c r="PGD201" s="63"/>
      <c r="PGE201" s="40" t="s">
        <v>192</v>
      </c>
      <c r="PGF201" s="40">
        <f t="shared" ref="PGF201" si="2924">(35.15+3.1+0.75*(2.75+2.3+2.75))*10.764</f>
        <v>474.69239999999996</v>
      </c>
      <c r="PGG201" s="40">
        <v>0</v>
      </c>
      <c r="PGH201" s="40">
        <f t="shared" ref="PGH201" si="2925">PGF201*(($F$183)+1)+(IF(PGG201&lt;101,PGG201,IF(PGG201&lt;201,PGG201/2,IF(PGG201&lt;=301,PGG201/3,PGG201/4))))</f>
        <v>712.03859999999997</v>
      </c>
      <c r="PGI201" s="62">
        <f t="shared" si="2915"/>
        <v>0</v>
      </c>
      <c r="PGJ201" s="63"/>
      <c r="PGK201" s="62">
        <v>5</v>
      </c>
      <c r="PGL201" s="63"/>
      <c r="PGM201" s="40" t="s">
        <v>192</v>
      </c>
      <c r="PGN201" s="40">
        <f t="shared" ref="PGN201" si="2926">(35.15+3.1+0.75*(2.75+2.3+2.75))*10.764</f>
        <v>474.69239999999996</v>
      </c>
      <c r="PGO201" s="40">
        <v>0</v>
      </c>
      <c r="PGP201" s="40">
        <f t="shared" ref="PGP201" si="2927">PGN201*(($F$183)+1)+(IF(PGO201&lt;101,PGO201,IF(PGO201&lt;201,PGO201/2,IF(PGO201&lt;=301,PGO201/3,PGO201/4))))</f>
        <v>712.03859999999997</v>
      </c>
      <c r="PGQ201" s="62">
        <f t="shared" si="2915"/>
        <v>0</v>
      </c>
      <c r="PGR201" s="63"/>
      <c r="PGS201" s="62">
        <v>5</v>
      </c>
      <c r="PGT201" s="63"/>
      <c r="PGU201" s="40" t="s">
        <v>192</v>
      </c>
      <c r="PGV201" s="40">
        <f t="shared" ref="PGV201" si="2928">(35.15+3.1+0.75*(2.75+2.3+2.75))*10.764</f>
        <v>474.69239999999996</v>
      </c>
      <c r="PGW201" s="40">
        <v>0</v>
      </c>
      <c r="PGX201" s="40">
        <f t="shared" ref="PGX201" si="2929">PGV201*(($F$183)+1)+(IF(PGW201&lt;101,PGW201,IF(PGW201&lt;201,PGW201/2,IF(PGW201&lt;=301,PGW201/3,PGW201/4))))</f>
        <v>712.03859999999997</v>
      </c>
      <c r="PGY201" s="62">
        <f t="shared" si="2915"/>
        <v>0</v>
      </c>
      <c r="PGZ201" s="63"/>
      <c r="PHA201" s="62">
        <v>5</v>
      </c>
      <c r="PHB201" s="63"/>
      <c r="PHC201" s="40" t="s">
        <v>192</v>
      </c>
      <c r="PHD201" s="40">
        <f t="shared" ref="PHD201" si="2930">(35.15+3.1+0.75*(2.75+2.3+2.75))*10.764</f>
        <v>474.69239999999996</v>
      </c>
      <c r="PHE201" s="40">
        <v>0</v>
      </c>
      <c r="PHF201" s="40">
        <f t="shared" ref="PHF201" si="2931">PHD201*(($F$183)+1)+(IF(PHE201&lt;101,PHE201,IF(PHE201&lt;201,PHE201/2,IF(PHE201&lt;=301,PHE201/3,PHE201/4))))</f>
        <v>712.03859999999997</v>
      </c>
      <c r="PHG201" s="62">
        <f t="shared" ref="PHG201:PJK201" si="2932">PHG200</f>
        <v>0</v>
      </c>
      <c r="PHH201" s="63"/>
      <c r="PHI201" s="62">
        <v>5</v>
      </c>
      <c r="PHJ201" s="63"/>
      <c r="PHK201" s="40" t="s">
        <v>192</v>
      </c>
      <c r="PHL201" s="40">
        <f t="shared" ref="PHL201" si="2933">(35.15+3.1+0.75*(2.75+2.3+2.75))*10.764</f>
        <v>474.69239999999996</v>
      </c>
      <c r="PHM201" s="40">
        <v>0</v>
      </c>
      <c r="PHN201" s="40">
        <f t="shared" ref="PHN201" si="2934">PHL201*(($F$183)+1)+(IF(PHM201&lt;101,PHM201,IF(PHM201&lt;201,PHM201/2,IF(PHM201&lt;=301,PHM201/3,PHM201/4))))</f>
        <v>712.03859999999997</v>
      </c>
      <c r="PHO201" s="62">
        <f t="shared" si="2932"/>
        <v>0</v>
      </c>
      <c r="PHP201" s="63"/>
      <c r="PHQ201" s="62">
        <v>5</v>
      </c>
      <c r="PHR201" s="63"/>
      <c r="PHS201" s="40" t="s">
        <v>192</v>
      </c>
      <c r="PHT201" s="40">
        <f t="shared" ref="PHT201" si="2935">(35.15+3.1+0.75*(2.75+2.3+2.75))*10.764</f>
        <v>474.69239999999996</v>
      </c>
      <c r="PHU201" s="40">
        <v>0</v>
      </c>
      <c r="PHV201" s="40">
        <f t="shared" ref="PHV201" si="2936">PHT201*(($F$183)+1)+(IF(PHU201&lt;101,PHU201,IF(PHU201&lt;201,PHU201/2,IF(PHU201&lt;=301,PHU201/3,PHU201/4))))</f>
        <v>712.03859999999997</v>
      </c>
      <c r="PHW201" s="62">
        <f t="shared" si="2932"/>
        <v>0</v>
      </c>
      <c r="PHX201" s="63"/>
      <c r="PHY201" s="62">
        <v>5</v>
      </c>
      <c r="PHZ201" s="63"/>
      <c r="PIA201" s="40" t="s">
        <v>192</v>
      </c>
      <c r="PIB201" s="40">
        <f t="shared" ref="PIB201" si="2937">(35.15+3.1+0.75*(2.75+2.3+2.75))*10.764</f>
        <v>474.69239999999996</v>
      </c>
      <c r="PIC201" s="40">
        <v>0</v>
      </c>
      <c r="PID201" s="40">
        <f t="shared" ref="PID201" si="2938">PIB201*(($F$183)+1)+(IF(PIC201&lt;101,PIC201,IF(PIC201&lt;201,PIC201/2,IF(PIC201&lt;=301,PIC201/3,PIC201/4))))</f>
        <v>712.03859999999997</v>
      </c>
      <c r="PIE201" s="62">
        <f t="shared" si="2932"/>
        <v>0</v>
      </c>
      <c r="PIF201" s="63"/>
      <c r="PIG201" s="62">
        <v>5</v>
      </c>
      <c r="PIH201" s="63"/>
      <c r="PII201" s="40" t="s">
        <v>192</v>
      </c>
      <c r="PIJ201" s="40">
        <f t="shared" ref="PIJ201" si="2939">(35.15+3.1+0.75*(2.75+2.3+2.75))*10.764</f>
        <v>474.69239999999996</v>
      </c>
      <c r="PIK201" s="40">
        <v>0</v>
      </c>
      <c r="PIL201" s="40">
        <f t="shared" ref="PIL201" si="2940">PIJ201*(($F$183)+1)+(IF(PIK201&lt;101,PIK201,IF(PIK201&lt;201,PIK201/2,IF(PIK201&lt;=301,PIK201/3,PIK201/4))))</f>
        <v>712.03859999999997</v>
      </c>
      <c r="PIM201" s="62">
        <f t="shared" si="2932"/>
        <v>0</v>
      </c>
      <c r="PIN201" s="63"/>
      <c r="PIO201" s="62">
        <v>5</v>
      </c>
      <c r="PIP201" s="63"/>
      <c r="PIQ201" s="40" t="s">
        <v>192</v>
      </c>
      <c r="PIR201" s="40">
        <f t="shared" ref="PIR201" si="2941">(35.15+3.1+0.75*(2.75+2.3+2.75))*10.764</f>
        <v>474.69239999999996</v>
      </c>
      <c r="PIS201" s="40">
        <v>0</v>
      </c>
      <c r="PIT201" s="40">
        <f t="shared" ref="PIT201" si="2942">PIR201*(($F$183)+1)+(IF(PIS201&lt;101,PIS201,IF(PIS201&lt;201,PIS201/2,IF(PIS201&lt;=301,PIS201/3,PIS201/4))))</f>
        <v>712.03859999999997</v>
      </c>
      <c r="PIU201" s="62">
        <f t="shared" si="2932"/>
        <v>0</v>
      </c>
      <c r="PIV201" s="63"/>
      <c r="PIW201" s="62">
        <v>5</v>
      </c>
      <c r="PIX201" s="63"/>
      <c r="PIY201" s="40" t="s">
        <v>192</v>
      </c>
      <c r="PIZ201" s="40">
        <f t="shared" ref="PIZ201" si="2943">(35.15+3.1+0.75*(2.75+2.3+2.75))*10.764</f>
        <v>474.69239999999996</v>
      </c>
      <c r="PJA201" s="40">
        <v>0</v>
      </c>
      <c r="PJB201" s="40">
        <f t="shared" ref="PJB201" si="2944">PIZ201*(($F$183)+1)+(IF(PJA201&lt;101,PJA201,IF(PJA201&lt;201,PJA201/2,IF(PJA201&lt;=301,PJA201/3,PJA201/4))))</f>
        <v>712.03859999999997</v>
      </c>
      <c r="PJC201" s="62">
        <f t="shared" si="2932"/>
        <v>0</v>
      </c>
      <c r="PJD201" s="63"/>
      <c r="PJE201" s="62">
        <v>5</v>
      </c>
      <c r="PJF201" s="63"/>
      <c r="PJG201" s="40" t="s">
        <v>192</v>
      </c>
      <c r="PJH201" s="40">
        <f t="shared" ref="PJH201" si="2945">(35.15+3.1+0.75*(2.75+2.3+2.75))*10.764</f>
        <v>474.69239999999996</v>
      </c>
      <c r="PJI201" s="40">
        <v>0</v>
      </c>
      <c r="PJJ201" s="40">
        <f t="shared" ref="PJJ201" si="2946">PJH201*(($F$183)+1)+(IF(PJI201&lt;101,PJI201,IF(PJI201&lt;201,PJI201/2,IF(PJI201&lt;=301,PJI201/3,PJI201/4))))</f>
        <v>712.03859999999997</v>
      </c>
      <c r="PJK201" s="62">
        <f t="shared" si="2932"/>
        <v>0</v>
      </c>
      <c r="PJL201" s="63"/>
      <c r="PJM201" s="62">
        <v>5</v>
      </c>
      <c r="PJN201" s="63"/>
      <c r="PJO201" s="40" t="s">
        <v>192</v>
      </c>
      <c r="PJP201" s="40">
        <f t="shared" ref="PJP201" si="2947">(35.15+3.1+0.75*(2.75+2.3+2.75))*10.764</f>
        <v>474.69239999999996</v>
      </c>
      <c r="PJQ201" s="40">
        <v>0</v>
      </c>
      <c r="PJR201" s="40">
        <f t="shared" ref="PJR201" si="2948">PJP201*(($F$183)+1)+(IF(PJQ201&lt;101,PJQ201,IF(PJQ201&lt;201,PJQ201/2,IF(PJQ201&lt;=301,PJQ201/3,PJQ201/4))))</f>
        <v>712.03859999999997</v>
      </c>
      <c r="PJS201" s="62">
        <f t="shared" ref="PJS201:PLW201" si="2949">PJS200</f>
        <v>0</v>
      </c>
      <c r="PJT201" s="63"/>
      <c r="PJU201" s="62">
        <v>5</v>
      </c>
      <c r="PJV201" s="63"/>
      <c r="PJW201" s="40" t="s">
        <v>192</v>
      </c>
      <c r="PJX201" s="40">
        <f t="shared" ref="PJX201" si="2950">(35.15+3.1+0.75*(2.75+2.3+2.75))*10.764</f>
        <v>474.69239999999996</v>
      </c>
      <c r="PJY201" s="40">
        <v>0</v>
      </c>
      <c r="PJZ201" s="40">
        <f t="shared" ref="PJZ201" si="2951">PJX201*(($F$183)+1)+(IF(PJY201&lt;101,PJY201,IF(PJY201&lt;201,PJY201/2,IF(PJY201&lt;=301,PJY201/3,PJY201/4))))</f>
        <v>712.03859999999997</v>
      </c>
      <c r="PKA201" s="62">
        <f t="shared" si="2949"/>
        <v>0</v>
      </c>
      <c r="PKB201" s="63"/>
      <c r="PKC201" s="62">
        <v>5</v>
      </c>
      <c r="PKD201" s="63"/>
      <c r="PKE201" s="40" t="s">
        <v>192</v>
      </c>
      <c r="PKF201" s="40">
        <f t="shared" ref="PKF201" si="2952">(35.15+3.1+0.75*(2.75+2.3+2.75))*10.764</f>
        <v>474.69239999999996</v>
      </c>
      <c r="PKG201" s="40">
        <v>0</v>
      </c>
      <c r="PKH201" s="40">
        <f t="shared" ref="PKH201" si="2953">PKF201*(($F$183)+1)+(IF(PKG201&lt;101,PKG201,IF(PKG201&lt;201,PKG201/2,IF(PKG201&lt;=301,PKG201/3,PKG201/4))))</f>
        <v>712.03859999999997</v>
      </c>
      <c r="PKI201" s="62">
        <f t="shared" si="2949"/>
        <v>0</v>
      </c>
      <c r="PKJ201" s="63"/>
      <c r="PKK201" s="62">
        <v>5</v>
      </c>
      <c r="PKL201" s="63"/>
      <c r="PKM201" s="40" t="s">
        <v>192</v>
      </c>
      <c r="PKN201" s="40">
        <f t="shared" ref="PKN201" si="2954">(35.15+3.1+0.75*(2.75+2.3+2.75))*10.764</f>
        <v>474.69239999999996</v>
      </c>
      <c r="PKO201" s="40">
        <v>0</v>
      </c>
      <c r="PKP201" s="40">
        <f t="shared" ref="PKP201" si="2955">PKN201*(($F$183)+1)+(IF(PKO201&lt;101,PKO201,IF(PKO201&lt;201,PKO201/2,IF(PKO201&lt;=301,PKO201/3,PKO201/4))))</f>
        <v>712.03859999999997</v>
      </c>
      <c r="PKQ201" s="62">
        <f t="shared" si="2949"/>
        <v>0</v>
      </c>
      <c r="PKR201" s="63"/>
      <c r="PKS201" s="62">
        <v>5</v>
      </c>
      <c r="PKT201" s="63"/>
      <c r="PKU201" s="40" t="s">
        <v>192</v>
      </c>
      <c r="PKV201" s="40">
        <f t="shared" ref="PKV201" si="2956">(35.15+3.1+0.75*(2.75+2.3+2.75))*10.764</f>
        <v>474.69239999999996</v>
      </c>
      <c r="PKW201" s="40">
        <v>0</v>
      </c>
      <c r="PKX201" s="40">
        <f t="shared" ref="PKX201" si="2957">PKV201*(($F$183)+1)+(IF(PKW201&lt;101,PKW201,IF(PKW201&lt;201,PKW201/2,IF(PKW201&lt;=301,PKW201/3,PKW201/4))))</f>
        <v>712.03859999999997</v>
      </c>
      <c r="PKY201" s="62">
        <f t="shared" si="2949"/>
        <v>0</v>
      </c>
      <c r="PKZ201" s="63"/>
      <c r="PLA201" s="62">
        <v>5</v>
      </c>
      <c r="PLB201" s="63"/>
      <c r="PLC201" s="40" t="s">
        <v>192</v>
      </c>
      <c r="PLD201" s="40">
        <f t="shared" ref="PLD201" si="2958">(35.15+3.1+0.75*(2.75+2.3+2.75))*10.764</f>
        <v>474.69239999999996</v>
      </c>
      <c r="PLE201" s="40">
        <v>0</v>
      </c>
      <c r="PLF201" s="40">
        <f t="shared" ref="PLF201" si="2959">PLD201*(($F$183)+1)+(IF(PLE201&lt;101,PLE201,IF(PLE201&lt;201,PLE201/2,IF(PLE201&lt;=301,PLE201/3,PLE201/4))))</f>
        <v>712.03859999999997</v>
      </c>
      <c r="PLG201" s="62">
        <f t="shared" si="2949"/>
        <v>0</v>
      </c>
      <c r="PLH201" s="63"/>
      <c r="PLI201" s="62">
        <v>5</v>
      </c>
      <c r="PLJ201" s="63"/>
      <c r="PLK201" s="40" t="s">
        <v>192</v>
      </c>
      <c r="PLL201" s="40">
        <f t="shared" ref="PLL201" si="2960">(35.15+3.1+0.75*(2.75+2.3+2.75))*10.764</f>
        <v>474.69239999999996</v>
      </c>
      <c r="PLM201" s="40">
        <v>0</v>
      </c>
      <c r="PLN201" s="40">
        <f t="shared" ref="PLN201" si="2961">PLL201*(($F$183)+1)+(IF(PLM201&lt;101,PLM201,IF(PLM201&lt;201,PLM201/2,IF(PLM201&lt;=301,PLM201/3,PLM201/4))))</f>
        <v>712.03859999999997</v>
      </c>
      <c r="PLO201" s="62">
        <f t="shared" si="2949"/>
        <v>0</v>
      </c>
      <c r="PLP201" s="63"/>
      <c r="PLQ201" s="62">
        <v>5</v>
      </c>
      <c r="PLR201" s="63"/>
      <c r="PLS201" s="40" t="s">
        <v>192</v>
      </c>
      <c r="PLT201" s="40">
        <f t="shared" ref="PLT201" si="2962">(35.15+3.1+0.75*(2.75+2.3+2.75))*10.764</f>
        <v>474.69239999999996</v>
      </c>
      <c r="PLU201" s="40">
        <v>0</v>
      </c>
      <c r="PLV201" s="40">
        <f t="shared" ref="PLV201" si="2963">PLT201*(($F$183)+1)+(IF(PLU201&lt;101,PLU201,IF(PLU201&lt;201,PLU201/2,IF(PLU201&lt;=301,PLU201/3,PLU201/4))))</f>
        <v>712.03859999999997</v>
      </c>
      <c r="PLW201" s="62">
        <f t="shared" si="2949"/>
        <v>0</v>
      </c>
      <c r="PLX201" s="63"/>
      <c r="PLY201" s="62">
        <v>5</v>
      </c>
      <c r="PLZ201" s="63"/>
      <c r="PMA201" s="40" t="s">
        <v>192</v>
      </c>
      <c r="PMB201" s="40">
        <f t="shared" ref="PMB201" si="2964">(35.15+3.1+0.75*(2.75+2.3+2.75))*10.764</f>
        <v>474.69239999999996</v>
      </c>
      <c r="PMC201" s="40">
        <v>0</v>
      </c>
      <c r="PMD201" s="40">
        <f t="shared" ref="PMD201" si="2965">PMB201*(($F$183)+1)+(IF(PMC201&lt;101,PMC201,IF(PMC201&lt;201,PMC201/2,IF(PMC201&lt;=301,PMC201/3,PMC201/4))))</f>
        <v>712.03859999999997</v>
      </c>
      <c r="PME201" s="62">
        <f t="shared" ref="PME201:POI201" si="2966">PME200</f>
        <v>0</v>
      </c>
      <c r="PMF201" s="63"/>
      <c r="PMG201" s="62">
        <v>5</v>
      </c>
      <c r="PMH201" s="63"/>
      <c r="PMI201" s="40" t="s">
        <v>192</v>
      </c>
      <c r="PMJ201" s="40">
        <f t="shared" ref="PMJ201" si="2967">(35.15+3.1+0.75*(2.75+2.3+2.75))*10.764</f>
        <v>474.69239999999996</v>
      </c>
      <c r="PMK201" s="40">
        <v>0</v>
      </c>
      <c r="PML201" s="40">
        <f t="shared" ref="PML201" si="2968">PMJ201*(($F$183)+1)+(IF(PMK201&lt;101,PMK201,IF(PMK201&lt;201,PMK201/2,IF(PMK201&lt;=301,PMK201/3,PMK201/4))))</f>
        <v>712.03859999999997</v>
      </c>
      <c r="PMM201" s="62">
        <f t="shared" si="2966"/>
        <v>0</v>
      </c>
      <c r="PMN201" s="63"/>
      <c r="PMO201" s="62">
        <v>5</v>
      </c>
      <c r="PMP201" s="63"/>
      <c r="PMQ201" s="40" t="s">
        <v>192</v>
      </c>
      <c r="PMR201" s="40">
        <f t="shared" ref="PMR201" si="2969">(35.15+3.1+0.75*(2.75+2.3+2.75))*10.764</f>
        <v>474.69239999999996</v>
      </c>
      <c r="PMS201" s="40">
        <v>0</v>
      </c>
      <c r="PMT201" s="40">
        <f t="shared" ref="PMT201" si="2970">PMR201*(($F$183)+1)+(IF(PMS201&lt;101,PMS201,IF(PMS201&lt;201,PMS201/2,IF(PMS201&lt;=301,PMS201/3,PMS201/4))))</f>
        <v>712.03859999999997</v>
      </c>
      <c r="PMU201" s="62">
        <f t="shared" si="2966"/>
        <v>0</v>
      </c>
      <c r="PMV201" s="63"/>
      <c r="PMW201" s="62">
        <v>5</v>
      </c>
      <c r="PMX201" s="63"/>
      <c r="PMY201" s="40" t="s">
        <v>192</v>
      </c>
      <c r="PMZ201" s="40">
        <f t="shared" ref="PMZ201" si="2971">(35.15+3.1+0.75*(2.75+2.3+2.75))*10.764</f>
        <v>474.69239999999996</v>
      </c>
      <c r="PNA201" s="40">
        <v>0</v>
      </c>
      <c r="PNB201" s="40">
        <f t="shared" ref="PNB201" si="2972">PMZ201*(($F$183)+1)+(IF(PNA201&lt;101,PNA201,IF(PNA201&lt;201,PNA201/2,IF(PNA201&lt;=301,PNA201/3,PNA201/4))))</f>
        <v>712.03859999999997</v>
      </c>
      <c r="PNC201" s="62">
        <f t="shared" si="2966"/>
        <v>0</v>
      </c>
      <c r="PND201" s="63"/>
      <c r="PNE201" s="62">
        <v>5</v>
      </c>
      <c r="PNF201" s="63"/>
      <c r="PNG201" s="40" t="s">
        <v>192</v>
      </c>
      <c r="PNH201" s="40">
        <f t="shared" ref="PNH201" si="2973">(35.15+3.1+0.75*(2.75+2.3+2.75))*10.764</f>
        <v>474.69239999999996</v>
      </c>
      <c r="PNI201" s="40">
        <v>0</v>
      </c>
      <c r="PNJ201" s="40">
        <f t="shared" ref="PNJ201" si="2974">PNH201*(($F$183)+1)+(IF(PNI201&lt;101,PNI201,IF(PNI201&lt;201,PNI201/2,IF(PNI201&lt;=301,PNI201/3,PNI201/4))))</f>
        <v>712.03859999999997</v>
      </c>
      <c r="PNK201" s="62">
        <f t="shared" si="2966"/>
        <v>0</v>
      </c>
      <c r="PNL201" s="63"/>
      <c r="PNM201" s="62">
        <v>5</v>
      </c>
      <c r="PNN201" s="63"/>
      <c r="PNO201" s="40" t="s">
        <v>192</v>
      </c>
      <c r="PNP201" s="40">
        <f t="shared" ref="PNP201" si="2975">(35.15+3.1+0.75*(2.75+2.3+2.75))*10.764</f>
        <v>474.69239999999996</v>
      </c>
      <c r="PNQ201" s="40">
        <v>0</v>
      </c>
      <c r="PNR201" s="40">
        <f t="shared" ref="PNR201" si="2976">PNP201*(($F$183)+1)+(IF(PNQ201&lt;101,PNQ201,IF(PNQ201&lt;201,PNQ201/2,IF(PNQ201&lt;=301,PNQ201/3,PNQ201/4))))</f>
        <v>712.03859999999997</v>
      </c>
      <c r="PNS201" s="62">
        <f t="shared" si="2966"/>
        <v>0</v>
      </c>
      <c r="PNT201" s="63"/>
      <c r="PNU201" s="62">
        <v>5</v>
      </c>
      <c r="PNV201" s="63"/>
      <c r="PNW201" s="40" t="s">
        <v>192</v>
      </c>
      <c r="PNX201" s="40">
        <f t="shared" ref="PNX201" si="2977">(35.15+3.1+0.75*(2.75+2.3+2.75))*10.764</f>
        <v>474.69239999999996</v>
      </c>
      <c r="PNY201" s="40">
        <v>0</v>
      </c>
      <c r="PNZ201" s="40">
        <f t="shared" ref="PNZ201" si="2978">PNX201*(($F$183)+1)+(IF(PNY201&lt;101,PNY201,IF(PNY201&lt;201,PNY201/2,IF(PNY201&lt;=301,PNY201/3,PNY201/4))))</f>
        <v>712.03859999999997</v>
      </c>
      <c r="POA201" s="62">
        <f t="shared" si="2966"/>
        <v>0</v>
      </c>
      <c r="POB201" s="63"/>
      <c r="POC201" s="62">
        <v>5</v>
      </c>
      <c r="POD201" s="63"/>
      <c r="POE201" s="40" t="s">
        <v>192</v>
      </c>
      <c r="POF201" s="40">
        <f t="shared" ref="POF201" si="2979">(35.15+3.1+0.75*(2.75+2.3+2.75))*10.764</f>
        <v>474.69239999999996</v>
      </c>
      <c r="POG201" s="40">
        <v>0</v>
      </c>
      <c r="POH201" s="40">
        <f t="shared" ref="POH201" si="2980">POF201*(($F$183)+1)+(IF(POG201&lt;101,POG201,IF(POG201&lt;201,POG201/2,IF(POG201&lt;=301,POG201/3,POG201/4))))</f>
        <v>712.03859999999997</v>
      </c>
      <c r="POI201" s="62">
        <f t="shared" si="2966"/>
        <v>0</v>
      </c>
      <c r="POJ201" s="63"/>
      <c r="POK201" s="62">
        <v>5</v>
      </c>
      <c r="POL201" s="63"/>
      <c r="POM201" s="40" t="s">
        <v>192</v>
      </c>
      <c r="PON201" s="40">
        <f t="shared" ref="PON201" si="2981">(35.15+3.1+0.75*(2.75+2.3+2.75))*10.764</f>
        <v>474.69239999999996</v>
      </c>
      <c r="POO201" s="40">
        <v>0</v>
      </c>
      <c r="POP201" s="40">
        <f t="shared" ref="POP201" si="2982">PON201*(($F$183)+1)+(IF(POO201&lt;101,POO201,IF(POO201&lt;201,POO201/2,IF(POO201&lt;=301,POO201/3,POO201/4))))</f>
        <v>712.03859999999997</v>
      </c>
      <c r="POQ201" s="62">
        <f t="shared" ref="POQ201:PQU201" si="2983">POQ200</f>
        <v>0</v>
      </c>
      <c r="POR201" s="63"/>
      <c r="POS201" s="62">
        <v>5</v>
      </c>
      <c r="POT201" s="63"/>
      <c r="POU201" s="40" t="s">
        <v>192</v>
      </c>
      <c r="POV201" s="40">
        <f t="shared" ref="POV201" si="2984">(35.15+3.1+0.75*(2.75+2.3+2.75))*10.764</f>
        <v>474.69239999999996</v>
      </c>
      <c r="POW201" s="40">
        <v>0</v>
      </c>
      <c r="POX201" s="40">
        <f t="shared" ref="POX201" si="2985">POV201*(($F$183)+1)+(IF(POW201&lt;101,POW201,IF(POW201&lt;201,POW201/2,IF(POW201&lt;=301,POW201/3,POW201/4))))</f>
        <v>712.03859999999997</v>
      </c>
      <c r="POY201" s="62">
        <f t="shared" si="2983"/>
        <v>0</v>
      </c>
      <c r="POZ201" s="63"/>
      <c r="PPA201" s="62">
        <v>5</v>
      </c>
      <c r="PPB201" s="63"/>
      <c r="PPC201" s="40" t="s">
        <v>192</v>
      </c>
      <c r="PPD201" s="40">
        <f t="shared" ref="PPD201" si="2986">(35.15+3.1+0.75*(2.75+2.3+2.75))*10.764</f>
        <v>474.69239999999996</v>
      </c>
      <c r="PPE201" s="40">
        <v>0</v>
      </c>
      <c r="PPF201" s="40">
        <f t="shared" ref="PPF201" si="2987">PPD201*(($F$183)+1)+(IF(PPE201&lt;101,PPE201,IF(PPE201&lt;201,PPE201/2,IF(PPE201&lt;=301,PPE201/3,PPE201/4))))</f>
        <v>712.03859999999997</v>
      </c>
      <c r="PPG201" s="62">
        <f t="shared" si="2983"/>
        <v>0</v>
      </c>
      <c r="PPH201" s="63"/>
      <c r="PPI201" s="62">
        <v>5</v>
      </c>
      <c r="PPJ201" s="63"/>
      <c r="PPK201" s="40" t="s">
        <v>192</v>
      </c>
      <c r="PPL201" s="40">
        <f t="shared" ref="PPL201" si="2988">(35.15+3.1+0.75*(2.75+2.3+2.75))*10.764</f>
        <v>474.69239999999996</v>
      </c>
      <c r="PPM201" s="40">
        <v>0</v>
      </c>
      <c r="PPN201" s="40">
        <f t="shared" ref="PPN201" si="2989">PPL201*(($F$183)+1)+(IF(PPM201&lt;101,PPM201,IF(PPM201&lt;201,PPM201/2,IF(PPM201&lt;=301,PPM201/3,PPM201/4))))</f>
        <v>712.03859999999997</v>
      </c>
      <c r="PPO201" s="62">
        <f t="shared" si="2983"/>
        <v>0</v>
      </c>
      <c r="PPP201" s="63"/>
      <c r="PPQ201" s="62">
        <v>5</v>
      </c>
      <c r="PPR201" s="63"/>
      <c r="PPS201" s="40" t="s">
        <v>192</v>
      </c>
      <c r="PPT201" s="40">
        <f t="shared" ref="PPT201" si="2990">(35.15+3.1+0.75*(2.75+2.3+2.75))*10.764</f>
        <v>474.69239999999996</v>
      </c>
      <c r="PPU201" s="40">
        <v>0</v>
      </c>
      <c r="PPV201" s="40">
        <f t="shared" ref="PPV201" si="2991">PPT201*(($F$183)+1)+(IF(PPU201&lt;101,PPU201,IF(PPU201&lt;201,PPU201/2,IF(PPU201&lt;=301,PPU201/3,PPU201/4))))</f>
        <v>712.03859999999997</v>
      </c>
      <c r="PPW201" s="62">
        <f t="shared" si="2983"/>
        <v>0</v>
      </c>
      <c r="PPX201" s="63"/>
      <c r="PPY201" s="62">
        <v>5</v>
      </c>
      <c r="PPZ201" s="63"/>
      <c r="PQA201" s="40" t="s">
        <v>192</v>
      </c>
      <c r="PQB201" s="40">
        <f t="shared" ref="PQB201" si="2992">(35.15+3.1+0.75*(2.75+2.3+2.75))*10.764</f>
        <v>474.69239999999996</v>
      </c>
      <c r="PQC201" s="40">
        <v>0</v>
      </c>
      <c r="PQD201" s="40">
        <f t="shared" ref="PQD201" si="2993">PQB201*(($F$183)+1)+(IF(PQC201&lt;101,PQC201,IF(PQC201&lt;201,PQC201/2,IF(PQC201&lt;=301,PQC201/3,PQC201/4))))</f>
        <v>712.03859999999997</v>
      </c>
      <c r="PQE201" s="62">
        <f t="shared" si="2983"/>
        <v>0</v>
      </c>
      <c r="PQF201" s="63"/>
      <c r="PQG201" s="62">
        <v>5</v>
      </c>
      <c r="PQH201" s="63"/>
      <c r="PQI201" s="40" t="s">
        <v>192</v>
      </c>
      <c r="PQJ201" s="40">
        <f t="shared" ref="PQJ201" si="2994">(35.15+3.1+0.75*(2.75+2.3+2.75))*10.764</f>
        <v>474.69239999999996</v>
      </c>
      <c r="PQK201" s="40">
        <v>0</v>
      </c>
      <c r="PQL201" s="40">
        <f t="shared" ref="PQL201" si="2995">PQJ201*(($F$183)+1)+(IF(PQK201&lt;101,PQK201,IF(PQK201&lt;201,PQK201/2,IF(PQK201&lt;=301,PQK201/3,PQK201/4))))</f>
        <v>712.03859999999997</v>
      </c>
      <c r="PQM201" s="62">
        <f t="shared" si="2983"/>
        <v>0</v>
      </c>
      <c r="PQN201" s="63"/>
      <c r="PQO201" s="62">
        <v>5</v>
      </c>
      <c r="PQP201" s="63"/>
      <c r="PQQ201" s="40" t="s">
        <v>192</v>
      </c>
      <c r="PQR201" s="40">
        <f t="shared" ref="PQR201" si="2996">(35.15+3.1+0.75*(2.75+2.3+2.75))*10.764</f>
        <v>474.69239999999996</v>
      </c>
      <c r="PQS201" s="40">
        <v>0</v>
      </c>
      <c r="PQT201" s="40">
        <f t="shared" ref="PQT201" si="2997">PQR201*(($F$183)+1)+(IF(PQS201&lt;101,PQS201,IF(PQS201&lt;201,PQS201/2,IF(PQS201&lt;=301,PQS201/3,PQS201/4))))</f>
        <v>712.03859999999997</v>
      </c>
      <c r="PQU201" s="62">
        <f t="shared" si="2983"/>
        <v>0</v>
      </c>
      <c r="PQV201" s="63"/>
      <c r="PQW201" s="62">
        <v>5</v>
      </c>
      <c r="PQX201" s="63"/>
      <c r="PQY201" s="40" t="s">
        <v>192</v>
      </c>
      <c r="PQZ201" s="40">
        <f t="shared" ref="PQZ201" si="2998">(35.15+3.1+0.75*(2.75+2.3+2.75))*10.764</f>
        <v>474.69239999999996</v>
      </c>
      <c r="PRA201" s="40">
        <v>0</v>
      </c>
      <c r="PRB201" s="40">
        <f t="shared" ref="PRB201" si="2999">PQZ201*(($F$183)+1)+(IF(PRA201&lt;101,PRA201,IF(PRA201&lt;201,PRA201/2,IF(PRA201&lt;=301,PRA201/3,PRA201/4))))</f>
        <v>712.03859999999997</v>
      </c>
      <c r="PRC201" s="62">
        <f t="shared" ref="PRC201:PTG201" si="3000">PRC200</f>
        <v>0</v>
      </c>
      <c r="PRD201" s="63"/>
      <c r="PRE201" s="62">
        <v>5</v>
      </c>
      <c r="PRF201" s="63"/>
      <c r="PRG201" s="40" t="s">
        <v>192</v>
      </c>
      <c r="PRH201" s="40">
        <f t="shared" ref="PRH201" si="3001">(35.15+3.1+0.75*(2.75+2.3+2.75))*10.764</f>
        <v>474.69239999999996</v>
      </c>
      <c r="PRI201" s="40">
        <v>0</v>
      </c>
      <c r="PRJ201" s="40">
        <f t="shared" ref="PRJ201" si="3002">PRH201*(($F$183)+1)+(IF(PRI201&lt;101,PRI201,IF(PRI201&lt;201,PRI201/2,IF(PRI201&lt;=301,PRI201/3,PRI201/4))))</f>
        <v>712.03859999999997</v>
      </c>
      <c r="PRK201" s="62">
        <f t="shared" si="3000"/>
        <v>0</v>
      </c>
      <c r="PRL201" s="63"/>
      <c r="PRM201" s="62">
        <v>5</v>
      </c>
      <c r="PRN201" s="63"/>
      <c r="PRO201" s="40" t="s">
        <v>192</v>
      </c>
      <c r="PRP201" s="40">
        <f t="shared" ref="PRP201" si="3003">(35.15+3.1+0.75*(2.75+2.3+2.75))*10.764</f>
        <v>474.69239999999996</v>
      </c>
      <c r="PRQ201" s="40">
        <v>0</v>
      </c>
      <c r="PRR201" s="40">
        <f t="shared" ref="PRR201" si="3004">PRP201*(($F$183)+1)+(IF(PRQ201&lt;101,PRQ201,IF(PRQ201&lt;201,PRQ201/2,IF(PRQ201&lt;=301,PRQ201/3,PRQ201/4))))</f>
        <v>712.03859999999997</v>
      </c>
      <c r="PRS201" s="62">
        <f t="shared" si="3000"/>
        <v>0</v>
      </c>
      <c r="PRT201" s="63"/>
      <c r="PRU201" s="62">
        <v>5</v>
      </c>
      <c r="PRV201" s="63"/>
      <c r="PRW201" s="40" t="s">
        <v>192</v>
      </c>
      <c r="PRX201" s="40">
        <f t="shared" ref="PRX201" si="3005">(35.15+3.1+0.75*(2.75+2.3+2.75))*10.764</f>
        <v>474.69239999999996</v>
      </c>
      <c r="PRY201" s="40">
        <v>0</v>
      </c>
      <c r="PRZ201" s="40">
        <f t="shared" ref="PRZ201" si="3006">PRX201*(($F$183)+1)+(IF(PRY201&lt;101,PRY201,IF(PRY201&lt;201,PRY201/2,IF(PRY201&lt;=301,PRY201/3,PRY201/4))))</f>
        <v>712.03859999999997</v>
      </c>
      <c r="PSA201" s="62">
        <f t="shared" si="3000"/>
        <v>0</v>
      </c>
      <c r="PSB201" s="63"/>
      <c r="PSC201" s="62">
        <v>5</v>
      </c>
      <c r="PSD201" s="63"/>
      <c r="PSE201" s="40" t="s">
        <v>192</v>
      </c>
      <c r="PSF201" s="40">
        <f t="shared" ref="PSF201" si="3007">(35.15+3.1+0.75*(2.75+2.3+2.75))*10.764</f>
        <v>474.69239999999996</v>
      </c>
      <c r="PSG201" s="40">
        <v>0</v>
      </c>
      <c r="PSH201" s="40">
        <f t="shared" ref="PSH201" si="3008">PSF201*(($F$183)+1)+(IF(PSG201&lt;101,PSG201,IF(PSG201&lt;201,PSG201/2,IF(PSG201&lt;=301,PSG201/3,PSG201/4))))</f>
        <v>712.03859999999997</v>
      </c>
      <c r="PSI201" s="62">
        <f t="shared" si="3000"/>
        <v>0</v>
      </c>
      <c r="PSJ201" s="63"/>
      <c r="PSK201" s="62">
        <v>5</v>
      </c>
      <c r="PSL201" s="63"/>
      <c r="PSM201" s="40" t="s">
        <v>192</v>
      </c>
      <c r="PSN201" s="40">
        <f t="shared" ref="PSN201" si="3009">(35.15+3.1+0.75*(2.75+2.3+2.75))*10.764</f>
        <v>474.69239999999996</v>
      </c>
      <c r="PSO201" s="40">
        <v>0</v>
      </c>
      <c r="PSP201" s="40">
        <f t="shared" ref="PSP201" si="3010">PSN201*(($F$183)+1)+(IF(PSO201&lt;101,PSO201,IF(PSO201&lt;201,PSO201/2,IF(PSO201&lt;=301,PSO201/3,PSO201/4))))</f>
        <v>712.03859999999997</v>
      </c>
      <c r="PSQ201" s="62">
        <f t="shared" si="3000"/>
        <v>0</v>
      </c>
      <c r="PSR201" s="63"/>
      <c r="PSS201" s="62">
        <v>5</v>
      </c>
      <c r="PST201" s="63"/>
      <c r="PSU201" s="40" t="s">
        <v>192</v>
      </c>
      <c r="PSV201" s="40">
        <f t="shared" ref="PSV201" si="3011">(35.15+3.1+0.75*(2.75+2.3+2.75))*10.764</f>
        <v>474.69239999999996</v>
      </c>
      <c r="PSW201" s="40">
        <v>0</v>
      </c>
      <c r="PSX201" s="40">
        <f t="shared" ref="PSX201" si="3012">PSV201*(($F$183)+1)+(IF(PSW201&lt;101,PSW201,IF(PSW201&lt;201,PSW201/2,IF(PSW201&lt;=301,PSW201/3,PSW201/4))))</f>
        <v>712.03859999999997</v>
      </c>
      <c r="PSY201" s="62">
        <f t="shared" si="3000"/>
        <v>0</v>
      </c>
      <c r="PSZ201" s="63"/>
      <c r="PTA201" s="62">
        <v>5</v>
      </c>
      <c r="PTB201" s="63"/>
      <c r="PTC201" s="40" t="s">
        <v>192</v>
      </c>
      <c r="PTD201" s="40">
        <f t="shared" ref="PTD201" si="3013">(35.15+3.1+0.75*(2.75+2.3+2.75))*10.764</f>
        <v>474.69239999999996</v>
      </c>
      <c r="PTE201" s="40">
        <v>0</v>
      </c>
      <c r="PTF201" s="40">
        <f t="shared" ref="PTF201" si="3014">PTD201*(($F$183)+1)+(IF(PTE201&lt;101,PTE201,IF(PTE201&lt;201,PTE201/2,IF(PTE201&lt;=301,PTE201/3,PTE201/4))))</f>
        <v>712.03859999999997</v>
      </c>
      <c r="PTG201" s="62">
        <f t="shared" si="3000"/>
        <v>0</v>
      </c>
      <c r="PTH201" s="63"/>
      <c r="PTI201" s="62">
        <v>5</v>
      </c>
      <c r="PTJ201" s="63"/>
      <c r="PTK201" s="40" t="s">
        <v>192</v>
      </c>
      <c r="PTL201" s="40">
        <f t="shared" ref="PTL201" si="3015">(35.15+3.1+0.75*(2.75+2.3+2.75))*10.764</f>
        <v>474.69239999999996</v>
      </c>
      <c r="PTM201" s="40">
        <v>0</v>
      </c>
      <c r="PTN201" s="40">
        <f t="shared" ref="PTN201" si="3016">PTL201*(($F$183)+1)+(IF(PTM201&lt;101,PTM201,IF(PTM201&lt;201,PTM201/2,IF(PTM201&lt;=301,PTM201/3,PTM201/4))))</f>
        <v>712.03859999999997</v>
      </c>
      <c r="PTO201" s="62">
        <f t="shared" ref="PTO201:PVS201" si="3017">PTO200</f>
        <v>0</v>
      </c>
      <c r="PTP201" s="63"/>
      <c r="PTQ201" s="62">
        <v>5</v>
      </c>
      <c r="PTR201" s="63"/>
      <c r="PTS201" s="40" t="s">
        <v>192</v>
      </c>
      <c r="PTT201" s="40">
        <f t="shared" ref="PTT201" si="3018">(35.15+3.1+0.75*(2.75+2.3+2.75))*10.764</f>
        <v>474.69239999999996</v>
      </c>
      <c r="PTU201" s="40">
        <v>0</v>
      </c>
      <c r="PTV201" s="40">
        <f t="shared" ref="PTV201" si="3019">PTT201*(($F$183)+1)+(IF(PTU201&lt;101,PTU201,IF(PTU201&lt;201,PTU201/2,IF(PTU201&lt;=301,PTU201/3,PTU201/4))))</f>
        <v>712.03859999999997</v>
      </c>
      <c r="PTW201" s="62">
        <f t="shared" si="3017"/>
        <v>0</v>
      </c>
      <c r="PTX201" s="63"/>
      <c r="PTY201" s="62">
        <v>5</v>
      </c>
      <c r="PTZ201" s="63"/>
      <c r="PUA201" s="40" t="s">
        <v>192</v>
      </c>
      <c r="PUB201" s="40">
        <f t="shared" ref="PUB201" si="3020">(35.15+3.1+0.75*(2.75+2.3+2.75))*10.764</f>
        <v>474.69239999999996</v>
      </c>
      <c r="PUC201" s="40">
        <v>0</v>
      </c>
      <c r="PUD201" s="40">
        <f t="shared" ref="PUD201" si="3021">PUB201*(($F$183)+1)+(IF(PUC201&lt;101,PUC201,IF(PUC201&lt;201,PUC201/2,IF(PUC201&lt;=301,PUC201/3,PUC201/4))))</f>
        <v>712.03859999999997</v>
      </c>
      <c r="PUE201" s="62">
        <f t="shared" si="3017"/>
        <v>0</v>
      </c>
      <c r="PUF201" s="63"/>
      <c r="PUG201" s="62">
        <v>5</v>
      </c>
      <c r="PUH201" s="63"/>
      <c r="PUI201" s="40" t="s">
        <v>192</v>
      </c>
      <c r="PUJ201" s="40">
        <f t="shared" ref="PUJ201" si="3022">(35.15+3.1+0.75*(2.75+2.3+2.75))*10.764</f>
        <v>474.69239999999996</v>
      </c>
      <c r="PUK201" s="40">
        <v>0</v>
      </c>
      <c r="PUL201" s="40">
        <f t="shared" ref="PUL201" si="3023">PUJ201*(($F$183)+1)+(IF(PUK201&lt;101,PUK201,IF(PUK201&lt;201,PUK201/2,IF(PUK201&lt;=301,PUK201/3,PUK201/4))))</f>
        <v>712.03859999999997</v>
      </c>
      <c r="PUM201" s="62">
        <f t="shared" si="3017"/>
        <v>0</v>
      </c>
      <c r="PUN201" s="63"/>
      <c r="PUO201" s="62">
        <v>5</v>
      </c>
      <c r="PUP201" s="63"/>
      <c r="PUQ201" s="40" t="s">
        <v>192</v>
      </c>
      <c r="PUR201" s="40">
        <f t="shared" ref="PUR201" si="3024">(35.15+3.1+0.75*(2.75+2.3+2.75))*10.764</f>
        <v>474.69239999999996</v>
      </c>
      <c r="PUS201" s="40">
        <v>0</v>
      </c>
      <c r="PUT201" s="40">
        <f t="shared" ref="PUT201" si="3025">PUR201*(($F$183)+1)+(IF(PUS201&lt;101,PUS201,IF(PUS201&lt;201,PUS201/2,IF(PUS201&lt;=301,PUS201/3,PUS201/4))))</f>
        <v>712.03859999999997</v>
      </c>
      <c r="PUU201" s="62">
        <f t="shared" si="3017"/>
        <v>0</v>
      </c>
      <c r="PUV201" s="63"/>
      <c r="PUW201" s="62">
        <v>5</v>
      </c>
      <c r="PUX201" s="63"/>
      <c r="PUY201" s="40" t="s">
        <v>192</v>
      </c>
      <c r="PUZ201" s="40">
        <f t="shared" ref="PUZ201" si="3026">(35.15+3.1+0.75*(2.75+2.3+2.75))*10.764</f>
        <v>474.69239999999996</v>
      </c>
      <c r="PVA201" s="40">
        <v>0</v>
      </c>
      <c r="PVB201" s="40">
        <f t="shared" ref="PVB201" si="3027">PUZ201*(($F$183)+1)+(IF(PVA201&lt;101,PVA201,IF(PVA201&lt;201,PVA201/2,IF(PVA201&lt;=301,PVA201/3,PVA201/4))))</f>
        <v>712.03859999999997</v>
      </c>
      <c r="PVC201" s="62">
        <f t="shared" si="3017"/>
        <v>0</v>
      </c>
      <c r="PVD201" s="63"/>
      <c r="PVE201" s="62">
        <v>5</v>
      </c>
      <c r="PVF201" s="63"/>
      <c r="PVG201" s="40" t="s">
        <v>192</v>
      </c>
      <c r="PVH201" s="40">
        <f t="shared" ref="PVH201" si="3028">(35.15+3.1+0.75*(2.75+2.3+2.75))*10.764</f>
        <v>474.69239999999996</v>
      </c>
      <c r="PVI201" s="40">
        <v>0</v>
      </c>
      <c r="PVJ201" s="40">
        <f t="shared" ref="PVJ201" si="3029">PVH201*(($F$183)+1)+(IF(PVI201&lt;101,PVI201,IF(PVI201&lt;201,PVI201/2,IF(PVI201&lt;=301,PVI201/3,PVI201/4))))</f>
        <v>712.03859999999997</v>
      </c>
      <c r="PVK201" s="62">
        <f t="shared" si="3017"/>
        <v>0</v>
      </c>
      <c r="PVL201" s="63"/>
      <c r="PVM201" s="62">
        <v>5</v>
      </c>
      <c r="PVN201" s="63"/>
      <c r="PVO201" s="40" t="s">
        <v>192</v>
      </c>
      <c r="PVP201" s="40">
        <f t="shared" ref="PVP201" si="3030">(35.15+3.1+0.75*(2.75+2.3+2.75))*10.764</f>
        <v>474.69239999999996</v>
      </c>
      <c r="PVQ201" s="40">
        <v>0</v>
      </c>
      <c r="PVR201" s="40">
        <f t="shared" ref="PVR201" si="3031">PVP201*(($F$183)+1)+(IF(PVQ201&lt;101,PVQ201,IF(PVQ201&lt;201,PVQ201/2,IF(PVQ201&lt;=301,PVQ201/3,PVQ201/4))))</f>
        <v>712.03859999999997</v>
      </c>
      <c r="PVS201" s="62">
        <f t="shared" si="3017"/>
        <v>0</v>
      </c>
      <c r="PVT201" s="63"/>
      <c r="PVU201" s="62">
        <v>5</v>
      </c>
      <c r="PVV201" s="63"/>
      <c r="PVW201" s="40" t="s">
        <v>192</v>
      </c>
      <c r="PVX201" s="40">
        <f t="shared" ref="PVX201" si="3032">(35.15+3.1+0.75*(2.75+2.3+2.75))*10.764</f>
        <v>474.69239999999996</v>
      </c>
      <c r="PVY201" s="40">
        <v>0</v>
      </c>
      <c r="PVZ201" s="40">
        <f t="shared" ref="PVZ201" si="3033">PVX201*(($F$183)+1)+(IF(PVY201&lt;101,PVY201,IF(PVY201&lt;201,PVY201/2,IF(PVY201&lt;=301,PVY201/3,PVY201/4))))</f>
        <v>712.03859999999997</v>
      </c>
      <c r="PWA201" s="62">
        <f t="shared" ref="PWA201:PYE201" si="3034">PWA200</f>
        <v>0</v>
      </c>
      <c r="PWB201" s="63"/>
      <c r="PWC201" s="62">
        <v>5</v>
      </c>
      <c r="PWD201" s="63"/>
      <c r="PWE201" s="40" t="s">
        <v>192</v>
      </c>
      <c r="PWF201" s="40">
        <f t="shared" ref="PWF201" si="3035">(35.15+3.1+0.75*(2.75+2.3+2.75))*10.764</f>
        <v>474.69239999999996</v>
      </c>
      <c r="PWG201" s="40">
        <v>0</v>
      </c>
      <c r="PWH201" s="40">
        <f t="shared" ref="PWH201" si="3036">PWF201*(($F$183)+1)+(IF(PWG201&lt;101,PWG201,IF(PWG201&lt;201,PWG201/2,IF(PWG201&lt;=301,PWG201/3,PWG201/4))))</f>
        <v>712.03859999999997</v>
      </c>
      <c r="PWI201" s="62">
        <f t="shared" si="3034"/>
        <v>0</v>
      </c>
      <c r="PWJ201" s="63"/>
      <c r="PWK201" s="62">
        <v>5</v>
      </c>
      <c r="PWL201" s="63"/>
      <c r="PWM201" s="40" t="s">
        <v>192</v>
      </c>
      <c r="PWN201" s="40">
        <f t="shared" ref="PWN201" si="3037">(35.15+3.1+0.75*(2.75+2.3+2.75))*10.764</f>
        <v>474.69239999999996</v>
      </c>
      <c r="PWO201" s="40">
        <v>0</v>
      </c>
      <c r="PWP201" s="40">
        <f t="shared" ref="PWP201" si="3038">PWN201*(($F$183)+1)+(IF(PWO201&lt;101,PWO201,IF(PWO201&lt;201,PWO201/2,IF(PWO201&lt;=301,PWO201/3,PWO201/4))))</f>
        <v>712.03859999999997</v>
      </c>
      <c r="PWQ201" s="62">
        <f t="shared" si="3034"/>
        <v>0</v>
      </c>
      <c r="PWR201" s="63"/>
      <c r="PWS201" s="62">
        <v>5</v>
      </c>
      <c r="PWT201" s="63"/>
      <c r="PWU201" s="40" t="s">
        <v>192</v>
      </c>
      <c r="PWV201" s="40">
        <f t="shared" ref="PWV201" si="3039">(35.15+3.1+0.75*(2.75+2.3+2.75))*10.764</f>
        <v>474.69239999999996</v>
      </c>
      <c r="PWW201" s="40">
        <v>0</v>
      </c>
      <c r="PWX201" s="40">
        <f t="shared" ref="PWX201" si="3040">PWV201*(($F$183)+1)+(IF(PWW201&lt;101,PWW201,IF(PWW201&lt;201,PWW201/2,IF(PWW201&lt;=301,PWW201/3,PWW201/4))))</f>
        <v>712.03859999999997</v>
      </c>
      <c r="PWY201" s="62">
        <f t="shared" si="3034"/>
        <v>0</v>
      </c>
      <c r="PWZ201" s="63"/>
      <c r="PXA201" s="62">
        <v>5</v>
      </c>
      <c r="PXB201" s="63"/>
      <c r="PXC201" s="40" t="s">
        <v>192</v>
      </c>
      <c r="PXD201" s="40">
        <f t="shared" ref="PXD201" si="3041">(35.15+3.1+0.75*(2.75+2.3+2.75))*10.764</f>
        <v>474.69239999999996</v>
      </c>
      <c r="PXE201" s="40">
        <v>0</v>
      </c>
      <c r="PXF201" s="40">
        <f t="shared" ref="PXF201" si="3042">PXD201*(($F$183)+1)+(IF(PXE201&lt;101,PXE201,IF(PXE201&lt;201,PXE201/2,IF(PXE201&lt;=301,PXE201/3,PXE201/4))))</f>
        <v>712.03859999999997</v>
      </c>
      <c r="PXG201" s="62">
        <f t="shared" si="3034"/>
        <v>0</v>
      </c>
      <c r="PXH201" s="63"/>
      <c r="PXI201" s="62">
        <v>5</v>
      </c>
      <c r="PXJ201" s="63"/>
      <c r="PXK201" s="40" t="s">
        <v>192</v>
      </c>
      <c r="PXL201" s="40">
        <f t="shared" ref="PXL201" si="3043">(35.15+3.1+0.75*(2.75+2.3+2.75))*10.764</f>
        <v>474.69239999999996</v>
      </c>
      <c r="PXM201" s="40">
        <v>0</v>
      </c>
      <c r="PXN201" s="40">
        <f t="shared" ref="PXN201" si="3044">PXL201*(($F$183)+1)+(IF(PXM201&lt;101,PXM201,IF(PXM201&lt;201,PXM201/2,IF(PXM201&lt;=301,PXM201/3,PXM201/4))))</f>
        <v>712.03859999999997</v>
      </c>
      <c r="PXO201" s="62">
        <f t="shared" si="3034"/>
        <v>0</v>
      </c>
      <c r="PXP201" s="63"/>
      <c r="PXQ201" s="62">
        <v>5</v>
      </c>
      <c r="PXR201" s="63"/>
      <c r="PXS201" s="40" t="s">
        <v>192</v>
      </c>
      <c r="PXT201" s="40">
        <f t="shared" ref="PXT201" si="3045">(35.15+3.1+0.75*(2.75+2.3+2.75))*10.764</f>
        <v>474.69239999999996</v>
      </c>
      <c r="PXU201" s="40">
        <v>0</v>
      </c>
      <c r="PXV201" s="40">
        <f t="shared" ref="PXV201" si="3046">PXT201*(($F$183)+1)+(IF(PXU201&lt;101,PXU201,IF(PXU201&lt;201,PXU201/2,IF(PXU201&lt;=301,PXU201/3,PXU201/4))))</f>
        <v>712.03859999999997</v>
      </c>
      <c r="PXW201" s="62">
        <f t="shared" si="3034"/>
        <v>0</v>
      </c>
      <c r="PXX201" s="63"/>
      <c r="PXY201" s="62">
        <v>5</v>
      </c>
      <c r="PXZ201" s="63"/>
      <c r="PYA201" s="40" t="s">
        <v>192</v>
      </c>
      <c r="PYB201" s="40">
        <f t="shared" ref="PYB201" si="3047">(35.15+3.1+0.75*(2.75+2.3+2.75))*10.764</f>
        <v>474.69239999999996</v>
      </c>
      <c r="PYC201" s="40">
        <v>0</v>
      </c>
      <c r="PYD201" s="40">
        <f t="shared" ref="PYD201" si="3048">PYB201*(($F$183)+1)+(IF(PYC201&lt;101,PYC201,IF(PYC201&lt;201,PYC201/2,IF(PYC201&lt;=301,PYC201/3,PYC201/4))))</f>
        <v>712.03859999999997</v>
      </c>
      <c r="PYE201" s="62">
        <f t="shared" si="3034"/>
        <v>0</v>
      </c>
      <c r="PYF201" s="63"/>
      <c r="PYG201" s="62">
        <v>5</v>
      </c>
      <c r="PYH201" s="63"/>
      <c r="PYI201" s="40" t="s">
        <v>192</v>
      </c>
      <c r="PYJ201" s="40">
        <f t="shared" ref="PYJ201" si="3049">(35.15+3.1+0.75*(2.75+2.3+2.75))*10.764</f>
        <v>474.69239999999996</v>
      </c>
      <c r="PYK201" s="40">
        <v>0</v>
      </c>
      <c r="PYL201" s="40">
        <f t="shared" ref="PYL201" si="3050">PYJ201*(($F$183)+1)+(IF(PYK201&lt;101,PYK201,IF(PYK201&lt;201,PYK201/2,IF(PYK201&lt;=301,PYK201/3,PYK201/4))))</f>
        <v>712.03859999999997</v>
      </c>
      <c r="PYM201" s="62">
        <f t="shared" ref="PYM201:QAQ201" si="3051">PYM200</f>
        <v>0</v>
      </c>
      <c r="PYN201" s="63"/>
      <c r="PYO201" s="62">
        <v>5</v>
      </c>
      <c r="PYP201" s="63"/>
      <c r="PYQ201" s="40" t="s">
        <v>192</v>
      </c>
      <c r="PYR201" s="40">
        <f t="shared" ref="PYR201" si="3052">(35.15+3.1+0.75*(2.75+2.3+2.75))*10.764</f>
        <v>474.69239999999996</v>
      </c>
      <c r="PYS201" s="40">
        <v>0</v>
      </c>
      <c r="PYT201" s="40">
        <f t="shared" ref="PYT201" si="3053">PYR201*(($F$183)+1)+(IF(PYS201&lt;101,PYS201,IF(PYS201&lt;201,PYS201/2,IF(PYS201&lt;=301,PYS201/3,PYS201/4))))</f>
        <v>712.03859999999997</v>
      </c>
      <c r="PYU201" s="62">
        <f t="shared" si="3051"/>
        <v>0</v>
      </c>
      <c r="PYV201" s="63"/>
      <c r="PYW201" s="62">
        <v>5</v>
      </c>
      <c r="PYX201" s="63"/>
      <c r="PYY201" s="40" t="s">
        <v>192</v>
      </c>
      <c r="PYZ201" s="40">
        <f t="shared" ref="PYZ201" si="3054">(35.15+3.1+0.75*(2.75+2.3+2.75))*10.764</f>
        <v>474.69239999999996</v>
      </c>
      <c r="PZA201" s="40">
        <v>0</v>
      </c>
      <c r="PZB201" s="40">
        <f t="shared" ref="PZB201" si="3055">PYZ201*(($F$183)+1)+(IF(PZA201&lt;101,PZA201,IF(PZA201&lt;201,PZA201/2,IF(PZA201&lt;=301,PZA201/3,PZA201/4))))</f>
        <v>712.03859999999997</v>
      </c>
      <c r="PZC201" s="62">
        <f t="shared" si="3051"/>
        <v>0</v>
      </c>
      <c r="PZD201" s="63"/>
      <c r="PZE201" s="62">
        <v>5</v>
      </c>
      <c r="PZF201" s="63"/>
      <c r="PZG201" s="40" t="s">
        <v>192</v>
      </c>
      <c r="PZH201" s="40">
        <f t="shared" ref="PZH201" si="3056">(35.15+3.1+0.75*(2.75+2.3+2.75))*10.764</f>
        <v>474.69239999999996</v>
      </c>
      <c r="PZI201" s="40">
        <v>0</v>
      </c>
      <c r="PZJ201" s="40">
        <f t="shared" ref="PZJ201" si="3057">PZH201*(($F$183)+1)+(IF(PZI201&lt;101,PZI201,IF(PZI201&lt;201,PZI201/2,IF(PZI201&lt;=301,PZI201/3,PZI201/4))))</f>
        <v>712.03859999999997</v>
      </c>
      <c r="PZK201" s="62">
        <f t="shared" si="3051"/>
        <v>0</v>
      </c>
      <c r="PZL201" s="63"/>
      <c r="PZM201" s="62">
        <v>5</v>
      </c>
      <c r="PZN201" s="63"/>
      <c r="PZO201" s="40" t="s">
        <v>192</v>
      </c>
      <c r="PZP201" s="40">
        <f t="shared" ref="PZP201" si="3058">(35.15+3.1+0.75*(2.75+2.3+2.75))*10.764</f>
        <v>474.69239999999996</v>
      </c>
      <c r="PZQ201" s="40">
        <v>0</v>
      </c>
      <c r="PZR201" s="40">
        <f t="shared" ref="PZR201" si="3059">PZP201*(($F$183)+1)+(IF(PZQ201&lt;101,PZQ201,IF(PZQ201&lt;201,PZQ201/2,IF(PZQ201&lt;=301,PZQ201/3,PZQ201/4))))</f>
        <v>712.03859999999997</v>
      </c>
      <c r="PZS201" s="62">
        <f t="shared" si="3051"/>
        <v>0</v>
      </c>
      <c r="PZT201" s="63"/>
      <c r="PZU201" s="62">
        <v>5</v>
      </c>
      <c r="PZV201" s="63"/>
      <c r="PZW201" s="40" t="s">
        <v>192</v>
      </c>
      <c r="PZX201" s="40">
        <f t="shared" ref="PZX201" si="3060">(35.15+3.1+0.75*(2.75+2.3+2.75))*10.764</f>
        <v>474.69239999999996</v>
      </c>
      <c r="PZY201" s="40">
        <v>0</v>
      </c>
      <c r="PZZ201" s="40">
        <f t="shared" ref="PZZ201" si="3061">PZX201*(($F$183)+1)+(IF(PZY201&lt;101,PZY201,IF(PZY201&lt;201,PZY201/2,IF(PZY201&lt;=301,PZY201/3,PZY201/4))))</f>
        <v>712.03859999999997</v>
      </c>
      <c r="QAA201" s="62">
        <f t="shared" si="3051"/>
        <v>0</v>
      </c>
      <c r="QAB201" s="63"/>
      <c r="QAC201" s="62">
        <v>5</v>
      </c>
      <c r="QAD201" s="63"/>
      <c r="QAE201" s="40" t="s">
        <v>192</v>
      </c>
      <c r="QAF201" s="40">
        <f t="shared" ref="QAF201" si="3062">(35.15+3.1+0.75*(2.75+2.3+2.75))*10.764</f>
        <v>474.69239999999996</v>
      </c>
      <c r="QAG201" s="40">
        <v>0</v>
      </c>
      <c r="QAH201" s="40">
        <f t="shared" ref="QAH201" si="3063">QAF201*(($F$183)+1)+(IF(QAG201&lt;101,QAG201,IF(QAG201&lt;201,QAG201/2,IF(QAG201&lt;=301,QAG201/3,QAG201/4))))</f>
        <v>712.03859999999997</v>
      </c>
      <c r="QAI201" s="62">
        <f t="shared" si="3051"/>
        <v>0</v>
      </c>
      <c r="QAJ201" s="63"/>
      <c r="QAK201" s="62">
        <v>5</v>
      </c>
      <c r="QAL201" s="63"/>
      <c r="QAM201" s="40" t="s">
        <v>192</v>
      </c>
      <c r="QAN201" s="40">
        <f t="shared" ref="QAN201" si="3064">(35.15+3.1+0.75*(2.75+2.3+2.75))*10.764</f>
        <v>474.69239999999996</v>
      </c>
      <c r="QAO201" s="40">
        <v>0</v>
      </c>
      <c r="QAP201" s="40">
        <f t="shared" ref="QAP201" si="3065">QAN201*(($F$183)+1)+(IF(QAO201&lt;101,QAO201,IF(QAO201&lt;201,QAO201/2,IF(QAO201&lt;=301,QAO201/3,QAO201/4))))</f>
        <v>712.03859999999997</v>
      </c>
      <c r="QAQ201" s="62">
        <f t="shared" si="3051"/>
        <v>0</v>
      </c>
      <c r="QAR201" s="63"/>
      <c r="QAS201" s="62">
        <v>5</v>
      </c>
      <c r="QAT201" s="63"/>
      <c r="QAU201" s="40" t="s">
        <v>192</v>
      </c>
      <c r="QAV201" s="40">
        <f t="shared" ref="QAV201" si="3066">(35.15+3.1+0.75*(2.75+2.3+2.75))*10.764</f>
        <v>474.69239999999996</v>
      </c>
      <c r="QAW201" s="40">
        <v>0</v>
      </c>
      <c r="QAX201" s="40">
        <f t="shared" ref="QAX201" si="3067">QAV201*(($F$183)+1)+(IF(QAW201&lt;101,QAW201,IF(QAW201&lt;201,QAW201/2,IF(QAW201&lt;=301,QAW201/3,QAW201/4))))</f>
        <v>712.03859999999997</v>
      </c>
      <c r="QAY201" s="62">
        <f t="shared" ref="QAY201:QDC201" si="3068">QAY200</f>
        <v>0</v>
      </c>
      <c r="QAZ201" s="63"/>
      <c r="QBA201" s="62">
        <v>5</v>
      </c>
      <c r="QBB201" s="63"/>
      <c r="QBC201" s="40" t="s">
        <v>192</v>
      </c>
      <c r="QBD201" s="40">
        <f t="shared" ref="QBD201" si="3069">(35.15+3.1+0.75*(2.75+2.3+2.75))*10.764</f>
        <v>474.69239999999996</v>
      </c>
      <c r="QBE201" s="40">
        <v>0</v>
      </c>
      <c r="QBF201" s="40">
        <f t="shared" ref="QBF201" si="3070">QBD201*(($F$183)+1)+(IF(QBE201&lt;101,QBE201,IF(QBE201&lt;201,QBE201/2,IF(QBE201&lt;=301,QBE201/3,QBE201/4))))</f>
        <v>712.03859999999997</v>
      </c>
      <c r="QBG201" s="62">
        <f t="shared" si="3068"/>
        <v>0</v>
      </c>
      <c r="QBH201" s="63"/>
      <c r="QBI201" s="62">
        <v>5</v>
      </c>
      <c r="QBJ201" s="63"/>
      <c r="QBK201" s="40" t="s">
        <v>192</v>
      </c>
      <c r="QBL201" s="40">
        <f t="shared" ref="QBL201" si="3071">(35.15+3.1+0.75*(2.75+2.3+2.75))*10.764</f>
        <v>474.69239999999996</v>
      </c>
      <c r="QBM201" s="40">
        <v>0</v>
      </c>
      <c r="QBN201" s="40">
        <f t="shared" ref="QBN201" si="3072">QBL201*(($F$183)+1)+(IF(QBM201&lt;101,QBM201,IF(QBM201&lt;201,QBM201/2,IF(QBM201&lt;=301,QBM201/3,QBM201/4))))</f>
        <v>712.03859999999997</v>
      </c>
      <c r="QBO201" s="62">
        <f t="shared" si="3068"/>
        <v>0</v>
      </c>
      <c r="QBP201" s="63"/>
      <c r="QBQ201" s="62">
        <v>5</v>
      </c>
      <c r="QBR201" s="63"/>
      <c r="QBS201" s="40" t="s">
        <v>192</v>
      </c>
      <c r="QBT201" s="40">
        <f t="shared" ref="QBT201" si="3073">(35.15+3.1+0.75*(2.75+2.3+2.75))*10.764</f>
        <v>474.69239999999996</v>
      </c>
      <c r="QBU201" s="40">
        <v>0</v>
      </c>
      <c r="QBV201" s="40">
        <f t="shared" ref="QBV201" si="3074">QBT201*(($F$183)+1)+(IF(QBU201&lt;101,QBU201,IF(QBU201&lt;201,QBU201/2,IF(QBU201&lt;=301,QBU201/3,QBU201/4))))</f>
        <v>712.03859999999997</v>
      </c>
      <c r="QBW201" s="62">
        <f t="shared" si="3068"/>
        <v>0</v>
      </c>
      <c r="QBX201" s="63"/>
      <c r="QBY201" s="62">
        <v>5</v>
      </c>
      <c r="QBZ201" s="63"/>
      <c r="QCA201" s="40" t="s">
        <v>192</v>
      </c>
      <c r="QCB201" s="40">
        <f t="shared" ref="QCB201" si="3075">(35.15+3.1+0.75*(2.75+2.3+2.75))*10.764</f>
        <v>474.69239999999996</v>
      </c>
      <c r="QCC201" s="40">
        <v>0</v>
      </c>
      <c r="QCD201" s="40">
        <f t="shared" ref="QCD201" si="3076">QCB201*(($F$183)+1)+(IF(QCC201&lt;101,QCC201,IF(QCC201&lt;201,QCC201/2,IF(QCC201&lt;=301,QCC201/3,QCC201/4))))</f>
        <v>712.03859999999997</v>
      </c>
      <c r="QCE201" s="62">
        <f t="shared" si="3068"/>
        <v>0</v>
      </c>
      <c r="QCF201" s="63"/>
      <c r="QCG201" s="62">
        <v>5</v>
      </c>
      <c r="QCH201" s="63"/>
      <c r="QCI201" s="40" t="s">
        <v>192</v>
      </c>
      <c r="QCJ201" s="40">
        <f t="shared" ref="QCJ201" si="3077">(35.15+3.1+0.75*(2.75+2.3+2.75))*10.764</f>
        <v>474.69239999999996</v>
      </c>
      <c r="QCK201" s="40">
        <v>0</v>
      </c>
      <c r="QCL201" s="40">
        <f t="shared" ref="QCL201" si="3078">QCJ201*(($F$183)+1)+(IF(QCK201&lt;101,QCK201,IF(QCK201&lt;201,QCK201/2,IF(QCK201&lt;=301,QCK201/3,QCK201/4))))</f>
        <v>712.03859999999997</v>
      </c>
      <c r="QCM201" s="62">
        <f t="shared" si="3068"/>
        <v>0</v>
      </c>
      <c r="QCN201" s="63"/>
      <c r="QCO201" s="62">
        <v>5</v>
      </c>
      <c r="QCP201" s="63"/>
      <c r="QCQ201" s="40" t="s">
        <v>192</v>
      </c>
      <c r="QCR201" s="40">
        <f t="shared" ref="QCR201" si="3079">(35.15+3.1+0.75*(2.75+2.3+2.75))*10.764</f>
        <v>474.69239999999996</v>
      </c>
      <c r="QCS201" s="40">
        <v>0</v>
      </c>
      <c r="QCT201" s="40">
        <f t="shared" ref="QCT201" si="3080">QCR201*(($F$183)+1)+(IF(QCS201&lt;101,QCS201,IF(QCS201&lt;201,QCS201/2,IF(QCS201&lt;=301,QCS201/3,QCS201/4))))</f>
        <v>712.03859999999997</v>
      </c>
      <c r="QCU201" s="62">
        <f t="shared" si="3068"/>
        <v>0</v>
      </c>
      <c r="QCV201" s="63"/>
      <c r="QCW201" s="62">
        <v>5</v>
      </c>
      <c r="QCX201" s="63"/>
      <c r="QCY201" s="40" t="s">
        <v>192</v>
      </c>
      <c r="QCZ201" s="40">
        <f t="shared" ref="QCZ201" si="3081">(35.15+3.1+0.75*(2.75+2.3+2.75))*10.764</f>
        <v>474.69239999999996</v>
      </c>
      <c r="QDA201" s="40">
        <v>0</v>
      </c>
      <c r="QDB201" s="40">
        <f t="shared" ref="QDB201" si="3082">QCZ201*(($F$183)+1)+(IF(QDA201&lt;101,QDA201,IF(QDA201&lt;201,QDA201/2,IF(QDA201&lt;=301,QDA201/3,QDA201/4))))</f>
        <v>712.03859999999997</v>
      </c>
      <c r="QDC201" s="62">
        <f t="shared" si="3068"/>
        <v>0</v>
      </c>
      <c r="QDD201" s="63"/>
      <c r="QDE201" s="62">
        <v>5</v>
      </c>
      <c r="QDF201" s="63"/>
      <c r="QDG201" s="40" t="s">
        <v>192</v>
      </c>
      <c r="QDH201" s="40">
        <f t="shared" ref="QDH201" si="3083">(35.15+3.1+0.75*(2.75+2.3+2.75))*10.764</f>
        <v>474.69239999999996</v>
      </c>
      <c r="QDI201" s="40">
        <v>0</v>
      </c>
      <c r="QDJ201" s="40">
        <f t="shared" ref="QDJ201" si="3084">QDH201*(($F$183)+1)+(IF(QDI201&lt;101,QDI201,IF(QDI201&lt;201,QDI201/2,IF(QDI201&lt;=301,QDI201/3,QDI201/4))))</f>
        <v>712.03859999999997</v>
      </c>
      <c r="QDK201" s="62">
        <f t="shared" ref="QDK201:QFO201" si="3085">QDK200</f>
        <v>0</v>
      </c>
      <c r="QDL201" s="63"/>
      <c r="QDM201" s="62">
        <v>5</v>
      </c>
      <c r="QDN201" s="63"/>
      <c r="QDO201" s="40" t="s">
        <v>192</v>
      </c>
      <c r="QDP201" s="40">
        <f t="shared" ref="QDP201" si="3086">(35.15+3.1+0.75*(2.75+2.3+2.75))*10.764</f>
        <v>474.69239999999996</v>
      </c>
      <c r="QDQ201" s="40">
        <v>0</v>
      </c>
      <c r="QDR201" s="40">
        <f t="shared" ref="QDR201" si="3087">QDP201*(($F$183)+1)+(IF(QDQ201&lt;101,QDQ201,IF(QDQ201&lt;201,QDQ201/2,IF(QDQ201&lt;=301,QDQ201/3,QDQ201/4))))</f>
        <v>712.03859999999997</v>
      </c>
      <c r="QDS201" s="62">
        <f t="shared" si="3085"/>
        <v>0</v>
      </c>
      <c r="QDT201" s="63"/>
      <c r="QDU201" s="62">
        <v>5</v>
      </c>
      <c r="QDV201" s="63"/>
      <c r="QDW201" s="40" t="s">
        <v>192</v>
      </c>
      <c r="QDX201" s="40">
        <f t="shared" ref="QDX201" si="3088">(35.15+3.1+0.75*(2.75+2.3+2.75))*10.764</f>
        <v>474.69239999999996</v>
      </c>
      <c r="QDY201" s="40">
        <v>0</v>
      </c>
      <c r="QDZ201" s="40">
        <f t="shared" ref="QDZ201" si="3089">QDX201*(($F$183)+1)+(IF(QDY201&lt;101,QDY201,IF(QDY201&lt;201,QDY201/2,IF(QDY201&lt;=301,QDY201/3,QDY201/4))))</f>
        <v>712.03859999999997</v>
      </c>
      <c r="QEA201" s="62">
        <f t="shared" si="3085"/>
        <v>0</v>
      </c>
      <c r="QEB201" s="63"/>
      <c r="QEC201" s="62">
        <v>5</v>
      </c>
      <c r="QED201" s="63"/>
      <c r="QEE201" s="40" t="s">
        <v>192</v>
      </c>
      <c r="QEF201" s="40">
        <f t="shared" ref="QEF201" si="3090">(35.15+3.1+0.75*(2.75+2.3+2.75))*10.764</f>
        <v>474.69239999999996</v>
      </c>
      <c r="QEG201" s="40">
        <v>0</v>
      </c>
      <c r="QEH201" s="40">
        <f t="shared" ref="QEH201" si="3091">QEF201*(($F$183)+1)+(IF(QEG201&lt;101,QEG201,IF(QEG201&lt;201,QEG201/2,IF(QEG201&lt;=301,QEG201/3,QEG201/4))))</f>
        <v>712.03859999999997</v>
      </c>
      <c r="QEI201" s="62">
        <f t="shared" si="3085"/>
        <v>0</v>
      </c>
      <c r="QEJ201" s="63"/>
      <c r="QEK201" s="62">
        <v>5</v>
      </c>
      <c r="QEL201" s="63"/>
      <c r="QEM201" s="40" t="s">
        <v>192</v>
      </c>
      <c r="QEN201" s="40">
        <f t="shared" ref="QEN201" si="3092">(35.15+3.1+0.75*(2.75+2.3+2.75))*10.764</f>
        <v>474.69239999999996</v>
      </c>
      <c r="QEO201" s="40">
        <v>0</v>
      </c>
      <c r="QEP201" s="40">
        <f t="shared" ref="QEP201" si="3093">QEN201*(($F$183)+1)+(IF(QEO201&lt;101,QEO201,IF(QEO201&lt;201,QEO201/2,IF(QEO201&lt;=301,QEO201/3,QEO201/4))))</f>
        <v>712.03859999999997</v>
      </c>
      <c r="QEQ201" s="62">
        <f t="shared" si="3085"/>
        <v>0</v>
      </c>
      <c r="QER201" s="63"/>
      <c r="QES201" s="62">
        <v>5</v>
      </c>
      <c r="QET201" s="63"/>
      <c r="QEU201" s="40" t="s">
        <v>192</v>
      </c>
      <c r="QEV201" s="40">
        <f t="shared" ref="QEV201" si="3094">(35.15+3.1+0.75*(2.75+2.3+2.75))*10.764</f>
        <v>474.69239999999996</v>
      </c>
      <c r="QEW201" s="40">
        <v>0</v>
      </c>
      <c r="QEX201" s="40">
        <f t="shared" ref="QEX201" si="3095">QEV201*(($F$183)+1)+(IF(QEW201&lt;101,QEW201,IF(QEW201&lt;201,QEW201/2,IF(QEW201&lt;=301,QEW201/3,QEW201/4))))</f>
        <v>712.03859999999997</v>
      </c>
      <c r="QEY201" s="62">
        <f t="shared" si="3085"/>
        <v>0</v>
      </c>
      <c r="QEZ201" s="63"/>
      <c r="QFA201" s="62">
        <v>5</v>
      </c>
      <c r="QFB201" s="63"/>
      <c r="QFC201" s="40" t="s">
        <v>192</v>
      </c>
      <c r="QFD201" s="40">
        <f t="shared" ref="QFD201" si="3096">(35.15+3.1+0.75*(2.75+2.3+2.75))*10.764</f>
        <v>474.69239999999996</v>
      </c>
      <c r="QFE201" s="40">
        <v>0</v>
      </c>
      <c r="QFF201" s="40">
        <f t="shared" ref="QFF201" si="3097">QFD201*(($F$183)+1)+(IF(QFE201&lt;101,QFE201,IF(QFE201&lt;201,QFE201/2,IF(QFE201&lt;=301,QFE201/3,QFE201/4))))</f>
        <v>712.03859999999997</v>
      </c>
      <c r="QFG201" s="62">
        <f t="shared" si="3085"/>
        <v>0</v>
      </c>
      <c r="QFH201" s="63"/>
      <c r="QFI201" s="62">
        <v>5</v>
      </c>
      <c r="QFJ201" s="63"/>
      <c r="QFK201" s="40" t="s">
        <v>192</v>
      </c>
      <c r="QFL201" s="40">
        <f t="shared" ref="QFL201" si="3098">(35.15+3.1+0.75*(2.75+2.3+2.75))*10.764</f>
        <v>474.69239999999996</v>
      </c>
      <c r="QFM201" s="40">
        <v>0</v>
      </c>
      <c r="QFN201" s="40">
        <f t="shared" ref="QFN201" si="3099">QFL201*(($F$183)+1)+(IF(QFM201&lt;101,QFM201,IF(QFM201&lt;201,QFM201/2,IF(QFM201&lt;=301,QFM201/3,QFM201/4))))</f>
        <v>712.03859999999997</v>
      </c>
      <c r="QFO201" s="62">
        <f t="shared" si="3085"/>
        <v>0</v>
      </c>
      <c r="QFP201" s="63"/>
      <c r="QFQ201" s="62">
        <v>5</v>
      </c>
      <c r="QFR201" s="63"/>
      <c r="QFS201" s="40" t="s">
        <v>192</v>
      </c>
      <c r="QFT201" s="40">
        <f t="shared" ref="QFT201" si="3100">(35.15+3.1+0.75*(2.75+2.3+2.75))*10.764</f>
        <v>474.69239999999996</v>
      </c>
      <c r="QFU201" s="40">
        <v>0</v>
      </c>
      <c r="QFV201" s="40">
        <f t="shared" ref="QFV201" si="3101">QFT201*(($F$183)+1)+(IF(QFU201&lt;101,QFU201,IF(QFU201&lt;201,QFU201/2,IF(QFU201&lt;=301,QFU201/3,QFU201/4))))</f>
        <v>712.03859999999997</v>
      </c>
      <c r="QFW201" s="62">
        <f t="shared" ref="QFW201:QIA201" si="3102">QFW200</f>
        <v>0</v>
      </c>
      <c r="QFX201" s="63"/>
      <c r="QFY201" s="62">
        <v>5</v>
      </c>
      <c r="QFZ201" s="63"/>
      <c r="QGA201" s="40" t="s">
        <v>192</v>
      </c>
      <c r="QGB201" s="40">
        <f t="shared" ref="QGB201" si="3103">(35.15+3.1+0.75*(2.75+2.3+2.75))*10.764</f>
        <v>474.69239999999996</v>
      </c>
      <c r="QGC201" s="40">
        <v>0</v>
      </c>
      <c r="QGD201" s="40">
        <f t="shared" ref="QGD201" si="3104">QGB201*(($F$183)+1)+(IF(QGC201&lt;101,QGC201,IF(QGC201&lt;201,QGC201/2,IF(QGC201&lt;=301,QGC201/3,QGC201/4))))</f>
        <v>712.03859999999997</v>
      </c>
      <c r="QGE201" s="62">
        <f t="shared" si="3102"/>
        <v>0</v>
      </c>
      <c r="QGF201" s="63"/>
      <c r="QGG201" s="62">
        <v>5</v>
      </c>
      <c r="QGH201" s="63"/>
      <c r="QGI201" s="40" t="s">
        <v>192</v>
      </c>
      <c r="QGJ201" s="40">
        <f t="shared" ref="QGJ201" si="3105">(35.15+3.1+0.75*(2.75+2.3+2.75))*10.764</f>
        <v>474.69239999999996</v>
      </c>
      <c r="QGK201" s="40">
        <v>0</v>
      </c>
      <c r="QGL201" s="40">
        <f t="shared" ref="QGL201" si="3106">QGJ201*(($F$183)+1)+(IF(QGK201&lt;101,QGK201,IF(QGK201&lt;201,QGK201/2,IF(QGK201&lt;=301,QGK201/3,QGK201/4))))</f>
        <v>712.03859999999997</v>
      </c>
      <c r="QGM201" s="62">
        <f t="shared" si="3102"/>
        <v>0</v>
      </c>
      <c r="QGN201" s="63"/>
      <c r="QGO201" s="62">
        <v>5</v>
      </c>
      <c r="QGP201" s="63"/>
      <c r="QGQ201" s="40" t="s">
        <v>192</v>
      </c>
      <c r="QGR201" s="40">
        <f t="shared" ref="QGR201" si="3107">(35.15+3.1+0.75*(2.75+2.3+2.75))*10.764</f>
        <v>474.69239999999996</v>
      </c>
      <c r="QGS201" s="40">
        <v>0</v>
      </c>
      <c r="QGT201" s="40">
        <f t="shared" ref="QGT201" si="3108">QGR201*(($F$183)+1)+(IF(QGS201&lt;101,QGS201,IF(QGS201&lt;201,QGS201/2,IF(QGS201&lt;=301,QGS201/3,QGS201/4))))</f>
        <v>712.03859999999997</v>
      </c>
      <c r="QGU201" s="62">
        <f t="shared" si="3102"/>
        <v>0</v>
      </c>
      <c r="QGV201" s="63"/>
      <c r="QGW201" s="62">
        <v>5</v>
      </c>
      <c r="QGX201" s="63"/>
      <c r="QGY201" s="40" t="s">
        <v>192</v>
      </c>
      <c r="QGZ201" s="40">
        <f t="shared" ref="QGZ201" si="3109">(35.15+3.1+0.75*(2.75+2.3+2.75))*10.764</f>
        <v>474.69239999999996</v>
      </c>
      <c r="QHA201" s="40">
        <v>0</v>
      </c>
      <c r="QHB201" s="40">
        <f t="shared" ref="QHB201" si="3110">QGZ201*(($F$183)+1)+(IF(QHA201&lt;101,QHA201,IF(QHA201&lt;201,QHA201/2,IF(QHA201&lt;=301,QHA201/3,QHA201/4))))</f>
        <v>712.03859999999997</v>
      </c>
      <c r="QHC201" s="62">
        <f t="shared" si="3102"/>
        <v>0</v>
      </c>
      <c r="QHD201" s="63"/>
      <c r="QHE201" s="62">
        <v>5</v>
      </c>
      <c r="QHF201" s="63"/>
      <c r="QHG201" s="40" t="s">
        <v>192</v>
      </c>
      <c r="QHH201" s="40">
        <f t="shared" ref="QHH201" si="3111">(35.15+3.1+0.75*(2.75+2.3+2.75))*10.764</f>
        <v>474.69239999999996</v>
      </c>
      <c r="QHI201" s="40">
        <v>0</v>
      </c>
      <c r="QHJ201" s="40">
        <f t="shared" ref="QHJ201" si="3112">QHH201*(($F$183)+1)+(IF(QHI201&lt;101,QHI201,IF(QHI201&lt;201,QHI201/2,IF(QHI201&lt;=301,QHI201/3,QHI201/4))))</f>
        <v>712.03859999999997</v>
      </c>
      <c r="QHK201" s="62">
        <f t="shared" si="3102"/>
        <v>0</v>
      </c>
      <c r="QHL201" s="63"/>
      <c r="QHM201" s="62">
        <v>5</v>
      </c>
      <c r="QHN201" s="63"/>
      <c r="QHO201" s="40" t="s">
        <v>192</v>
      </c>
      <c r="QHP201" s="40">
        <f t="shared" ref="QHP201" si="3113">(35.15+3.1+0.75*(2.75+2.3+2.75))*10.764</f>
        <v>474.69239999999996</v>
      </c>
      <c r="QHQ201" s="40">
        <v>0</v>
      </c>
      <c r="QHR201" s="40">
        <f t="shared" ref="QHR201" si="3114">QHP201*(($F$183)+1)+(IF(QHQ201&lt;101,QHQ201,IF(QHQ201&lt;201,QHQ201/2,IF(QHQ201&lt;=301,QHQ201/3,QHQ201/4))))</f>
        <v>712.03859999999997</v>
      </c>
      <c r="QHS201" s="62">
        <f t="shared" si="3102"/>
        <v>0</v>
      </c>
      <c r="QHT201" s="63"/>
      <c r="QHU201" s="62">
        <v>5</v>
      </c>
      <c r="QHV201" s="63"/>
      <c r="QHW201" s="40" t="s">
        <v>192</v>
      </c>
      <c r="QHX201" s="40">
        <f t="shared" ref="QHX201" si="3115">(35.15+3.1+0.75*(2.75+2.3+2.75))*10.764</f>
        <v>474.69239999999996</v>
      </c>
      <c r="QHY201" s="40">
        <v>0</v>
      </c>
      <c r="QHZ201" s="40">
        <f t="shared" ref="QHZ201" si="3116">QHX201*(($F$183)+1)+(IF(QHY201&lt;101,QHY201,IF(QHY201&lt;201,QHY201/2,IF(QHY201&lt;=301,QHY201/3,QHY201/4))))</f>
        <v>712.03859999999997</v>
      </c>
      <c r="QIA201" s="62">
        <f t="shared" si="3102"/>
        <v>0</v>
      </c>
      <c r="QIB201" s="63"/>
      <c r="QIC201" s="62">
        <v>5</v>
      </c>
      <c r="QID201" s="63"/>
      <c r="QIE201" s="40" t="s">
        <v>192</v>
      </c>
      <c r="QIF201" s="40">
        <f t="shared" ref="QIF201" si="3117">(35.15+3.1+0.75*(2.75+2.3+2.75))*10.764</f>
        <v>474.69239999999996</v>
      </c>
      <c r="QIG201" s="40">
        <v>0</v>
      </c>
      <c r="QIH201" s="40">
        <f t="shared" ref="QIH201" si="3118">QIF201*(($F$183)+1)+(IF(QIG201&lt;101,QIG201,IF(QIG201&lt;201,QIG201/2,IF(QIG201&lt;=301,QIG201/3,QIG201/4))))</f>
        <v>712.03859999999997</v>
      </c>
      <c r="QII201" s="62">
        <f t="shared" ref="QII201:QKM201" si="3119">QII200</f>
        <v>0</v>
      </c>
      <c r="QIJ201" s="63"/>
      <c r="QIK201" s="62">
        <v>5</v>
      </c>
      <c r="QIL201" s="63"/>
      <c r="QIM201" s="40" t="s">
        <v>192</v>
      </c>
      <c r="QIN201" s="40">
        <f t="shared" ref="QIN201" si="3120">(35.15+3.1+0.75*(2.75+2.3+2.75))*10.764</f>
        <v>474.69239999999996</v>
      </c>
      <c r="QIO201" s="40">
        <v>0</v>
      </c>
      <c r="QIP201" s="40">
        <f t="shared" ref="QIP201" si="3121">QIN201*(($F$183)+1)+(IF(QIO201&lt;101,QIO201,IF(QIO201&lt;201,QIO201/2,IF(QIO201&lt;=301,QIO201/3,QIO201/4))))</f>
        <v>712.03859999999997</v>
      </c>
      <c r="QIQ201" s="62">
        <f t="shared" si="3119"/>
        <v>0</v>
      </c>
      <c r="QIR201" s="63"/>
      <c r="QIS201" s="62">
        <v>5</v>
      </c>
      <c r="QIT201" s="63"/>
      <c r="QIU201" s="40" t="s">
        <v>192</v>
      </c>
      <c r="QIV201" s="40">
        <f t="shared" ref="QIV201" si="3122">(35.15+3.1+0.75*(2.75+2.3+2.75))*10.764</f>
        <v>474.69239999999996</v>
      </c>
      <c r="QIW201" s="40">
        <v>0</v>
      </c>
      <c r="QIX201" s="40">
        <f t="shared" ref="QIX201" si="3123">QIV201*(($F$183)+1)+(IF(QIW201&lt;101,QIW201,IF(QIW201&lt;201,QIW201/2,IF(QIW201&lt;=301,QIW201/3,QIW201/4))))</f>
        <v>712.03859999999997</v>
      </c>
      <c r="QIY201" s="62">
        <f t="shared" si="3119"/>
        <v>0</v>
      </c>
      <c r="QIZ201" s="63"/>
      <c r="QJA201" s="62">
        <v>5</v>
      </c>
      <c r="QJB201" s="63"/>
      <c r="QJC201" s="40" t="s">
        <v>192</v>
      </c>
      <c r="QJD201" s="40">
        <f t="shared" ref="QJD201" si="3124">(35.15+3.1+0.75*(2.75+2.3+2.75))*10.764</f>
        <v>474.69239999999996</v>
      </c>
      <c r="QJE201" s="40">
        <v>0</v>
      </c>
      <c r="QJF201" s="40">
        <f t="shared" ref="QJF201" si="3125">QJD201*(($F$183)+1)+(IF(QJE201&lt;101,QJE201,IF(QJE201&lt;201,QJE201/2,IF(QJE201&lt;=301,QJE201/3,QJE201/4))))</f>
        <v>712.03859999999997</v>
      </c>
      <c r="QJG201" s="62">
        <f t="shared" si="3119"/>
        <v>0</v>
      </c>
      <c r="QJH201" s="63"/>
      <c r="QJI201" s="62">
        <v>5</v>
      </c>
      <c r="QJJ201" s="63"/>
      <c r="QJK201" s="40" t="s">
        <v>192</v>
      </c>
      <c r="QJL201" s="40">
        <f t="shared" ref="QJL201" si="3126">(35.15+3.1+0.75*(2.75+2.3+2.75))*10.764</f>
        <v>474.69239999999996</v>
      </c>
      <c r="QJM201" s="40">
        <v>0</v>
      </c>
      <c r="QJN201" s="40">
        <f t="shared" ref="QJN201" si="3127">QJL201*(($F$183)+1)+(IF(QJM201&lt;101,QJM201,IF(QJM201&lt;201,QJM201/2,IF(QJM201&lt;=301,QJM201/3,QJM201/4))))</f>
        <v>712.03859999999997</v>
      </c>
      <c r="QJO201" s="62">
        <f t="shared" si="3119"/>
        <v>0</v>
      </c>
      <c r="QJP201" s="63"/>
      <c r="QJQ201" s="62">
        <v>5</v>
      </c>
      <c r="QJR201" s="63"/>
      <c r="QJS201" s="40" t="s">
        <v>192</v>
      </c>
      <c r="QJT201" s="40">
        <f t="shared" ref="QJT201" si="3128">(35.15+3.1+0.75*(2.75+2.3+2.75))*10.764</f>
        <v>474.69239999999996</v>
      </c>
      <c r="QJU201" s="40">
        <v>0</v>
      </c>
      <c r="QJV201" s="40">
        <f t="shared" ref="QJV201" si="3129">QJT201*(($F$183)+1)+(IF(QJU201&lt;101,QJU201,IF(QJU201&lt;201,QJU201/2,IF(QJU201&lt;=301,QJU201/3,QJU201/4))))</f>
        <v>712.03859999999997</v>
      </c>
      <c r="QJW201" s="62">
        <f t="shared" si="3119"/>
        <v>0</v>
      </c>
      <c r="QJX201" s="63"/>
      <c r="QJY201" s="62">
        <v>5</v>
      </c>
      <c r="QJZ201" s="63"/>
      <c r="QKA201" s="40" t="s">
        <v>192</v>
      </c>
      <c r="QKB201" s="40">
        <f t="shared" ref="QKB201" si="3130">(35.15+3.1+0.75*(2.75+2.3+2.75))*10.764</f>
        <v>474.69239999999996</v>
      </c>
      <c r="QKC201" s="40">
        <v>0</v>
      </c>
      <c r="QKD201" s="40">
        <f t="shared" ref="QKD201" si="3131">QKB201*(($F$183)+1)+(IF(QKC201&lt;101,QKC201,IF(QKC201&lt;201,QKC201/2,IF(QKC201&lt;=301,QKC201/3,QKC201/4))))</f>
        <v>712.03859999999997</v>
      </c>
      <c r="QKE201" s="62">
        <f t="shared" si="3119"/>
        <v>0</v>
      </c>
      <c r="QKF201" s="63"/>
      <c r="QKG201" s="62">
        <v>5</v>
      </c>
      <c r="QKH201" s="63"/>
      <c r="QKI201" s="40" t="s">
        <v>192</v>
      </c>
      <c r="QKJ201" s="40">
        <f t="shared" ref="QKJ201" si="3132">(35.15+3.1+0.75*(2.75+2.3+2.75))*10.764</f>
        <v>474.69239999999996</v>
      </c>
      <c r="QKK201" s="40">
        <v>0</v>
      </c>
      <c r="QKL201" s="40">
        <f t="shared" ref="QKL201" si="3133">QKJ201*(($F$183)+1)+(IF(QKK201&lt;101,QKK201,IF(QKK201&lt;201,QKK201/2,IF(QKK201&lt;=301,QKK201/3,QKK201/4))))</f>
        <v>712.03859999999997</v>
      </c>
      <c r="QKM201" s="62">
        <f t="shared" si="3119"/>
        <v>0</v>
      </c>
      <c r="QKN201" s="63"/>
      <c r="QKO201" s="62">
        <v>5</v>
      </c>
      <c r="QKP201" s="63"/>
      <c r="QKQ201" s="40" t="s">
        <v>192</v>
      </c>
      <c r="QKR201" s="40">
        <f t="shared" ref="QKR201" si="3134">(35.15+3.1+0.75*(2.75+2.3+2.75))*10.764</f>
        <v>474.69239999999996</v>
      </c>
      <c r="QKS201" s="40">
        <v>0</v>
      </c>
      <c r="QKT201" s="40">
        <f t="shared" ref="QKT201" si="3135">QKR201*(($F$183)+1)+(IF(QKS201&lt;101,QKS201,IF(QKS201&lt;201,QKS201/2,IF(QKS201&lt;=301,QKS201/3,QKS201/4))))</f>
        <v>712.03859999999997</v>
      </c>
      <c r="QKU201" s="62">
        <f t="shared" ref="QKU201:QMY201" si="3136">QKU200</f>
        <v>0</v>
      </c>
      <c r="QKV201" s="63"/>
      <c r="QKW201" s="62">
        <v>5</v>
      </c>
      <c r="QKX201" s="63"/>
      <c r="QKY201" s="40" t="s">
        <v>192</v>
      </c>
      <c r="QKZ201" s="40">
        <f t="shared" ref="QKZ201" si="3137">(35.15+3.1+0.75*(2.75+2.3+2.75))*10.764</f>
        <v>474.69239999999996</v>
      </c>
      <c r="QLA201" s="40">
        <v>0</v>
      </c>
      <c r="QLB201" s="40">
        <f t="shared" ref="QLB201" si="3138">QKZ201*(($F$183)+1)+(IF(QLA201&lt;101,QLA201,IF(QLA201&lt;201,QLA201/2,IF(QLA201&lt;=301,QLA201/3,QLA201/4))))</f>
        <v>712.03859999999997</v>
      </c>
      <c r="QLC201" s="62">
        <f t="shared" si="3136"/>
        <v>0</v>
      </c>
      <c r="QLD201" s="63"/>
      <c r="QLE201" s="62">
        <v>5</v>
      </c>
      <c r="QLF201" s="63"/>
      <c r="QLG201" s="40" t="s">
        <v>192</v>
      </c>
      <c r="QLH201" s="40">
        <f t="shared" ref="QLH201" si="3139">(35.15+3.1+0.75*(2.75+2.3+2.75))*10.764</f>
        <v>474.69239999999996</v>
      </c>
      <c r="QLI201" s="40">
        <v>0</v>
      </c>
      <c r="QLJ201" s="40">
        <f t="shared" ref="QLJ201" si="3140">QLH201*(($F$183)+1)+(IF(QLI201&lt;101,QLI201,IF(QLI201&lt;201,QLI201/2,IF(QLI201&lt;=301,QLI201/3,QLI201/4))))</f>
        <v>712.03859999999997</v>
      </c>
      <c r="QLK201" s="62">
        <f t="shared" si="3136"/>
        <v>0</v>
      </c>
      <c r="QLL201" s="63"/>
      <c r="QLM201" s="62">
        <v>5</v>
      </c>
      <c r="QLN201" s="63"/>
      <c r="QLO201" s="40" t="s">
        <v>192</v>
      </c>
      <c r="QLP201" s="40">
        <f t="shared" ref="QLP201" si="3141">(35.15+3.1+0.75*(2.75+2.3+2.75))*10.764</f>
        <v>474.69239999999996</v>
      </c>
      <c r="QLQ201" s="40">
        <v>0</v>
      </c>
      <c r="QLR201" s="40">
        <f t="shared" ref="QLR201" si="3142">QLP201*(($F$183)+1)+(IF(QLQ201&lt;101,QLQ201,IF(QLQ201&lt;201,QLQ201/2,IF(QLQ201&lt;=301,QLQ201/3,QLQ201/4))))</f>
        <v>712.03859999999997</v>
      </c>
      <c r="QLS201" s="62">
        <f t="shared" si="3136"/>
        <v>0</v>
      </c>
      <c r="QLT201" s="63"/>
      <c r="QLU201" s="62">
        <v>5</v>
      </c>
      <c r="QLV201" s="63"/>
      <c r="QLW201" s="40" t="s">
        <v>192</v>
      </c>
      <c r="QLX201" s="40">
        <f t="shared" ref="QLX201" si="3143">(35.15+3.1+0.75*(2.75+2.3+2.75))*10.764</f>
        <v>474.69239999999996</v>
      </c>
      <c r="QLY201" s="40">
        <v>0</v>
      </c>
      <c r="QLZ201" s="40">
        <f t="shared" ref="QLZ201" si="3144">QLX201*(($F$183)+1)+(IF(QLY201&lt;101,QLY201,IF(QLY201&lt;201,QLY201/2,IF(QLY201&lt;=301,QLY201/3,QLY201/4))))</f>
        <v>712.03859999999997</v>
      </c>
      <c r="QMA201" s="62">
        <f t="shared" si="3136"/>
        <v>0</v>
      </c>
      <c r="QMB201" s="63"/>
      <c r="QMC201" s="62">
        <v>5</v>
      </c>
      <c r="QMD201" s="63"/>
      <c r="QME201" s="40" t="s">
        <v>192</v>
      </c>
      <c r="QMF201" s="40">
        <f t="shared" ref="QMF201" si="3145">(35.15+3.1+0.75*(2.75+2.3+2.75))*10.764</f>
        <v>474.69239999999996</v>
      </c>
      <c r="QMG201" s="40">
        <v>0</v>
      </c>
      <c r="QMH201" s="40">
        <f t="shared" ref="QMH201" si="3146">QMF201*(($F$183)+1)+(IF(QMG201&lt;101,QMG201,IF(QMG201&lt;201,QMG201/2,IF(QMG201&lt;=301,QMG201/3,QMG201/4))))</f>
        <v>712.03859999999997</v>
      </c>
      <c r="QMI201" s="62">
        <f t="shared" si="3136"/>
        <v>0</v>
      </c>
      <c r="QMJ201" s="63"/>
      <c r="QMK201" s="62">
        <v>5</v>
      </c>
      <c r="QML201" s="63"/>
      <c r="QMM201" s="40" t="s">
        <v>192</v>
      </c>
      <c r="QMN201" s="40">
        <f t="shared" ref="QMN201" si="3147">(35.15+3.1+0.75*(2.75+2.3+2.75))*10.764</f>
        <v>474.69239999999996</v>
      </c>
      <c r="QMO201" s="40">
        <v>0</v>
      </c>
      <c r="QMP201" s="40">
        <f t="shared" ref="QMP201" si="3148">QMN201*(($F$183)+1)+(IF(QMO201&lt;101,QMO201,IF(QMO201&lt;201,QMO201/2,IF(QMO201&lt;=301,QMO201/3,QMO201/4))))</f>
        <v>712.03859999999997</v>
      </c>
      <c r="QMQ201" s="62">
        <f t="shared" si="3136"/>
        <v>0</v>
      </c>
      <c r="QMR201" s="63"/>
      <c r="QMS201" s="62">
        <v>5</v>
      </c>
      <c r="QMT201" s="63"/>
      <c r="QMU201" s="40" t="s">
        <v>192</v>
      </c>
      <c r="QMV201" s="40">
        <f t="shared" ref="QMV201" si="3149">(35.15+3.1+0.75*(2.75+2.3+2.75))*10.764</f>
        <v>474.69239999999996</v>
      </c>
      <c r="QMW201" s="40">
        <v>0</v>
      </c>
      <c r="QMX201" s="40">
        <f t="shared" ref="QMX201" si="3150">QMV201*(($F$183)+1)+(IF(QMW201&lt;101,QMW201,IF(QMW201&lt;201,QMW201/2,IF(QMW201&lt;=301,QMW201/3,QMW201/4))))</f>
        <v>712.03859999999997</v>
      </c>
      <c r="QMY201" s="62">
        <f t="shared" si="3136"/>
        <v>0</v>
      </c>
      <c r="QMZ201" s="63"/>
      <c r="QNA201" s="62">
        <v>5</v>
      </c>
      <c r="QNB201" s="63"/>
      <c r="QNC201" s="40" t="s">
        <v>192</v>
      </c>
      <c r="QND201" s="40">
        <f t="shared" ref="QND201" si="3151">(35.15+3.1+0.75*(2.75+2.3+2.75))*10.764</f>
        <v>474.69239999999996</v>
      </c>
      <c r="QNE201" s="40">
        <v>0</v>
      </c>
      <c r="QNF201" s="40">
        <f t="shared" ref="QNF201" si="3152">QND201*(($F$183)+1)+(IF(QNE201&lt;101,QNE201,IF(QNE201&lt;201,QNE201/2,IF(QNE201&lt;=301,QNE201/3,QNE201/4))))</f>
        <v>712.03859999999997</v>
      </c>
      <c r="QNG201" s="62">
        <f t="shared" ref="QNG201:QPK201" si="3153">QNG200</f>
        <v>0</v>
      </c>
      <c r="QNH201" s="63"/>
      <c r="QNI201" s="62">
        <v>5</v>
      </c>
      <c r="QNJ201" s="63"/>
      <c r="QNK201" s="40" t="s">
        <v>192</v>
      </c>
      <c r="QNL201" s="40">
        <f t="shared" ref="QNL201" si="3154">(35.15+3.1+0.75*(2.75+2.3+2.75))*10.764</f>
        <v>474.69239999999996</v>
      </c>
      <c r="QNM201" s="40">
        <v>0</v>
      </c>
      <c r="QNN201" s="40">
        <f t="shared" ref="QNN201" si="3155">QNL201*(($F$183)+1)+(IF(QNM201&lt;101,QNM201,IF(QNM201&lt;201,QNM201/2,IF(QNM201&lt;=301,QNM201/3,QNM201/4))))</f>
        <v>712.03859999999997</v>
      </c>
      <c r="QNO201" s="62">
        <f t="shared" si="3153"/>
        <v>0</v>
      </c>
      <c r="QNP201" s="63"/>
      <c r="QNQ201" s="62">
        <v>5</v>
      </c>
      <c r="QNR201" s="63"/>
      <c r="QNS201" s="40" t="s">
        <v>192</v>
      </c>
      <c r="QNT201" s="40">
        <f t="shared" ref="QNT201" si="3156">(35.15+3.1+0.75*(2.75+2.3+2.75))*10.764</f>
        <v>474.69239999999996</v>
      </c>
      <c r="QNU201" s="40">
        <v>0</v>
      </c>
      <c r="QNV201" s="40">
        <f t="shared" ref="QNV201" si="3157">QNT201*(($F$183)+1)+(IF(QNU201&lt;101,QNU201,IF(QNU201&lt;201,QNU201/2,IF(QNU201&lt;=301,QNU201/3,QNU201/4))))</f>
        <v>712.03859999999997</v>
      </c>
      <c r="QNW201" s="62">
        <f t="shared" si="3153"/>
        <v>0</v>
      </c>
      <c r="QNX201" s="63"/>
      <c r="QNY201" s="62">
        <v>5</v>
      </c>
      <c r="QNZ201" s="63"/>
      <c r="QOA201" s="40" t="s">
        <v>192</v>
      </c>
      <c r="QOB201" s="40">
        <f t="shared" ref="QOB201" si="3158">(35.15+3.1+0.75*(2.75+2.3+2.75))*10.764</f>
        <v>474.69239999999996</v>
      </c>
      <c r="QOC201" s="40">
        <v>0</v>
      </c>
      <c r="QOD201" s="40">
        <f t="shared" ref="QOD201" si="3159">QOB201*(($F$183)+1)+(IF(QOC201&lt;101,QOC201,IF(QOC201&lt;201,QOC201/2,IF(QOC201&lt;=301,QOC201/3,QOC201/4))))</f>
        <v>712.03859999999997</v>
      </c>
      <c r="QOE201" s="62">
        <f t="shared" si="3153"/>
        <v>0</v>
      </c>
      <c r="QOF201" s="63"/>
      <c r="QOG201" s="62">
        <v>5</v>
      </c>
      <c r="QOH201" s="63"/>
      <c r="QOI201" s="40" t="s">
        <v>192</v>
      </c>
      <c r="QOJ201" s="40">
        <f t="shared" ref="QOJ201" si="3160">(35.15+3.1+0.75*(2.75+2.3+2.75))*10.764</f>
        <v>474.69239999999996</v>
      </c>
      <c r="QOK201" s="40">
        <v>0</v>
      </c>
      <c r="QOL201" s="40">
        <f t="shared" ref="QOL201" si="3161">QOJ201*(($F$183)+1)+(IF(QOK201&lt;101,QOK201,IF(QOK201&lt;201,QOK201/2,IF(QOK201&lt;=301,QOK201/3,QOK201/4))))</f>
        <v>712.03859999999997</v>
      </c>
      <c r="QOM201" s="62">
        <f t="shared" si="3153"/>
        <v>0</v>
      </c>
      <c r="QON201" s="63"/>
      <c r="QOO201" s="62">
        <v>5</v>
      </c>
      <c r="QOP201" s="63"/>
      <c r="QOQ201" s="40" t="s">
        <v>192</v>
      </c>
      <c r="QOR201" s="40">
        <f t="shared" ref="QOR201" si="3162">(35.15+3.1+0.75*(2.75+2.3+2.75))*10.764</f>
        <v>474.69239999999996</v>
      </c>
      <c r="QOS201" s="40">
        <v>0</v>
      </c>
      <c r="QOT201" s="40">
        <f t="shared" ref="QOT201" si="3163">QOR201*(($F$183)+1)+(IF(QOS201&lt;101,QOS201,IF(QOS201&lt;201,QOS201/2,IF(QOS201&lt;=301,QOS201/3,QOS201/4))))</f>
        <v>712.03859999999997</v>
      </c>
      <c r="QOU201" s="62">
        <f t="shared" si="3153"/>
        <v>0</v>
      </c>
      <c r="QOV201" s="63"/>
      <c r="QOW201" s="62">
        <v>5</v>
      </c>
      <c r="QOX201" s="63"/>
      <c r="QOY201" s="40" t="s">
        <v>192</v>
      </c>
      <c r="QOZ201" s="40">
        <f t="shared" ref="QOZ201" si="3164">(35.15+3.1+0.75*(2.75+2.3+2.75))*10.764</f>
        <v>474.69239999999996</v>
      </c>
      <c r="QPA201" s="40">
        <v>0</v>
      </c>
      <c r="QPB201" s="40">
        <f t="shared" ref="QPB201" si="3165">QOZ201*(($F$183)+1)+(IF(QPA201&lt;101,QPA201,IF(QPA201&lt;201,QPA201/2,IF(QPA201&lt;=301,QPA201/3,QPA201/4))))</f>
        <v>712.03859999999997</v>
      </c>
      <c r="QPC201" s="62">
        <f t="shared" si="3153"/>
        <v>0</v>
      </c>
      <c r="QPD201" s="63"/>
      <c r="QPE201" s="62">
        <v>5</v>
      </c>
      <c r="QPF201" s="63"/>
      <c r="QPG201" s="40" t="s">
        <v>192</v>
      </c>
      <c r="QPH201" s="40">
        <f t="shared" ref="QPH201" si="3166">(35.15+3.1+0.75*(2.75+2.3+2.75))*10.764</f>
        <v>474.69239999999996</v>
      </c>
      <c r="QPI201" s="40">
        <v>0</v>
      </c>
      <c r="QPJ201" s="40">
        <f t="shared" ref="QPJ201" si="3167">QPH201*(($F$183)+1)+(IF(QPI201&lt;101,QPI201,IF(QPI201&lt;201,QPI201/2,IF(QPI201&lt;=301,QPI201/3,QPI201/4))))</f>
        <v>712.03859999999997</v>
      </c>
      <c r="QPK201" s="62">
        <f t="shared" si="3153"/>
        <v>0</v>
      </c>
      <c r="QPL201" s="63"/>
      <c r="QPM201" s="62">
        <v>5</v>
      </c>
      <c r="QPN201" s="63"/>
      <c r="QPO201" s="40" t="s">
        <v>192</v>
      </c>
      <c r="QPP201" s="40">
        <f t="shared" ref="QPP201" si="3168">(35.15+3.1+0.75*(2.75+2.3+2.75))*10.764</f>
        <v>474.69239999999996</v>
      </c>
      <c r="QPQ201" s="40">
        <v>0</v>
      </c>
      <c r="QPR201" s="40">
        <f t="shared" ref="QPR201" si="3169">QPP201*(($F$183)+1)+(IF(QPQ201&lt;101,QPQ201,IF(QPQ201&lt;201,QPQ201/2,IF(QPQ201&lt;=301,QPQ201/3,QPQ201/4))))</f>
        <v>712.03859999999997</v>
      </c>
      <c r="QPS201" s="62">
        <f t="shared" ref="QPS201:QRW201" si="3170">QPS200</f>
        <v>0</v>
      </c>
      <c r="QPT201" s="63"/>
      <c r="QPU201" s="62">
        <v>5</v>
      </c>
      <c r="QPV201" s="63"/>
      <c r="QPW201" s="40" t="s">
        <v>192</v>
      </c>
      <c r="QPX201" s="40">
        <f t="shared" ref="QPX201" si="3171">(35.15+3.1+0.75*(2.75+2.3+2.75))*10.764</f>
        <v>474.69239999999996</v>
      </c>
      <c r="QPY201" s="40">
        <v>0</v>
      </c>
      <c r="QPZ201" s="40">
        <f t="shared" ref="QPZ201" si="3172">QPX201*(($F$183)+1)+(IF(QPY201&lt;101,QPY201,IF(QPY201&lt;201,QPY201/2,IF(QPY201&lt;=301,QPY201/3,QPY201/4))))</f>
        <v>712.03859999999997</v>
      </c>
      <c r="QQA201" s="62">
        <f t="shared" si="3170"/>
        <v>0</v>
      </c>
      <c r="QQB201" s="63"/>
      <c r="QQC201" s="62">
        <v>5</v>
      </c>
      <c r="QQD201" s="63"/>
      <c r="QQE201" s="40" t="s">
        <v>192</v>
      </c>
      <c r="QQF201" s="40">
        <f t="shared" ref="QQF201" si="3173">(35.15+3.1+0.75*(2.75+2.3+2.75))*10.764</f>
        <v>474.69239999999996</v>
      </c>
      <c r="QQG201" s="40">
        <v>0</v>
      </c>
      <c r="QQH201" s="40">
        <f t="shared" ref="QQH201" si="3174">QQF201*(($F$183)+1)+(IF(QQG201&lt;101,QQG201,IF(QQG201&lt;201,QQG201/2,IF(QQG201&lt;=301,QQG201/3,QQG201/4))))</f>
        <v>712.03859999999997</v>
      </c>
      <c r="QQI201" s="62">
        <f t="shared" si="3170"/>
        <v>0</v>
      </c>
      <c r="QQJ201" s="63"/>
      <c r="QQK201" s="62">
        <v>5</v>
      </c>
      <c r="QQL201" s="63"/>
      <c r="QQM201" s="40" t="s">
        <v>192</v>
      </c>
      <c r="QQN201" s="40">
        <f t="shared" ref="QQN201" si="3175">(35.15+3.1+0.75*(2.75+2.3+2.75))*10.764</f>
        <v>474.69239999999996</v>
      </c>
      <c r="QQO201" s="40">
        <v>0</v>
      </c>
      <c r="QQP201" s="40">
        <f t="shared" ref="QQP201" si="3176">QQN201*(($F$183)+1)+(IF(QQO201&lt;101,QQO201,IF(QQO201&lt;201,QQO201/2,IF(QQO201&lt;=301,QQO201/3,QQO201/4))))</f>
        <v>712.03859999999997</v>
      </c>
      <c r="QQQ201" s="62">
        <f t="shared" si="3170"/>
        <v>0</v>
      </c>
      <c r="QQR201" s="63"/>
      <c r="QQS201" s="62">
        <v>5</v>
      </c>
      <c r="QQT201" s="63"/>
      <c r="QQU201" s="40" t="s">
        <v>192</v>
      </c>
      <c r="QQV201" s="40">
        <f t="shared" ref="QQV201" si="3177">(35.15+3.1+0.75*(2.75+2.3+2.75))*10.764</f>
        <v>474.69239999999996</v>
      </c>
      <c r="QQW201" s="40">
        <v>0</v>
      </c>
      <c r="QQX201" s="40">
        <f t="shared" ref="QQX201" si="3178">QQV201*(($F$183)+1)+(IF(QQW201&lt;101,QQW201,IF(QQW201&lt;201,QQW201/2,IF(QQW201&lt;=301,QQW201/3,QQW201/4))))</f>
        <v>712.03859999999997</v>
      </c>
      <c r="QQY201" s="62">
        <f t="shared" si="3170"/>
        <v>0</v>
      </c>
      <c r="QQZ201" s="63"/>
      <c r="QRA201" s="62">
        <v>5</v>
      </c>
      <c r="QRB201" s="63"/>
      <c r="QRC201" s="40" t="s">
        <v>192</v>
      </c>
      <c r="QRD201" s="40">
        <f t="shared" ref="QRD201" si="3179">(35.15+3.1+0.75*(2.75+2.3+2.75))*10.764</f>
        <v>474.69239999999996</v>
      </c>
      <c r="QRE201" s="40">
        <v>0</v>
      </c>
      <c r="QRF201" s="40">
        <f t="shared" ref="QRF201" si="3180">QRD201*(($F$183)+1)+(IF(QRE201&lt;101,QRE201,IF(QRE201&lt;201,QRE201/2,IF(QRE201&lt;=301,QRE201/3,QRE201/4))))</f>
        <v>712.03859999999997</v>
      </c>
      <c r="QRG201" s="62">
        <f t="shared" si="3170"/>
        <v>0</v>
      </c>
      <c r="QRH201" s="63"/>
      <c r="QRI201" s="62">
        <v>5</v>
      </c>
      <c r="QRJ201" s="63"/>
      <c r="QRK201" s="40" t="s">
        <v>192</v>
      </c>
      <c r="QRL201" s="40">
        <f t="shared" ref="QRL201" si="3181">(35.15+3.1+0.75*(2.75+2.3+2.75))*10.764</f>
        <v>474.69239999999996</v>
      </c>
      <c r="QRM201" s="40">
        <v>0</v>
      </c>
      <c r="QRN201" s="40">
        <f t="shared" ref="QRN201" si="3182">QRL201*(($F$183)+1)+(IF(QRM201&lt;101,QRM201,IF(QRM201&lt;201,QRM201/2,IF(QRM201&lt;=301,QRM201/3,QRM201/4))))</f>
        <v>712.03859999999997</v>
      </c>
      <c r="QRO201" s="62">
        <f t="shared" si="3170"/>
        <v>0</v>
      </c>
      <c r="QRP201" s="63"/>
      <c r="QRQ201" s="62">
        <v>5</v>
      </c>
      <c r="QRR201" s="63"/>
      <c r="QRS201" s="40" t="s">
        <v>192</v>
      </c>
      <c r="QRT201" s="40">
        <f t="shared" ref="QRT201" si="3183">(35.15+3.1+0.75*(2.75+2.3+2.75))*10.764</f>
        <v>474.69239999999996</v>
      </c>
      <c r="QRU201" s="40">
        <v>0</v>
      </c>
      <c r="QRV201" s="40">
        <f t="shared" ref="QRV201" si="3184">QRT201*(($F$183)+1)+(IF(QRU201&lt;101,QRU201,IF(QRU201&lt;201,QRU201/2,IF(QRU201&lt;=301,QRU201/3,QRU201/4))))</f>
        <v>712.03859999999997</v>
      </c>
      <c r="QRW201" s="62">
        <f t="shared" si="3170"/>
        <v>0</v>
      </c>
      <c r="QRX201" s="63"/>
      <c r="QRY201" s="62">
        <v>5</v>
      </c>
      <c r="QRZ201" s="63"/>
      <c r="QSA201" s="40" t="s">
        <v>192</v>
      </c>
      <c r="QSB201" s="40">
        <f t="shared" ref="QSB201" si="3185">(35.15+3.1+0.75*(2.75+2.3+2.75))*10.764</f>
        <v>474.69239999999996</v>
      </c>
      <c r="QSC201" s="40">
        <v>0</v>
      </c>
      <c r="QSD201" s="40">
        <f t="shared" ref="QSD201" si="3186">QSB201*(($F$183)+1)+(IF(QSC201&lt;101,QSC201,IF(QSC201&lt;201,QSC201/2,IF(QSC201&lt;=301,QSC201/3,QSC201/4))))</f>
        <v>712.03859999999997</v>
      </c>
      <c r="QSE201" s="62">
        <f t="shared" ref="QSE201:QUI201" si="3187">QSE200</f>
        <v>0</v>
      </c>
      <c r="QSF201" s="63"/>
      <c r="QSG201" s="62">
        <v>5</v>
      </c>
      <c r="QSH201" s="63"/>
      <c r="QSI201" s="40" t="s">
        <v>192</v>
      </c>
      <c r="QSJ201" s="40">
        <f t="shared" ref="QSJ201" si="3188">(35.15+3.1+0.75*(2.75+2.3+2.75))*10.764</f>
        <v>474.69239999999996</v>
      </c>
      <c r="QSK201" s="40">
        <v>0</v>
      </c>
      <c r="QSL201" s="40">
        <f t="shared" ref="QSL201" si="3189">QSJ201*(($F$183)+1)+(IF(QSK201&lt;101,QSK201,IF(QSK201&lt;201,QSK201/2,IF(QSK201&lt;=301,QSK201/3,QSK201/4))))</f>
        <v>712.03859999999997</v>
      </c>
      <c r="QSM201" s="62">
        <f t="shared" si="3187"/>
        <v>0</v>
      </c>
      <c r="QSN201" s="63"/>
      <c r="QSO201" s="62">
        <v>5</v>
      </c>
      <c r="QSP201" s="63"/>
      <c r="QSQ201" s="40" t="s">
        <v>192</v>
      </c>
      <c r="QSR201" s="40">
        <f t="shared" ref="QSR201" si="3190">(35.15+3.1+0.75*(2.75+2.3+2.75))*10.764</f>
        <v>474.69239999999996</v>
      </c>
      <c r="QSS201" s="40">
        <v>0</v>
      </c>
      <c r="QST201" s="40">
        <f t="shared" ref="QST201" si="3191">QSR201*(($F$183)+1)+(IF(QSS201&lt;101,QSS201,IF(QSS201&lt;201,QSS201/2,IF(QSS201&lt;=301,QSS201/3,QSS201/4))))</f>
        <v>712.03859999999997</v>
      </c>
      <c r="QSU201" s="62">
        <f t="shared" si="3187"/>
        <v>0</v>
      </c>
      <c r="QSV201" s="63"/>
      <c r="QSW201" s="62">
        <v>5</v>
      </c>
      <c r="QSX201" s="63"/>
      <c r="QSY201" s="40" t="s">
        <v>192</v>
      </c>
      <c r="QSZ201" s="40">
        <f t="shared" ref="QSZ201" si="3192">(35.15+3.1+0.75*(2.75+2.3+2.75))*10.764</f>
        <v>474.69239999999996</v>
      </c>
      <c r="QTA201" s="40">
        <v>0</v>
      </c>
      <c r="QTB201" s="40">
        <f t="shared" ref="QTB201" si="3193">QSZ201*(($F$183)+1)+(IF(QTA201&lt;101,QTA201,IF(QTA201&lt;201,QTA201/2,IF(QTA201&lt;=301,QTA201/3,QTA201/4))))</f>
        <v>712.03859999999997</v>
      </c>
      <c r="QTC201" s="62">
        <f t="shared" si="3187"/>
        <v>0</v>
      </c>
      <c r="QTD201" s="63"/>
      <c r="QTE201" s="62">
        <v>5</v>
      </c>
      <c r="QTF201" s="63"/>
      <c r="QTG201" s="40" t="s">
        <v>192</v>
      </c>
      <c r="QTH201" s="40">
        <f t="shared" ref="QTH201" si="3194">(35.15+3.1+0.75*(2.75+2.3+2.75))*10.764</f>
        <v>474.69239999999996</v>
      </c>
      <c r="QTI201" s="40">
        <v>0</v>
      </c>
      <c r="QTJ201" s="40">
        <f t="shared" ref="QTJ201" si="3195">QTH201*(($F$183)+1)+(IF(QTI201&lt;101,QTI201,IF(QTI201&lt;201,QTI201/2,IF(QTI201&lt;=301,QTI201/3,QTI201/4))))</f>
        <v>712.03859999999997</v>
      </c>
      <c r="QTK201" s="62">
        <f t="shared" si="3187"/>
        <v>0</v>
      </c>
      <c r="QTL201" s="63"/>
      <c r="QTM201" s="62">
        <v>5</v>
      </c>
      <c r="QTN201" s="63"/>
      <c r="QTO201" s="40" t="s">
        <v>192</v>
      </c>
      <c r="QTP201" s="40">
        <f t="shared" ref="QTP201" si="3196">(35.15+3.1+0.75*(2.75+2.3+2.75))*10.764</f>
        <v>474.69239999999996</v>
      </c>
      <c r="QTQ201" s="40">
        <v>0</v>
      </c>
      <c r="QTR201" s="40">
        <f t="shared" ref="QTR201" si="3197">QTP201*(($F$183)+1)+(IF(QTQ201&lt;101,QTQ201,IF(QTQ201&lt;201,QTQ201/2,IF(QTQ201&lt;=301,QTQ201/3,QTQ201/4))))</f>
        <v>712.03859999999997</v>
      </c>
      <c r="QTS201" s="62">
        <f t="shared" si="3187"/>
        <v>0</v>
      </c>
      <c r="QTT201" s="63"/>
      <c r="QTU201" s="62">
        <v>5</v>
      </c>
      <c r="QTV201" s="63"/>
      <c r="QTW201" s="40" t="s">
        <v>192</v>
      </c>
      <c r="QTX201" s="40">
        <f t="shared" ref="QTX201" si="3198">(35.15+3.1+0.75*(2.75+2.3+2.75))*10.764</f>
        <v>474.69239999999996</v>
      </c>
      <c r="QTY201" s="40">
        <v>0</v>
      </c>
      <c r="QTZ201" s="40">
        <f t="shared" ref="QTZ201" si="3199">QTX201*(($F$183)+1)+(IF(QTY201&lt;101,QTY201,IF(QTY201&lt;201,QTY201/2,IF(QTY201&lt;=301,QTY201/3,QTY201/4))))</f>
        <v>712.03859999999997</v>
      </c>
      <c r="QUA201" s="62">
        <f t="shared" si="3187"/>
        <v>0</v>
      </c>
      <c r="QUB201" s="63"/>
      <c r="QUC201" s="62">
        <v>5</v>
      </c>
      <c r="QUD201" s="63"/>
      <c r="QUE201" s="40" t="s">
        <v>192</v>
      </c>
      <c r="QUF201" s="40">
        <f t="shared" ref="QUF201" si="3200">(35.15+3.1+0.75*(2.75+2.3+2.75))*10.764</f>
        <v>474.69239999999996</v>
      </c>
      <c r="QUG201" s="40">
        <v>0</v>
      </c>
      <c r="QUH201" s="40">
        <f t="shared" ref="QUH201" si="3201">QUF201*(($F$183)+1)+(IF(QUG201&lt;101,QUG201,IF(QUG201&lt;201,QUG201/2,IF(QUG201&lt;=301,QUG201/3,QUG201/4))))</f>
        <v>712.03859999999997</v>
      </c>
      <c r="QUI201" s="62">
        <f t="shared" si="3187"/>
        <v>0</v>
      </c>
      <c r="QUJ201" s="63"/>
      <c r="QUK201" s="62">
        <v>5</v>
      </c>
      <c r="QUL201" s="63"/>
      <c r="QUM201" s="40" t="s">
        <v>192</v>
      </c>
      <c r="QUN201" s="40">
        <f t="shared" ref="QUN201" si="3202">(35.15+3.1+0.75*(2.75+2.3+2.75))*10.764</f>
        <v>474.69239999999996</v>
      </c>
      <c r="QUO201" s="40">
        <v>0</v>
      </c>
      <c r="QUP201" s="40">
        <f t="shared" ref="QUP201" si="3203">QUN201*(($F$183)+1)+(IF(QUO201&lt;101,QUO201,IF(QUO201&lt;201,QUO201/2,IF(QUO201&lt;=301,QUO201/3,QUO201/4))))</f>
        <v>712.03859999999997</v>
      </c>
      <c r="QUQ201" s="62">
        <f t="shared" ref="QUQ201:QWU201" si="3204">QUQ200</f>
        <v>0</v>
      </c>
      <c r="QUR201" s="63"/>
      <c r="QUS201" s="62">
        <v>5</v>
      </c>
      <c r="QUT201" s="63"/>
      <c r="QUU201" s="40" t="s">
        <v>192</v>
      </c>
      <c r="QUV201" s="40">
        <f t="shared" ref="QUV201" si="3205">(35.15+3.1+0.75*(2.75+2.3+2.75))*10.764</f>
        <v>474.69239999999996</v>
      </c>
      <c r="QUW201" s="40">
        <v>0</v>
      </c>
      <c r="QUX201" s="40">
        <f t="shared" ref="QUX201" si="3206">QUV201*(($F$183)+1)+(IF(QUW201&lt;101,QUW201,IF(QUW201&lt;201,QUW201/2,IF(QUW201&lt;=301,QUW201/3,QUW201/4))))</f>
        <v>712.03859999999997</v>
      </c>
      <c r="QUY201" s="62">
        <f t="shared" si="3204"/>
        <v>0</v>
      </c>
      <c r="QUZ201" s="63"/>
      <c r="QVA201" s="62">
        <v>5</v>
      </c>
      <c r="QVB201" s="63"/>
      <c r="QVC201" s="40" t="s">
        <v>192</v>
      </c>
      <c r="QVD201" s="40">
        <f t="shared" ref="QVD201" si="3207">(35.15+3.1+0.75*(2.75+2.3+2.75))*10.764</f>
        <v>474.69239999999996</v>
      </c>
      <c r="QVE201" s="40">
        <v>0</v>
      </c>
      <c r="QVF201" s="40">
        <f t="shared" ref="QVF201" si="3208">QVD201*(($F$183)+1)+(IF(QVE201&lt;101,QVE201,IF(QVE201&lt;201,QVE201/2,IF(QVE201&lt;=301,QVE201/3,QVE201/4))))</f>
        <v>712.03859999999997</v>
      </c>
      <c r="QVG201" s="62">
        <f t="shared" si="3204"/>
        <v>0</v>
      </c>
      <c r="QVH201" s="63"/>
      <c r="QVI201" s="62">
        <v>5</v>
      </c>
      <c r="QVJ201" s="63"/>
      <c r="QVK201" s="40" t="s">
        <v>192</v>
      </c>
      <c r="QVL201" s="40">
        <f t="shared" ref="QVL201" si="3209">(35.15+3.1+0.75*(2.75+2.3+2.75))*10.764</f>
        <v>474.69239999999996</v>
      </c>
      <c r="QVM201" s="40">
        <v>0</v>
      </c>
      <c r="QVN201" s="40">
        <f t="shared" ref="QVN201" si="3210">QVL201*(($F$183)+1)+(IF(QVM201&lt;101,QVM201,IF(QVM201&lt;201,QVM201/2,IF(QVM201&lt;=301,QVM201/3,QVM201/4))))</f>
        <v>712.03859999999997</v>
      </c>
      <c r="QVO201" s="62">
        <f t="shared" si="3204"/>
        <v>0</v>
      </c>
      <c r="QVP201" s="63"/>
      <c r="QVQ201" s="62">
        <v>5</v>
      </c>
      <c r="QVR201" s="63"/>
      <c r="QVS201" s="40" t="s">
        <v>192</v>
      </c>
      <c r="QVT201" s="40">
        <f t="shared" ref="QVT201" si="3211">(35.15+3.1+0.75*(2.75+2.3+2.75))*10.764</f>
        <v>474.69239999999996</v>
      </c>
      <c r="QVU201" s="40">
        <v>0</v>
      </c>
      <c r="QVV201" s="40">
        <f t="shared" ref="QVV201" si="3212">QVT201*(($F$183)+1)+(IF(QVU201&lt;101,QVU201,IF(QVU201&lt;201,QVU201/2,IF(QVU201&lt;=301,QVU201/3,QVU201/4))))</f>
        <v>712.03859999999997</v>
      </c>
      <c r="QVW201" s="62">
        <f t="shared" si="3204"/>
        <v>0</v>
      </c>
      <c r="QVX201" s="63"/>
      <c r="QVY201" s="62">
        <v>5</v>
      </c>
      <c r="QVZ201" s="63"/>
      <c r="QWA201" s="40" t="s">
        <v>192</v>
      </c>
      <c r="QWB201" s="40">
        <f t="shared" ref="QWB201" si="3213">(35.15+3.1+0.75*(2.75+2.3+2.75))*10.764</f>
        <v>474.69239999999996</v>
      </c>
      <c r="QWC201" s="40">
        <v>0</v>
      </c>
      <c r="QWD201" s="40">
        <f t="shared" ref="QWD201" si="3214">QWB201*(($F$183)+1)+(IF(QWC201&lt;101,QWC201,IF(QWC201&lt;201,QWC201/2,IF(QWC201&lt;=301,QWC201/3,QWC201/4))))</f>
        <v>712.03859999999997</v>
      </c>
      <c r="QWE201" s="62">
        <f t="shared" si="3204"/>
        <v>0</v>
      </c>
      <c r="QWF201" s="63"/>
      <c r="QWG201" s="62">
        <v>5</v>
      </c>
      <c r="QWH201" s="63"/>
      <c r="QWI201" s="40" t="s">
        <v>192</v>
      </c>
      <c r="QWJ201" s="40">
        <f t="shared" ref="QWJ201" si="3215">(35.15+3.1+0.75*(2.75+2.3+2.75))*10.764</f>
        <v>474.69239999999996</v>
      </c>
      <c r="QWK201" s="40">
        <v>0</v>
      </c>
      <c r="QWL201" s="40">
        <f t="shared" ref="QWL201" si="3216">QWJ201*(($F$183)+1)+(IF(QWK201&lt;101,QWK201,IF(QWK201&lt;201,QWK201/2,IF(QWK201&lt;=301,QWK201/3,QWK201/4))))</f>
        <v>712.03859999999997</v>
      </c>
      <c r="QWM201" s="62">
        <f t="shared" si="3204"/>
        <v>0</v>
      </c>
      <c r="QWN201" s="63"/>
      <c r="QWO201" s="62">
        <v>5</v>
      </c>
      <c r="QWP201" s="63"/>
      <c r="QWQ201" s="40" t="s">
        <v>192</v>
      </c>
      <c r="QWR201" s="40">
        <f t="shared" ref="QWR201" si="3217">(35.15+3.1+0.75*(2.75+2.3+2.75))*10.764</f>
        <v>474.69239999999996</v>
      </c>
      <c r="QWS201" s="40">
        <v>0</v>
      </c>
      <c r="QWT201" s="40">
        <f t="shared" ref="QWT201" si="3218">QWR201*(($F$183)+1)+(IF(QWS201&lt;101,QWS201,IF(QWS201&lt;201,QWS201/2,IF(QWS201&lt;=301,QWS201/3,QWS201/4))))</f>
        <v>712.03859999999997</v>
      </c>
      <c r="QWU201" s="62">
        <f t="shared" si="3204"/>
        <v>0</v>
      </c>
      <c r="QWV201" s="63"/>
      <c r="QWW201" s="62">
        <v>5</v>
      </c>
      <c r="QWX201" s="63"/>
      <c r="QWY201" s="40" t="s">
        <v>192</v>
      </c>
      <c r="QWZ201" s="40">
        <f t="shared" ref="QWZ201" si="3219">(35.15+3.1+0.75*(2.75+2.3+2.75))*10.764</f>
        <v>474.69239999999996</v>
      </c>
      <c r="QXA201" s="40">
        <v>0</v>
      </c>
      <c r="QXB201" s="40">
        <f t="shared" ref="QXB201" si="3220">QWZ201*(($F$183)+1)+(IF(QXA201&lt;101,QXA201,IF(QXA201&lt;201,QXA201/2,IF(QXA201&lt;=301,QXA201/3,QXA201/4))))</f>
        <v>712.03859999999997</v>
      </c>
      <c r="QXC201" s="62">
        <f t="shared" ref="QXC201:QZG201" si="3221">QXC200</f>
        <v>0</v>
      </c>
      <c r="QXD201" s="63"/>
      <c r="QXE201" s="62">
        <v>5</v>
      </c>
      <c r="QXF201" s="63"/>
      <c r="QXG201" s="40" t="s">
        <v>192</v>
      </c>
      <c r="QXH201" s="40">
        <f t="shared" ref="QXH201" si="3222">(35.15+3.1+0.75*(2.75+2.3+2.75))*10.764</f>
        <v>474.69239999999996</v>
      </c>
      <c r="QXI201" s="40">
        <v>0</v>
      </c>
      <c r="QXJ201" s="40">
        <f t="shared" ref="QXJ201" si="3223">QXH201*(($F$183)+1)+(IF(QXI201&lt;101,QXI201,IF(QXI201&lt;201,QXI201/2,IF(QXI201&lt;=301,QXI201/3,QXI201/4))))</f>
        <v>712.03859999999997</v>
      </c>
      <c r="QXK201" s="62">
        <f t="shared" si="3221"/>
        <v>0</v>
      </c>
      <c r="QXL201" s="63"/>
      <c r="QXM201" s="62">
        <v>5</v>
      </c>
      <c r="QXN201" s="63"/>
      <c r="QXO201" s="40" t="s">
        <v>192</v>
      </c>
      <c r="QXP201" s="40">
        <f t="shared" ref="QXP201" si="3224">(35.15+3.1+0.75*(2.75+2.3+2.75))*10.764</f>
        <v>474.69239999999996</v>
      </c>
      <c r="QXQ201" s="40">
        <v>0</v>
      </c>
      <c r="QXR201" s="40">
        <f t="shared" ref="QXR201" si="3225">QXP201*(($F$183)+1)+(IF(QXQ201&lt;101,QXQ201,IF(QXQ201&lt;201,QXQ201/2,IF(QXQ201&lt;=301,QXQ201/3,QXQ201/4))))</f>
        <v>712.03859999999997</v>
      </c>
      <c r="QXS201" s="62">
        <f t="shared" si="3221"/>
        <v>0</v>
      </c>
      <c r="QXT201" s="63"/>
      <c r="QXU201" s="62">
        <v>5</v>
      </c>
      <c r="QXV201" s="63"/>
      <c r="QXW201" s="40" t="s">
        <v>192</v>
      </c>
      <c r="QXX201" s="40">
        <f t="shared" ref="QXX201" si="3226">(35.15+3.1+0.75*(2.75+2.3+2.75))*10.764</f>
        <v>474.69239999999996</v>
      </c>
      <c r="QXY201" s="40">
        <v>0</v>
      </c>
      <c r="QXZ201" s="40">
        <f t="shared" ref="QXZ201" si="3227">QXX201*(($F$183)+1)+(IF(QXY201&lt;101,QXY201,IF(QXY201&lt;201,QXY201/2,IF(QXY201&lt;=301,QXY201/3,QXY201/4))))</f>
        <v>712.03859999999997</v>
      </c>
      <c r="QYA201" s="62">
        <f t="shared" si="3221"/>
        <v>0</v>
      </c>
      <c r="QYB201" s="63"/>
      <c r="QYC201" s="62">
        <v>5</v>
      </c>
      <c r="QYD201" s="63"/>
      <c r="QYE201" s="40" t="s">
        <v>192</v>
      </c>
      <c r="QYF201" s="40">
        <f t="shared" ref="QYF201" si="3228">(35.15+3.1+0.75*(2.75+2.3+2.75))*10.764</f>
        <v>474.69239999999996</v>
      </c>
      <c r="QYG201" s="40">
        <v>0</v>
      </c>
      <c r="QYH201" s="40">
        <f t="shared" ref="QYH201" si="3229">QYF201*(($F$183)+1)+(IF(QYG201&lt;101,QYG201,IF(QYG201&lt;201,QYG201/2,IF(QYG201&lt;=301,QYG201/3,QYG201/4))))</f>
        <v>712.03859999999997</v>
      </c>
      <c r="QYI201" s="62">
        <f t="shared" si="3221"/>
        <v>0</v>
      </c>
      <c r="QYJ201" s="63"/>
      <c r="QYK201" s="62">
        <v>5</v>
      </c>
      <c r="QYL201" s="63"/>
      <c r="QYM201" s="40" t="s">
        <v>192</v>
      </c>
      <c r="QYN201" s="40">
        <f t="shared" ref="QYN201" si="3230">(35.15+3.1+0.75*(2.75+2.3+2.75))*10.764</f>
        <v>474.69239999999996</v>
      </c>
      <c r="QYO201" s="40">
        <v>0</v>
      </c>
      <c r="QYP201" s="40">
        <f t="shared" ref="QYP201" si="3231">QYN201*(($F$183)+1)+(IF(QYO201&lt;101,QYO201,IF(QYO201&lt;201,QYO201/2,IF(QYO201&lt;=301,QYO201/3,QYO201/4))))</f>
        <v>712.03859999999997</v>
      </c>
      <c r="QYQ201" s="62">
        <f t="shared" si="3221"/>
        <v>0</v>
      </c>
      <c r="QYR201" s="63"/>
      <c r="QYS201" s="62">
        <v>5</v>
      </c>
      <c r="QYT201" s="63"/>
      <c r="QYU201" s="40" t="s">
        <v>192</v>
      </c>
      <c r="QYV201" s="40">
        <f t="shared" ref="QYV201" si="3232">(35.15+3.1+0.75*(2.75+2.3+2.75))*10.764</f>
        <v>474.69239999999996</v>
      </c>
      <c r="QYW201" s="40">
        <v>0</v>
      </c>
      <c r="QYX201" s="40">
        <f t="shared" ref="QYX201" si="3233">QYV201*(($F$183)+1)+(IF(QYW201&lt;101,QYW201,IF(QYW201&lt;201,QYW201/2,IF(QYW201&lt;=301,QYW201/3,QYW201/4))))</f>
        <v>712.03859999999997</v>
      </c>
      <c r="QYY201" s="62">
        <f t="shared" si="3221"/>
        <v>0</v>
      </c>
      <c r="QYZ201" s="63"/>
      <c r="QZA201" s="62">
        <v>5</v>
      </c>
      <c r="QZB201" s="63"/>
      <c r="QZC201" s="40" t="s">
        <v>192</v>
      </c>
      <c r="QZD201" s="40">
        <f t="shared" ref="QZD201" si="3234">(35.15+3.1+0.75*(2.75+2.3+2.75))*10.764</f>
        <v>474.69239999999996</v>
      </c>
      <c r="QZE201" s="40">
        <v>0</v>
      </c>
      <c r="QZF201" s="40">
        <f t="shared" ref="QZF201" si="3235">QZD201*(($F$183)+1)+(IF(QZE201&lt;101,QZE201,IF(QZE201&lt;201,QZE201/2,IF(QZE201&lt;=301,QZE201/3,QZE201/4))))</f>
        <v>712.03859999999997</v>
      </c>
      <c r="QZG201" s="62">
        <f t="shared" si="3221"/>
        <v>0</v>
      </c>
      <c r="QZH201" s="63"/>
      <c r="QZI201" s="62">
        <v>5</v>
      </c>
      <c r="QZJ201" s="63"/>
      <c r="QZK201" s="40" t="s">
        <v>192</v>
      </c>
      <c r="QZL201" s="40">
        <f t="shared" ref="QZL201" si="3236">(35.15+3.1+0.75*(2.75+2.3+2.75))*10.764</f>
        <v>474.69239999999996</v>
      </c>
      <c r="QZM201" s="40">
        <v>0</v>
      </c>
      <c r="QZN201" s="40">
        <f t="shared" ref="QZN201" si="3237">QZL201*(($F$183)+1)+(IF(QZM201&lt;101,QZM201,IF(QZM201&lt;201,QZM201/2,IF(QZM201&lt;=301,QZM201/3,QZM201/4))))</f>
        <v>712.03859999999997</v>
      </c>
      <c r="QZO201" s="62">
        <f t="shared" ref="QZO201:RBS201" si="3238">QZO200</f>
        <v>0</v>
      </c>
      <c r="QZP201" s="63"/>
      <c r="QZQ201" s="62">
        <v>5</v>
      </c>
      <c r="QZR201" s="63"/>
      <c r="QZS201" s="40" t="s">
        <v>192</v>
      </c>
      <c r="QZT201" s="40">
        <f t="shared" ref="QZT201" si="3239">(35.15+3.1+0.75*(2.75+2.3+2.75))*10.764</f>
        <v>474.69239999999996</v>
      </c>
      <c r="QZU201" s="40">
        <v>0</v>
      </c>
      <c r="QZV201" s="40">
        <f t="shared" ref="QZV201" si="3240">QZT201*(($F$183)+1)+(IF(QZU201&lt;101,QZU201,IF(QZU201&lt;201,QZU201/2,IF(QZU201&lt;=301,QZU201/3,QZU201/4))))</f>
        <v>712.03859999999997</v>
      </c>
      <c r="QZW201" s="62">
        <f t="shared" si="3238"/>
        <v>0</v>
      </c>
      <c r="QZX201" s="63"/>
      <c r="QZY201" s="62">
        <v>5</v>
      </c>
      <c r="QZZ201" s="63"/>
      <c r="RAA201" s="40" t="s">
        <v>192</v>
      </c>
      <c r="RAB201" s="40">
        <f t="shared" ref="RAB201" si="3241">(35.15+3.1+0.75*(2.75+2.3+2.75))*10.764</f>
        <v>474.69239999999996</v>
      </c>
      <c r="RAC201" s="40">
        <v>0</v>
      </c>
      <c r="RAD201" s="40">
        <f t="shared" ref="RAD201" si="3242">RAB201*(($F$183)+1)+(IF(RAC201&lt;101,RAC201,IF(RAC201&lt;201,RAC201/2,IF(RAC201&lt;=301,RAC201/3,RAC201/4))))</f>
        <v>712.03859999999997</v>
      </c>
      <c r="RAE201" s="62">
        <f t="shared" si="3238"/>
        <v>0</v>
      </c>
      <c r="RAF201" s="63"/>
      <c r="RAG201" s="62">
        <v>5</v>
      </c>
      <c r="RAH201" s="63"/>
      <c r="RAI201" s="40" t="s">
        <v>192</v>
      </c>
      <c r="RAJ201" s="40">
        <f t="shared" ref="RAJ201" si="3243">(35.15+3.1+0.75*(2.75+2.3+2.75))*10.764</f>
        <v>474.69239999999996</v>
      </c>
      <c r="RAK201" s="40">
        <v>0</v>
      </c>
      <c r="RAL201" s="40">
        <f t="shared" ref="RAL201" si="3244">RAJ201*(($F$183)+1)+(IF(RAK201&lt;101,RAK201,IF(RAK201&lt;201,RAK201/2,IF(RAK201&lt;=301,RAK201/3,RAK201/4))))</f>
        <v>712.03859999999997</v>
      </c>
      <c r="RAM201" s="62">
        <f t="shared" si="3238"/>
        <v>0</v>
      </c>
      <c r="RAN201" s="63"/>
      <c r="RAO201" s="62">
        <v>5</v>
      </c>
      <c r="RAP201" s="63"/>
      <c r="RAQ201" s="40" t="s">
        <v>192</v>
      </c>
      <c r="RAR201" s="40">
        <f t="shared" ref="RAR201" si="3245">(35.15+3.1+0.75*(2.75+2.3+2.75))*10.764</f>
        <v>474.69239999999996</v>
      </c>
      <c r="RAS201" s="40">
        <v>0</v>
      </c>
      <c r="RAT201" s="40">
        <f t="shared" ref="RAT201" si="3246">RAR201*(($F$183)+1)+(IF(RAS201&lt;101,RAS201,IF(RAS201&lt;201,RAS201/2,IF(RAS201&lt;=301,RAS201/3,RAS201/4))))</f>
        <v>712.03859999999997</v>
      </c>
      <c r="RAU201" s="62">
        <f t="shared" si="3238"/>
        <v>0</v>
      </c>
      <c r="RAV201" s="63"/>
      <c r="RAW201" s="62">
        <v>5</v>
      </c>
      <c r="RAX201" s="63"/>
      <c r="RAY201" s="40" t="s">
        <v>192</v>
      </c>
      <c r="RAZ201" s="40">
        <f t="shared" ref="RAZ201" si="3247">(35.15+3.1+0.75*(2.75+2.3+2.75))*10.764</f>
        <v>474.69239999999996</v>
      </c>
      <c r="RBA201" s="40">
        <v>0</v>
      </c>
      <c r="RBB201" s="40">
        <f t="shared" ref="RBB201" si="3248">RAZ201*(($F$183)+1)+(IF(RBA201&lt;101,RBA201,IF(RBA201&lt;201,RBA201/2,IF(RBA201&lt;=301,RBA201/3,RBA201/4))))</f>
        <v>712.03859999999997</v>
      </c>
      <c r="RBC201" s="62">
        <f t="shared" si="3238"/>
        <v>0</v>
      </c>
      <c r="RBD201" s="63"/>
      <c r="RBE201" s="62">
        <v>5</v>
      </c>
      <c r="RBF201" s="63"/>
      <c r="RBG201" s="40" t="s">
        <v>192</v>
      </c>
      <c r="RBH201" s="40">
        <f t="shared" ref="RBH201" si="3249">(35.15+3.1+0.75*(2.75+2.3+2.75))*10.764</f>
        <v>474.69239999999996</v>
      </c>
      <c r="RBI201" s="40">
        <v>0</v>
      </c>
      <c r="RBJ201" s="40">
        <f t="shared" ref="RBJ201" si="3250">RBH201*(($F$183)+1)+(IF(RBI201&lt;101,RBI201,IF(RBI201&lt;201,RBI201/2,IF(RBI201&lt;=301,RBI201/3,RBI201/4))))</f>
        <v>712.03859999999997</v>
      </c>
      <c r="RBK201" s="62">
        <f t="shared" si="3238"/>
        <v>0</v>
      </c>
      <c r="RBL201" s="63"/>
      <c r="RBM201" s="62">
        <v>5</v>
      </c>
      <c r="RBN201" s="63"/>
      <c r="RBO201" s="40" t="s">
        <v>192</v>
      </c>
      <c r="RBP201" s="40">
        <f t="shared" ref="RBP201" si="3251">(35.15+3.1+0.75*(2.75+2.3+2.75))*10.764</f>
        <v>474.69239999999996</v>
      </c>
      <c r="RBQ201" s="40">
        <v>0</v>
      </c>
      <c r="RBR201" s="40">
        <f t="shared" ref="RBR201" si="3252">RBP201*(($F$183)+1)+(IF(RBQ201&lt;101,RBQ201,IF(RBQ201&lt;201,RBQ201/2,IF(RBQ201&lt;=301,RBQ201/3,RBQ201/4))))</f>
        <v>712.03859999999997</v>
      </c>
      <c r="RBS201" s="62">
        <f t="shared" si="3238"/>
        <v>0</v>
      </c>
      <c r="RBT201" s="63"/>
      <c r="RBU201" s="62">
        <v>5</v>
      </c>
      <c r="RBV201" s="63"/>
      <c r="RBW201" s="40" t="s">
        <v>192</v>
      </c>
      <c r="RBX201" s="40">
        <f t="shared" ref="RBX201" si="3253">(35.15+3.1+0.75*(2.75+2.3+2.75))*10.764</f>
        <v>474.69239999999996</v>
      </c>
      <c r="RBY201" s="40">
        <v>0</v>
      </c>
      <c r="RBZ201" s="40">
        <f t="shared" ref="RBZ201" si="3254">RBX201*(($F$183)+1)+(IF(RBY201&lt;101,RBY201,IF(RBY201&lt;201,RBY201/2,IF(RBY201&lt;=301,RBY201/3,RBY201/4))))</f>
        <v>712.03859999999997</v>
      </c>
      <c r="RCA201" s="62">
        <f t="shared" ref="RCA201:REE201" si="3255">RCA200</f>
        <v>0</v>
      </c>
      <c r="RCB201" s="63"/>
      <c r="RCC201" s="62">
        <v>5</v>
      </c>
      <c r="RCD201" s="63"/>
      <c r="RCE201" s="40" t="s">
        <v>192</v>
      </c>
      <c r="RCF201" s="40">
        <f t="shared" ref="RCF201" si="3256">(35.15+3.1+0.75*(2.75+2.3+2.75))*10.764</f>
        <v>474.69239999999996</v>
      </c>
      <c r="RCG201" s="40">
        <v>0</v>
      </c>
      <c r="RCH201" s="40">
        <f t="shared" ref="RCH201" si="3257">RCF201*(($F$183)+1)+(IF(RCG201&lt;101,RCG201,IF(RCG201&lt;201,RCG201/2,IF(RCG201&lt;=301,RCG201/3,RCG201/4))))</f>
        <v>712.03859999999997</v>
      </c>
      <c r="RCI201" s="62">
        <f t="shared" si="3255"/>
        <v>0</v>
      </c>
      <c r="RCJ201" s="63"/>
      <c r="RCK201" s="62">
        <v>5</v>
      </c>
      <c r="RCL201" s="63"/>
      <c r="RCM201" s="40" t="s">
        <v>192</v>
      </c>
      <c r="RCN201" s="40">
        <f t="shared" ref="RCN201" si="3258">(35.15+3.1+0.75*(2.75+2.3+2.75))*10.764</f>
        <v>474.69239999999996</v>
      </c>
      <c r="RCO201" s="40">
        <v>0</v>
      </c>
      <c r="RCP201" s="40">
        <f t="shared" ref="RCP201" si="3259">RCN201*(($F$183)+1)+(IF(RCO201&lt;101,RCO201,IF(RCO201&lt;201,RCO201/2,IF(RCO201&lt;=301,RCO201/3,RCO201/4))))</f>
        <v>712.03859999999997</v>
      </c>
      <c r="RCQ201" s="62">
        <f t="shared" si="3255"/>
        <v>0</v>
      </c>
      <c r="RCR201" s="63"/>
      <c r="RCS201" s="62">
        <v>5</v>
      </c>
      <c r="RCT201" s="63"/>
      <c r="RCU201" s="40" t="s">
        <v>192</v>
      </c>
      <c r="RCV201" s="40">
        <f t="shared" ref="RCV201" si="3260">(35.15+3.1+0.75*(2.75+2.3+2.75))*10.764</f>
        <v>474.69239999999996</v>
      </c>
      <c r="RCW201" s="40">
        <v>0</v>
      </c>
      <c r="RCX201" s="40">
        <f t="shared" ref="RCX201" si="3261">RCV201*(($F$183)+1)+(IF(RCW201&lt;101,RCW201,IF(RCW201&lt;201,RCW201/2,IF(RCW201&lt;=301,RCW201/3,RCW201/4))))</f>
        <v>712.03859999999997</v>
      </c>
      <c r="RCY201" s="62">
        <f t="shared" si="3255"/>
        <v>0</v>
      </c>
      <c r="RCZ201" s="63"/>
      <c r="RDA201" s="62">
        <v>5</v>
      </c>
      <c r="RDB201" s="63"/>
      <c r="RDC201" s="40" t="s">
        <v>192</v>
      </c>
      <c r="RDD201" s="40">
        <f t="shared" ref="RDD201" si="3262">(35.15+3.1+0.75*(2.75+2.3+2.75))*10.764</f>
        <v>474.69239999999996</v>
      </c>
      <c r="RDE201" s="40">
        <v>0</v>
      </c>
      <c r="RDF201" s="40">
        <f t="shared" ref="RDF201" si="3263">RDD201*(($F$183)+1)+(IF(RDE201&lt;101,RDE201,IF(RDE201&lt;201,RDE201/2,IF(RDE201&lt;=301,RDE201/3,RDE201/4))))</f>
        <v>712.03859999999997</v>
      </c>
      <c r="RDG201" s="62">
        <f t="shared" si="3255"/>
        <v>0</v>
      </c>
      <c r="RDH201" s="63"/>
      <c r="RDI201" s="62">
        <v>5</v>
      </c>
      <c r="RDJ201" s="63"/>
      <c r="RDK201" s="40" t="s">
        <v>192</v>
      </c>
      <c r="RDL201" s="40">
        <f t="shared" ref="RDL201" si="3264">(35.15+3.1+0.75*(2.75+2.3+2.75))*10.764</f>
        <v>474.69239999999996</v>
      </c>
      <c r="RDM201" s="40">
        <v>0</v>
      </c>
      <c r="RDN201" s="40">
        <f t="shared" ref="RDN201" si="3265">RDL201*(($F$183)+1)+(IF(RDM201&lt;101,RDM201,IF(RDM201&lt;201,RDM201/2,IF(RDM201&lt;=301,RDM201/3,RDM201/4))))</f>
        <v>712.03859999999997</v>
      </c>
      <c r="RDO201" s="62">
        <f t="shared" si="3255"/>
        <v>0</v>
      </c>
      <c r="RDP201" s="63"/>
      <c r="RDQ201" s="62">
        <v>5</v>
      </c>
      <c r="RDR201" s="63"/>
      <c r="RDS201" s="40" t="s">
        <v>192</v>
      </c>
      <c r="RDT201" s="40">
        <f t="shared" ref="RDT201" si="3266">(35.15+3.1+0.75*(2.75+2.3+2.75))*10.764</f>
        <v>474.69239999999996</v>
      </c>
      <c r="RDU201" s="40">
        <v>0</v>
      </c>
      <c r="RDV201" s="40">
        <f t="shared" ref="RDV201" si="3267">RDT201*(($F$183)+1)+(IF(RDU201&lt;101,RDU201,IF(RDU201&lt;201,RDU201/2,IF(RDU201&lt;=301,RDU201/3,RDU201/4))))</f>
        <v>712.03859999999997</v>
      </c>
      <c r="RDW201" s="62">
        <f t="shared" si="3255"/>
        <v>0</v>
      </c>
      <c r="RDX201" s="63"/>
      <c r="RDY201" s="62">
        <v>5</v>
      </c>
      <c r="RDZ201" s="63"/>
      <c r="REA201" s="40" t="s">
        <v>192</v>
      </c>
      <c r="REB201" s="40">
        <f t="shared" ref="REB201" si="3268">(35.15+3.1+0.75*(2.75+2.3+2.75))*10.764</f>
        <v>474.69239999999996</v>
      </c>
      <c r="REC201" s="40">
        <v>0</v>
      </c>
      <c r="RED201" s="40">
        <f t="shared" ref="RED201" si="3269">REB201*(($F$183)+1)+(IF(REC201&lt;101,REC201,IF(REC201&lt;201,REC201/2,IF(REC201&lt;=301,REC201/3,REC201/4))))</f>
        <v>712.03859999999997</v>
      </c>
      <c r="REE201" s="62">
        <f t="shared" si="3255"/>
        <v>0</v>
      </c>
      <c r="REF201" s="63"/>
      <c r="REG201" s="62">
        <v>5</v>
      </c>
      <c r="REH201" s="63"/>
      <c r="REI201" s="40" t="s">
        <v>192</v>
      </c>
      <c r="REJ201" s="40">
        <f t="shared" ref="REJ201" si="3270">(35.15+3.1+0.75*(2.75+2.3+2.75))*10.764</f>
        <v>474.69239999999996</v>
      </c>
      <c r="REK201" s="40">
        <v>0</v>
      </c>
      <c r="REL201" s="40">
        <f t="shared" ref="REL201" si="3271">REJ201*(($F$183)+1)+(IF(REK201&lt;101,REK201,IF(REK201&lt;201,REK201/2,IF(REK201&lt;=301,REK201/3,REK201/4))))</f>
        <v>712.03859999999997</v>
      </c>
      <c r="REM201" s="62">
        <f t="shared" ref="REM201:RGQ201" si="3272">REM200</f>
        <v>0</v>
      </c>
      <c r="REN201" s="63"/>
      <c r="REO201" s="62">
        <v>5</v>
      </c>
      <c r="REP201" s="63"/>
      <c r="REQ201" s="40" t="s">
        <v>192</v>
      </c>
      <c r="RER201" s="40">
        <f t="shared" ref="RER201" si="3273">(35.15+3.1+0.75*(2.75+2.3+2.75))*10.764</f>
        <v>474.69239999999996</v>
      </c>
      <c r="RES201" s="40">
        <v>0</v>
      </c>
      <c r="RET201" s="40">
        <f t="shared" ref="RET201" si="3274">RER201*(($F$183)+1)+(IF(RES201&lt;101,RES201,IF(RES201&lt;201,RES201/2,IF(RES201&lt;=301,RES201/3,RES201/4))))</f>
        <v>712.03859999999997</v>
      </c>
      <c r="REU201" s="62">
        <f t="shared" si="3272"/>
        <v>0</v>
      </c>
      <c r="REV201" s="63"/>
      <c r="REW201" s="62">
        <v>5</v>
      </c>
      <c r="REX201" s="63"/>
      <c r="REY201" s="40" t="s">
        <v>192</v>
      </c>
      <c r="REZ201" s="40">
        <f t="shared" ref="REZ201" si="3275">(35.15+3.1+0.75*(2.75+2.3+2.75))*10.764</f>
        <v>474.69239999999996</v>
      </c>
      <c r="RFA201" s="40">
        <v>0</v>
      </c>
      <c r="RFB201" s="40">
        <f t="shared" ref="RFB201" si="3276">REZ201*(($F$183)+1)+(IF(RFA201&lt;101,RFA201,IF(RFA201&lt;201,RFA201/2,IF(RFA201&lt;=301,RFA201/3,RFA201/4))))</f>
        <v>712.03859999999997</v>
      </c>
      <c r="RFC201" s="62">
        <f t="shared" si="3272"/>
        <v>0</v>
      </c>
      <c r="RFD201" s="63"/>
      <c r="RFE201" s="62">
        <v>5</v>
      </c>
      <c r="RFF201" s="63"/>
      <c r="RFG201" s="40" t="s">
        <v>192</v>
      </c>
      <c r="RFH201" s="40">
        <f t="shared" ref="RFH201" si="3277">(35.15+3.1+0.75*(2.75+2.3+2.75))*10.764</f>
        <v>474.69239999999996</v>
      </c>
      <c r="RFI201" s="40">
        <v>0</v>
      </c>
      <c r="RFJ201" s="40">
        <f t="shared" ref="RFJ201" si="3278">RFH201*(($F$183)+1)+(IF(RFI201&lt;101,RFI201,IF(RFI201&lt;201,RFI201/2,IF(RFI201&lt;=301,RFI201/3,RFI201/4))))</f>
        <v>712.03859999999997</v>
      </c>
      <c r="RFK201" s="62">
        <f t="shared" si="3272"/>
        <v>0</v>
      </c>
      <c r="RFL201" s="63"/>
      <c r="RFM201" s="62">
        <v>5</v>
      </c>
      <c r="RFN201" s="63"/>
      <c r="RFO201" s="40" t="s">
        <v>192</v>
      </c>
      <c r="RFP201" s="40">
        <f t="shared" ref="RFP201" si="3279">(35.15+3.1+0.75*(2.75+2.3+2.75))*10.764</f>
        <v>474.69239999999996</v>
      </c>
      <c r="RFQ201" s="40">
        <v>0</v>
      </c>
      <c r="RFR201" s="40">
        <f t="shared" ref="RFR201" si="3280">RFP201*(($F$183)+1)+(IF(RFQ201&lt;101,RFQ201,IF(RFQ201&lt;201,RFQ201/2,IF(RFQ201&lt;=301,RFQ201/3,RFQ201/4))))</f>
        <v>712.03859999999997</v>
      </c>
      <c r="RFS201" s="62">
        <f t="shared" si="3272"/>
        <v>0</v>
      </c>
      <c r="RFT201" s="63"/>
      <c r="RFU201" s="62">
        <v>5</v>
      </c>
      <c r="RFV201" s="63"/>
      <c r="RFW201" s="40" t="s">
        <v>192</v>
      </c>
      <c r="RFX201" s="40">
        <f t="shared" ref="RFX201" si="3281">(35.15+3.1+0.75*(2.75+2.3+2.75))*10.764</f>
        <v>474.69239999999996</v>
      </c>
      <c r="RFY201" s="40">
        <v>0</v>
      </c>
      <c r="RFZ201" s="40">
        <f t="shared" ref="RFZ201" si="3282">RFX201*(($F$183)+1)+(IF(RFY201&lt;101,RFY201,IF(RFY201&lt;201,RFY201/2,IF(RFY201&lt;=301,RFY201/3,RFY201/4))))</f>
        <v>712.03859999999997</v>
      </c>
      <c r="RGA201" s="62">
        <f t="shared" si="3272"/>
        <v>0</v>
      </c>
      <c r="RGB201" s="63"/>
      <c r="RGC201" s="62">
        <v>5</v>
      </c>
      <c r="RGD201" s="63"/>
      <c r="RGE201" s="40" t="s">
        <v>192</v>
      </c>
      <c r="RGF201" s="40">
        <f t="shared" ref="RGF201" si="3283">(35.15+3.1+0.75*(2.75+2.3+2.75))*10.764</f>
        <v>474.69239999999996</v>
      </c>
      <c r="RGG201" s="40">
        <v>0</v>
      </c>
      <c r="RGH201" s="40">
        <f t="shared" ref="RGH201" si="3284">RGF201*(($F$183)+1)+(IF(RGG201&lt;101,RGG201,IF(RGG201&lt;201,RGG201/2,IF(RGG201&lt;=301,RGG201/3,RGG201/4))))</f>
        <v>712.03859999999997</v>
      </c>
      <c r="RGI201" s="62">
        <f t="shared" si="3272"/>
        <v>0</v>
      </c>
      <c r="RGJ201" s="63"/>
      <c r="RGK201" s="62">
        <v>5</v>
      </c>
      <c r="RGL201" s="63"/>
      <c r="RGM201" s="40" t="s">
        <v>192</v>
      </c>
      <c r="RGN201" s="40">
        <f t="shared" ref="RGN201" si="3285">(35.15+3.1+0.75*(2.75+2.3+2.75))*10.764</f>
        <v>474.69239999999996</v>
      </c>
      <c r="RGO201" s="40">
        <v>0</v>
      </c>
      <c r="RGP201" s="40">
        <f t="shared" ref="RGP201" si="3286">RGN201*(($F$183)+1)+(IF(RGO201&lt;101,RGO201,IF(RGO201&lt;201,RGO201/2,IF(RGO201&lt;=301,RGO201/3,RGO201/4))))</f>
        <v>712.03859999999997</v>
      </c>
      <c r="RGQ201" s="62">
        <f t="shared" si="3272"/>
        <v>0</v>
      </c>
      <c r="RGR201" s="63"/>
      <c r="RGS201" s="62">
        <v>5</v>
      </c>
      <c r="RGT201" s="63"/>
      <c r="RGU201" s="40" t="s">
        <v>192</v>
      </c>
      <c r="RGV201" s="40">
        <f t="shared" ref="RGV201" si="3287">(35.15+3.1+0.75*(2.75+2.3+2.75))*10.764</f>
        <v>474.69239999999996</v>
      </c>
      <c r="RGW201" s="40">
        <v>0</v>
      </c>
      <c r="RGX201" s="40">
        <f t="shared" ref="RGX201" si="3288">RGV201*(($F$183)+1)+(IF(RGW201&lt;101,RGW201,IF(RGW201&lt;201,RGW201/2,IF(RGW201&lt;=301,RGW201/3,RGW201/4))))</f>
        <v>712.03859999999997</v>
      </c>
      <c r="RGY201" s="62">
        <f t="shared" ref="RGY201:RJC201" si="3289">RGY200</f>
        <v>0</v>
      </c>
      <c r="RGZ201" s="63"/>
      <c r="RHA201" s="62">
        <v>5</v>
      </c>
      <c r="RHB201" s="63"/>
      <c r="RHC201" s="40" t="s">
        <v>192</v>
      </c>
      <c r="RHD201" s="40">
        <f t="shared" ref="RHD201" si="3290">(35.15+3.1+0.75*(2.75+2.3+2.75))*10.764</f>
        <v>474.69239999999996</v>
      </c>
      <c r="RHE201" s="40">
        <v>0</v>
      </c>
      <c r="RHF201" s="40">
        <f t="shared" ref="RHF201" si="3291">RHD201*(($F$183)+1)+(IF(RHE201&lt;101,RHE201,IF(RHE201&lt;201,RHE201/2,IF(RHE201&lt;=301,RHE201/3,RHE201/4))))</f>
        <v>712.03859999999997</v>
      </c>
      <c r="RHG201" s="62">
        <f t="shared" si="3289"/>
        <v>0</v>
      </c>
      <c r="RHH201" s="63"/>
      <c r="RHI201" s="62">
        <v>5</v>
      </c>
      <c r="RHJ201" s="63"/>
      <c r="RHK201" s="40" t="s">
        <v>192</v>
      </c>
      <c r="RHL201" s="40">
        <f t="shared" ref="RHL201" si="3292">(35.15+3.1+0.75*(2.75+2.3+2.75))*10.764</f>
        <v>474.69239999999996</v>
      </c>
      <c r="RHM201" s="40">
        <v>0</v>
      </c>
      <c r="RHN201" s="40">
        <f t="shared" ref="RHN201" si="3293">RHL201*(($F$183)+1)+(IF(RHM201&lt;101,RHM201,IF(RHM201&lt;201,RHM201/2,IF(RHM201&lt;=301,RHM201/3,RHM201/4))))</f>
        <v>712.03859999999997</v>
      </c>
      <c r="RHO201" s="62">
        <f t="shared" si="3289"/>
        <v>0</v>
      </c>
      <c r="RHP201" s="63"/>
      <c r="RHQ201" s="62">
        <v>5</v>
      </c>
      <c r="RHR201" s="63"/>
      <c r="RHS201" s="40" t="s">
        <v>192</v>
      </c>
      <c r="RHT201" s="40">
        <f t="shared" ref="RHT201" si="3294">(35.15+3.1+0.75*(2.75+2.3+2.75))*10.764</f>
        <v>474.69239999999996</v>
      </c>
      <c r="RHU201" s="40">
        <v>0</v>
      </c>
      <c r="RHV201" s="40">
        <f t="shared" ref="RHV201" si="3295">RHT201*(($F$183)+1)+(IF(RHU201&lt;101,RHU201,IF(RHU201&lt;201,RHU201/2,IF(RHU201&lt;=301,RHU201/3,RHU201/4))))</f>
        <v>712.03859999999997</v>
      </c>
      <c r="RHW201" s="62">
        <f t="shared" si="3289"/>
        <v>0</v>
      </c>
      <c r="RHX201" s="63"/>
      <c r="RHY201" s="62">
        <v>5</v>
      </c>
      <c r="RHZ201" s="63"/>
      <c r="RIA201" s="40" t="s">
        <v>192</v>
      </c>
      <c r="RIB201" s="40">
        <f t="shared" ref="RIB201" si="3296">(35.15+3.1+0.75*(2.75+2.3+2.75))*10.764</f>
        <v>474.69239999999996</v>
      </c>
      <c r="RIC201" s="40">
        <v>0</v>
      </c>
      <c r="RID201" s="40">
        <f t="shared" ref="RID201" si="3297">RIB201*(($F$183)+1)+(IF(RIC201&lt;101,RIC201,IF(RIC201&lt;201,RIC201/2,IF(RIC201&lt;=301,RIC201/3,RIC201/4))))</f>
        <v>712.03859999999997</v>
      </c>
      <c r="RIE201" s="62">
        <f t="shared" si="3289"/>
        <v>0</v>
      </c>
      <c r="RIF201" s="63"/>
      <c r="RIG201" s="62">
        <v>5</v>
      </c>
      <c r="RIH201" s="63"/>
      <c r="RII201" s="40" t="s">
        <v>192</v>
      </c>
      <c r="RIJ201" s="40">
        <f t="shared" ref="RIJ201" si="3298">(35.15+3.1+0.75*(2.75+2.3+2.75))*10.764</f>
        <v>474.69239999999996</v>
      </c>
      <c r="RIK201" s="40">
        <v>0</v>
      </c>
      <c r="RIL201" s="40">
        <f t="shared" ref="RIL201" si="3299">RIJ201*(($F$183)+1)+(IF(RIK201&lt;101,RIK201,IF(RIK201&lt;201,RIK201/2,IF(RIK201&lt;=301,RIK201/3,RIK201/4))))</f>
        <v>712.03859999999997</v>
      </c>
      <c r="RIM201" s="62">
        <f t="shared" si="3289"/>
        <v>0</v>
      </c>
      <c r="RIN201" s="63"/>
      <c r="RIO201" s="62">
        <v>5</v>
      </c>
      <c r="RIP201" s="63"/>
      <c r="RIQ201" s="40" t="s">
        <v>192</v>
      </c>
      <c r="RIR201" s="40">
        <f t="shared" ref="RIR201" si="3300">(35.15+3.1+0.75*(2.75+2.3+2.75))*10.764</f>
        <v>474.69239999999996</v>
      </c>
      <c r="RIS201" s="40">
        <v>0</v>
      </c>
      <c r="RIT201" s="40">
        <f t="shared" ref="RIT201" si="3301">RIR201*(($F$183)+1)+(IF(RIS201&lt;101,RIS201,IF(RIS201&lt;201,RIS201/2,IF(RIS201&lt;=301,RIS201/3,RIS201/4))))</f>
        <v>712.03859999999997</v>
      </c>
      <c r="RIU201" s="62">
        <f t="shared" si="3289"/>
        <v>0</v>
      </c>
      <c r="RIV201" s="63"/>
      <c r="RIW201" s="62">
        <v>5</v>
      </c>
      <c r="RIX201" s="63"/>
      <c r="RIY201" s="40" t="s">
        <v>192</v>
      </c>
      <c r="RIZ201" s="40">
        <f t="shared" ref="RIZ201" si="3302">(35.15+3.1+0.75*(2.75+2.3+2.75))*10.764</f>
        <v>474.69239999999996</v>
      </c>
      <c r="RJA201" s="40">
        <v>0</v>
      </c>
      <c r="RJB201" s="40">
        <f t="shared" ref="RJB201" si="3303">RIZ201*(($F$183)+1)+(IF(RJA201&lt;101,RJA201,IF(RJA201&lt;201,RJA201/2,IF(RJA201&lt;=301,RJA201/3,RJA201/4))))</f>
        <v>712.03859999999997</v>
      </c>
      <c r="RJC201" s="62">
        <f t="shared" si="3289"/>
        <v>0</v>
      </c>
      <c r="RJD201" s="63"/>
      <c r="RJE201" s="62">
        <v>5</v>
      </c>
      <c r="RJF201" s="63"/>
      <c r="RJG201" s="40" t="s">
        <v>192</v>
      </c>
      <c r="RJH201" s="40">
        <f t="shared" ref="RJH201" si="3304">(35.15+3.1+0.75*(2.75+2.3+2.75))*10.764</f>
        <v>474.69239999999996</v>
      </c>
      <c r="RJI201" s="40">
        <v>0</v>
      </c>
      <c r="RJJ201" s="40">
        <f t="shared" ref="RJJ201" si="3305">RJH201*(($F$183)+1)+(IF(RJI201&lt;101,RJI201,IF(RJI201&lt;201,RJI201/2,IF(RJI201&lt;=301,RJI201/3,RJI201/4))))</f>
        <v>712.03859999999997</v>
      </c>
      <c r="RJK201" s="62">
        <f t="shared" ref="RJK201:RLO201" si="3306">RJK200</f>
        <v>0</v>
      </c>
      <c r="RJL201" s="63"/>
      <c r="RJM201" s="62">
        <v>5</v>
      </c>
      <c r="RJN201" s="63"/>
      <c r="RJO201" s="40" t="s">
        <v>192</v>
      </c>
      <c r="RJP201" s="40">
        <f t="shared" ref="RJP201" si="3307">(35.15+3.1+0.75*(2.75+2.3+2.75))*10.764</f>
        <v>474.69239999999996</v>
      </c>
      <c r="RJQ201" s="40">
        <v>0</v>
      </c>
      <c r="RJR201" s="40">
        <f t="shared" ref="RJR201" si="3308">RJP201*(($F$183)+1)+(IF(RJQ201&lt;101,RJQ201,IF(RJQ201&lt;201,RJQ201/2,IF(RJQ201&lt;=301,RJQ201/3,RJQ201/4))))</f>
        <v>712.03859999999997</v>
      </c>
      <c r="RJS201" s="62">
        <f t="shared" si="3306"/>
        <v>0</v>
      </c>
      <c r="RJT201" s="63"/>
      <c r="RJU201" s="62">
        <v>5</v>
      </c>
      <c r="RJV201" s="63"/>
      <c r="RJW201" s="40" t="s">
        <v>192</v>
      </c>
      <c r="RJX201" s="40">
        <f t="shared" ref="RJX201" si="3309">(35.15+3.1+0.75*(2.75+2.3+2.75))*10.764</f>
        <v>474.69239999999996</v>
      </c>
      <c r="RJY201" s="40">
        <v>0</v>
      </c>
      <c r="RJZ201" s="40">
        <f t="shared" ref="RJZ201" si="3310">RJX201*(($F$183)+1)+(IF(RJY201&lt;101,RJY201,IF(RJY201&lt;201,RJY201/2,IF(RJY201&lt;=301,RJY201/3,RJY201/4))))</f>
        <v>712.03859999999997</v>
      </c>
      <c r="RKA201" s="62">
        <f t="shared" si="3306"/>
        <v>0</v>
      </c>
      <c r="RKB201" s="63"/>
      <c r="RKC201" s="62">
        <v>5</v>
      </c>
      <c r="RKD201" s="63"/>
      <c r="RKE201" s="40" t="s">
        <v>192</v>
      </c>
      <c r="RKF201" s="40">
        <f t="shared" ref="RKF201" si="3311">(35.15+3.1+0.75*(2.75+2.3+2.75))*10.764</f>
        <v>474.69239999999996</v>
      </c>
      <c r="RKG201" s="40">
        <v>0</v>
      </c>
      <c r="RKH201" s="40">
        <f t="shared" ref="RKH201" si="3312">RKF201*(($F$183)+1)+(IF(RKG201&lt;101,RKG201,IF(RKG201&lt;201,RKG201/2,IF(RKG201&lt;=301,RKG201/3,RKG201/4))))</f>
        <v>712.03859999999997</v>
      </c>
      <c r="RKI201" s="62">
        <f t="shared" si="3306"/>
        <v>0</v>
      </c>
      <c r="RKJ201" s="63"/>
      <c r="RKK201" s="62">
        <v>5</v>
      </c>
      <c r="RKL201" s="63"/>
      <c r="RKM201" s="40" t="s">
        <v>192</v>
      </c>
      <c r="RKN201" s="40">
        <f t="shared" ref="RKN201" si="3313">(35.15+3.1+0.75*(2.75+2.3+2.75))*10.764</f>
        <v>474.69239999999996</v>
      </c>
      <c r="RKO201" s="40">
        <v>0</v>
      </c>
      <c r="RKP201" s="40">
        <f t="shared" ref="RKP201" si="3314">RKN201*(($F$183)+1)+(IF(RKO201&lt;101,RKO201,IF(RKO201&lt;201,RKO201/2,IF(RKO201&lt;=301,RKO201/3,RKO201/4))))</f>
        <v>712.03859999999997</v>
      </c>
      <c r="RKQ201" s="62">
        <f t="shared" si="3306"/>
        <v>0</v>
      </c>
      <c r="RKR201" s="63"/>
      <c r="RKS201" s="62">
        <v>5</v>
      </c>
      <c r="RKT201" s="63"/>
      <c r="RKU201" s="40" t="s">
        <v>192</v>
      </c>
      <c r="RKV201" s="40">
        <f t="shared" ref="RKV201" si="3315">(35.15+3.1+0.75*(2.75+2.3+2.75))*10.764</f>
        <v>474.69239999999996</v>
      </c>
      <c r="RKW201" s="40">
        <v>0</v>
      </c>
      <c r="RKX201" s="40">
        <f t="shared" ref="RKX201" si="3316">RKV201*(($F$183)+1)+(IF(RKW201&lt;101,RKW201,IF(RKW201&lt;201,RKW201/2,IF(RKW201&lt;=301,RKW201/3,RKW201/4))))</f>
        <v>712.03859999999997</v>
      </c>
      <c r="RKY201" s="62">
        <f t="shared" si="3306"/>
        <v>0</v>
      </c>
      <c r="RKZ201" s="63"/>
      <c r="RLA201" s="62">
        <v>5</v>
      </c>
      <c r="RLB201" s="63"/>
      <c r="RLC201" s="40" t="s">
        <v>192</v>
      </c>
      <c r="RLD201" s="40">
        <f t="shared" ref="RLD201" si="3317">(35.15+3.1+0.75*(2.75+2.3+2.75))*10.764</f>
        <v>474.69239999999996</v>
      </c>
      <c r="RLE201" s="40">
        <v>0</v>
      </c>
      <c r="RLF201" s="40">
        <f t="shared" ref="RLF201" si="3318">RLD201*(($F$183)+1)+(IF(RLE201&lt;101,RLE201,IF(RLE201&lt;201,RLE201/2,IF(RLE201&lt;=301,RLE201/3,RLE201/4))))</f>
        <v>712.03859999999997</v>
      </c>
      <c r="RLG201" s="62">
        <f t="shared" si="3306"/>
        <v>0</v>
      </c>
      <c r="RLH201" s="63"/>
      <c r="RLI201" s="62">
        <v>5</v>
      </c>
      <c r="RLJ201" s="63"/>
      <c r="RLK201" s="40" t="s">
        <v>192</v>
      </c>
      <c r="RLL201" s="40">
        <f t="shared" ref="RLL201" si="3319">(35.15+3.1+0.75*(2.75+2.3+2.75))*10.764</f>
        <v>474.69239999999996</v>
      </c>
      <c r="RLM201" s="40">
        <v>0</v>
      </c>
      <c r="RLN201" s="40">
        <f t="shared" ref="RLN201" si="3320">RLL201*(($F$183)+1)+(IF(RLM201&lt;101,RLM201,IF(RLM201&lt;201,RLM201/2,IF(RLM201&lt;=301,RLM201/3,RLM201/4))))</f>
        <v>712.03859999999997</v>
      </c>
      <c r="RLO201" s="62">
        <f t="shared" si="3306"/>
        <v>0</v>
      </c>
      <c r="RLP201" s="63"/>
      <c r="RLQ201" s="62">
        <v>5</v>
      </c>
      <c r="RLR201" s="63"/>
      <c r="RLS201" s="40" t="s">
        <v>192</v>
      </c>
      <c r="RLT201" s="40">
        <f t="shared" ref="RLT201" si="3321">(35.15+3.1+0.75*(2.75+2.3+2.75))*10.764</f>
        <v>474.69239999999996</v>
      </c>
      <c r="RLU201" s="40">
        <v>0</v>
      </c>
      <c r="RLV201" s="40">
        <f t="shared" ref="RLV201" si="3322">RLT201*(($F$183)+1)+(IF(RLU201&lt;101,RLU201,IF(RLU201&lt;201,RLU201/2,IF(RLU201&lt;=301,RLU201/3,RLU201/4))))</f>
        <v>712.03859999999997</v>
      </c>
      <c r="RLW201" s="62">
        <f t="shared" ref="RLW201:ROA201" si="3323">RLW200</f>
        <v>0</v>
      </c>
      <c r="RLX201" s="63"/>
      <c r="RLY201" s="62">
        <v>5</v>
      </c>
      <c r="RLZ201" s="63"/>
      <c r="RMA201" s="40" t="s">
        <v>192</v>
      </c>
      <c r="RMB201" s="40">
        <f t="shared" ref="RMB201" si="3324">(35.15+3.1+0.75*(2.75+2.3+2.75))*10.764</f>
        <v>474.69239999999996</v>
      </c>
      <c r="RMC201" s="40">
        <v>0</v>
      </c>
      <c r="RMD201" s="40">
        <f t="shared" ref="RMD201" si="3325">RMB201*(($F$183)+1)+(IF(RMC201&lt;101,RMC201,IF(RMC201&lt;201,RMC201/2,IF(RMC201&lt;=301,RMC201/3,RMC201/4))))</f>
        <v>712.03859999999997</v>
      </c>
      <c r="RME201" s="62">
        <f t="shared" si="3323"/>
        <v>0</v>
      </c>
      <c r="RMF201" s="63"/>
      <c r="RMG201" s="62">
        <v>5</v>
      </c>
      <c r="RMH201" s="63"/>
      <c r="RMI201" s="40" t="s">
        <v>192</v>
      </c>
      <c r="RMJ201" s="40">
        <f t="shared" ref="RMJ201" si="3326">(35.15+3.1+0.75*(2.75+2.3+2.75))*10.764</f>
        <v>474.69239999999996</v>
      </c>
      <c r="RMK201" s="40">
        <v>0</v>
      </c>
      <c r="RML201" s="40">
        <f t="shared" ref="RML201" si="3327">RMJ201*(($F$183)+1)+(IF(RMK201&lt;101,RMK201,IF(RMK201&lt;201,RMK201/2,IF(RMK201&lt;=301,RMK201/3,RMK201/4))))</f>
        <v>712.03859999999997</v>
      </c>
      <c r="RMM201" s="62">
        <f t="shared" si="3323"/>
        <v>0</v>
      </c>
      <c r="RMN201" s="63"/>
      <c r="RMO201" s="62">
        <v>5</v>
      </c>
      <c r="RMP201" s="63"/>
      <c r="RMQ201" s="40" t="s">
        <v>192</v>
      </c>
      <c r="RMR201" s="40">
        <f t="shared" ref="RMR201" si="3328">(35.15+3.1+0.75*(2.75+2.3+2.75))*10.764</f>
        <v>474.69239999999996</v>
      </c>
      <c r="RMS201" s="40">
        <v>0</v>
      </c>
      <c r="RMT201" s="40">
        <f t="shared" ref="RMT201" si="3329">RMR201*(($F$183)+1)+(IF(RMS201&lt;101,RMS201,IF(RMS201&lt;201,RMS201/2,IF(RMS201&lt;=301,RMS201/3,RMS201/4))))</f>
        <v>712.03859999999997</v>
      </c>
      <c r="RMU201" s="62">
        <f t="shared" si="3323"/>
        <v>0</v>
      </c>
      <c r="RMV201" s="63"/>
      <c r="RMW201" s="62">
        <v>5</v>
      </c>
      <c r="RMX201" s="63"/>
      <c r="RMY201" s="40" t="s">
        <v>192</v>
      </c>
      <c r="RMZ201" s="40">
        <f t="shared" ref="RMZ201" si="3330">(35.15+3.1+0.75*(2.75+2.3+2.75))*10.764</f>
        <v>474.69239999999996</v>
      </c>
      <c r="RNA201" s="40">
        <v>0</v>
      </c>
      <c r="RNB201" s="40">
        <f t="shared" ref="RNB201" si="3331">RMZ201*(($F$183)+1)+(IF(RNA201&lt;101,RNA201,IF(RNA201&lt;201,RNA201/2,IF(RNA201&lt;=301,RNA201/3,RNA201/4))))</f>
        <v>712.03859999999997</v>
      </c>
      <c r="RNC201" s="62">
        <f t="shared" si="3323"/>
        <v>0</v>
      </c>
      <c r="RND201" s="63"/>
      <c r="RNE201" s="62">
        <v>5</v>
      </c>
      <c r="RNF201" s="63"/>
      <c r="RNG201" s="40" t="s">
        <v>192</v>
      </c>
      <c r="RNH201" s="40">
        <f t="shared" ref="RNH201" si="3332">(35.15+3.1+0.75*(2.75+2.3+2.75))*10.764</f>
        <v>474.69239999999996</v>
      </c>
      <c r="RNI201" s="40">
        <v>0</v>
      </c>
      <c r="RNJ201" s="40">
        <f t="shared" ref="RNJ201" si="3333">RNH201*(($F$183)+1)+(IF(RNI201&lt;101,RNI201,IF(RNI201&lt;201,RNI201/2,IF(RNI201&lt;=301,RNI201/3,RNI201/4))))</f>
        <v>712.03859999999997</v>
      </c>
      <c r="RNK201" s="62">
        <f t="shared" si="3323"/>
        <v>0</v>
      </c>
      <c r="RNL201" s="63"/>
      <c r="RNM201" s="62">
        <v>5</v>
      </c>
      <c r="RNN201" s="63"/>
      <c r="RNO201" s="40" t="s">
        <v>192</v>
      </c>
      <c r="RNP201" s="40">
        <f t="shared" ref="RNP201" si="3334">(35.15+3.1+0.75*(2.75+2.3+2.75))*10.764</f>
        <v>474.69239999999996</v>
      </c>
      <c r="RNQ201" s="40">
        <v>0</v>
      </c>
      <c r="RNR201" s="40">
        <f t="shared" ref="RNR201" si="3335">RNP201*(($F$183)+1)+(IF(RNQ201&lt;101,RNQ201,IF(RNQ201&lt;201,RNQ201/2,IF(RNQ201&lt;=301,RNQ201/3,RNQ201/4))))</f>
        <v>712.03859999999997</v>
      </c>
      <c r="RNS201" s="62">
        <f t="shared" si="3323"/>
        <v>0</v>
      </c>
      <c r="RNT201" s="63"/>
      <c r="RNU201" s="62">
        <v>5</v>
      </c>
      <c r="RNV201" s="63"/>
      <c r="RNW201" s="40" t="s">
        <v>192</v>
      </c>
      <c r="RNX201" s="40">
        <f t="shared" ref="RNX201" si="3336">(35.15+3.1+0.75*(2.75+2.3+2.75))*10.764</f>
        <v>474.69239999999996</v>
      </c>
      <c r="RNY201" s="40">
        <v>0</v>
      </c>
      <c r="RNZ201" s="40">
        <f t="shared" ref="RNZ201" si="3337">RNX201*(($F$183)+1)+(IF(RNY201&lt;101,RNY201,IF(RNY201&lt;201,RNY201/2,IF(RNY201&lt;=301,RNY201/3,RNY201/4))))</f>
        <v>712.03859999999997</v>
      </c>
      <c r="ROA201" s="62">
        <f t="shared" si="3323"/>
        <v>0</v>
      </c>
      <c r="ROB201" s="63"/>
      <c r="ROC201" s="62">
        <v>5</v>
      </c>
      <c r="ROD201" s="63"/>
      <c r="ROE201" s="40" t="s">
        <v>192</v>
      </c>
      <c r="ROF201" s="40">
        <f t="shared" ref="ROF201" si="3338">(35.15+3.1+0.75*(2.75+2.3+2.75))*10.764</f>
        <v>474.69239999999996</v>
      </c>
      <c r="ROG201" s="40">
        <v>0</v>
      </c>
      <c r="ROH201" s="40">
        <f t="shared" ref="ROH201" si="3339">ROF201*(($F$183)+1)+(IF(ROG201&lt;101,ROG201,IF(ROG201&lt;201,ROG201/2,IF(ROG201&lt;=301,ROG201/3,ROG201/4))))</f>
        <v>712.03859999999997</v>
      </c>
      <c r="ROI201" s="62">
        <f t="shared" ref="ROI201:RQM201" si="3340">ROI200</f>
        <v>0</v>
      </c>
      <c r="ROJ201" s="63"/>
      <c r="ROK201" s="62">
        <v>5</v>
      </c>
      <c r="ROL201" s="63"/>
      <c r="ROM201" s="40" t="s">
        <v>192</v>
      </c>
      <c r="RON201" s="40">
        <f t="shared" ref="RON201" si="3341">(35.15+3.1+0.75*(2.75+2.3+2.75))*10.764</f>
        <v>474.69239999999996</v>
      </c>
      <c r="ROO201" s="40">
        <v>0</v>
      </c>
      <c r="ROP201" s="40">
        <f t="shared" ref="ROP201" si="3342">RON201*(($F$183)+1)+(IF(ROO201&lt;101,ROO201,IF(ROO201&lt;201,ROO201/2,IF(ROO201&lt;=301,ROO201/3,ROO201/4))))</f>
        <v>712.03859999999997</v>
      </c>
      <c r="ROQ201" s="62">
        <f t="shared" si="3340"/>
        <v>0</v>
      </c>
      <c r="ROR201" s="63"/>
      <c r="ROS201" s="62">
        <v>5</v>
      </c>
      <c r="ROT201" s="63"/>
      <c r="ROU201" s="40" t="s">
        <v>192</v>
      </c>
      <c r="ROV201" s="40">
        <f t="shared" ref="ROV201" si="3343">(35.15+3.1+0.75*(2.75+2.3+2.75))*10.764</f>
        <v>474.69239999999996</v>
      </c>
      <c r="ROW201" s="40">
        <v>0</v>
      </c>
      <c r="ROX201" s="40">
        <f t="shared" ref="ROX201" si="3344">ROV201*(($F$183)+1)+(IF(ROW201&lt;101,ROW201,IF(ROW201&lt;201,ROW201/2,IF(ROW201&lt;=301,ROW201/3,ROW201/4))))</f>
        <v>712.03859999999997</v>
      </c>
      <c r="ROY201" s="62">
        <f t="shared" si="3340"/>
        <v>0</v>
      </c>
      <c r="ROZ201" s="63"/>
      <c r="RPA201" s="62">
        <v>5</v>
      </c>
      <c r="RPB201" s="63"/>
      <c r="RPC201" s="40" t="s">
        <v>192</v>
      </c>
      <c r="RPD201" s="40">
        <f t="shared" ref="RPD201" si="3345">(35.15+3.1+0.75*(2.75+2.3+2.75))*10.764</f>
        <v>474.69239999999996</v>
      </c>
      <c r="RPE201" s="40">
        <v>0</v>
      </c>
      <c r="RPF201" s="40">
        <f t="shared" ref="RPF201" si="3346">RPD201*(($F$183)+1)+(IF(RPE201&lt;101,RPE201,IF(RPE201&lt;201,RPE201/2,IF(RPE201&lt;=301,RPE201/3,RPE201/4))))</f>
        <v>712.03859999999997</v>
      </c>
      <c r="RPG201" s="62">
        <f t="shared" si="3340"/>
        <v>0</v>
      </c>
      <c r="RPH201" s="63"/>
      <c r="RPI201" s="62">
        <v>5</v>
      </c>
      <c r="RPJ201" s="63"/>
      <c r="RPK201" s="40" t="s">
        <v>192</v>
      </c>
      <c r="RPL201" s="40">
        <f t="shared" ref="RPL201" si="3347">(35.15+3.1+0.75*(2.75+2.3+2.75))*10.764</f>
        <v>474.69239999999996</v>
      </c>
      <c r="RPM201" s="40">
        <v>0</v>
      </c>
      <c r="RPN201" s="40">
        <f t="shared" ref="RPN201" si="3348">RPL201*(($F$183)+1)+(IF(RPM201&lt;101,RPM201,IF(RPM201&lt;201,RPM201/2,IF(RPM201&lt;=301,RPM201/3,RPM201/4))))</f>
        <v>712.03859999999997</v>
      </c>
      <c r="RPO201" s="62">
        <f t="shared" si="3340"/>
        <v>0</v>
      </c>
      <c r="RPP201" s="63"/>
      <c r="RPQ201" s="62">
        <v>5</v>
      </c>
      <c r="RPR201" s="63"/>
      <c r="RPS201" s="40" t="s">
        <v>192</v>
      </c>
      <c r="RPT201" s="40">
        <f t="shared" ref="RPT201" si="3349">(35.15+3.1+0.75*(2.75+2.3+2.75))*10.764</f>
        <v>474.69239999999996</v>
      </c>
      <c r="RPU201" s="40">
        <v>0</v>
      </c>
      <c r="RPV201" s="40">
        <f t="shared" ref="RPV201" si="3350">RPT201*(($F$183)+1)+(IF(RPU201&lt;101,RPU201,IF(RPU201&lt;201,RPU201/2,IF(RPU201&lt;=301,RPU201/3,RPU201/4))))</f>
        <v>712.03859999999997</v>
      </c>
      <c r="RPW201" s="62">
        <f t="shared" si="3340"/>
        <v>0</v>
      </c>
      <c r="RPX201" s="63"/>
      <c r="RPY201" s="62">
        <v>5</v>
      </c>
      <c r="RPZ201" s="63"/>
      <c r="RQA201" s="40" t="s">
        <v>192</v>
      </c>
      <c r="RQB201" s="40">
        <f t="shared" ref="RQB201" si="3351">(35.15+3.1+0.75*(2.75+2.3+2.75))*10.764</f>
        <v>474.69239999999996</v>
      </c>
      <c r="RQC201" s="40">
        <v>0</v>
      </c>
      <c r="RQD201" s="40">
        <f t="shared" ref="RQD201" si="3352">RQB201*(($F$183)+1)+(IF(RQC201&lt;101,RQC201,IF(RQC201&lt;201,RQC201/2,IF(RQC201&lt;=301,RQC201/3,RQC201/4))))</f>
        <v>712.03859999999997</v>
      </c>
      <c r="RQE201" s="62">
        <f t="shared" si="3340"/>
        <v>0</v>
      </c>
      <c r="RQF201" s="63"/>
      <c r="RQG201" s="62">
        <v>5</v>
      </c>
      <c r="RQH201" s="63"/>
      <c r="RQI201" s="40" t="s">
        <v>192</v>
      </c>
      <c r="RQJ201" s="40">
        <f t="shared" ref="RQJ201" si="3353">(35.15+3.1+0.75*(2.75+2.3+2.75))*10.764</f>
        <v>474.69239999999996</v>
      </c>
      <c r="RQK201" s="40">
        <v>0</v>
      </c>
      <c r="RQL201" s="40">
        <f t="shared" ref="RQL201" si="3354">RQJ201*(($F$183)+1)+(IF(RQK201&lt;101,RQK201,IF(RQK201&lt;201,RQK201/2,IF(RQK201&lt;=301,RQK201/3,RQK201/4))))</f>
        <v>712.03859999999997</v>
      </c>
      <c r="RQM201" s="62">
        <f t="shared" si="3340"/>
        <v>0</v>
      </c>
      <c r="RQN201" s="63"/>
      <c r="RQO201" s="62">
        <v>5</v>
      </c>
      <c r="RQP201" s="63"/>
      <c r="RQQ201" s="40" t="s">
        <v>192</v>
      </c>
      <c r="RQR201" s="40">
        <f t="shared" ref="RQR201" si="3355">(35.15+3.1+0.75*(2.75+2.3+2.75))*10.764</f>
        <v>474.69239999999996</v>
      </c>
      <c r="RQS201" s="40">
        <v>0</v>
      </c>
      <c r="RQT201" s="40">
        <f t="shared" ref="RQT201" si="3356">RQR201*(($F$183)+1)+(IF(RQS201&lt;101,RQS201,IF(RQS201&lt;201,RQS201/2,IF(RQS201&lt;=301,RQS201/3,RQS201/4))))</f>
        <v>712.03859999999997</v>
      </c>
      <c r="RQU201" s="62">
        <f t="shared" ref="RQU201:RSY201" si="3357">RQU200</f>
        <v>0</v>
      </c>
      <c r="RQV201" s="63"/>
      <c r="RQW201" s="62">
        <v>5</v>
      </c>
      <c r="RQX201" s="63"/>
      <c r="RQY201" s="40" t="s">
        <v>192</v>
      </c>
      <c r="RQZ201" s="40">
        <f t="shared" ref="RQZ201" si="3358">(35.15+3.1+0.75*(2.75+2.3+2.75))*10.764</f>
        <v>474.69239999999996</v>
      </c>
      <c r="RRA201" s="40">
        <v>0</v>
      </c>
      <c r="RRB201" s="40">
        <f t="shared" ref="RRB201" si="3359">RQZ201*(($F$183)+1)+(IF(RRA201&lt;101,RRA201,IF(RRA201&lt;201,RRA201/2,IF(RRA201&lt;=301,RRA201/3,RRA201/4))))</f>
        <v>712.03859999999997</v>
      </c>
      <c r="RRC201" s="62">
        <f t="shared" si="3357"/>
        <v>0</v>
      </c>
      <c r="RRD201" s="63"/>
      <c r="RRE201" s="62">
        <v>5</v>
      </c>
      <c r="RRF201" s="63"/>
      <c r="RRG201" s="40" t="s">
        <v>192</v>
      </c>
      <c r="RRH201" s="40">
        <f t="shared" ref="RRH201" si="3360">(35.15+3.1+0.75*(2.75+2.3+2.75))*10.764</f>
        <v>474.69239999999996</v>
      </c>
      <c r="RRI201" s="40">
        <v>0</v>
      </c>
      <c r="RRJ201" s="40">
        <f t="shared" ref="RRJ201" si="3361">RRH201*(($F$183)+1)+(IF(RRI201&lt;101,RRI201,IF(RRI201&lt;201,RRI201/2,IF(RRI201&lt;=301,RRI201/3,RRI201/4))))</f>
        <v>712.03859999999997</v>
      </c>
      <c r="RRK201" s="62">
        <f t="shared" si="3357"/>
        <v>0</v>
      </c>
      <c r="RRL201" s="63"/>
      <c r="RRM201" s="62">
        <v>5</v>
      </c>
      <c r="RRN201" s="63"/>
      <c r="RRO201" s="40" t="s">
        <v>192</v>
      </c>
      <c r="RRP201" s="40">
        <f t="shared" ref="RRP201" si="3362">(35.15+3.1+0.75*(2.75+2.3+2.75))*10.764</f>
        <v>474.69239999999996</v>
      </c>
      <c r="RRQ201" s="40">
        <v>0</v>
      </c>
      <c r="RRR201" s="40">
        <f t="shared" ref="RRR201" si="3363">RRP201*(($F$183)+1)+(IF(RRQ201&lt;101,RRQ201,IF(RRQ201&lt;201,RRQ201/2,IF(RRQ201&lt;=301,RRQ201/3,RRQ201/4))))</f>
        <v>712.03859999999997</v>
      </c>
      <c r="RRS201" s="62">
        <f t="shared" si="3357"/>
        <v>0</v>
      </c>
      <c r="RRT201" s="63"/>
      <c r="RRU201" s="62">
        <v>5</v>
      </c>
      <c r="RRV201" s="63"/>
      <c r="RRW201" s="40" t="s">
        <v>192</v>
      </c>
      <c r="RRX201" s="40">
        <f t="shared" ref="RRX201" si="3364">(35.15+3.1+0.75*(2.75+2.3+2.75))*10.764</f>
        <v>474.69239999999996</v>
      </c>
      <c r="RRY201" s="40">
        <v>0</v>
      </c>
      <c r="RRZ201" s="40">
        <f t="shared" ref="RRZ201" si="3365">RRX201*(($F$183)+1)+(IF(RRY201&lt;101,RRY201,IF(RRY201&lt;201,RRY201/2,IF(RRY201&lt;=301,RRY201/3,RRY201/4))))</f>
        <v>712.03859999999997</v>
      </c>
      <c r="RSA201" s="62">
        <f t="shared" si="3357"/>
        <v>0</v>
      </c>
      <c r="RSB201" s="63"/>
      <c r="RSC201" s="62">
        <v>5</v>
      </c>
      <c r="RSD201" s="63"/>
      <c r="RSE201" s="40" t="s">
        <v>192</v>
      </c>
      <c r="RSF201" s="40">
        <f t="shared" ref="RSF201" si="3366">(35.15+3.1+0.75*(2.75+2.3+2.75))*10.764</f>
        <v>474.69239999999996</v>
      </c>
      <c r="RSG201" s="40">
        <v>0</v>
      </c>
      <c r="RSH201" s="40">
        <f t="shared" ref="RSH201" si="3367">RSF201*(($F$183)+1)+(IF(RSG201&lt;101,RSG201,IF(RSG201&lt;201,RSG201/2,IF(RSG201&lt;=301,RSG201/3,RSG201/4))))</f>
        <v>712.03859999999997</v>
      </c>
      <c r="RSI201" s="62">
        <f t="shared" si="3357"/>
        <v>0</v>
      </c>
      <c r="RSJ201" s="63"/>
      <c r="RSK201" s="62">
        <v>5</v>
      </c>
      <c r="RSL201" s="63"/>
      <c r="RSM201" s="40" t="s">
        <v>192</v>
      </c>
      <c r="RSN201" s="40">
        <f t="shared" ref="RSN201" si="3368">(35.15+3.1+0.75*(2.75+2.3+2.75))*10.764</f>
        <v>474.69239999999996</v>
      </c>
      <c r="RSO201" s="40">
        <v>0</v>
      </c>
      <c r="RSP201" s="40">
        <f t="shared" ref="RSP201" si="3369">RSN201*(($F$183)+1)+(IF(RSO201&lt;101,RSO201,IF(RSO201&lt;201,RSO201/2,IF(RSO201&lt;=301,RSO201/3,RSO201/4))))</f>
        <v>712.03859999999997</v>
      </c>
      <c r="RSQ201" s="62">
        <f t="shared" si="3357"/>
        <v>0</v>
      </c>
      <c r="RSR201" s="63"/>
      <c r="RSS201" s="62">
        <v>5</v>
      </c>
      <c r="RST201" s="63"/>
      <c r="RSU201" s="40" t="s">
        <v>192</v>
      </c>
      <c r="RSV201" s="40">
        <f t="shared" ref="RSV201" si="3370">(35.15+3.1+0.75*(2.75+2.3+2.75))*10.764</f>
        <v>474.69239999999996</v>
      </c>
      <c r="RSW201" s="40">
        <v>0</v>
      </c>
      <c r="RSX201" s="40">
        <f t="shared" ref="RSX201" si="3371">RSV201*(($F$183)+1)+(IF(RSW201&lt;101,RSW201,IF(RSW201&lt;201,RSW201/2,IF(RSW201&lt;=301,RSW201/3,RSW201/4))))</f>
        <v>712.03859999999997</v>
      </c>
      <c r="RSY201" s="62">
        <f t="shared" si="3357"/>
        <v>0</v>
      </c>
      <c r="RSZ201" s="63"/>
      <c r="RTA201" s="62">
        <v>5</v>
      </c>
      <c r="RTB201" s="63"/>
      <c r="RTC201" s="40" t="s">
        <v>192</v>
      </c>
      <c r="RTD201" s="40">
        <f t="shared" ref="RTD201" si="3372">(35.15+3.1+0.75*(2.75+2.3+2.75))*10.764</f>
        <v>474.69239999999996</v>
      </c>
      <c r="RTE201" s="40">
        <v>0</v>
      </c>
      <c r="RTF201" s="40">
        <f t="shared" ref="RTF201" si="3373">RTD201*(($F$183)+1)+(IF(RTE201&lt;101,RTE201,IF(RTE201&lt;201,RTE201/2,IF(RTE201&lt;=301,RTE201/3,RTE201/4))))</f>
        <v>712.03859999999997</v>
      </c>
      <c r="RTG201" s="62">
        <f t="shared" ref="RTG201:RVK201" si="3374">RTG200</f>
        <v>0</v>
      </c>
      <c r="RTH201" s="63"/>
      <c r="RTI201" s="62">
        <v>5</v>
      </c>
      <c r="RTJ201" s="63"/>
      <c r="RTK201" s="40" t="s">
        <v>192</v>
      </c>
      <c r="RTL201" s="40">
        <f t="shared" ref="RTL201" si="3375">(35.15+3.1+0.75*(2.75+2.3+2.75))*10.764</f>
        <v>474.69239999999996</v>
      </c>
      <c r="RTM201" s="40">
        <v>0</v>
      </c>
      <c r="RTN201" s="40">
        <f t="shared" ref="RTN201" si="3376">RTL201*(($F$183)+1)+(IF(RTM201&lt;101,RTM201,IF(RTM201&lt;201,RTM201/2,IF(RTM201&lt;=301,RTM201/3,RTM201/4))))</f>
        <v>712.03859999999997</v>
      </c>
      <c r="RTO201" s="62">
        <f t="shared" si="3374"/>
        <v>0</v>
      </c>
      <c r="RTP201" s="63"/>
      <c r="RTQ201" s="62">
        <v>5</v>
      </c>
      <c r="RTR201" s="63"/>
      <c r="RTS201" s="40" t="s">
        <v>192</v>
      </c>
      <c r="RTT201" s="40">
        <f t="shared" ref="RTT201" si="3377">(35.15+3.1+0.75*(2.75+2.3+2.75))*10.764</f>
        <v>474.69239999999996</v>
      </c>
      <c r="RTU201" s="40">
        <v>0</v>
      </c>
      <c r="RTV201" s="40">
        <f t="shared" ref="RTV201" si="3378">RTT201*(($F$183)+1)+(IF(RTU201&lt;101,RTU201,IF(RTU201&lt;201,RTU201/2,IF(RTU201&lt;=301,RTU201/3,RTU201/4))))</f>
        <v>712.03859999999997</v>
      </c>
      <c r="RTW201" s="62">
        <f t="shared" si="3374"/>
        <v>0</v>
      </c>
      <c r="RTX201" s="63"/>
      <c r="RTY201" s="62">
        <v>5</v>
      </c>
      <c r="RTZ201" s="63"/>
      <c r="RUA201" s="40" t="s">
        <v>192</v>
      </c>
      <c r="RUB201" s="40">
        <f t="shared" ref="RUB201" si="3379">(35.15+3.1+0.75*(2.75+2.3+2.75))*10.764</f>
        <v>474.69239999999996</v>
      </c>
      <c r="RUC201" s="40">
        <v>0</v>
      </c>
      <c r="RUD201" s="40">
        <f t="shared" ref="RUD201" si="3380">RUB201*(($F$183)+1)+(IF(RUC201&lt;101,RUC201,IF(RUC201&lt;201,RUC201/2,IF(RUC201&lt;=301,RUC201/3,RUC201/4))))</f>
        <v>712.03859999999997</v>
      </c>
      <c r="RUE201" s="62">
        <f t="shared" si="3374"/>
        <v>0</v>
      </c>
      <c r="RUF201" s="63"/>
      <c r="RUG201" s="62">
        <v>5</v>
      </c>
      <c r="RUH201" s="63"/>
      <c r="RUI201" s="40" t="s">
        <v>192</v>
      </c>
      <c r="RUJ201" s="40">
        <f t="shared" ref="RUJ201" si="3381">(35.15+3.1+0.75*(2.75+2.3+2.75))*10.764</f>
        <v>474.69239999999996</v>
      </c>
      <c r="RUK201" s="40">
        <v>0</v>
      </c>
      <c r="RUL201" s="40">
        <f t="shared" ref="RUL201" si="3382">RUJ201*(($F$183)+1)+(IF(RUK201&lt;101,RUK201,IF(RUK201&lt;201,RUK201/2,IF(RUK201&lt;=301,RUK201/3,RUK201/4))))</f>
        <v>712.03859999999997</v>
      </c>
      <c r="RUM201" s="62">
        <f t="shared" si="3374"/>
        <v>0</v>
      </c>
      <c r="RUN201" s="63"/>
      <c r="RUO201" s="62">
        <v>5</v>
      </c>
      <c r="RUP201" s="63"/>
      <c r="RUQ201" s="40" t="s">
        <v>192</v>
      </c>
      <c r="RUR201" s="40">
        <f t="shared" ref="RUR201" si="3383">(35.15+3.1+0.75*(2.75+2.3+2.75))*10.764</f>
        <v>474.69239999999996</v>
      </c>
      <c r="RUS201" s="40">
        <v>0</v>
      </c>
      <c r="RUT201" s="40">
        <f t="shared" ref="RUT201" si="3384">RUR201*(($F$183)+1)+(IF(RUS201&lt;101,RUS201,IF(RUS201&lt;201,RUS201/2,IF(RUS201&lt;=301,RUS201/3,RUS201/4))))</f>
        <v>712.03859999999997</v>
      </c>
      <c r="RUU201" s="62">
        <f t="shared" si="3374"/>
        <v>0</v>
      </c>
      <c r="RUV201" s="63"/>
      <c r="RUW201" s="62">
        <v>5</v>
      </c>
      <c r="RUX201" s="63"/>
      <c r="RUY201" s="40" t="s">
        <v>192</v>
      </c>
      <c r="RUZ201" s="40">
        <f t="shared" ref="RUZ201" si="3385">(35.15+3.1+0.75*(2.75+2.3+2.75))*10.764</f>
        <v>474.69239999999996</v>
      </c>
      <c r="RVA201" s="40">
        <v>0</v>
      </c>
      <c r="RVB201" s="40">
        <f t="shared" ref="RVB201" si="3386">RUZ201*(($F$183)+1)+(IF(RVA201&lt;101,RVA201,IF(RVA201&lt;201,RVA201/2,IF(RVA201&lt;=301,RVA201/3,RVA201/4))))</f>
        <v>712.03859999999997</v>
      </c>
      <c r="RVC201" s="62">
        <f t="shared" si="3374"/>
        <v>0</v>
      </c>
      <c r="RVD201" s="63"/>
      <c r="RVE201" s="62">
        <v>5</v>
      </c>
      <c r="RVF201" s="63"/>
      <c r="RVG201" s="40" t="s">
        <v>192</v>
      </c>
      <c r="RVH201" s="40">
        <f t="shared" ref="RVH201" si="3387">(35.15+3.1+0.75*(2.75+2.3+2.75))*10.764</f>
        <v>474.69239999999996</v>
      </c>
      <c r="RVI201" s="40">
        <v>0</v>
      </c>
      <c r="RVJ201" s="40">
        <f t="shared" ref="RVJ201" si="3388">RVH201*(($F$183)+1)+(IF(RVI201&lt;101,RVI201,IF(RVI201&lt;201,RVI201/2,IF(RVI201&lt;=301,RVI201/3,RVI201/4))))</f>
        <v>712.03859999999997</v>
      </c>
      <c r="RVK201" s="62">
        <f t="shared" si="3374"/>
        <v>0</v>
      </c>
      <c r="RVL201" s="63"/>
      <c r="RVM201" s="62">
        <v>5</v>
      </c>
      <c r="RVN201" s="63"/>
      <c r="RVO201" s="40" t="s">
        <v>192</v>
      </c>
      <c r="RVP201" s="40">
        <f t="shared" ref="RVP201" si="3389">(35.15+3.1+0.75*(2.75+2.3+2.75))*10.764</f>
        <v>474.69239999999996</v>
      </c>
      <c r="RVQ201" s="40">
        <v>0</v>
      </c>
      <c r="RVR201" s="40">
        <f t="shared" ref="RVR201" si="3390">RVP201*(($F$183)+1)+(IF(RVQ201&lt;101,RVQ201,IF(RVQ201&lt;201,RVQ201/2,IF(RVQ201&lt;=301,RVQ201/3,RVQ201/4))))</f>
        <v>712.03859999999997</v>
      </c>
      <c r="RVS201" s="62">
        <f t="shared" ref="RVS201:RXW201" si="3391">RVS200</f>
        <v>0</v>
      </c>
      <c r="RVT201" s="63"/>
      <c r="RVU201" s="62">
        <v>5</v>
      </c>
      <c r="RVV201" s="63"/>
      <c r="RVW201" s="40" t="s">
        <v>192</v>
      </c>
      <c r="RVX201" s="40">
        <f t="shared" ref="RVX201" si="3392">(35.15+3.1+0.75*(2.75+2.3+2.75))*10.764</f>
        <v>474.69239999999996</v>
      </c>
      <c r="RVY201" s="40">
        <v>0</v>
      </c>
      <c r="RVZ201" s="40">
        <f t="shared" ref="RVZ201" si="3393">RVX201*(($F$183)+1)+(IF(RVY201&lt;101,RVY201,IF(RVY201&lt;201,RVY201/2,IF(RVY201&lt;=301,RVY201/3,RVY201/4))))</f>
        <v>712.03859999999997</v>
      </c>
      <c r="RWA201" s="62">
        <f t="shared" si="3391"/>
        <v>0</v>
      </c>
      <c r="RWB201" s="63"/>
      <c r="RWC201" s="62">
        <v>5</v>
      </c>
      <c r="RWD201" s="63"/>
      <c r="RWE201" s="40" t="s">
        <v>192</v>
      </c>
      <c r="RWF201" s="40">
        <f t="shared" ref="RWF201" si="3394">(35.15+3.1+0.75*(2.75+2.3+2.75))*10.764</f>
        <v>474.69239999999996</v>
      </c>
      <c r="RWG201" s="40">
        <v>0</v>
      </c>
      <c r="RWH201" s="40">
        <f t="shared" ref="RWH201" si="3395">RWF201*(($F$183)+1)+(IF(RWG201&lt;101,RWG201,IF(RWG201&lt;201,RWG201/2,IF(RWG201&lt;=301,RWG201/3,RWG201/4))))</f>
        <v>712.03859999999997</v>
      </c>
      <c r="RWI201" s="62">
        <f t="shared" si="3391"/>
        <v>0</v>
      </c>
      <c r="RWJ201" s="63"/>
      <c r="RWK201" s="62">
        <v>5</v>
      </c>
      <c r="RWL201" s="63"/>
      <c r="RWM201" s="40" t="s">
        <v>192</v>
      </c>
      <c r="RWN201" s="40">
        <f t="shared" ref="RWN201" si="3396">(35.15+3.1+0.75*(2.75+2.3+2.75))*10.764</f>
        <v>474.69239999999996</v>
      </c>
      <c r="RWO201" s="40">
        <v>0</v>
      </c>
      <c r="RWP201" s="40">
        <f t="shared" ref="RWP201" si="3397">RWN201*(($F$183)+1)+(IF(RWO201&lt;101,RWO201,IF(RWO201&lt;201,RWO201/2,IF(RWO201&lt;=301,RWO201/3,RWO201/4))))</f>
        <v>712.03859999999997</v>
      </c>
      <c r="RWQ201" s="62">
        <f t="shared" si="3391"/>
        <v>0</v>
      </c>
      <c r="RWR201" s="63"/>
      <c r="RWS201" s="62">
        <v>5</v>
      </c>
      <c r="RWT201" s="63"/>
      <c r="RWU201" s="40" t="s">
        <v>192</v>
      </c>
      <c r="RWV201" s="40">
        <f t="shared" ref="RWV201" si="3398">(35.15+3.1+0.75*(2.75+2.3+2.75))*10.764</f>
        <v>474.69239999999996</v>
      </c>
      <c r="RWW201" s="40">
        <v>0</v>
      </c>
      <c r="RWX201" s="40">
        <f t="shared" ref="RWX201" si="3399">RWV201*(($F$183)+1)+(IF(RWW201&lt;101,RWW201,IF(RWW201&lt;201,RWW201/2,IF(RWW201&lt;=301,RWW201/3,RWW201/4))))</f>
        <v>712.03859999999997</v>
      </c>
      <c r="RWY201" s="62">
        <f t="shared" si="3391"/>
        <v>0</v>
      </c>
      <c r="RWZ201" s="63"/>
      <c r="RXA201" s="62">
        <v>5</v>
      </c>
      <c r="RXB201" s="63"/>
      <c r="RXC201" s="40" t="s">
        <v>192</v>
      </c>
      <c r="RXD201" s="40">
        <f t="shared" ref="RXD201" si="3400">(35.15+3.1+0.75*(2.75+2.3+2.75))*10.764</f>
        <v>474.69239999999996</v>
      </c>
      <c r="RXE201" s="40">
        <v>0</v>
      </c>
      <c r="RXF201" s="40">
        <f t="shared" ref="RXF201" si="3401">RXD201*(($F$183)+1)+(IF(RXE201&lt;101,RXE201,IF(RXE201&lt;201,RXE201/2,IF(RXE201&lt;=301,RXE201/3,RXE201/4))))</f>
        <v>712.03859999999997</v>
      </c>
      <c r="RXG201" s="62">
        <f t="shared" si="3391"/>
        <v>0</v>
      </c>
      <c r="RXH201" s="63"/>
      <c r="RXI201" s="62">
        <v>5</v>
      </c>
      <c r="RXJ201" s="63"/>
      <c r="RXK201" s="40" t="s">
        <v>192</v>
      </c>
      <c r="RXL201" s="40">
        <f t="shared" ref="RXL201" si="3402">(35.15+3.1+0.75*(2.75+2.3+2.75))*10.764</f>
        <v>474.69239999999996</v>
      </c>
      <c r="RXM201" s="40">
        <v>0</v>
      </c>
      <c r="RXN201" s="40">
        <f t="shared" ref="RXN201" si="3403">RXL201*(($F$183)+1)+(IF(RXM201&lt;101,RXM201,IF(RXM201&lt;201,RXM201/2,IF(RXM201&lt;=301,RXM201/3,RXM201/4))))</f>
        <v>712.03859999999997</v>
      </c>
      <c r="RXO201" s="62">
        <f t="shared" si="3391"/>
        <v>0</v>
      </c>
      <c r="RXP201" s="63"/>
      <c r="RXQ201" s="62">
        <v>5</v>
      </c>
      <c r="RXR201" s="63"/>
      <c r="RXS201" s="40" t="s">
        <v>192</v>
      </c>
      <c r="RXT201" s="40">
        <f t="shared" ref="RXT201" si="3404">(35.15+3.1+0.75*(2.75+2.3+2.75))*10.764</f>
        <v>474.69239999999996</v>
      </c>
      <c r="RXU201" s="40">
        <v>0</v>
      </c>
      <c r="RXV201" s="40">
        <f t="shared" ref="RXV201" si="3405">RXT201*(($F$183)+1)+(IF(RXU201&lt;101,RXU201,IF(RXU201&lt;201,RXU201/2,IF(RXU201&lt;=301,RXU201/3,RXU201/4))))</f>
        <v>712.03859999999997</v>
      </c>
      <c r="RXW201" s="62">
        <f t="shared" si="3391"/>
        <v>0</v>
      </c>
      <c r="RXX201" s="63"/>
      <c r="RXY201" s="62">
        <v>5</v>
      </c>
      <c r="RXZ201" s="63"/>
      <c r="RYA201" s="40" t="s">
        <v>192</v>
      </c>
      <c r="RYB201" s="40">
        <f t="shared" ref="RYB201" si="3406">(35.15+3.1+0.75*(2.75+2.3+2.75))*10.764</f>
        <v>474.69239999999996</v>
      </c>
      <c r="RYC201" s="40">
        <v>0</v>
      </c>
      <c r="RYD201" s="40">
        <f t="shared" ref="RYD201" si="3407">RYB201*(($F$183)+1)+(IF(RYC201&lt;101,RYC201,IF(RYC201&lt;201,RYC201/2,IF(RYC201&lt;=301,RYC201/3,RYC201/4))))</f>
        <v>712.03859999999997</v>
      </c>
      <c r="RYE201" s="62">
        <f t="shared" ref="RYE201:SAI201" si="3408">RYE200</f>
        <v>0</v>
      </c>
      <c r="RYF201" s="63"/>
      <c r="RYG201" s="62">
        <v>5</v>
      </c>
      <c r="RYH201" s="63"/>
      <c r="RYI201" s="40" t="s">
        <v>192</v>
      </c>
      <c r="RYJ201" s="40">
        <f t="shared" ref="RYJ201" si="3409">(35.15+3.1+0.75*(2.75+2.3+2.75))*10.764</f>
        <v>474.69239999999996</v>
      </c>
      <c r="RYK201" s="40">
        <v>0</v>
      </c>
      <c r="RYL201" s="40">
        <f t="shared" ref="RYL201" si="3410">RYJ201*(($F$183)+1)+(IF(RYK201&lt;101,RYK201,IF(RYK201&lt;201,RYK201/2,IF(RYK201&lt;=301,RYK201/3,RYK201/4))))</f>
        <v>712.03859999999997</v>
      </c>
      <c r="RYM201" s="62">
        <f t="shared" si="3408"/>
        <v>0</v>
      </c>
      <c r="RYN201" s="63"/>
      <c r="RYO201" s="62">
        <v>5</v>
      </c>
      <c r="RYP201" s="63"/>
      <c r="RYQ201" s="40" t="s">
        <v>192</v>
      </c>
      <c r="RYR201" s="40">
        <f t="shared" ref="RYR201" si="3411">(35.15+3.1+0.75*(2.75+2.3+2.75))*10.764</f>
        <v>474.69239999999996</v>
      </c>
      <c r="RYS201" s="40">
        <v>0</v>
      </c>
      <c r="RYT201" s="40">
        <f t="shared" ref="RYT201" si="3412">RYR201*(($F$183)+1)+(IF(RYS201&lt;101,RYS201,IF(RYS201&lt;201,RYS201/2,IF(RYS201&lt;=301,RYS201/3,RYS201/4))))</f>
        <v>712.03859999999997</v>
      </c>
      <c r="RYU201" s="62">
        <f t="shared" si="3408"/>
        <v>0</v>
      </c>
      <c r="RYV201" s="63"/>
      <c r="RYW201" s="62">
        <v>5</v>
      </c>
      <c r="RYX201" s="63"/>
      <c r="RYY201" s="40" t="s">
        <v>192</v>
      </c>
      <c r="RYZ201" s="40">
        <f t="shared" ref="RYZ201" si="3413">(35.15+3.1+0.75*(2.75+2.3+2.75))*10.764</f>
        <v>474.69239999999996</v>
      </c>
      <c r="RZA201" s="40">
        <v>0</v>
      </c>
      <c r="RZB201" s="40">
        <f t="shared" ref="RZB201" si="3414">RYZ201*(($F$183)+1)+(IF(RZA201&lt;101,RZA201,IF(RZA201&lt;201,RZA201/2,IF(RZA201&lt;=301,RZA201/3,RZA201/4))))</f>
        <v>712.03859999999997</v>
      </c>
      <c r="RZC201" s="62">
        <f t="shared" si="3408"/>
        <v>0</v>
      </c>
      <c r="RZD201" s="63"/>
      <c r="RZE201" s="62">
        <v>5</v>
      </c>
      <c r="RZF201" s="63"/>
      <c r="RZG201" s="40" t="s">
        <v>192</v>
      </c>
      <c r="RZH201" s="40">
        <f t="shared" ref="RZH201" si="3415">(35.15+3.1+0.75*(2.75+2.3+2.75))*10.764</f>
        <v>474.69239999999996</v>
      </c>
      <c r="RZI201" s="40">
        <v>0</v>
      </c>
      <c r="RZJ201" s="40">
        <f t="shared" ref="RZJ201" si="3416">RZH201*(($F$183)+1)+(IF(RZI201&lt;101,RZI201,IF(RZI201&lt;201,RZI201/2,IF(RZI201&lt;=301,RZI201/3,RZI201/4))))</f>
        <v>712.03859999999997</v>
      </c>
      <c r="RZK201" s="62">
        <f t="shared" si="3408"/>
        <v>0</v>
      </c>
      <c r="RZL201" s="63"/>
      <c r="RZM201" s="62">
        <v>5</v>
      </c>
      <c r="RZN201" s="63"/>
      <c r="RZO201" s="40" t="s">
        <v>192</v>
      </c>
      <c r="RZP201" s="40">
        <f t="shared" ref="RZP201" si="3417">(35.15+3.1+0.75*(2.75+2.3+2.75))*10.764</f>
        <v>474.69239999999996</v>
      </c>
      <c r="RZQ201" s="40">
        <v>0</v>
      </c>
      <c r="RZR201" s="40">
        <f t="shared" ref="RZR201" si="3418">RZP201*(($F$183)+1)+(IF(RZQ201&lt;101,RZQ201,IF(RZQ201&lt;201,RZQ201/2,IF(RZQ201&lt;=301,RZQ201/3,RZQ201/4))))</f>
        <v>712.03859999999997</v>
      </c>
      <c r="RZS201" s="62">
        <f t="shared" si="3408"/>
        <v>0</v>
      </c>
      <c r="RZT201" s="63"/>
      <c r="RZU201" s="62">
        <v>5</v>
      </c>
      <c r="RZV201" s="63"/>
      <c r="RZW201" s="40" t="s">
        <v>192</v>
      </c>
      <c r="RZX201" s="40">
        <f t="shared" ref="RZX201" si="3419">(35.15+3.1+0.75*(2.75+2.3+2.75))*10.764</f>
        <v>474.69239999999996</v>
      </c>
      <c r="RZY201" s="40">
        <v>0</v>
      </c>
      <c r="RZZ201" s="40">
        <f t="shared" ref="RZZ201" si="3420">RZX201*(($F$183)+1)+(IF(RZY201&lt;101,RZY201,IF(RZY201&lt;201,RZY201/2,IF(RZY201&lt;=301,RZY201/3,RZY201/4))))</f>
        <v>712.03859999999997</v>
      </c>
      <c r="SAA201" s="62">
        <f t="shared" si="3408"/>
        <v>0</v>
      </c>
      <c r="SAB201" s="63"/>
      <c r="SAC201" s="62">
        <v>5</v>
      </c>
      <c r="SAD201" s="63"/>
      <c r="SAE201" s="40" t="s">
        <v>192</v>
      </c>
      <c r="SAF201" s="40">
        <f t="shared" ref="SAF201" si="3421">(35.15+3.1+0.75*(2.75+2.3+2.75))*10.764</f>
        <v>474.69239999999996</v>
      </c>
      <c r="SAG201" s="40">
        <v>0</v>
      </c>
      <c r="SAH201" s="40">
        <f t="shared" ref="SAH201" si="3422">SAF201*(($F$183)+1)+(IF(SAG201&lt;101,SAG201,IF(SAG201&lt;201,SAG201/2,IF(SAG201&lt;=301,SAG201/3,SAG201/4))))</f>
        <v>712.03859999999997</v>
      </c>
      <c r="SAI201" s="62">
        <f t="shared" si="3408"/>
        <v>0</v>
      </c>
      <c r="SAJ201" s="63"/>
      <c r="SAK201" s="62">
        <v>5</v>
      </c>
      <c r="SAL201" s="63"/>
      <c r="SAM201" s="40" t="s">
        <v>192</v>
      </c>
      <c r="SAN201" s="40">
        <f t="shared" ref="SAN201" si="3423">(35.15+3.1+0.75*(2.75+2.3+2.75))*10.764</f>
        <v>474.69239999999996</v>
      </c>
      <c r="SAO201" s="40">
        <v>0</v>
      </c>
      <c r="SAP201" s="40">
        <f t="shared" ref="SAP201" si="3424">SAN201*(($F$183)+1)+(IF(SAO201&lt;101,SAO201,IF(SAO201&lt;201,SAO201/2,IF(SAO201&lt;=301,SAO201/3,SAO201/4))))</f>
        <v>712.03859999999997</v>
      </c>
      <c r="SAQ201" s="62">
        <f t="shared" ref="SAQ201:SCU201" si="3425">SAQ200</f>
        <v>0</v>
      </c>
      <c r="SAR201" s="63"/>
      <c r="SAS201" s="62">
        <v>5</v>
      </c>
      <c r="SAT201" s="63"/>
      <c r="SAU201" s="40" t="s">
        <v>192</v>
      </c>
      <c r="SAV201" s="40">
        <f t="shared" ref="SAV201" si="3426">(35.15+3.1+0.75*(2.75+2.3+2.75))*10.764</f>
        <v>474.69239999999996</v>
      </c>
      <c r="SAW201" s="40">
        <v>0</v>
      </c>
      <c r="SAX201" s="40">
        <f t="shared" ref="SAX201" si="3427">SAV201*(($F$183)+1)+(IF(SAW201&lt;101,SAW201,IF(SAW201&lt;201,SAW201/2,IF(SAW201&lt;=301,SAW201/3,SAW201/4))))</f>
        <v>712.03859999999997</v>
      </c>
      <c r="SAY201" s="62">
        <f t="shared" si="3425"/>
        <v>0</v>
      </c>
      <c r="SAZ201" s="63"/>
      <c r="SBA201" s="62">
        <v>5</v>
      </c>
      <c r="SBB201" s="63"/>
      <c r="SBC201" s="40" t="s">
        <v>192</v>
      </c>
      <c r="SBD201" s="40">
        <f t="shared" ref="SBD201" si="3428">(35.15+3.1+0.75*(2.75+2.3+2.75))*10.764</f>
        <v>474.69239999999996</v>
      </c>
      <c r="SBE201" s="40">
        <v>0</v>
      </c>
      <c r="SBF201" s="40">
        <f t="shared" ref="SBF201" si="3429">SBD201*(($F$183)+1)+(IF(SBE201&lt;101,SBE201,IF(SBE201&lt;201,SBE201/2,IF(SBE201&lt;=301,SBE201/3,SBE201/4))))</f>
        <v>712.03859999999997</v>
      </c>
      <c r="SBG201" s="62">
        <f t="shared" si="3425"/>
        <v>0</v>
      </c>
      <c r="SBH201" s="63"/>
      <c r="SBI201" s="62">
        <v>5</v>
      </c>
      <c r="SBJ201" s="63"/>
      <c r="SBK201" s="40" t="s">
        <v>192</v>
      </c>
      <c r="SBL201" s="40">
        <f t="shared" ref="SBL201" si="3430">(35.15+3.1+0.75*(2.75+2.3+2.75))*10.764</f>
        <v>474.69239999999996</v>
      </c>
      <c r="SBM201" s="40">
        <v>0</v>
      </c>
      <c r="SBN201" s="40">
        <f t="shared" ref="SBN201" si="3431">SBL201*(($F$183)+1)+(IF(SBM201&lt;101,SBM201,IF(SBM201&lt;201,SBM201/2,IF(SBM201&lt;=301,SBM201/3,SBM201/4))))</f>
        <v>712.03859999999997</v>
      </c>
      <c r="SBO201" s="62">
        <f t="shared" si="3425"/>
        <v>0</v>
      </c>
      <c r="SBP201" s="63"/>
      <c r="SBQ201" s="62">
        <v>5</v>
      </c>
      <c r="SBR201" s="63"/>
      <c r="SBS201" s="40" t="s">
        <v>192</v>
      </c>
      <c r="SBT201" s="40">
        <f t="shared" ref="SBT201" si="3432">(35.15+3.1+0.75*(2.75+2.3+2.75))*10.764</f>
        <v>474.69239999999996</v>
      </c>
      <c r="SBU201" s="40">
        <v>0</v>
      </c>
      <c r="SBV201" s="40">
        <f t="shared" ref="SBV201" si="3433">SBT201*(($F$183)+1)+(IF(SBU201&lt;101,SBU201,IF(SBU201&lt;201,SBU201/2,IF(SBU201&lt;=301,SBU201/3,SBU201/4))))</f>
        <v>712.03859999999997</v>
      </c>
      <c r="SBW201" s="62">
        <f t="shared" si="3425"/>
        <v>0</v>
      </c>
      <c r="SBX201" s="63"/>
      <c r="SBY201" s="62">
        <v>5</v>
      </c>
      <c r="SBZ201" s="63"/>
      <c r="SCA201" s="40" t="s">
        <v>192</v>
      </c>
      <c r="SCB201" s="40">
        <f t="shared" ref="SCB201" si="3434">(35.15+3.1+0.75*(2.75+2.3+2.75))*10.764</f>
        <v>474.69239999999996</v>
      </c>
      <c r="SCC201" s="40">
        <v>0</v>
      </c>
      <c r="SCD201" s="40">
        <f t="shared" ref="SCD201" si="3435">SCB201*(($F$183)+1)+(IF(SCC201&lt;101,SCC201,IF(SCC201&lt;201,SCC201/2,IF(SCC201&lt;=301,SCC201/3,SCC201/4))))</f>
        <v>712.03859999999997</v>
      </c>
      <c r="SCE201" s="62">
        <f t="shared" si="3425"/>
        <v>0</v>
      </c>
      <c r="SCF201" s="63"/>
      <c r="SCG201" s="62">
        <v>5</v>
      </c>
      <c r="SCH201" s="63"/>
      <c r="SCI201" s="40" t="s">
        <v>192</v>
      </c>
      <c r="SCJ201" s="40">
        <f t="shared" ref="SCJ201" si="3436">(35.15+3.1+0.75*(2.75+2.3+2.75))*10.764</f>
        <v>474.69239999999996</v>
      </c>
      <c r="SCK201" s="40">
        <v>0</v>
      </c>
      <c r="SCL201" s="40">
        <f t="shared" ref="SCL201" si="3437">SCJ201*(($F$183)+1)+(IF(SCK201&lt;101,SCK201,IF(SCK201&lt;201,SCK201/2,IF(SCK201&lt;=301,SCK201/3,SCK201/4))))</f>
        <v>712.03859999999997</v>
      </c>
      <c r="SCM201" s="62">
        <f t="shared" si="3425"/>
        <v>0</v>
      </c>
      <c r="SCN201" s="63"/>
      <c r="SCO201" s="62">
        <v>5</v>
      </c>
      <c r="SCP201" s="63"/>
      <c r="SCQ201" s="40" t="s">
        <v>192</v>
      </c>
      <c r="SCR201" s="40">
        <f t="shared" ref="SCR201" si="3438">(35.15+3.1+0.75*(2.75+2.3+2.75))*10.764</f>
        <v>474.69239999999996</v>
      </c>
      <c r="SCS201" s="40">
        <v>0</v>
      </c>
      <c r="SCT201" s="40">
        <f t="shared" ref="SCT201" si="3439">SCR201*(($F$183)+1)+(IF(SCS201&lt;101,SCS201,IF(SCS201&lt;201,SCS201/2,IF(SCS201&lt;=301,SCS201/3,SCS201/4))))</f>
        <v>712.03859999999997</v>
      </c>
      <c r="SCU201" s="62">
        <f t="shared" si="3425"/>
        <v>0</v>
      </c>
      <c r="SCV201" s="63"/>
      <c r="SCW201" s="62">
        <v>5</v>
      </c>
      <c r="SCX201" s="63"/>
      <c r="SCY201" s="40" t="s">
        <v>192</v>
      </c>
      <c r="SCZ201" s="40">
        <f t="shared" ref="SCZ201" si="3440">(35.15+3.1+0.75*(2.75+2.3+2.75))*10.764</f>
        <v>474.69239999999996</v>
      </c>
      <c r="SDA201" s="40">
        <v>0</v>
      </c>
      <c r="SDB201" s="40">
        <f t="shared" ref="SDB201" si="3441">SCZ201*(($F$183)+1)+(IF(SDA201&lt;101,SDA201,IF(SDA201&lt;201,SDA201/2,IF(SDA201&lt;=301,SDA201/3,SDA201/4))))</f>
        <v>712.03859999999997</v>
      </c>
      <c r="SDC201" s="62">
        <f t="shared" ref="SDC201:SFG201" si="3442">SDC200</f>
        <v>0</v>
      </c>
      <c r="SDD201" s="63"/>
      <c r="SDE201" s="62">
        <v>5</v>
      </c>
      <c r="SDF201" s="63"/>
      <c r="SDG201" s="40" t="s">
        <v>192</v>
      </c>
      <c r="SDH201" s="40">
        <f t="shared" ref="SDH201" si="3443">(35.15+3.1+0.75*(2.75+2.3+2.75))*10.764</f>
        <v>474.69239999999996</v>
      </c>
      <c r="SDI201" s="40">
        <v>0</v>
      </c>
      <c r="SDJ201" s="40">
        <f t="shared" ref="SDJ201" si="3444">SDH201*(($F$183)+1)+(IF(SDI201&lt;101,SDI201,IF(SDI201&lt;201,SDI201/2,IF(SDI201&lt;=301,SDI201/3,SDI201/4))))</f>
        <v>712.03859999999997</v>
      </c>
      <c r="SDK201" s="62">
        <f t="shared" si="3442"/>
        <v>0</v>
      </c>
      <c r="SDL201" s="63"/>
      <c r="SDM201" s="62">
        <v>5</v>
      </c>
      <c r="SDN201" s="63"/>
      <c r="SDO201" s="40" t="s">
        <v>192</v>
      </c>
      <c r="SDP201" s="40">
        <f t="shared" ref="SDP201" si="3445">(35.15+3.1+0.75*(2.75+2.3+2.75))*10.764</f>
        <v>474.69239999999996</v>
      </c>
      <c r="SDQ201" s="40">
        <v>0</v>
      </c>
      <c r="SDR201" s="40">
        <f t="shared" ref="SDR201" si="3446">SDP201*(($F$183)+1)+(IF(SDQ201&lt;101,SDQ201,IF(SDQ201&lt;201,SDQ201/2,IF(SDQ201&lt;=301,SDQ201/3,SDQ201/4))))</f>
        <v>712.03859999999997</v>
      </c>
      <c r="SDS201" s="62">
        <f t="shared" si="3442"/>
        <v>0</v>
      </c>
      <c r="SDT201" s="63"/>
      <c r="SDU201" s="62">
        <v>5</v>
      </c>
      <c r="SDV201" s="63"/>
      <c r="SDW201" s="40" t="s">
        <v>192</v>
      </c>
      <c r="SDX201" s="40">
        <f t="shared" ref="SDX201" si="3447">(35.15+3.1+0.75*(2.75+2.3+2.75))*10.764</f>
        <v>474.69239999999996</v>
      </c>
      <c r="SDY201" s="40">
        <v>0</v>
      </c>
      <c r="SDZ201" s="40">
        <f t="shared" ref="SDZ201" si="3448">SDX201*(($F$183)+1)+(IF(SDY201&lt;101,SDY201,IF(SDY201&lt;201,SDY201/2,IF(SDY201&lt;=301,SDY201/3,SDY201/4))))</f>
        <v>712.03859999999997</v>
      </c>
      <c r="SEA201" s="62">
        <f t="shared" si="3442"/>
        <v>0</v>
      </c>
      <c r="SEB201" s="63"/>
      <c r="SEC201" s="62">
        <v>5</v>
      </c>
      <c r="SED201" s="63"/>
      <c r="SEE201" s="40" t="s">
        <v>192</v>
      </c>
      <c r="SEF201" s="40">
        <f t="shared" ref="SEF201" si="3449">(35.15+3.1+0.75*(2.75+2.3+2.75))*10.764</f>
        <v>474.69239999999996</v>
      </c>
      <c r="SEG201" s="40">
        <v>0</v>
      </c>
      <c r="SEH201" s="40">
        <f t="shared" ref="SEH201" si="3450">SEF201*(($F$183)+1)+(IF(SEG201&lt;101,SEG201,IF(SEG201&lt;201,SEG201/2,IF(SEG201&lt;=301,SEG201/3,SEG201/4))))</f>
        <v>712.03859999999997</v>
      </c>
      <c r="SEI201" s="62">
        <f t="shared" si="3442"/>
        <v>0</v>
      </c>
      <c r="SEJ201" s="63"/>
      <c r="SEK201" s="62">
        <v>5</v>
      </c>
      <c r="SEL201" s="63"/>
      <c r="SEM201" s="40" t="s">
        <v>192</v>
      </c>
      <c r="SEN201" s="40">
        <f t="shared" ref="SEN201" si="3451">(35.15+3.1+0.75*(2.75+2.3+2.75))*10.764</f>
        <v>474.69239999999996</v>
      </c>
      <c r="SEO201" s="40">
        <v>0</v>
      </c>
      <c r="SEP201" s="40">
        <f t="shared" ref="SEP201" si="3452">SEN201*(($F$183)+1)+(IF(SEO201&lt;101,SEO201,IF(SEO201&lt;201,SEO201/2,IF(SEO201&lt;=301,SEO201/3,SEO201/4))))</f>
        <v>712.03859999999997</v>
      </c>
      <c r="SEQ201" s="62">
        <f t="shared" si="3442"/>
        <v>0</v>
      </c>
      <c r="SER201" s="63"/>
      <c r="SES201" s="62">
        <v>5</v>
      </c>
      <c r="SET201" s="63"/>
      <c r="SEU201" s="40" t="s">
        <v>192</v>
      </c>
      <c r="SEV201" s="40">
        <f t="shared" ref="SEV201" si="3453">(35.15+3.1+0.75*(2.75+2.3+2.75))*10.764</f>
        <v>474.69239999999996</v>
      </c>
      <c r="SEW201" s="40">
        <v>0</v>
      </c>
      <c r="SEX201" s="40">
        <f t="shared" ref="SEX201" si="3454">SEV201*(($F$183)+1)+(IF(SEW201&lt;101,SEW201,IF(SEW201&lt;201,SEW201/2,IF(SEW201&lt;=301,SEW201/3,SEW201/4))))</f>
        <v>712.03859999999997</v>
      </c>
      <c r="SEY201" s="62">
        <f t="shared" si="3442"/>
        <v>0</v>
      </c>
      <c r="SEZ201" s="63"/>
      <c r="SFA201" s="62">
        <v>5</v>
      </c>
      <c r="SFB201" s="63"/>
      <c r="SFC201" s="40" t="s">
        <v>192</v>
      </c>
      <c r="SFD201" s="40">
        <f t="shared" ref="SFD201" si="3455">(35.15+3.1+0.75*(2.75+2.3+2.75))*10.764</f>
        <v>474.69239999999996</v>
      </c>
      <c r="SFE201" s="40">
        <v>0</v>
      </c>
      <c r="SFF201" s="40">
        <f t="shared" ref="SFF201" si="3456">SFD201*(($F$183)+1)+(IF(SFE201&lt;101,SFE201,IF(SFE201&lt;201,SFE201/2,IF(SFE201&lt;=301,SFE201/3,SFE201/4))))</f>
        <v>712.03859999999997</v>
      </c>
      <c r="SFG201" s="62">
        <f t="shared" si="3442"/>
        <v>0</v>
      </c>
      <c r="SFH201" s="63"/>
      <c r="SFI201" s="62">
        <v>5</v>
      </c>
      <c r="SFJ201" s="63"/>
      <c r="SFK201" s="40" t="s">
        <v>192</v>
      </c>
      <c r="SFL201" s="40">
        <f t="shared" ref="SFL201" si="3457">(35.15+3.1+0.75*(2.75+2.3+2.75))*10.764</f>
        <v>474.69239999999996</v>
      </c>
      <c r="SFM201" s="40">
        <v>0</v>
      </c>
      <c r="SFN201" s="40">
        <f t="shared" ref="SFN201" si="3458">SFL201*(($F$183)+1)+(IF(SFM201&lt;101,SFM201,IF(SFM201&lt;201,SFM201/2,IF(SFM201&lt;=301,SFM201/3,SFM201/4))))</f>
        <v>712.03859999999997</v>
      </c>
      <c r="SFO201" s="62">
        <f t="shared" ref="SFO201:SHS201" si="3459">SFO200</f>
        <v>0</v>
      </c>
      <c r="SFP201" s="63"/>
      <c r="SFQ201" s="62">
        <v>5</v>
      </c>
      <c r="SFR201" s="63"/>
      <c r="SFS201" s="40" t="s">
        <v>192</v>
      </c>
      <c r="SFT201" s="40">
        <f t="shared" ref="SFT201" si="3460">(35.15+3.1+0.75*(2.75+2.3+2.75))*10.764</f>
        <v>474.69239999999996</v>
      </c>
      <c r="SFU201" s="40">
        <v>0</v>
      </c>
      <c r="SFV201" s="40">
        <f t="shared" ref="SFV201" si="3461">SFT201*(($F$183)+1)+(IF(SFU201&lt;101,SFU201,IF(SFU201&lt;201,SFU201/2,IF(SFU201&lt;=301,SFU201/3,SFU201/4))))</f>
        <v>712.03859999999997</v>
      </c>
      <c r="SFW201" s="62">
        <f t="shared" si="3459"/>
        <v>0</v>
      </c>
      <c r="SFX201" s="63"/>
      <c r="SFY201" s="62">
        <v>5</v>
      </c>
      <c r="SFZ201" s="63"/>
      <c r="SGA201" s="40" t="s">
        <v>192</v>
      </c>
      <c r="SGB201" s="40">
        <f t="shared" ref="SGB201" si="3462">(35.15+3.1+0.75*(2.75+2.3+2.75))*10.764</f>
        <v>474.69239999999996</v>
      </c>
      <c r="SGC201" s="40">
        <v>0</v>
      </c>
      <c r="SGD201" s="40">
        <f t="shared" ref="SGD201" si="3463">SGB201*(($F$183)+1)+(IF(SGC201&lt;101,SGC201,IF(SGC201&lt;201,SGC201/2,IF(SGC201&lt;=301,SGC201/3,SGC201/4))))</f>
        <v>712.03859999999997</v>
      </c>
      <c r="SGE201" s="62">
        <f t="shared" si="3459"/>
        <v>0</v>
      </c>
      <c r="SGF201" s="63"/>
      <c r="SGG201" s="62">
        <v>5</v>
      </c>
      <c r="SGH201" s="63"/>
      <c r="SGI201" s="40" t="s">
        <v>192</v>
      </c>
      <c r="SGJ201" s="40">
        <f t="shared" ref="SGJ201" si="3464">(35.15+3.1+0.75*(2.75+2.3+2.75))*10.764</f>
        <v>474.69239999999996</v>
      </c>
      <c r="SGK201" s="40">
        <v>0</v>
      </c>
      <c r="SGL201" s="40">
        <f t="shared" ref="SGL201" si="3465">SGJ201*(($F$183)+1)+(IF(SGK201&lt;101,SGK201,IF(SGK201&lt;201,SGK201/2,IF(SGK201&lt;=301,SGK201/3,SGK201/4))))</f>
        <v>712.03859999999997</v>
      </c>
      <c r="SGM201" s="62">
        <f t="shared" si="3459"/>
        <v>0</v>
      </c>
      <c r="SGN201" s="63"/>
      <c r="SGO201" s="62">
        <v>5</v>
      </c>
      <c r="SGP201" s="63"/>
      <c r="SGQ201" s="40" t="s">
        <v>192</v>
      </c>
      <c r="SGR201" s="40">
        <f t="shared" ref="SGR201" si="3466">(35.15+3.1+0.75*(2.75+2.3+2.75))*10.764</f>
        <v>474.69239999999996</v>
      </c>
      <c r="SGS201" s="40">
        <v>0</v>
      </c>
      <c r="SGT201" s="40">
        <f t="shared" ref="SGT201" si="3467">SGR201*(($F$183)+1)+(IF(SGS201&lt;101,SGS201,IF(SGS201&lt;201,SGS201/2,IF(SGS201&lt;=301,SGS201/3,SGS201/4))))</f>
        <v>712.03859999999997</v>
      </c>
      <c r="SGU201" s="62">
        <f t="shared" si="3459"/>
        <v>0</v>
      </c>
      <c r="SGV201" s="63"/>
      <c r="SGW201" s="62">
        <v>5</v>
      </c>
      <c r="SGX201" s="63"/>
      <c r="SGY201" s="40" t="s">
        <v>192</v>
      </c>
      <c r="SGZ201" s="40">
        <f t="shared" ref="SGZ201" si="3468">(35.15+3.1+0.75*(2.75+2.3+2.75))*10.764</f>
        <v>474.69239999999996</v>
      </c>
      <c r="SHA201" s="40">
        <v>0</v>
      </c>
      <c r="SHB201" s="40">
        <f t="shared" ref="SHB201" si="3469">SGZ201*(($F$183)+1)+(IF(SHA201&lt;101,SHA201,IF(SHA201&lt;201,SHA201/2,IF(SHA201&lt;=301,SHA201/3,SHA201/4))))</f>
        <v>712.03859999999997</v>
      </c>
      <c r="SHC201" s="62">
        <f t="shared" si="3459"/>
        <v>0</v>
      </c>
      <c r="SHD201" s="63"/>
      <c r="SHE201" s="62">
        <v>5</v>
      </c>
      <c r="SHF201" s="63"/>
      <c r="SHG201" s="40" t="s">
        <v>192</v>
      </c>
      <c r="SHH201" s="40">
        <f t="shared" ref="SHH201" si="3470">(35.15+3.1+0.75*(2.75+2.3+2.75))*10.764</f>
        <v>474.69239999999996</v>
      </c>
      <c r="SHI201" s="40">
        <v>0</v>
      </c>
      <c r="SHJ201" s="40">
        <f t="shared" ref="SHJ201" si="3471">SHH201*(($F$183)+1)+(IF(SHI201&lt;101,SHI201,IF(SHI201&lt;201,SHI201/2,IF(SHI201&lt;=301,SHI201/3,SHI201/4))))</f>
        <v>712.03859999999997</v>
      </c>
      <c r="SHK201" s="62">
        <f t="shared" si="3459"/>
        <v>0</v>
      </c>
      <c r="SHL201" s="63"/>
      <c r="SHM201" s="62">
        <v>5</v>
      </c>
      <c r="SHN201" s="63"/>
      <c r="SHO201" s="40" t="s">
        <v>192</v>
      </c>
      <c r="SHP201" s="40">
        <f t="shared" ref="SHP201" si="3472">(35.15+3.1+0.75*(2.75+2.3+2.75))*10.764</f>
        <v>474.69239999999996</v>
      </c>
      <c r="SHQ201" s="40">
        <v>0</v>
      </c>
      <c r="SHR201" s="40">
        <f t="shared" ref="SHR201" si="3473">SHP201*(($F$183)+1)+(IF(SHQ201&lt;101,SHQ201,IF(SHQ201&lt;201,SHQ201/2,IF(SHQ201&lt;=301,SHQ201/3,SHQ201/4))))</f>
        <v>712.03859999999997</v>
      </c>
      <c r="SHS201" s="62">
        <f t="shared" si="3459"/>
        <v>0</v>
      </c>
      <c r="SHT201" s="63"/>
      <c r="SHU201" s="62">
        <v>5</v>
      </c>
      <c r="SHV201" s="63"/>
      <c r="SHW201" s="40" t="s">
        <v>192</v>
      </c>
      <c r="SHX201" s="40">
        <f t="shared" ref="SHX201" si="3474">(35.15+3.1+0.75*(2.75+2.3+2.75))*10.764</f>
        <v>474.69239999999996</v>
      </c>
      <c r="SHY201" s="40">
        <v>0</v>
      </c>
      <c r="SHZ201" s="40">
        <f t="shared" ref="SHZ201" si="3475">SHX201*(($F$183)+1)+(IF(SHY201&lt;101,SHY201,IF(SHY201&lt;201,SHY201/2,IF(SHY201&lt;=301,SHY201/3,SHY201/4))))</f>
        <v>712.03859999999997</v>
      </c>
      <c r="SIA201" s="62">
        <f t="shared" ref="SIA201:SKE201" si="3476">SIA200</f>
        <v>0</v>
      </c>
      <c r="SIB201" s="63"/>
      <c r="SIC201" s="62">
        <v>5</v>
      </c>
      <c r="SID201" s="63"/>
      <c r="SIE201" s="40" t="s">
        <v>192</v>
      </c>
      <c r="SIF201" s="40">
        <f t="shared" ref="SIF201" si="3477">(35.15+3.1+0.75*(2.75+2.3+2.75))*10.764</f>
        <v>474.69239999999996</v>
      </c>
      <c r="SIG201" s="40">
        <v>0</v>
      </c>
      <c r="SIH201" s="40">
        <f t="shared" ref="SIH201" si="3478">SIF201*(($F$183)+1)+(IF(SIG201&lt;101,SIG201,IF(SIG201&lt;201,SIG201/2,IF(SIG201&lt;=301,SIG201/3,SIG201/4))))</f>
        <v>712.03859999999997</v>
      </c>
      <c r="SII201" s="62">
        <f t="shared" si="3476"/>
        <v>0</v>
      </c>
      <c r="SIJ201" s="63"/>
      <c r="SIK201" s="62">
        <v>5</v>
      </c>
      <c r="SIL201" s="63"/>
      <c r="SIM201" s="40" t="s">
        <v>192</v>
      </c>
      <c r="SIN201" s="40">
        <f t="shared" ref="SIN201" si="3479">(35.15+3.1+0.75*(2.75+2.3+2.75))*10.764</f>
        <v>474.69239999999996</v>
      </c>
      <c r="SIO201" s="40">
        <v>0</v>
      </c>
      <c r="SIP201" s="40">
        <f t="shared" ref="SIP201" si="3480">SIN201*(($F$183)+1)+(IF(SIO201&lt;101,SIO201,IF(SIO201&lt;201,SIO201/2,IF(SIO201&lt;=301,SIO201/3,SIO201/4))))</f>
        <v>712.03859999999997</v>
      </c>
      <c r="SIQ201" s="62">
        <f t="shared" si="3476"/>
        <v>0</v>
      </c>
      <c r="SIR201" s="63"/>
      <c r="SIS201" s="62">
        <v>5</v>
      </c>
      <c r="SIT201" s="63"/>
      <c r="SIU201" s="40" t="s">
        <v>192</v>
      </c>
      <c r="SIV201" s="40">
        <f t="shared" ref="SIV201" si="3481">(35.15+3.1+0.75*(2.75+2.3+2.75))*10.764</f>
        <v>474.69239999999996</v>
      </c>
      <c r="SIW201" s="40">
        <v>0</v>
      </c>
      <c r="SIX201" s="40">
        <f t="shared" ref="SIX201" si="3482">SIV201*(($F$183)+1)+(IF(SIW201&lt;101,SIW201,IF(SIW201&lt;201,SIW201/2,IF(SIW201&lt;=301,SIW201/3,SIW201/4))))</f>
        <v>712.03859999999997</v>
      </c>
      <c r="SIY201" s="62">
        <f t="shared" si="3476"/>
        <v>0</v>
      </c>
      <c r="SIZ201" s="63"/>
      <c r="SJA201" s="62">
        <v>5</v>
      </c>
      <c r="SJB201" s="63"/>
      <c r="SJC201" s="40" t="s">
        <v>192</v>
      </c>
      <c r="SJD201" s="40">
        <f t="shared" ref="SJD201" si="3483">(35.15+3.1+0.75*(2.75+2.3+2.75))*10.764</f>
        <v>474.69239999999996</v>
      </c>
      <c r="SJE201" s="40">
        <v>0</v>
      </c>
      <c r="SJF201" s="40">
        <f t="shared" ref="SJF201" si="3484">SJD201*(($F$183)+1)+(IF(SJE201&lt;101,SJE201,IF(SJE201&lt;201,SJE201/2,IF(SJE201&lt;=301,SJE201/3,SJE201/4))))</f>
        <v>712.03859999999997</v>
      </c>
      <c r="SJG201" s="62">
        <f t="shared" si="3476"/>
        <v>0</v>
      </c>
      <c r="SJH201" s="63"/>
      <c r="SJI201" s="62">
        <v>5</v>
      </c>
      <c r="SJJ201" s="63"/>
      <c r="SJK201" s="40" t="s">
        <v>192</v>
      </c>
      <c r="SJL201" s="40">
        <f t="shared" ref="SJL201" si="3485">(35.15+3.1+0.75*(2.75+2.3+2.75))*10.764</f>
        <v>474.69239999999996</v>
      </c>
      <c r="SJM201" s="40">
        <v>0</v>
      </c>
      <c r="SJN201" s="40">
        <f t="shared" ref="SJN201" si="3486">SJL201*(($F$183)+1)+(IF(SJM201&lt;101,SJM201,IF(SJM201&lt;201,SJM201/2,IF(SJM201&lt;=301,SJM201/3,SJM201/4))))</f>
        <v>712.03859999999997</v>
      </c>
      <c r="SJO201" s="62">
        <f t="shared" si="3476"/>
        <v>0</v>
      </c>
      <c r="SJP201" s="63"/>
      <c r="SJQ201" s="62">
        <v>5</v>
      </c>
      <c r="SJR201" s="63"/>
      <c r="SJS201" s="40" t="s">
        <v>192</v>
      </c>
      <c r="SJT201" s="40">
        <f t="shared" ref="SJT201" si="3487">(35.15+3.1+0.75*(2.75+2.3+2.75))*10.764</f>
        <v>474.69239999999996</v>
      </c>
      <c r="SJU201" s="40">
        <v>0</v>
      </c>
      <c r="SJV201" s="40">
        <f t="shared" ref="SJV201" si="3488">SJT201*(($F$183)+1)+(IF(SJU201&lt;101,SJU201,IF(SJU201&lt;201,SJU201/2,IF(SJU201&lt;=301,SJU201/3,SJU201/4))))</f>
        <v>712.03859999999997</v>
      </c>
      <c r="SJW201" s="62">
        <f t="shared" si="3476"/>
        <v>0</v>
      </c>
      <c r="SJX201" s="63"/>
      <c r="SJY201" s="62">
        <v>5</v>
      </c>
      <c r="SJZ201" s="63"/>
      <c r="SKA201" s="40" t="s">
        <v>192</v>
      </c>
      <c r="SKB201" s="40">
        <f t="shared" ref="SKB201" si="3489">(35.15+3.1+0.75*(2.75+2.3+2.75))*10.764</f>
        <v>474.69239999999996</v>
      </c>
      <c r="SKC201" s="40">
        <v>0</v>
      </c>
      <c r="SKD201" s="40">
        <f t="shared" ref="SKD201" si="3490">SKB201*(($F$183)+1)+(IF(SKC201&lt;101,SKC201,IF(SKC201&lt;201,SKC201/2,IF(SKC201&lt;=301,SKC201/3,SKC201/4))))</f>
        <v>712.03859999999997</v>
      </c>
      <c r="SKE201" s="62">
        <f t="shared" si="3476"/>
        <v>0</v>
      </c>
      <c r="SKF201" s="63"/>
      <c r="SKG201" s="62">
        <v>5</v>
      </c>
      <c r="SKH201" s="63"/>
      <c r="SKI201" s="40" t="s">
        <v>192</v>
      </c>
      <c r="SKJ201" s="40">
        <f t="shared" ref="SKJ201" si="3491">(35.15+3.1+0.75*(2.75+2.3+2.75))*10.764</f>
        <v>474.69239999999996</v>
      </c>
      <c r="SKK201" s="40">
        <v>0</v>
      </c>
      <c r="SKL201" s="40">
        <f t="shared" ref="SKL201" si="3492">SKJ201*(($F$183)+1)+(IF(SKK201&lt;101,SKK201,IF(SKK201&lt;201,SKK201/2,IF(SKK201&lt;=301,SKK201/3,SKK201/4))))</f>
        <v>712.03859999999997</v>
      </c>
      <c r="SKM201" s="62">
        <f t="shared" ref="SKM201:SMQ201" si="3493">SKM200</f>
        <v>0</v>
      </c>
      <c r="SKN201" s="63"/>
      <c r="SKO201" s="62">
        <v>5</v>
      </c>
      <c r="SKP201" s="63"/>
      <c r="SKQ201" s="40" t="s">
        <v>192</v>
      </c>
      <c r="SKR201" s="40">
        <f t="shared" ref="SKR201" si="3494">(35.15+3.1+0.75*(2.75+2.3+2.75))*10.764</f>
        <v>474.69239999999996</v>
      </c>
      <c r="SKS201" s="40">
        <v>0</v>
      </c>
      <c r="SKT201" s="40">
        <f t="shared" ref="SKT201" si="3495">SKR201*(($F$183)+1)+(IF(SKS201&lt;101,SKS201,IF(SKS201&lt;201,SKS201/2,IF(SKS201&lt;=301,SKS201/3,SKS201/4))))</f>
        <v>712.03859999999997</v>
      </c>
      <c r="SKU201" s="62">
        <f t="shared" si="3493"/>
        <v>0</v>
      </c>
      <c r="SKV201" s="63"/>
      <c r="SKW201" s="62">
        <v>5</v>
      </c>
      <c r="SKX201" s="63"/>
      <c r="SKY201" s="40" t="s">
        <v>192</v>
      </c>
      <c r="SKZ201" s="40">
        <f t="shared" ref="SKZ201" si="3496">(35.15+3.1+0.75*(2.75+2.3+2.75))*10.764</f>
        <v>474.69239999999996</v>
      </c>
      <c r="SLA201" s="40">
        <v>0</v>
      </c>
      <c r="SLB201" s="40">
        <f t="shared" ref="SLB201" si="3497">SKZ201*(($F$183)+1)+(IF(SLA201&lt;101,SLA201,IF(SLA201&lt;201,SLA201/2,IF(SLA201&lt;=301,SLA201/3,SLA201/4))))</f>
        <v>712.03859999999997</v>
      </c>
      <c r="SLC201" s="62">
        <f t="shared" si="3493"/>
        <v>0</v>
      </c>
      <c r="SLD201" s="63"/>
      <c r="SLE201" s="62">
        <v>5</v>
      </c>
      <c r="SLF201" s="63"/>
      <c r="SLG201" s="40" t="s">
        <v>192</v>
      </c>
      <c r="SLH201" s="40">
        <f t="shared" ref="SLH201" si="3498">(35.15+3.1+0.75*(2.75+2.3+2.75))*10.764</f>
        <v>474.69239999999996</v>
      </c>
      <c r="SLI201" s="40">
        <v>0</v>
      </c>
      <c r="SLJ201" s="40">
        <f t="shared" ref="SLJ201" si="3499">SLH201*(($F$183)+1)+(IF(SLI201&lt;101,SLI201,IF(SLI201&lt;201,SLI201/2,IF(SLI201&lt;=301,SLI201/3,SLI201/4))))</f>
        <v>712.03859999999997</v>
      </c>
      <c r="SLK201" s="62">
        <f t="shared" si="3493"/>
        <v>0</v>
      </c>
      <c r="SLL201" s="63"/>
      <c r="SLM201" s="62">
        <v>5</v>
      </c>
      <c r="SLN201" s="63"/>
      <c r="SLO201" s="40" t="s">
        <v>192</v>
      </c>
      <c r="SLP201" s="40">
        <f t="shared" ref="SLP201" si="3500">(35.15+3.1+0.75*(2.75+2.3+2.75))*10.764</f>
        <v>474.69239999999996</v>
      </c>
      <c r="SLQ201" s="40">
        <v>0</v>
      </c>
      <c r="SLR201" s="40">
        <f t="shared" ref="SLR201" si="3501">SLP201*(($F$183)+1)+(IF(SLQ201&lt;101,SLQ201,IF(SLQ201&lt;201,SLQ201/2,IF(SLQ201&lt;=301,SLQ201/3,SLQ201/4))))</f>
        <v>712.03859999999997</v>
      </c>
      <c r="SLS201" s="62">
        <f t="shared" si="3493"/>
        <v>0</v>
      </c>
      <c r="SLT201" s="63"/>
      <c r="SLU201" s="62">
        <v>5</v>
      </c>
      <c r="SLV201" s="63"/>
      <c r="SLW201" s="40" t="s">
        <v>192</v>
      </c>
      <c r="SLX201" s="40">
        <f t="shared" ref="SLX201" si="3502">(35.15+3.1+0.75*(2.75+2.3+2.75))*10.764</f>
        <v>474.69239999999996</v>
      </c>
      <c r="SLY201" s="40">
        <v>0</v>
      </c>
      <c r="SLZ201" s="40">
        <f t="shared" ref="SLZ201" si="3503">SLX201*(($F$183)+1)+(IF(SLY201&lt;101,SLY201,IF(SLY201&lt;201,SLY201/2,IF(SLY201&lt;=301,SLY201/3,SLY201/4))))</f>
        <v>712.03859999999997</v>
      </c>
      <c r="SMA201" s="62">
        <f t="shared" si="3493"/>
        <v>0</v>
      </c>
      <c r="SMB201" s="63"/>
      <c r="SMC201" s="62">
        <v>5</v>
      </c>
      <c r="SMD201" s="63"/>
      <c r="SME201" s="40" t="s">
        <v>192</v>
      </c>
      <c r="SMF201" s="40">
        <f t="shared" ref="SMF201" si="3504">(35.15+3.1+0.75*(2.75+2.3+2.75))*10.764</f>
        <v>474.69239999999996</v>
      </c>
      <c r="SMG201" s="40">
        <v>0</v>
      </c>
      <c r="SMH201" s="40">
        <f t="shared" ref="SMH201" si="3505">SMF201*(($F$183)+1)+(IF(SMG201&lt;101,SMG201,IF(SMG201&lt;201,SMG201/2,IF(SMG201&lt;=301,SMG201/3,SMG201/4))))</f>
        <v>712.03859999999997</v>
      </c>
      <c r="SMI201" s="62">
        <f t="shared" si="3493"/>
        <v>0</v>
      </c>
      <c r="SMJ201" s="63"/>
      <c r="SMK201" s="62">
        <v>5</v>
      </c>
      <c r="SML201" s="63"/>
      <c r="SMM201" s="40" t="s">
        <v>192</v>
      </c>
      <c r="SMN201" s="40">
        <f t="shared" ref="SMN201" si="3506">(35.15+3.1+0.75*(2.75+2.3+2.75))*10.764</f>
        <v>474.69239999999996</v>
      </c>
      <c r="SMO201" s="40">
        <v>0</v>
      </c>
      <c r="SMP201" s="40">
        <f t="shared" ref="SMP201" si="3507">SMN201*(($F$183)+1)+(IF(SMO201&lt;101,SMO201,IF(SMO201&lt;201,SMO201/2,IF(SMO201&lt;=301,SMO201/3,SMO201/4))))</f>
        <v>712.03859999999997</v>
      </c>
      <c r="SMQ201" s="62">
        <f t="shared" si="3493"/>
        <v>0</v>
      </c>
      <c r="SMR201" s="63"/>
      <c r="SMS201" s="62">
        <v>5</v>
      </c>
      <c r="SMT201" s="63"/>
      <c r="SMU201" s="40" t="s">
        <v>192</v>
      </c>
      <c r="SMV201" s="40">
        <f t="shared" ref="SMV201" si="3508">(35.15+3.1+0.75*(2.75+2.3+2.75))*10.764</f>
        <v>474.69239999999996</v>
      </c>
      <c r="SMW201" s="40">
        <v>0</v>
      </c>
      <c r="SMX201" s="40">
        <f t="shared" ref="SMX201" si="3509">SMV201*(($F$183)+1)+(IF(SMW201&lt;101,SMW201,IF(SMW201&lt;201,SMW201/2,IF(SMW201&lt;=301,SMW201/3,SMW201/4))))</f>
        <v>712.03859999999997</v>
      </c>
      <c r="SMY201" s="62">
        <f t="shared" ref="SMY201:SPC201" si="3510">SMY200</f>
        <v>0</v>
      </c>
      <c r="SMZ201" s="63"/>
      <c r="SNA201" s="62">
        <v>5</v>
      </c>
      <c r="SNB201" s="63"/>
      <c r="SNC201" s="40" t="s">
        <v>192</v>
      </c>
      <c r="SND201" s="40">
        <f t="shared" ref="SND201" si="3511">(35.15+3.1+0.75*(2.75+2.3+2.75))*10.764</f>
        <v>474.69239999999996</v>
      </c>
      <c r="SNE201" s="40">
        <v>0</v>
      </c>
      <c r="SNF201" s="40">
        <f t="shared" ref="SNF201" si="3512">SND201*(($F$183)+1)+(IF(SNE201&lt;101,SNE201,IF(SNE201&lt;201,SNE201/2,IF(SNE201&lt;=301,SNE201/3,SNE201/4))))</f>
        <v>712.03859999999997</v>
      </c>
      <c r="SNG201" s="62">
        <f t="shared" si="3510"/>
        <v>0</v>
      </c>
      <c r="SNH201" s="63"/>
      <c r="SNI201" s="62">
        <v>5</v>
      </c>
      <c r="SNJ201" s="63"/>
      <c r="SNK201" s="40" t="s">
        <v>192</v>
      </c>
      <c r="SNL201" s="40">
        <f t="shared" ref="SNL201" si="3513">(35.15+3.1+0.75*(2.75+2.3+2.75))*10.764</f>
        <v>474.69239999999996</v>
      </c>
      <c r="SNM201" s="40">
        <v>0</v>
      </c>
      <c r="SNN201" s="40">
        <f t="shared" ref="SNN201" si="3514">SNL201*(($F$183)+1)+(IF(SNM201&lt;101,SNM201,IF(SNM201&lt;201,SNM201/2,IF(SNM201&lt;=301,SNM201/3,SNM201/4))))</f>
        <v>712.03859999999997</v>
      </c>
      <c r="SNO201" s="62">
        <f t="shared" si="3510"/>
        <v>0</v>
      </c>
      <c r="SNP201" s="63"/>
      <c r="SNQ201" s="62">
        <v>5</v>
      </c>
      <c r="SNR201" s="63"/>
      <c r="SNS201" s="40" t="s">
        <v>192</v>
      </c>
      <c r="SNT201" s="40">
        <f t="shared" ref="SNT201" si="3515">(35.15+3.1+0.75*(2.75+2.3+2.75))*10.764</f>
        <v>474.69239999999996</v>
      </c>
      <c r="SNU201" s="40">
        <v>0</v>
      </c>
      <c r="SNV201" s="40">
        <f t="shared" ref="SNV201" si="3516">SNT201*(($F$183)+1)+(IF(SNU201&lt;101,SNU201,IF(SNU201&lt;201,SNU201/2,IF(SNU201&lt;=301,SNU201/3,SNU201/4))))</f>
        <v>712.03859999999997</v>
      </c>
      <c r="SNW201" s="62">
        <f t="shared" si="3510"/>
        <v>0</v>
      </c>
      <c r="SNX201" s="63"/>
      <c r="SNY201" s="62">
        <v>5</v>
      </c>
      <c r="SNZ201" s="63"/>
      <c r="SOA201" s="40" t="s">
        <v>192</v>
      </c>
      <c r="SOB201" s="40">
        <f t="shared" ref="SOB201" si="3517">(35.15+3.1+0.75*(2.75+2.3+2.75))*10.764</f>
        <v>474.69239999999996</v>
      </c>
      <c r="SOC201" s="40">
        <v>0</v>
      </c>
      <c r="SOD201" s="40">
        <f t="shared" ref="SOD201" si="3518">SOB201*(($F$183)+1)+(IF(SOC201&lt;101,SOC201,IF(SOC201&lt;201,SOC201/2,IF(SOC201&lt;=301,SOC201/3,SOC201/4))))</f>
        <v>712.03859999999997</v>
      </c>
      <c r="SOE201" s="62">
        <f t="shared" si="3510"/>
        <v>0</v>
      </c>
      <c r="SOF201" s="63"/>
      <c r="SOG201" s="62">
        <v>5</v>
      </c>
      <c r="SOH201" s="63"/>
      <c r="SOI201" s="40" t="s">
        <v>192</v>
      </c>
      <c r="SOJ201" s="40">
        <f t="shared" ref="SOJ201" si="3519">(35.15+3.1+0.75*(2.75+2.3+2.75))*10.764</f>
        <v>474.69239999999996</v>
      </c>
      <c r="SOK201" s="40">
        <v>0</v>
      </c>
      <c r="SOL201" s="40">
        <f t="shared" ref="SOL201" si="3520">SOJ201*(($F$183)+1)+(IF(SOK201&lt;101,SOK201,IF(SOK201&lt;201,SOK201/2,IF(SOK201&lt;=301,SOK201/3,SOK201/4))))</f>
        <v>712.03859999999997</v>
      </c>
      <c r="SOM201" s="62">
        <f t="shared" si="3510"/>
        <v>0</v>
      </c>
      <c r="SON201" s="63"/>
      <c r="SOO201" s="62">
        <v>5</v>
      </c>
      <c r="SOP201" s="63"/>
      <c r="SOQ201" s="40" t="s">
        <v>192</v>
      </c>
      <c r="SOR201" s="40">
        <f t="shared" ref="SOR201" si="3521">(35.15+3.1+0.75*(2.75+2.3+2.75))*10.764</f>
        <v>474.69239999999996</v>
      </c>
      <c r="SOS201" s="40">
        <v>0</v>
      </c>
      <c r="SOT201" s="40">
        <f t="shared" ref="SOT201" si="3522">SOR201*(($F$183)+1)+(IF(SOS201&lt;101,SOS201,IF(SOS201&lt;201,SOS201/2,IF(SOS201&lt;=301,SOS201/3,SOS201/4))))</f>
        <v>712.03859999999997</v>
      </c>
      <c r="SOU201" s="62">
        <f t="shared" si="3510"/>
        <v>0</v>
      </c>
      <c r="SOV201" s="63"/>
      <c r="SOW201" s="62">
        <v>5</v>
      </c>
      <c r="SOX201" s="63"/>
      <c r="SOY201" s="40" t="s">
        <v>192</v>
      </c>
      <c r="SOZ201" s="40">
        <f t="shared" ref="SOZ201" si="3523">(35.15+3.1+0.75*(2.75+2.3+2.75))*10.764</f>
        <v>474.69239999999996</v>
      </c>
      <c r="SPA201" s="40">
        <v>0</v>
      </c>
      <c r="SPB201" s="40">
        <f t="shared" ref="SPB201" si="3524">SOZ201*(($F$183)+1)+(IF(SPA201&lt;101,SPA201,IF(SPA201&lt;201,SPA201/2,IF(SPA201&lt;=301,SPA201/3,SPA201/4))))</f>
        <v>712.03859999999997</v>
      </c>
      <c r="SPC201" s="62">
        <f t="shared" si="3510"/>
        <v>0</v>
      </c>
      <c r="SPD201" s="63"/>
      <c r="SPE201" s="62">
        <v>5</v>
      </c>
      <c r="SPF201" s="63"/>
      <c r="SPG201" s="40" t="s">
        <v>192</v>
      </c>
      <c r="SPH201" s="40">
        <f t="shared" ref="SPH201" si="3525">(35.15+3.1+0.75*(2.75+2.3+2.75))*10.764</f>
        <v>474.69239999999996</v>
      </c>
      <c r="SPI201" s="40">
        <v>0</v>
      </c>
      <c r="SPJ201" s="40">
        <f t="shared" ref="SPJ201" si="3526">SPH201*(($F$183)+1)+(IF(SPI201&lt;101,SPI201,IF(SPI201&lt;201,SPI201/2,IF(SPI201&lt;=301,SPI201/3,SPI201/4))))</f>
        <v>712.03859999999997</v>
      </c>
      <c r="SPK201" s="62">
        <f t="shared" ref="SPK201:SRO201" si="3527">SPK200</f>
        <v>0</v>
      </c>
      <c r="SPL201" s="63"/>
      <c r="SPM201" s="62">
        <v>5</v>
      </c>
      <c r="SPN201" s="63"/>
      <c r="SPO201" s="40" t="s">
        <v>192</v>
      </c>
      <c r="SPP201" s="40">
        <f t="shared" ref="SPP201" si="3528">(35.15+3.1+0.75*(2.75+2.3+2.75))*10.764</f>
        <v>474.69239999999996</v>
      </c>
      <c r="SPQ201" s="40">
        <v>0</v>
      </c>
      <c r="SPR201" s="40">
        <f t="shared" ref="SPR201" si="3529">SPP201*(($F$183)+1)+(IF(SPQ201&lt;101,SPQ201,IF(SPQ201&lt;201,SPQ201/2,IF(SPQ201&lt;=301,SPQ201/3,SPQ201/4))))</f>
        <v>712.03859999999997</v>
      </c>
      <c r="SPS201" s="62">
        <f t="shared" si="3527"/>
        <v>0</v>
      </c>
      <c r="SPT201" s="63"/>
      <c r="SPU201" s="62">
        <v>5</v>
      </c>
      <c r="SPV201" s="63"/>
      <c r="SPW201" s="40" t="s">
        <v>192</v>
      </c>
      <c r="SPX201" s="40">
        <f t="shared" ref="SPX201" si="3530">(35.15+3.1+0.75*(2.75+2.3+2.75))*10.764</f>
        <v>474.69239999999996</v>
      </c>
      <c r="SPY201" s="40">
        <v>0</v>
      </c>
      <c r="SPZ201" s="40">
        <f t="shared" ref="SPZ201" si="3531">SPX201*(($F$183)+1)+(IF(SPY201&lt;101,SPY201,IF(SPY201&lt;201,SPY201/2,IF(SPY201&lt;=301,SPY201/3,SPY201/4))))</f>
        <v>712.03859999999997</v>
      </c>
      <c r="SQA201" s="62">
        <f t="shared" si="3527"/>
        <v>0</v>
      </c>
      <c r="SQB201" s="63"/>
      <c r="SQC201" s="62">
        <v>5</v>
      </c>
      <c r="SQD201" s="63"/>
      <c r="SQE201" s="40" t="s">
        <v>192</v>
      </c>
      <c r="SQF201" s="40">
        <f t="shared" ref="SQF201" si="3532">(35.15+3.1+0.75*(2.75+2.3+2.75))*10.764</f>
        <v>474.69239999999996</v>
      </c>
      <c r="SQG201" s="40">
        <v>0</v>
      </c>
      <c r="SQH201" s="40">
        <f t="shared" ref="SQH201" si="3533">SQF201*(($F$183)+1)+(IF(SQG201&lt;101,SQG201,IF(SQG201&lt;201,SQG201/2,IF(SQG201&lt;=301,SQG201/3,SQG201/4))))</f>
        <v>712.03859999999997</v>
      </c>
      <c r="SQI201" s="62">
        <f t="shared" si="3527"/>
        <v>0</v>
      </c>
      <c r="SQJ201" s="63"/>
      <c r="SQK201" s="62">
        <v>5</v>
      </c>
      <c r="SQL201" s="63"/>
      <c r="SQM201" s="40" t="s">
        <v>192</v>
      </c>
      <c r="SQN201" s="40">
        <f t="shared" ref="SQN201" si="3534">(35.15+3.1+0.75*(2.75+2.3+2.75))*10.764</f>
        <v>474.69239999999996</v>
      </c>
      <c r="SQO201" s="40">
        <v>0</v>
      </c>
      <c r="SQP201" s="40">
        <f t="shared" ref="SQP201" si="3535">SQN201*(($F$183)+1)+(IF(SQO201&lt;101,SQO201,IF(SQO201&lt;201,SQO201/2,IF(SQO201&lt;=301,SQO201/3,SQO201/4))))</f>
        <v>712.03859999999997</v>
      </c>
      <c r="SQQ201" s="62">
        <f t="shared" si="3527"/>
        <v>0</v>
      </c>
      <c r="SQR201" s="63"/>
      <c r="SQS201" s="62">
        <v>5</v>
      </c>
      <c r="SQT201" s="63"/>
      <c r="SQU201" s="40" t="s">
        <v>192</v>
      </c>
      <c r="SQV201" s="40">
        <f t="shared" ref="SQV201" si="3536">(35.15+3.1+0.75*(2.75+2.3+2.75))*10.764</f>
        <v>474.69239999999996</v>
      </c>
      <c r="SQW201" s="40">
        <v>0</v>
      </c>
      <c r="SQX201" s="40">
        <f t="shared" ref="SQX201" si="3537">SQV201*(($F$183)+1)+(IF(SQW201&lt;101,SQW201,IF(SQW201&lt;201,SQW201/2,IF(SQW201&lt;=301,SQW201/3,SQW201/4))))</f>
        <v>712.03859999999997</v>
      </c>
      <c r="SQY201" s="62">
        <f t="shared" si="3527"/>
        <v>0</v>
      </c>
      <c r="SQZ201" s="63"/>
      <c r="SRA201" s="62">
        <v>5</v>
      </c>
      <c r="SRB201" s="63"/>
      <c r="SRC201" s="40" t="s">
        <v>192</v>
      </c>
      <c r="SRD201" s="40">
        <f t="shared" ref="SRD201" si="3538">(35.15+3.1+0.75*(2.75+2.3+2.75))*10.764</f>
        <v>474.69239999999996</v>
      </c>
      <c r="SRE201" s="40">
        <v>0</v>
      </c>
      <c r="SRF201" s="40">
        <f t="shared" ref="SRF201" si="3539">SRD201*(($F$183)+1)+(IF(SRE201&lt;101,SRE201,IF(SRE201&lt;201,SRE201/2,IF(SRE201&lt;=301,SRE201/3,SRE201/4))))</f>
        <v>712.03859999999997</v>
      </c>
      <c r="SRG201" s="62">
        <f t="shared" si="3527"/>
        <v>0</v>
      </c>
      <c r="SRH201" s="63"/>
      <c r="SRI201" s="62">
        <v>5</v>
      </c>
      <c r="SRJ201" s="63"/>
      <c r="SRK201" s="40" t="s">
        <v>192</v>
      </c>
      <c r="SRL201" s="40">
        <f t="shared" ref="SRL201" si="3540">(35.15+3.1+0.75*(2.75+2.3+2.75))*10.764</f>
        <v>474.69239999999996</v>
      </c>
      <c r="SRM201" s="40">
        <v>0</v>
      </c>
      <c r="SRN201" s="40">
        <f t="shared" ref="SRN201" si="3541">SRL201*(($F$183)+1)+(IF(SRM201&lt;101,SRM201,IF(SRM201&lt;201,SRM201/2,IF(SRM201&lt;=301,SRM201/3,SRM201/4))))</f>
        <v>712.03859999999997</v>
      </c>
      <c r="SRO201" s="62">
        <f t="shared" si="3527"/>
        <v>0</v>
      </c>
      <c r="SRP201" s="63"/>
      <c r="SRQ201" s="62">
        <v>5</v>
      </c>
      <c r="SRR201" s="63"/>
      <c r="SRS201" s="40" t="s">
        <v>192</v>
      </c>
      <c r="SRT201" s="40">
        <f t="shared" ref="SRT201" si="3542">(35.15+3.1+0.75*(2.75+2.3+2.75))*10.764</f>
        <v>474.69239999999996</v>
      </c>
      <c r="SRU201" s="40">
        <v>0</v>
      </c>
      <c r="SRV201" s="40">
        <f t="shared" ref="SRV201" si="3543">SRT201*(($F$183)+1)+(IF(SRU201&lt;101,SRU201,IF(SRU201&lt;201,SRU201/2,IF(SRU201&lt;=301,SRU201/3,SRU201/4))))</f>
        <v>712.03859999999997</v>
      </c>
      <c r="SRW201" s="62">
        <f t="shared" ref="SRW201:SUA201" si="3544">SRW200</f>
        <v>0</v>
      </c>
      <c r="SRX201" s="63"/>
      <c r="SRY201" s="62">
        <v>5</v>
      </c>
      <c r="SRZ201" s="63"/>
      <c r="SSA201" s="40" t="s">
        <v>192</v>
      </c>
      <c r="SSB201" s="40">
        <f t="shared" ref="SSB201" si="3545">(35.15+3.1+0.75*(2.75+2.3+2.75))*10.764</f>
        <v>474.69239999999996</v>
      </c>
      <c r="SSC201" s="40">
        <v>0</v>
      </c>
      <c r="SSD201" s="40">
        <f t="shared" ref="SSD201" si="3546">SSB201*(($F$183)+1)+(IF(SSC201&lt;101,SSC201,IF(SSC201&lt;201,SSC201/2,IF(SSC201&lt;=301,SSC201/3,SSC201/4))))</f>
        <v>712.03859999999997</v>
      </c>
      <c r="SSE201" s="62">
        <f t="shared" si="3544"/>
        <v>0</v>
      </c>
      <c r="SSF201" s="63"/>
      <c r="SSG201" s="62">
        <v>5</v>
      </c>
      <c r="SSH201" s="63"/>
      <c r="SSI201" s="40" t="s">
        <v>192</v>
      </c>
      <c r="SSJ201" s="40">
        <f t="shared" ref="SSJ201" si="3547">(35.15+3.1+0.75*(2.75+2.3+2.75))*10.764</f>
        <v>474.69239999999996</v>
      </c>
      <c r="SSK201" s="40">
        <v>0</v>
      </c>
      <c r="SSL201" s="40">
        <f t="shared" ref="SSL201" si="3548">SSJ201*(($F$183)+1)+(IF(SSK201&lt;101,SSK201,IF(SSK201&lt;201,SSK201/2,IF(SSK201&lt;=301,SSK201/3,SSK201/4))))</f>
        <v>712.03859999999997</v>
      </c>
      <c r="SSM201" s="62">
        <f t="shared" si="3544"/>
        <v>0</v>
      </c>
      <c r="SSN201" s="63"/>
      <c r="SSO201" s="62">
        <v>5</v>
      </c>
      <c r="SSP201" s="63"/>
      <c r="SSQ201" s="40" t="s">
        <v>192</v>
      </c>
      <c r="SSR201" s="40">
        <f t="shared" ref="SSR201" si="3549">(35.15+3.1+0.75*(2.75+2.3+2.75))*10.764</f>
        <v>474.69239999999996</v>
      </c>
      <c r="SSS201" s="40">
        <v>0</v>
      </c>
      <c r="SST201" s="40">
        <f t="shared" ref="SST201" si="3550">SSR201*(($F$183)+1)+(IF(SSS201&lt;101,SSS201,IF(SSS201&lt;201,SSS201/2,IF(SSS201&lt;=301,SSS201/3,SSS201/4))))</f>
        <v>712.03859999999997</v>
      </c>
      <c r="SSU201" s="62">
        <f t="shared" si="3544"/>
        <v>0</v>
      </c>
      <c r="SSV201" s="63"/>
      <c r="SSW201" s="62">
        <v>5</v>
      </c>
      <c r="SSX201" s="63"/>
      <c r="SSY201" s="40" t="s">
        <v>192</v>
      </c>
      <c r="SSZ201" s="40">
        <f t="shared" ref="SSZ201" si="3551">(35.15+3.1+0.75*(2.75+2.3+2.75))*10.764</f>
        <v>474.69239999999996</v>
      </c>
      <c r="STA201" s="40">
        <v>0</v>
      </c>
      <c r="STB201" s="40">
        <f t="shared" ref="STB201" si="3552">SSZ201*(($F$183)+1)+(IF(STA201&lt;101,STA201,IF(STA201&lt;201,STA201/2,IF(STA201&lt;=301,STA201/3,STA201/4))))</f>
        <v>712.03859999999997</v>
      </c>
      <c r="STC201" s="62">
        <f t="shared" si="3544"/>
        <v>0</v>
      </c>
      <c r="STD201" s="63"/>
      <c r="STE201" s="62">
        <v>5</v>
      </c>
      <c r="STF201" s="63"/>
      <c r="STG201" s="40" t="s">
        <v>192</v>
      </c>
      <c r="STH201" s="40">
        <f t="shared" ref="STH201" si="3553">(35.15+3.1+0.75*(2.75+2.3+2.75))*10.764</f>
        <v>474.69239999999996</v>
      </c>
      <c r="STI201" s="40">
        <v>0</v>
      </c>
      <c r="STJ201" s="40">
        <f t="shared" ref="STJ201" si="3554">STH201*(($F$183)+1)+(IF(STI201&lt;101,STI201,IF(STI201&lt;201,STI201/2,IF(STI201&lt;=301,STI201/3,STI201/4))))</f>
        <v>712.03859999999997</v>
      </c>
      <c r="STK201" s="62">
        <f t="shared" si="3544"/>
        <v>0</v>
      </c>
      <c r="STL201" s="63"/>
      <c r="STM201" s="62">
        <v>5</v>
      </c>
      <c r="STN201" s="63"/>
      <c r="STO201" s="40" t="s">
        <v>192</v>
      </c>
      <c r="STP201" s="40">
        <f t="shared" ref="STP201" si="3555">(35.15+3.1+0.75*(2.75+2.3+2.75))*10.764</f>
        <v>474.69239999999996</v>
      </c>
      <c r="STQ201" s="40">
        <v>0</v>
      </c>
      <c r="STR201" s="40">
        <f t="shared" ref="STR201" si="3556">STP201*(($F$183)+1)+(IF(STQ201&lt;101,STQ201,IF(STQ201&lt;201,STQ201/2,IF(STQ201&lt;=301,STQ201/3,STQ201/4))))</f>
        <v>712.03859999999997</v>
      </c>
      <c r="STS201" s="62">
        <f t="shared" si="3544"/>
        <v>0</v>
      </c>
      <c r="STT201" s="63"/>
      <c r="STU201" s="62">
        <v>5</v>
      </c>
      <c r="STV201" s="63"/>
      <c r="STW201" s="40" t="s">
        <v>192</v>
      </c>
      <c r="STX201" s="40">
        <f t="shared" ref="STX201" si="3557">(35.15+3.1+0.75*(2.75+2.3+2.75))*10.764</f>
        <v>474.69239999999996</v>
      </c>
      <c r="STY201" s="40">
        <v>0</v>
      </c>
      <c r="STZ201" s="40">
        <f t="shared" ref="STZ201" si="3558">STX201*(($F$183)+1)+(IF(STY201&lt;101,STY201,IF(STY201&lt;201,STY201/2,IF(STY201&lt;=301,STY201/3,STY201/4))))</f>
        <v>712.03859999999997</v>
      </c>
      <c r="SUA201" s="62">
        <f t="shared" si="3544"/>
        <v>0</v>
      </c>
      <c r="SUB201" s="63"/>
      <c r="SUC201" s="62">
        <v>5</v>
      </c>
      <c r="SUD201" s="63"/>
      <c r="SUE201" s="40" t="s">
        <v>192</v>
      </c>
      <c r="SUF201" s="40">
        <f t="shared" ref="SUF201" si="3559">(35.15+3.1+0.75*(2.75+2.3+2.75))*10.764</f>
        <v>474.69239999999996</v>
      </c>
      <c r="SUG201" s="40">
        <v>0</v>
      </c>
      <c r="SUH201" s="40">
        <f t="shared" ref="SUH201" si="3560">SUF201*(($F$183)+1)+(IF(SUG201&lt;101,SUG201,IF(SUG201&lt;201,SUG201/2,IF(SUG201&lt;=301,SUG201/3,SUG201/4))))</f>
        <v>712.03859999999997</v>
      </c>
      <c r="SUI201" s="62">
        <f t="shared" ref="SUI201:SWM201" si="3561">SUI200</f>
        <v>0</v>
      </c>
      <c r="SUJ201" s="63"/>
      <c r="SUK201" s="62">
        <v>5</v>
      </c>
      <c r="SUL201" s="63"/>
      <c r="SUM201" s="40" t="s">
        <v>192</v>
      </c>
      <c r="SUN201" s="40">
        <f t="shared" ref="SUN201" si="3562">(35.15+3.1+0.75*(2.75+2.3+2.75))*10.764</f>
        <v>474.69239999999996</v>
      </c>
      <c r="SUO201" s="40">
        <v>0</v>
      </c>
      <c r="SUP201" s="40">
        <f t="shared" ref="SUP201" si="3563">SUN201*(($F$183)+1)+(IF(SUO201&lt;101,SUO201,IF(SUO201&lt;201,SUO201/2,IF(SUO201&lt;=301,SUO201/3,SUO201/4))))</f>
        <v>712.03859999999997</v>
      </c>
      <c r="SUQ201" s="62">
        <f t="shared" si="3561"/>
        <v>0</v>
      </c>
      <c r="SUR201" s="63"/>
      <c r="SUS201" s="62">
        <v>5</v>
      </c>
      <c r="SUT201" s="63"/>
      <c r="SUU201" s="40" t="s">
        <v>192</v>
      </c>
      <c r="SUV201" s="40">
        <f t="shared" ref="SUV201" si="3564">(35.15+3.1+0.75*(2.75+2.3+2.75))*10.764</f>
        <v>474.69239999999996</v>
      </c>
      <c r="SUW201" s="40">
        <v>0</v>
      </c>
      <c r="SUX201" s="40">
        <f t="shared" ref="SUX201" si="3565">SUV201*(($F$183)+1)+(IF(SUW201&lt;101,SUW201,IF(SUW201&lt;201,SUW201/2,IF(SUW201&lt;=301,SUW201/3,SUW201/4))))</f>
        <v>712.03859999999997</v>
      </c>
      <c r="SUY201" s="62">
        <f t="shared" si="3561"/>
        <v>0</v>
      </c>
      <c r="SUZ201" s="63"/>
      <c r="SVA201" s="62">
        <v>5</v>
      </c>
      <c r="SVB201" s="63"/>
      <c r="SVC201" s="40" t="s">
        <v>192</v>
      </c>
      <c r="SVD201" s="40">
        <f t="shared" ref="SVD201" si="3566">(35.15+3.1+0.75*(2.75+2.3+2.75))*10.764</f>
        <v>474.69239999999996</v>
      </c>
      <c r="SVE201" s="40">
        <v>0</v>
      </c>
      <c r="SVF201" s="40">
        <f t="shared" ref="SVF201" si="3567">SVD201*(($F$183)+1)+(IF(SVE201&lt;101,SVE201,IF(SVE201&lt;201,SVE201/2,IF(SVE201&lt;=301,SVE201/3,SVE201/4))))</f>
        <v>712.03859999999997</v>
      </c>
      <c r="SVG201" s="62">
        <f t="shared" si="3561"/>
        <v>0</v>
      </c>
      <c r="SVH201" s="63"/>
      <c r="SVI201" s="62">
        <v>5</v>
      </c>
      <c r="SVJ201" s="63"/>
      <c r="SVK201" s="40" t="s">
        <v>192</v>
      </c>
      <c r="SVL201" s="40">
        <f t="shared" ref="SVL201" si="3568">(35.15+3.1+0.75*(2.75+2.3+2.75))*10.764</f>
        <v>474.69239999999996</v>
      </c>
      <c r="SVM201" s="40">
        <v>0</v>
      </c>
      <c r="SVN201" s="40">
        <f t="shared" ref="SVN201" si="3569">SVL201*(($F$183)+1)+(IF(SVM201&lt;101,SVM201,IF(SVM201&lt;201,SVM201/2,IF(SVM201&lt;=301,SVM201/3,SVM201/4))))</f>
        <v>712.03859999999997</v>
      </c>
      <c r="SVO201" s="62">
        <f t="shared" si="3561"/>
        <v>0</v>
      </c>
      <c r="SVP201" s="63"/>
      <c r="SVQ201" s="62">
        <v>5</v>
      </c>
      <c r="SVR201" s="63"/>
      <c r="SVS201" s="40" t="s">
        <v>192</v>
      </c>
      <c r="SVT201" s="40">
        <f t="shared" ref="SVT201" si="3570">(35.15+3.1+0.75*(2.75+2.3+2.75))*10.764</f>
        <v>474.69239999999996</v>
      </c>
      <c r="SVU201" s="40">
        <v>0</v>
      </c>
      <c r="SVV201" s="40">
        <f t="shared" ref="SVV201" si="3571">SVT201*(($F$183)+1)+(IF(SVU201&lt;101,SVU201,IF(SVU201&lt;201,SVU201/2,IF(SVU201&lt;=301,SVU201/3,SVU201/4))))</f>
        <v>712.03859999999997</v>
      </c>
      <c r="SVW201" s="62">
        <f t="shared" si="3561"/>
        <v>0</v>
      </c>
      <c r="SVX201" s="63"/>
      <c r="SVY201" s="62">
        <v>5</v>
      </c>
      <c r="SVZ201" s="63"/>
      <c r="SWA201" s="40" t="s">
        <v>192</v>
      </c>
      <c r="SWB201" s="40">
        <f t="shared" ref="SWB201" si="3572">(35.15+3.1+0.75*(2.75+2.3+2.75))*10.764</f>
        <v>474.69239999999996</v>
      </c>
      <c r="SWC201" s="40">
        <v>0</v>
      </c>
      <c r="SWD201" s="40">
        <f t="shared" ref="SWD201" si="3573">SWB201*(($F$183)+1)+(IF(SWC201&lt;101,SWC201,IF(SWC201&lt;201,SWC201/2,IF(SWC201&lt;=301,SWC201/3,SWC201/4))))</f>
        <v>712.03859999999997</v>
      </c>
      <c r="SWE201" s="62">
        <f t="shared" si="3561"/>
        <v>0</v>
      </c>
      <c r="SWF201" s="63"/>
      <c r="SWG201" s="62">
        <v>5</v>
      </c>
      <c r="SWH201" s="63"/>
      <c r="SWI201" s="40" t="s">
        <v>192</v>
      </c>
      <c r="SWJ201" s="40">
        <f t="shared" ref="SWJ201" si="3574">(35.15+3.1+0.75*(2.75+2.3+2.75))*10.764</f>
        <v>474.69239999999996</v>
      </c>
      <c r="SWK201" s="40">
        <v>0</v>
      </c>
      <c r="SWL201" s="40">
        <f t="shared" ref="SWL201" si="3575">SWJ201*(($F$183)+1)+(IF(SWK201&lt;101,SWK201,IF(SWK201&lt;201,SWK201/2,IF(SWK201&lt;=301,SWK201/3,SWK201/4))))</f>
        <v>712.03859999999997</v>
      </c>
      <c r="SWM201" s="62">
        <f t="shared" si="3561"/>
        <v>0</v>
      </c>
      <c r="SWN201" s="63"/>
      <c r="SWO201" s="62">
        <v>5</v>
      </c>
      <c r="SWP201" s="63"/>
      <c r="SWQ201" s="40" t="s">
        <v>192</v>
      </c>
      <c r="SWR201" s="40">
        <f t="shared" ref="SWR201" si="3576">(35.15+3.1+0.75*(2.75+2.3+2.75))*10.764</f>
        <v>474.69239999999996</v>
      </c>
      <c r="SWS201" s="40">
        <v>0</v>
      </c>
      <c r="SWT201" s="40">
        <f t="shared" ref="SWT201" si="3577">SWR201*(($F$183)+1)+(IF(SWS201&lt;101,SWS201,IF(SWS201&lt;201,SWS201/2,IF(SWS201&lt;=301,SWS201/3,SWS201/4))))</f>
        <v>712.03859999999997</v>
      </c>
      <c r="SWU201" s="62">
        <f t="shared" ref="SWU201:SYY201" si="3578">SWU200</f>
        <v>0</v>
      </c>
      <c r="SWV201" s="63"/>
      <c r="SWW201" s="62">
        <v>5</v>
      </c>
      <c r="SWX201" s="63"/>
      <c r="SWY201" s="40" t="s">
        <v>192</v>
      </c>
      <c r="SWZ201" s="40">
        <f t="shared" ref="SWZ201" si="3579">(35.15+3.1+0.75*(2.75+2.3+2.75))*10.764</f>
        <v>474.69239999999996</v>
      </c>
      <c r="SXA201" s="40">
        <v>0</v>
      </c>
      <c r="SXB201" s="40">
        <f t="shared" ref="SXB201" si="3580">SWZ201*(($F$183)+1)+(IF(SXA201&lt;101,SXA201,IF(SXA201&lt;201,SXA201/2,IF(SXA201&lt;=301,SXA201/3,SXA201/4))))</f>
        <v>712.03859999999997</v>
      </c>
      <c r="SXC201" s="62">
        <f t="shared" si="3578"/>
        <v>0</v>
      </c>
      <c r="SXD201" s="63"/>
      <c r="SXE201" s="62">
        <v>5</v>
      </c>
      <c r="SXF201" s="63"/>
      <c r="SXG201" s="40" t="s">
        <v>192</v>
      </c>
      <c r="SXH201" s="40">
        <f t="shared" ref="SXH201" si="3581">(35.15+3.1+0.75*(2.75+2.3+2.75))*10.764</f>
        <v>474.69239999999996</v>
      </c>
      <c r="SXI201" s="40">
        <v>0</v>
      </c>
      <c r="SXJ201" s="40">
        <f t="shared" ref="SXJ201" si="3582">SXH201*(($F$183)+1)+(IF(SXI201&lt;101,SXI201,IF(SXI201&lt;201,SXI201/2,IF(SXI201&lt;=301,SXI201/3,SXI201/4))))</f>
        <v>712.03859999999997</v>
      </c>
      <c r="SXK201" s="62">
        <f t="shared" si="3578"/>
        <v>0</v>
      </c>
      <c r="SXL201" s="63"/>
      <c r="SXM201" s="62">
        <v>5</v>
      </c>
      <c r="SXN201" s="63"/>
      <c r="SXO201" s="40" t="s">
        <v>192</v>
      </c>
      <c r="SXP201" s="40">
        <f t="shared" ref="SXP201" si="3583">(35.15+3.1+0.75*(2.75+2.3+2.75))*10.764</f>
        <v>474.69239999999996</v>
      </c>
      <c r="SXQ201" s="40">
        <v>0</v>
      </c>
      <c r="SXR201" s="40">
        <f t="shared" ref="SXR201" si="3584">SXP201*(($F$183)+1)+(IF(SXQ201&lt;101,SXQ201,IF(SXQ201&lt;201,SXQ201/2,IF(SXQ201&lt;=301,SXQ201/3,SXQ201/4))))</f>
        <v>712.03859999999997</v>
      </c>
      <c r="SXS201" s="62">
        <f t="shared" si="3578"/>
        <v>0</v>
      </c>
      <c r="SXT201" s="63"/>
      <c r="SXU201" s="62">
        <v>5</v>
      </c>
      <c r="SXV201" s="63"/>
      <c r="SXW201" s="40" t="s">
        <v>192</v>
      </c>
      <c r="SXX201" s="40">
        <f t="shared" ref="SXX201" si="3585">(35.15+3.1+0.75*(2.75+2.3+2.75))*10.764</f>
        <v>474.69239999999996</v>
      </c>
      <c r="SXY201" s="40">
        <v>0</v>
      </c>
      <c r="SXZ201" s="40">
        <f t="shared" ref="SXZ201" si="3586">SXX201*(($F$183)+1)+(IF(SXY201&lt;101,SXY201,IF(SXY201&lt;201,SXY201/2,IF(SXY201&lt;=301,SXY201/3,SXY201/4))))</f>
        <v>712.03859999999997</v>
      </c>
      <c r="SYA201" s="62">
        <f t="shared" si="3578"/>
        <v>0</v>
      </c>
      <c r="SYB201" s="63"/>
      <c r="SYC201" s="62">
        <v>5</v>
      </c>
      <c r="SYD201" s="63"/>
      <c r="SYE201" s="40" t="s">
        <v>192</v>
      </c>
      <c r="SYF201" s="40">
        <f t="shared" ref="SYF201" si="3587">(35.15+3.1+0.75*(2.75+2.3+2.75))*10.764</f>
        <v>474.69239999999996</v>
      </c>
      <c r="SYG201" s="40">
        <v>0</v>
      </c>
      <c r="SYH201" s="40">
        <f t="shared" ref="SYH201" si="3588">SYF201*(($F$183)+1)+(IF(SYG201&lt;101,SYG201,IF(SYG201&lt;201,SYG201/2,IF(SYG201&lt;=301,SYG201/3,SYG201/4))))</f>
        <v>712.03859999999997</v>
      </c>
      <c r="SYI201" s="62">
        <f t="shared" si="3578"/>
        <v>0</v>
      </c>
      <c r="SYJ201" s="63"/>
      <c r="SYK201" s="62">
        <v>5</v>
      </c>
      <c r="SYL201" s="63"/>
      <c r="SYM201" s="40" t="s">
        <v>192</v>
      </c>
      <c r="SYN201" s="40">
        <f t="shared" ref="SYN201" si="3589">(35.15+3.1+0.75*(2.75+2.3+2.75))*10.764</f>
        <v>474.69239999999996</v>
      </c>
      <c r="SYO201" s="40">
        <v>0</v>
      </c>
      <c r="SYP201" s="40">
        <f t="shared" ref="SYP201" si="3590">SYN201*(($F$183)+1)+(IF(SYO201&lt;101,SYO201,IF(SYO201&lt;201,SYO201/2,IF(SYO201&lt;=301,SYO201/3,SYO201/4))))</f>
        <v>712.03859999999997</v>
      </c>
      <c r="SYQ201" s="62">
        <f t="shared" si="3578"/>
        <v>0</v>
      </c>
      <c r="SYR201" s="63"/>
      <c r="SYS201" s="62">
        <v>5</v>
      </c>
      <c r="SYT201" s="63"/>
      <c r="SYU201" s="40" t="s">
        <v>192</v>
      </c>
      <c r="SYV201" s="40">
        <f t="shared" ref="SYV201" si="3591">(35.15+3.1+0.75*(2.75+2.3+2.75))*10.764</f>
        <v>474.69239999999996</v>
      </c>
      <c r="SYW201" s="40">
        <v>0</v>
      </c>
      <c r="SYX201" s="40">
        <f t="shared" ref="SYX201" si="3592">SYV201*(($F$183)+1)+(IF(SYW201&lt;101,SYW201,IF(SYW201&lt;201,SYW201/2,IF(SYW201&lt;=301,SYW201/3,SYW201/4))))</f>
        <v>712.03859999999997</v>
      </c>
      <c r="SYY201" s="62">
        <f t="shared" si="3578"/>
        <v>0</v>
      </c>
      <c r="SYZ201" s="63"/>
      <c r="SZA201" s="62">
        <v>5</v>
      </c>
      <c r="SZB201" s="63"/>
      <c r="SZC201" s="40" t="s">
        <v>192</v>
      </c>
      <c r="SZD201" s="40">
        <f t="shared" ref="SZD201" si="3593">(35.15+3.1+0.75*(2.75+2.3+2.75))*10.764</f>
        <v>474.69239999999996</v>
      </c>
      <c r="SZE201" s="40">
        <v>0</v>
      </c>
      <c r="SZF201" s="40">
        <f t="shared" ref="SZF201" si="3594">SZD201*(($F$183)+1)+(IF(SZE201&lt;101,SZE201,IF(SZE201&lt;201,SZE201/2,IF(SZE201&lt;=301,SZE201/3,SZE201/4))))</f>
        <v>712.03859999999997</v>
      </c>
      <c r="SZG201" s="62">
        <f t="shared" ref="SZG201:TBK201" si="3595">SZG200</f>
        <v>0</v>
      </c>
      <c r="SZH201" s="63"/>
      <c r="SZI201" s="62">
        <v>5</v>
      </c>
      <c r="SZJ201" s="63"/>
      <c r="SZK201" s="40" t="s">
        <v>192</v>
      </c>
      <c r="SZL201" s="40">
        <f t="shared" ref="SZL201" si="3596">(35.15+3.1+0.75*(2.75+2.3+2.75))*10.764</f>
        <v>474.69239999999996</v>
      </c>
      <c r="SZM201" s="40">
        <v>0</v>
      </c>
      <c r="SZN201" s="40">
        <f t="shared" ref="SZN201" si="3597">SZL201*(($F$183)+1)+(IF(SZM201&lt;101,SZM201,IF(SZM201&lt;201,SZM201/2,IF(SZM201&lt;=301,SZM201/3,SZM201/4))))</f>
        <v>712.03859999999997</v>
      </c>
      <c r="SZO201" s="62">
        <f t="shared" si="3595"/>
        <v>0</v>
      </c>
      <c r="SZP201" s="63"/>
      <c r="SZQ201" s="62">
        <v>5</v>
      </c>
      <c r="SZR201" s="63"/>
      <c r="SZS201" s="40" t="s">
        <v>192</v>
      </c>
      <c r="SZT201" s="40">
        <f t="shared" ref="SZT201" si="3598">(35.15+3.1+0.75*(2.75+2.3+2.75))*10.764</f>
        <v>474.69239999999996</v>
      </c>
      <c r="SZU201" s="40">
        <v>0</v>
      </c>
      <c r="SZV201" s="40">
        <f t="shared" ref="SZV201" si="3599">SZT201*(($F$183)+1)+(IF(SZU201&lt;101,SZU201,IF(SZU201&lt;201,SZU201/2,IF(SZU201&lt;=301,SZU201/3,SZU201/4))))</f>
        <v>712.03859999999997</v>
      </c>
      <c r="SZW201" s="62">
        <f t="shared" si="3595"/>
        <v>0</v>
      </c>
      <c r="SZX201" s="63"/>
      <c r="SZY201" s="62">
        <v>5</v>
      </c>
      <c r="SZZ201" s="63"/>
      <c r="TAA201" s="40" t="s">
        <v>192</v>
      </c>
      <c r="TAB201" s="40">
        <f t="shared" ref="TAB201" si="3600">(35.15+3.1+0.75*(2.75+2.3+2.75))*10.764</f>
        <v>474.69239999999996</v>
      </c>
      <c r="TAC201" s="40">
        <v>0</v>
      </c>
      <c r="TAD201" s="40">
        <f t="shared" ref="TAD201" si="3601">TAB201*(($F$183)+1)+(IF(TAC201&lt;101,TAC201,IF(TAC201&lt;201,TAC201/2,IF(TAC201&lt;=301,TAC201/3,TAC201/4))))</f>
        <v>712.03859999999997</v>
      </c>
      <c r="TAE201" s="62">
        <f t="shared" si="3595"/>
        <v>0</v>
      </c>
      <c r="TAF201" s="63"/>
      <c r="TAG201" s="62">
        <v>5</v>
      </c>
      <c r="TAH201" s="63"/>
      <c r="TAI201" s="40" t="s">
        <v>192</v>
      </c>
      <c r="TAJ201" s="40">
        <f t="shared" ref="TAJ201" si="3602">(35.15+3.1+0.75*(2.75+2.3+2.75))*10.764</f>
        <v>474.69239999999996</v>
      </c>
      <c r="TAK201" s="40">
        <v>0</v>
      </c>
      <c r="TAL201" s="40">
        <f t="shared" ref="TAL201" si="3603">TAJ201*(($F$183)+1)+(IF(TAK201&lt;101,TAK201,IF(TAK201&lt;201,TAK201/2,IF(TAK201&lt;=301,TAK201/3,TAK201/4))))</f>
        <v>712.03859999999997</v>
      </c>
      <c r="TAM201" s="62">
        <f t="shared" si="3595"/>
        <v>0</v>
      </c>
      <c r="TAN201" s="63"/>
      <c r="TAO201" s="62">
        <v>5</v>
      </c>
      <c r="TAP201" s="63"/>
      <c r="TAQ201" s="40" t="s">
        <v>192</v>
      </c>
      <c r="TAR201" s="40">
        <f t="shared" ref="TAR201" si="3604">(35.15+3.1+0.75*(2.75+2.3+2.75))*10.764</f>
        <v>474.69239999999996</v>
      </c>
      <c r="TAS201" s="40">
        <v>0</v>
      </c>
      <c r="TAT201" s="40">
        <f t="shared" ref="TAT201" si="3605">TAR201*(($F$183)+1)+(IF(TAS201&lt;101,TAS201,IF(TAS201&lt;201,TAS201/2,IF(TAS201&lt;=301,TAS201/3,TAS201/4))))</f>
        <v>712.03859999999997</v>
      </c>
      <c r="TAU201" s="62">
        <f t="shared" si="3595"/>
        <v>0</v>
      </c>
      <c r="TAV201" s="63"/>
      <c r="TAW201" s="62">
        <v>5</v>
      </c>
      <c r="TAX201" s="63"/>
      <c r="TAY201" s="40" t="s">
        <v>192</v>
      </c>
      <c r="TAZ201" s="40">
        <f t="shared" ref="TAZ201" si="3606">(35.15+3.1+0.75*(2.75+2.3+2.75))*10.764</f>
        <v>474.69239999999996</v>
      </c>
      <c r="TBA201" s="40">
        <v>0</v>
      </c>
      <c r="TBB201" s="40">
        <f t="shared" ref="TBB201" si="3607">TAZ201*(($F$183)+1)+(IF(TBA201&lt;101,TBA201,IF(TBA201&lt;201,TBA201/2,IF(TBA201&lt;=301,TBA201/3,TBA201/4))))</f>
        <v>712.03859999999997</v>
      </c>
      <c r="TBC201" s="62">
        <f t="shared" si="3595"/>
        <v>0</v>
      </c>
      <c r="TBD201" s="63"/>
      <c r="TBE201" s="62">
        <v>5</v>
      </c>
      <c r="TBF201" s="63"/>
      <c r="TBG201" s="40" t="s">
        <v>192</v>
      </c>
      <c r="TBH201" s="40">
        <f t="shared" ref="TBH201" si="3608">(35.15+3.1+0.75*(2.75+2.3+2.75))*10.764</f>
        <v>474.69239999999996</v>
      </c>
      <c r="TBI201" s="40">
        <v>0</v>
      </c>
      <c r="TBJ201" s="40">
        <f t="shared" ref="TBJ201" si="3609">TBH201*(($F$183)+1)+(IF(TBI201&lt;101,TBI201,IF(TBI201&lt;201,TBI201/2,IF(TBI201&lt;=301,TBI201/3,TBI201/4))))</f>
        <v>712.03859999999997</v>
      </c>
      <c r="TBK201" s="62">
        <f t="shared" si="3595"/>
        <v>0</v>
      </c>
      <c r="TBL201" s="63"/>
      <c r="TBM201" s="62">
        <v>5</v>
      </c>
      <c r="TBN201" s="63"/>
      <c r="TBO201" s="40" t="s">
        <v>192</v>
      </c>
      <c r="TBP201" s="40">
        <f t="shared" ref="TBP201" si="3610">(35.15+3.1+0.75*(2.75+2.3+2.75))*10.764</f>
        <v>474.69239999999996</v>
      </c>
      <c r="TBQ201" s="40">
        <v>0</v>
      </c>
      <c r="TBR201" s="40">
        <f t="shared" ref="TBR201" si="3611">TBP201*(($F$183)+1)+(IF(TBQ201&lt;101,TBQ201,IF(TBQ201&lt;201,TBQ201/2,IF(TBQ201&lt;=301,TBQ201/3,TBQ201/4))))</f>
        <v>712.03859999999997</v>
      </c>
      <c r="TBS201" s="62">
        <f t="shared" ref="TBS201:TDW201" si="3612">TBS200</f>
        <v>0</v>
      </c>
      <c r="TBT201" s="63"/>
      <c r="TBU201" s="62">
        <v>5</v>
      </c>
      <c r="TBV201" s="63"/>
      <c r="TBW201" s="40" t="s">
        <v>192</v>
      </c>
      <c r="TBX201" s="40">
        <f t="shared" ref="TBX201" si="3613">(35.15+3.1+0.75*(2.75+2.3+2.75))*10.764</f>
        <v>474.69239999999996</v>
      </c>
      <c r="TBY201" s="40">
        <v>0</v>
      </c>
      <c r="TBZ201" s="40">
        <f t="shared" ref="TBZ201" si="3614">TBX201*(($F$183)+1)+(IF(TBY201&lt;101,TBY201,IF(TBY201&lt;201,TBY201/2,IF(TBY201&lt;=301,TBY201/3,TBY201/4))))</f>
        <v>712.03859999999997</v>
      </c>
      <c r="TCA201" s="62">
        <f t="shared" si="3612"/>
        <v>0</v>
      </c>
      <c r="TCB201" s="63"/>
      <c r="TCC201" s="62">
        <v>5</v>
      </c>
      <c r="TCD201" s="63"/>
      <c r="TCE201" s="40" t="s">
        <v>192</v>
      </c>
      <c r="TCF201" s="40">
        <f t="shared" ref="TCF201" si="3615">(35.15+3.1+0.75*(2.75+2.3+2.75))*10.764</f>
        <v>474.69239999999996</v>
      </c>
      <c r="TCG201" s="40">
        <v>0</v>
      </c>
      <c r="TCH201" s="40">
        <f t="shared" ref="TCH201" si="3616">TCF201*(($F$183)+1)+(IF(TCG201&lt;101,TCG201,IF(TCG201&lt;201,TCG201/2,IF(TCG201&lt;=301,TCG201/3,TCG201/4))))</f>
        <v>712.03859999999997</v>
      </c>
      <c r="TCI201" s="62">
        <f t="shared" si="3612"/>
        <v>0</v>
      </c>
      <c r="TCJ201" s="63"/>
      <c r="TCK201" s="62">
        <v>5</v>
      </c>
      <c r="TCL201" s="63"/>
      <c r="TCM201" s="40" t="s">
        <v>192</v>
      </c>
      <c r="TCN201" s="40">
        <f t="shared" ref="TCN201" si="3617">(35.15+3.1+0.75*(2.75+2.3+2.75))*10.764</f>
        <v>474.69239999999996</v>
      </c>
      <c r="TCO201" s="40">
        <v>0</v>
      </c>
      <c r="TCP201" s="40">
        <f t="shared" ref="TCP201" si="3618">TCN201*(($F$183)+1)+(IF(TCO201&lt;101,TCO201,IF(TCO201&lt;201,TCO201/2,IF(TCO201&lt;=301,TCO201/3,TCO201/4))))</f>
        <v>712.03859999999997</v>
      </c>
      <c r="TCQ201" s="62">
        <f t="shared" si="3612"/>
        <v>0</v>
      </c>
      <c r="TCR201" s="63"/>
      <c r="TCS201" s="62">
        <v>5</v>
      </c>
      <c r="TCT201" s="63"/>
      <c r="TCU201" s="40" t="s">
        <v>192</v>
      </c>
      <c r="TCV201" s="40">
        <f t="shared" ref="TCV201" si="3619">(35.15+3.1+0.75*(2.75+2.3+2.75))*10.764</f>
        <v>474.69239999999996</v>
      </c>
      <c r="TCW201" s="40">
        <v>0</v>
      </c>
      <c r="TCX201" s="40">
        <f t="shared" ref="TCX201" si="3620">TCV201*(($F$183)+1)+(IF(TCW201&lt;101,TCW201,IF(TCW201&lt;201,TCW201/2,IF(TCW201&lt;=301,TCW201/3,TCW201/4))))</f>
        <v>712.03859999999997</v>
      </c>
      <c r="TCY201" s="62">
        <f t="shared" si="3612"/>
        <v>0</v>
      </c>
      <c r="TCZ201" s="63"/>
      <c r="TDA201" s="62">
        <v>5</v>
      </c>
      <c r="TDB201" s="63"/>
      <c r="TDC201" s="40" t="s">
        <v>192</v>
      </c>
      <c r="TDD201" s="40">
        <f t="shared" ref="TDD201" si="3621">(35.15+3.1+0.75*(2.75+2.3+2.75))*10.764</f>
        <v>474.69239999999996</v>
      </c>
      <c r="TDE201" s="40">
        <v>0</v>
      </c>
      <c r="TDF201" s="40">
        <f t="shared" ref="TDF201" si="3622">TDD201*(($F$183)+1)+(IF(TDE201&lt;101,TDE201,IF(TDE201&lt;201,TDE201/2,IF(TDE201&lt;=301,TDE201/3,TDE201/4))))</f>
        <v>712.03859999999997</v>
      </c>
      <c r="TDG201" s="62">
        <f t="shared" si="3612"/>
        <v>0</v>
      </c>
      <c r="TDH201" s="63"/>
      <c r="TDI201" s="62">
        <v>5</v>
      </c>
      <c r="TDJ201" s="63"/>
      <c r="TDK201" s="40" t="s">
        <v>192</v>
      </c>
      <c r="TDL201" s="40">
        <f t="shared" ref="TDL201" si="3623">(35.15+3.1+0.75*(2.75+2.3+2.75))*10.764</f>
        <v>474.69239999999996</v>
      </c>
      <c r="TDM201" s="40">
        <v>0</v>
      </c>
      <c r="TDN201" s="40">
        <f t="shared" ref="TDN201" si="3624">TDL201*(($F$183)+1)+(IF(TDM201&lt;101,TDM201,IF(TDM201&lt;201,TDM201/2,IF(TDM201&lt;=301,TDM201/3,TDM201/4))))</f>
        <v>712.03859999999997</v>
      </c>
      <c r="TDO201" s="62">
        <f t="shared" si="3612"/>
        <v>0</v>
      </c>
      <c r="TDP201" s="63"/>
      <c r="TDQ201" s="62">
        <v>5</v>
      </c>
      <c r="TDR201" s="63"/>
      <c r="TDS201" s="40" t="s">
        <v>192</v>
      </c>
      <c r="TDT201" s="40">
        <f t="shared" ref="TDT201" si="3625">(35.15+3.1+0.75*(2.75+2.3+2.75))*10.764</f>
        <v>474.69239999999996</v>
      </c>
      <c r="TDU201" s="40">
        <v>0</v>
      </c>
      <c r="TDV201" s="40">
        <f t="shared" ref="TDV201" si="3626">TDT201*(($F$183)+1)+(IF(TDU201&lt;101,TDU201,IF(TDU201&lt;201,TDU201/2,IF(TDU201&lt;=301,TDU201/3,TDU201/4))))</f>
        <v>712.03859999999997</v>
      </c>
      <c r="TDW201" s="62">
        <f t="shared" si="3612"/>
        <v>0</v>
      </c>
      <c r="TDX201" s="63"/>
      <c r="TDY201" s="62">
        <v>5</v>
      </c>
      <c r="TDZ201" s="63"/>
      <c r="TEA201" s="40" t="s">
        <v>192</v>
      </c>
      <c r="TEB201" s="40">
        <f t="shared" ref="TEB201" si="3627">(35.15+3.1+0.75*(2.75+2.3+2.75))*10.764</f>
        <v>474.69239999999996</v>
      </c>
      <c r="TEC201" s="40">
        <v>0</v>
      </c>
      <c r="TED201" s="40">
        <f t="shared" ref="TED201" si="3628">TEB201*(($F$183)+1)+(IF(TEC201&lt;101,TEC201,IF(TEC201&lt;201,TEC201/2,IF(TEC201&lt;=301,TEC201/3,TEC201/4))))</f>
        <v>712.03859999999997</v>
      </c>
      <c r="TEE201" s="62">
        <f t="shared" ref="TEE201:TGI201" si="3629">TEE200</f>
        <v>0</v>
      </c>
      <c r="TEF201" s="63"/>
      <c r="TEG201" s="62">
        <v>5</v>
      </c>
      <c r="TEH201" s="63"/>
      <c r="TEI201" s="40" t="s">
        <v>192</v>
      </c>
      <c r="TEJ201" s="40">
        <f t="shared" ref="TEJ201" si="3630">(35.15+3.1+0.75*(2.75+2.3+2.75))*10.764</f>
        <v>474.69239999999996</v>
      </c>
      <c r="TEK201" s="40">
        <v>0</v>
      </c>
      <c r="TEL201" s="40">
        <f t="shared" ref="TEL201" si="3631">TEJ201*(($F$183)+1)+(IF(TEK201&lt;101,TEK201,IF(TEK201&lt;201,TEK201/2,IF(TEK201&lt;=301,TEK201/3,TEK201/4))))</f>
        <v>712.03859999999997</v>
      </c>
      <c r="TEM201" s="62">
        <f t="shared" si="3629"/>
        <v>0</v>
      </c>
      <c r="TEN201" s="63"/>
      <c r="TEO201" s="62">
        <v>5</v>
      </c>
      <c r="TEP201" s="63"/>
      <c r="TEQ201" s="40" t="s">
        <v>192</v>
      </c>
      <c r="TER201" s="40">
        <f t="shared" ref="TER201" si="3632">(35.15+3.1+0.75*(2.75+2.3+2.75))*10.764</f>
        <v>474.69239999999996</v>
      </c>
      <c r="TES201" s="40">
        <v>0</v>
      </c>
      <c r="TET201" s="40">
        <f t="shared" ref="TET201" si="3633">TER201*(($F$183)+1)+(IF(TES201&lt;101,TES201,IF(TES201&lt;201,TES201/2,IF(TES201&lt;=301,TES201/3,TES201/4))))</f>
        <v>712.03859999999997</v>
      </c>
      <c r="TEU201" s="62">
        <f t="shared" si="3629"/>
        <v>0</v>
      </c>
      <c r="TEV201" s="63"/>
      <c r="TEW201" s="62">
        <v>5</v>
      </c>
      <c r="TEX201" s="63"/>
      <c r="TEY201" s="40" t="s">
        <v>192</v>
      </c>
      <c r="TEZ201" s="40">
        <f t="shared" ref="TEZ201" si="3634">(35.15+3.1+0.75*(2.75+2.3+2.75))*10.764</f>
        <v>474.69239999999996</v>
      </c>
      <c r="TFA201" s="40">
        <v>0</v>
      </c>
      <c r="TFB201" s="40">
        <f t="shared" ref="TFB201" si="3635">TEZ201*(($F$183)+1)+(IF(TFA201&lt;101,TFA201,IF(TFA201&lt;201,TFA201/2,IF(TFA201&lt;=301,TFA201/3,TFA201/4))))</f>
        <v>712.03859999999997</v>
      </c>
      <c r="TFC201" s="62">
        <f t="shared" si="3629"/>
        <v>0</v>
      </c>
      <c r="TFD201" s="63"/>
      <c r="TFE201" s="62">
        <v>5</v>
      </c>
      <c r="TFF201" s="63"/>
      <c r="TFG201" s="40" t="s">
        <v>192</v>
      </c>
      <c r="TFH201" s="40">
        <f t="shared" ref="TFH201" si="3636">(35.15+3.1+0.75*(2.75+2.3+2.75))*10.764</f>
        <v>474.69239999999996</v>
      </c>
      <c r="TFI201" s="40">
        <v>0</v>
      </c>
      <c r="TFJ201" s="40">
        <f t="shared" ref="TFJ201" si="3637">TFH201*(($F$183)+1)+(IF(TFI201&lt;101,TFI201,IF(TFI201&lt;201,TFI201/2,IF(TFI201&lt;=301,TFI201/3,TFI201/4))))</f>
        <v>712.03859999999997</v>
      </c>
      <c r="TFK201" s="62">
        <f t="shared" si="3629"/>
        <v>0</v>
      </c>
      <c r="TFL201" s="63"/>
      <c r="TFM201" s="62">
        <v>5</v>
      </c>
      <c r="TFN201" s="63"/>
      <c r="TFO201" s="40" t="s">
        <v>192</v>
      </c>
      <c r="TFP201" s="40">
        <f t="shared" ref="TFP201" si="3638">(35.15+3.1+0.75*(2.75+2.3+2.75))*10.764</f>
        <v>474.69239999999996</v>
      </c>
      <c r="TFQ201" s="40">
        <v>0</v>
      </c>
      <c r="TFR201" s="40">
        <f t="shared" ref="TFR201" si="3639">TFP201*(($F$183)+1)+(IF(TFQ201&lt;101,TFQ201,IF(TFQ201&lt;201,TFQ201/2,IF(TFQ201&lt;=301,TFQ201/3,TFQ201/4))))</f>
        <v>712.03859999999997</v>
      </c>
      <c r="TFS201" s="62">
        <f t="shared" si="3629"/>
        <v>0</v>
      </c>
      <c r="TFT201" s="63"/>
      <c r="TFU201" s="62">
        <v>5</v>
      </c>
      <c r="TFV201" s="63"/>
      <c r="TFW201" s="40" t="s">
        <v>192</v>
      </c>
      <c r="TFX201" s="40">
        <f t="shared" ref="TFX201" si="3640">(35.15+3.1+0.75*(2.75+2.3+2.75))*10.764</f>
        <v>474.69239999999996</v>
      </c>
      <c r="TFY201" s="40">
        <v>0</v>
      </c>
      <c r="TFZ201" s="40">
        <f t="shared" ref="TFZ201" si="3641">TFX201*(($F$183)+1)+(IF(TFY201&lt;101,TFY201,IF(TFY201&lt;201,TFY201/2,IF(TFY201&lt;=301,TFY201/3,TFY201/4))))</f>
        <v>712.03859999999997</v>
      </c>
      <c r="TGA201" s="62">
        <f t="shared" si="3629"/>
        <v>0</v>
      </c>
      <c r="TGB201" s="63"/>
      <c r="TGC201" s="62">
        <v>5</v>
      </c>
      <c r="TGD201" s="63"/>
      <c r="TGE201" s="40" t="s">
        <v>192</v>
      </c>
      <c r="TGF201" s="40">
        <f t="shared" ref="TGF201" si="3642">(35.15+3.1+0.75*(2.75+2.3+2.75))*10.764</f>
        <v>474.69239999999996</v>
      </c>
      <c r="TGG201" s="40">
        <v>0</v>
      </c>
      <c r="TGH201" s="40">
        <f t="shared" ref="TGH201" si="3643">TGF201*(($F$183)+1)+(IF(TGG201&lt;101,TGG201,IF(TGG201&lt;201,TGG201/2,IF(TGG201&lt;=301,TGG201/3,TGG201/4))))</f>
        <v>712.03859999999997</v>
      </c>
      <c r="TGI201" s="62">
        <f t="shared" si="3629"/>
        <v>0</v>
      </c>
      <c r="TGJ201" s="63"/>
      <c r="TGK201" s="62">
        <v>5</v>
      </c>
      <c r="TGL201" s="63"/>
      <c r="TGM201" s="40" t="s">
        <v>192</v>
      </c>
      <c r="TGN201" s="40">
        <f t="shared" ref="TGN201" si="3644">(35.15+3.1+0.75*(2.75+2.3+2.75))*10.764</f>
        <v>474.69239999999996</v>
      </c>
      <c r="TGO201" s="40">
        <v>0</v>
      </c>
      <c r="TGP201" s="40">
        <f t="shared" ref="TGP201" si="3645">TGN201*(($F$183)+1)+(IF(TGO201&lt;101,TGO201,IF(TGO201&lt;201,TGO201/2,IF(TGO201&lt;=301,TGO201/3,TGO201/4))))</f>
        <v>712.03859999999997</v>
      </c>
      <c r="TGQ201" s="62">
        <f t="shared" ref="TGQ201:TIU201" si="3646">TGQ200</f>
        <v>0</v>
      </c>
      <c r="TGR201" s="63"/>
      <c r="TGS201" s="62">
        <v>5</v>
      </c>
      <c r="TGT201" s="63"/>
      <c r="TGU201" s="40" t="s">
        <v>192</v>
      </c>
      <c r="TGV201" s="40">
        <f t="shared" ref="TGV201" si="3647">(35.15+3.1+0.75*(2.75+2.3+2.75))*10.764</f>
        <v>474.69239999999996</v>
      </c>
      <c r="TGW201" s="40">
        <v>0</v>
      </c>
      <c r="TGX201" s="40">
        <f t="shared" ref="TGX201" si="3648">TGV201*(($F$183)+1)+(IF(TGW201&lt;101,TGW201,IF(TGW201&lt;201,TGW201/2,IF(TGW201&lt;=301,TGW201/3,TGW201/4))))</f>
        <v>712.03859999999997</v>
      </c>
      <c r="TGY201" s="62">
        <f t="shared" si="3646"/>
        <v>0</v>
      </c>
      <c r="TGZ201" s="63"/>
      <c r="THA201" s="62">
        <v>5</v>
      </c>
      <c r="THB201" s="63"/>
      <c r="THC201" s="40" t="s">
        <v>192</v>
      </c>
      <c r="THD201" s="40">
        <f t="shared" ref="THD201" si="3649">(35.15+3.1+0.75*(2.75+2.3+2.75))*10.764</f>
        <v>474.69239999999996</v>
      </c>
      <c r="THE201" s="40">
        <v>0</v>
      </c>
      <c r="THF201" s="40">
        <f t="shared" ref="THF201" si="3650">THD201*(($F$183)+1)+(IF(THE201&lt;101,THE201,IF(THE201&lt;201,THE201/2,IF(THE201&lt;=301,THE201/3,THE201/4))))</f>
        <v>712.03859999999997</v>
      </c>
      <c r="THG201" s="62">
        <f t="shared" si="3646"/>
        <v>0</v>
      </c>
      <c r="THH201" s="63"/>
      <c r="THI201" s="62">
        <v>5</v>
      </c>
      <c r="THJ201" s="63"/>
      <c r="THK201" s="40" t="s">
        <v>192</v>
      </c>
      <c r="THL201" s="40">
        <f t="shared" ref="THL201" si="3651">(35.15+3.1+0.75*(2.75+2.3+2.75))*10.764</f>
        <v>474.69239999999996</v>
      </c>
      <c r="THM201" s="40">
        <v>0</v>
      </c>
      <c r="THN201" s="40">
        <f t="shared" ref="THN201" si="3652">THL201*(($F$183)+1)+(IF(THM201&lt;101,THM201,IF(THM201&lt;201,THM201/2,IF(THM201&lt;=301,THM201/3,THM201/4))))</f>
        <v>712.03859999999997</v>
      </c>
      <c r="THO201" s="62">
        <f t="shared" si="3646"/>
        <v>0</v>
      </c>
      <c r="THP201" s="63"/>
      <c r="THQ201" s="62">
        <v>5</v>
      </c>
      <c r="THR201" s="63"/>
      <c r="THS201" s="40" t="s">
        <v>192</v>
      </c>
      <c r="THT201" s="40">
        <f t="shared" ref="THT201" si="3653">(35.15+3.1+0.75*(2.75+2.3+2.75))*10.764</f>
        <v>474.69239999999996</v>
      </c>
      <c r="THU201" s="40">
        <v>0</v>
      </c>
      <c r="THV201" s="40">
        <f t="shared" ref="THV201" si="3654">THT201*(($F$183)+1)+(IF(THU201&lt;101,THU201,IF(THU201&lt;201,THU201/2,IF(THU201&lt;=301,THU201/3,THU201/4))))</f>
        <v>712.03859999999997</v>
      </c>
      <c r="THW201" s="62">
        <f t="shared" si="3646"/>
        <v>0</v>
      </c>
      <c r="THX201" s="63"/>
      <c r="THY201" s="62">
        <v>5</v>
      </c>
      <c r="THZ201" s="63"/>
      <c r="TIA201" s="40" t="s">
        <v>192</v>
      </c>
      <c r="TIB201" s="40">
        <f t="shared" ref="TIB201" si="3655">(35.15+3.1+0.75*(2.75+2.3+2.75))*10.764</f>
        <v>474.69239999999996</v>
      </c>
      <c r="TIC201" s="40">
        <v>0</v>
      </c>
      <c r="TID201" s="40">
        <f t="shared" ref="TID201" si="3656">TIB201*(($F$183)+1)+(IF(TIC201&lt;101,TIC201,IF(TIC201&lt;201,TIC201/2,IF(TIC201&lt;=301,TIC201/3,TIC201/4))))</f>
        <v>712.03859999999997</v>
      </c>
      <c r="TIE201" s="62">
        <f t="shared" si="3646"/>
        <v>0</v>
      </c>
      <c r="TIF201" s="63"/>
      <c r="TIG201" s="62">
        <v>5</v>
      </c>
      <c r="TIH201" s="63"/>
      <c r="TII201" s="40" t="s">
        <v>192</v>
      </c>
      <c r="TIJ201" s="40">
        <f t="shared" ref="TIJ201" si="3657">(35.15+3.1+0.75*(2.75+2.3+2.75))*10.764</f>
        <v>474.69239999999996</v>
      </c>
      <c r="TIK201" s="40">
        <v>0</v>
      </c>
      <c r="TIL201" s="40">
        <f t="shared" ref="TIL201" si="3658">TIJ201*(($F$183)+1)+(IF(TIK201&lt;101,TIK201,IF(TIK201&lt;201,TIK201/2,IF(TIK201&lt;=301,TIK201/3,TIK201/4))))</f>
        <v>712.03859999999997</v>
      </c>
      <c r="TIM201" s="62">
        <f t="shared" si="3646"/>
        <v>0</v>
      </c>
      <c r="TIN201" s="63"/>
      <c r="TIO201" s="62">
        <v>5</v>
      </c>
      <c r="TIP201" s="63"/>
      <c r="TIQ201" s="40" t="s">
        <v>192</v>
      </c>
      <c r="TIR201" s="40">
        <f t="shared" ref="TIR201" si="3659">(35.15+3.1+0.75*(2.75+2.3+2.75))*10.764</f>
        <v>474.69239999999996</v>
      </c>
      <c r="TIS201" s="40">
        <v>0</v>
      </c>
      <c r="TIT201" s="40">
        <f t="shared" ref="TIT201" si="3660">TIR201*(($F$183)+1)+(IF(TIS201&lt;101,TIS201,IF(TIS201&lt;201,TIS201/2,IF(TIS201&lt;=301,TIS201/3,TIS201/4))))</f>
        <v>712.03859999999997</v>
      </c>
      <c r="TIU201" s="62">
        <f t="shared" si="3646"/>
        <v>0</v>
      </c>
      <c r="TIV201" s="63"/>
      <c r="TIW201" s="62">
        <v>5</v>
      </c>
      <c r="TIX201" s="63"/>
      <c r="TIY201" s="40" t="s">
        <v>192</v>
      </c>
      <c r="TIZ201" s="40">
        <f t="shared" ref="TIZ201" si="3661">(35.15+3.1+0.75*(2.75+2.3+2.75))*10.764</f>
        <v>474.69239999999996</v>
      </c>
      <c r="TJA201" s="40">
        <v>0</v>
      </c>
      <c r="TJB201" s="40">
        <f t="shared" ref="TJB201" si="3662">TIZ201*(($F$183)+1)+(IF(TJA201&lt;101,TJA201,IF(TJA201&lt;201,TJA201/2,IF(TJA201&lt;=301,TJA201/3,TJA201/4))))</f>
        <v>712.03859999999997</v>
      </c>
      <c r="TJC201" s="62">
        <f t="shared" ref="TJC201:TLG201" si="3663">TJC200</f>
        <v>0</v>
      </c>
      <c r="TJD201" s="63"/>
      <c r="TJE201" s="62">
        <v>5</v>
      </c>
      <c r="TJF201" s="63"/>
      <c r="TJG201" s="40" t="s">
        <v>192</v>
      </c>
      <c r="TJH201" s="40">
        <f t="shared" ref="TJH201" si="3664">(35.15+3.1+0.75*(2.75+2.3+2.75))*10.764</f>
        <v>474.69239999999996</v>
      </c>
      <c r="TJI201" s="40">
        <v>0</v>
      </c>
      <c r="TJJ201" s="40">
        <f t="shared" ref="TJJ201" si="3665">TJH201*(($F$183)+1)+(IF(TJI201&lt;101,TJI201,IF(TJI201&lt;201,TJI201/2,IF(TJI201&lt;=301,TJI201/3,TJI201/4))))</f>
        <v>712.03859999999997</v>
      </c>
      <c r="TJK201" s="62">
        <f t="shared" si="3663"/>
        <v>0</v>
      </c>
      <c r="TJL201" s="63"/>
      <c r="TJM201" s="62">
        <v>5</v>
      </c>
      <c r="TJN201" s="63"/>
      <c r="TJO201" s="40" t="s">
        <v>192</v>
      </c>
      <c r="TJP201" s="40">
        <f t="shared" ref="TJP201" si="3666">(35.15+3.1+0.75*(2.75+2.3+2.75))*10.764</f>
        <v>474.69239999999996</v>
      </c>
      <c r="TJQ201" s="40">
        <v>0</v>
      </c>
      <c r="TJR201" s="40">
        <f t="shared" ref="TJR201" si="3667">TJP201*(($F$183)+1)+(IF(TJQ201&lt;101,TJQ201,IF(TJQ201&lt;201,TJQ201/2,IF(TJQ201&lt;=301,TJQ201/3,TJQ201/4))))</f>
        <v>712.03859999999997</v>
      </c>
      <c r="TJS201" s="62">
        <f t="shared" si="3663"/>
        <v>0</v>
      </c>
      <c r="TJT201" s="63"/>
      <c r="TJU201" s="62">
        <v>5</v>
      </c>
      <c r="TJV201" s="63"/>
      <c r="TJW201" s="40" t="s">
        <v>192</v>
      </c>
      <c r="TJX201" s="40">
        <f t="shared" ref="TJX201" si="3668">(35.15+3.1+0.75*(2.75+2.3+2.75))*10.764</f>
        <v>474.69239999999996</v>
      </c>
      <c r="TJY201" s="40">
        <v>0</v>
      </c>
      <c r="TJZ201" s="40">
        <f t="shared" ref="TJZ201" si="3669">TJX201*(($F$183)+1)+(IF(TJY201&lt;101,TJY201,IF(TJY201&lt;201,TJY201/2,IF(TJY201&lt;=301,TJY201/3,TJY201/4))))</f>
        <v>712.03859999999997</v>
      </c>
      <c r="TKA201" s="62">
        <f t="shared" si="3663"/>
        <v>0</v>
      </c>
      <c r="TKB201" s="63"/>
      <c r="TKC201" s="62">
        <v>5</v>
      </c>
      <c r="TKD201" s="63"/>
      <c r="TKE201" s="40" t="s">
        <v>192</v>
      </c>
      <c r="TKF201" s="40">
        <f t="shared" ref="TKF201" si="3670">(35.15+3.1+0.75*(2.75+2.3+2.75))*10.764</f>
        <v>474.69239999999996</v>
      </c>
      <c r="TKG201" s="40">
        <v>0</v>
      </c>
      <c r="TKH201" s="40">
        <f t="shared" ref="TKH201" si="3671">TKF201*(($F$183)+1)+(IF(TKG201&lt;101,TKG201,IF(TKG201&lt;201,TKG201/2,IF(TKG201&lt;=301,TKG201/3,TKG201/4))))</f>
        <v>712.03859999999997</v>
      </c>
      <c r="TKI201" s="62">
        <f t="shared" si="3663"/>
        <v>0</v>
      </c>
      <c r="TKJ201" s="63"/>
      <c r="TKK201" s="62">
        <v>5</v>
      </c>
      <c r="TKL201" s="63"/>
      <c r="TKM201" s="40" t="s">
        <v>192</v>
      </c>
      <c r="TKN201" s="40">
        <f t="shared" ref="TKN201" si="3672">(35.15+3.1+0.75*(2.75+2.3+2.75))*10.764</f>
        <v>474.69239999999996</v>
      </c>
      <c r="TKO201" s="40">
        <v>0</v>
      </c>
      <c r="TKP201" s="40">
        <f t="shared" ref="TKP201" si="3673">TKN201*(($F$183)+1)+(IF(TKO201&lt;101,TKO201,IF(TKO201&lt;201,TKO201/2,IF(TKO201&lt;=301,TKO201/3,TKO201/4))))</f>
        <v>712.03859999999997</v>
      </c>
      <c r="TKQ201" s="62">
        <f t="shared" si="3663"/>
        <v>0</v>
      </c>
      <c r="TKR201" s="63"/>
      <c r="TKS201" s="62">
        <v>5</v>
      </c>
      <c r="TKT201" s="63"/>
      <c r="TKU201" s="40" t="s">
        <v>192</v>
      </c>
      <c r="TKV201" s="40">
        <f t="shared" ref="TKV201" si="3674">(35.15+3.1+0.75*(2.75+2.3+2.75))*10.764</f>
        <v>474.69239999999996</v>
      </c>
      <c r="TKW201" s="40">
        <v>0</v>
      </c>
      <c r="TKX201" s="40">
        <f t="shared" ref="TKX201" si="3675">TKV201*(($F$183)+1)+(IF(TKW201&lt;101,TKW201,IF(TKW201&lt;201,TKW201/2,IF(TKW201&lt;=301,TKW201/3,TKW201/4))))</f>
        <v>712.03859999999997</v>
      </c>
      <c r="TKY201" s="62">
        <f t="shared" si="3663"/>
        <v>0</v>
      </c>
      <c r="TKZ201" s="63"/>
      <c r="TLA201" s="62">
        <v>5</v>
      </c>
      <c r="TLB201" s="63"/>
      <c r="TLC201" s="40" t="s">
        <v>192</v>
      </c>
      <c r="TLD201" s="40">
        <f t="shared" ref="TLD201" si="3676">(35.15+3.1+0.75*(2.75+2.3+2.75))*10.764</f>
        <v>474.69239999999996</v>
      </c>
      <c r="TLE201" s="40">
        <v>0</v>
      </c>
      <c r="TLF201" s="40">
        <f t="shared" ref="TLF201" si="3677">TLD201*(($F$183)+1)+(IF(TLE201&lt;101,TLE201,IF(TLE201&lt;201,TLE201/2,IF(TLE201&lt;=301,TLE201/3,TLE201/4))))</f>
        <v>712.03859999999997</v>
      </c>
      <c r="TLG201" s="62">
        <f t="shared" si="3663"/>
        <v>0</v>
      </c>
      <c r="TLH201" s="63"/>
      <c r="TLI201" s="62">
        <v>5</v>
      </c>
      <c r="TLJ201" s="63"/>
      <c r="TLK201" s="40" t="s">
        <v>192</v>
      </c>
      <c r="TLL201" s="40">
        <f t="shared" ref="TLL201" si="3678">(35.15+3.1+0.75*(2.75+2.3+2.75))*10.764</f>
        <v>474.69239999999996</v>
      </c>
      <c r="TLM201" s="40">
        <v>0</v>
      </c>
      <c r="TLN201" s="40">
        <f t="shared" ref="TLN201" si="3679">TLL201*(($F$183)+1)+(IF(TLM201&lt;101,TLM201,IF(TLM201&lt;201,TLM201/2,IF(TLM201&lt;=301,TLM201/3,TLM201/4))))</f>
        <v>712.03859999999997</v>
      </c>
      <c r="TLO201" s="62">
        <f t="shared" ref="TLO201:TNS201" si="3680">TLO200</f>
        <v>0</v>
      </c>
      <c r="TLP201" s="63"/>
      <c r="TLQ201" s="62">
        <v>5</v>
      </c>
      <c r="TLR201" s="63"/>
      <c r="TLS201" s="40" t="s">
        <v>192</v>
      </c>
      <c r="TLT201" s="40">
        <f t="shared" ref="TLT201" si="3681">(35.15+3.1+0.75*(2.75+2.3+2.75))*10.764</f>
        <v>474.69239999999996</v>
      </c>
      <c r="TLU201" s="40">
        <v>0</v>
      </c>
      <c r="TLV201" s="40">
        <f t="shared" ref="TLV201" si="3682">TLT201*(($F$183)+1)+(IF(TLU201&lt;101,TLU201,IF(TLU201&lt;201,TLU201/2,IF(TLU201&lt;=301,TLU201/3,TLU201/4))))</f>
        <v>712.03859999999997</v>
      </c>
      <c r="TLW201" s="62">
        <f t="shared" si="3680"/>
        <v>0</v>
      </c>
      <c r="TLX201" s="63"/>
      <c r="TLY201" s="62">
        <v>5</v>
      </c>
      <c r="TLZ201" s="63"/>
      <c r="TMA201" s="40" t="s">
        <v>192</v>
      </c>
      <c r="TMB201" s="40">
        <f t="shared" ref="TMB201" si="3683">(35.15+3.1+0.75*(2.75+2.3+2.75))*10.764</f>
        <v>474.69239999999996</v>
      </c>
      <c r="TMC201" s="40">
        <v>0</v>
      </c>
      <c r="TMD201" s="40">
        <f t="shared" ref="TMD201" si="3684">TMB201*(($F$183)+1)+(IF(TMC201&lt;101,TMC201,IF(TMC201&lt;201,TMC201/2,IF(TMC201&lt;=301,TMC201/3,TMC201/4))))</f>
        <v>712.03859999999997</v>
      </c>
      <c r="TME201" s="62">
        <f t="shared" si="3680"/>
        <v>0</v>
      </c>
      <c r="TMF201" s="63"/>
      <c r="TMG201" s="62">
        <v>5</v>
      </c>
      <c r="TMH201" s="63"/>
      <c r="TMI201" s="40" t="s">
        <v>192</v>
      </c>
      <c r="TMJ201" s="40">
        <f t="shared" ref="TMJ201" si="3685">(35.15+3.1+0.75*(2.75+2.3+2.75))*10.764</f>
        <v>474.69239999999996</v>
      </c>
      <c r="TMK201" s="40">
        <v>0</v>
      </c>
      <c r="TML201" s="40">
        <f t="shared" ref="TML201" si="3686">TMJ201*(($F$183)+1)+(IF(TMK201&lt;101,TMK201,IF(TMK201&lt;201,TMK201/2,IF(TMK201&lt;=301,TMK201/3,TMK201/4))))</f>
        <v>712.03859999999997</v>
      </c>
      <c r="TMM201" s="62">
        <f t="shared" si="3680"/>
        <v>0</v>
      </c>
      <c r="TMN201" s="63"/>
      <c r="TMO201" s="62">
        <v>5</v>
      </c>
      <c r="TMP201" s="63"/>
      <c r="TMQ201" s="40" t="s">
        <v>192</v>
      </c>
      <c r="TMR201" s="40">
        <f t="shared" ref="TMR201" si="3687">(35.15+3.1+0.75*(2.75+2.3+2.75))*10.764</f>
        <v>474.69239999999996</v>
      </c>
      <c r="TMS201" s="40">
        <v>0</v>
      </c>
      <c r="TMT201" s="40">
        <f t="shared" ref="TMT201" si="3688">TMR201*(($F$183)+1)+(IF(TMS201&lt;101,TMS201,IF(TMS201&lt;201,TMS201/2,IF(TMS201&lt;=301,TMS201/3,TMS201/4))))</f>
        <v>712.03859999999997</v>
      </c>
      <c r="TMU201" s="62">
        <f t="shared" si="3680"/>
        <v>0</v>
      </c>
      <c r="TMV201" s="63"/>
      <c r="TMW201" s="62">
        <v>5</v>
      </c>
      <c r="TMX201" s="63"/>
      <c r="TMY201" s="40" t="s">
        <v>192</v>
      </c>
      <c r="TMZ201" s="40">
        <f t="shared" ref="TMZ201" si="3689">(35.15+3.1+0.75*(2.75+2.3+2.75))*10.764</f>
        <v>474.69239999999996</v>
      </c>
      <c r="TNA201" s="40">
        <v>0</v>
      </c>
      <c r="TNB201" s="40">
        <f t="shared" ref="TNB201" si="3690">TMZ201*(($F$183)+1)+(IF(TNA201&lt;101,TNA201,IF(TNA201&lt;201,TNA201/2,IF(TNA201&lt;=301,TNA201/3,TNA201/4))))</f>
        <v>712.03859999999997</v>
      </c>
      <c r="TNC201" s="62">
        <f t="shared" si="3680"/>
        <v>0</v>
      </c>
      <c r="TND201" s="63"/>
      <c r="TNE201" s="62">
        <v>5</v>
      </c>
      <c r="TNF201" s="63"/>
      <c r="TNG201" s="40" t="s">
        <v>192</v>
      </c>
      <c r="TNH201" s="40">
        <f t="shared" ref="TNH201" si="3691">(35.15+3.1+0.75*(2.75+2.3+2.75))*10.764</f>
        <v>474.69239999999996</v>
      </c>
      <c r="TNI201" s="40">
        <v>0</v>
      </c>
      <c r="TNJ201" s="40">
        <f t="shared" ref="TNJ201" si="3692">TNH201*(($F$183)+1)+(IF(TNI201&lt;101,TNI201,IF(TNI201&lt;201,TNI201/2,IF(TNI201&lt;=301,TNI201/3,TNI201/4))))</f>
        <v>712.03859999999997</v>
      </c>
      <c r="TNK201" s="62">
        <f t="shared" si="3680"/>
        <v>0</v>
      </c>
      <c r="TNL201" s="63"/>
      <c r="TNM201" s="62">
        <v>5</v>
      </c>
      <c r="TNN201" s="63"/>
      <c r="TNO201" s="40" t="s">
        <v>192</v>
      </c>
      <c r="TNP201" s="40">
        <f t="shared" ref="TNP201" si="3693">(35.15+3.1+0.75*(2.75+2.3+2.75))*10.764</f>
        <v>474.69239999999996</v>
      </c>
      <c r="TNQ201" s="40">
        <v>0</v>
      </c>
      <c r="TNR201" s="40">
        <f t="shared" ref="TNR201" si="3694">TNP201*(($F$183)+1)+(IF(TNQ201&lt;101,TNQ201,IF(TNQ201&lt;201,TNQ201/2,IF(TNQ201&lt;=301,TNQ201/3,TNQ201/4))))</f>
        <v>712.03859999999997</v>
      </c>
      <c r="TNS201" s="62">
        <f t="shared" si="3680"/>
        <v>0</v>
      </c>
      <c r="TNT201" s="63"/>
      <c r="TNU201" s="62">
        <v>5</v>
      </c>
      <c r="TNV201" s="63"/>
      <c r="TNW201" s="40" t="s">
        <v>192</v>
      </c>
      <c r="TNX201" s="40">
        <f t="shared" ref="TNX201" si="3695">(35.15+3.1+0.75*(2.75+2.3+2.75))*10.764</f>
        <v>474.69239999999996</v>
      </c>
      <c r="TNY201" s="40">
        <v>0</v>
      </c>
      <c r="TNZ201" s="40">
        <f t="shared" ref="TNZ201" si="3696">TNX201*(($F$183)+1)+(IF(TNY201&lt;101,TNY201,IF(TNY201&lt;201,TNY201/2,IF(TNY201&lt;=301,TNY201/3,TNY201/4))))</f>
        <v>712.03859999999997</v>
      </c>
      <c r="TOA201" s="62">
        <f t="shared" ref="TOA201:TQE201" si="3697">TOA200</f>
        <v>0</v>
      </c>
      <c r="TOB201" s="63"/>
      <c r="TOC201" s="62">
        <v>5</v>
      </c>
      <c r="TOD201" s="63"/>
      <c r="TOE201" s="40" t="s">
        <v>192</v>
      </c>
      <c r="TOF201" s="40">
        <f t="shared" ref="TOF201" si="3698">(35.15+3.1+0.75*(2.75+2.3+2.75))*10.764</f>
        <v>474.69239999999996</v>
      </c>
      <c r="TOG201" s="40">
        <v>0</v>
      </c>
      <c r="TOH201" s="40">
        <f t="shared" ref="TOH201" si="3699">TOF201*(($F$183)+1)+(IF(TOG201&lt;101,TOG201,IF(TOG201&lt;201,TOG201/2,IF(TOG201&lt;=301,TOG201/3,TOG201/4))))</f>
        <v>712.03859999999997</v>
      </c>
      <c r="TOI201" s="62">
        <f t="shared" si="3697"/>
        <v>0</v>
      </c>
      <c r="TOJ201" s="63"/>
      <c r="TOK201" s="62">
        <v>5</v>
      </c>
      <c r="TOL201" s="63"/>
      <c r="TOM201" s="40" t="s">
        <v>192</v>
      </c>
      <c r="TON201" s="40">
        <f t="shared" ref="TON201" si="3700">(35.15+3.1+0.75*(2.75+2.3+2.75))*10.764</f>
        <v>474.69239999999996</v>
      </c>
      <c r="TOO201" s="40">
        <v>0</v>
      </c>
      <c r="TOP201" s="40">
        <f t="shared" ref="TOP201" si="3701">TON201*(($F$183)+1)+(IF(TOO201&lt;101,TOO201,IF(TOO201&lt;201,TOO201/2,IF(TOO201&lt;=301,TOO201/3,TOO201/4))))</f>
        <v>712.03859999999997</v>
      </c>
      <c r="TOQ201" s="62">
        <f t="shared" si="3697"/>
        <v>0</v>
      </c>
      <c r="TOR201" s="63"/>
      <c r="TOS201" s="62">
        <v>5</v>
      </c>
      <c r="TOT201" s="63"/>
      <c r="TOU201" s="40" t="s">
        <v>192</v>
      </c>
      <c r="TOV201" s="40">
        <f t="shared" ref="TOV201" si="3702">(35.15+3.1+0.75*(2.75+2.3+2.75))*10.764</f>
        <v>474.69239999999996</v>
      </c>
      <c r="TOW201" s="40">
        <v>0</v>
      </c>
      <c r="TOX201" s="40">
        <f t="shared" ref="TOX201" si="3703">TOV201*(($F$183)+1)+(IF(TOW201&lt;101,TOW201,IF(TOW201&lt;201,TOW201/2,IF(TOW201&lt;=301,TOW201/3,TOW201/4))))</f>
        <v>712.03859999999997</v>
      </c>
      <c r="TOY201" s="62">
        <f t="shared" si="3697"/>
        <v>0</v>
      </c>
      <c r="TOZ201" s="63"/>
      <c r="TPA201" s="62">
        <v>5</v>
      </c>
      <c r="TPB201" s="63"/>
      <c r="TPC201" s="40" t="s">
        <v>192</v>
      </c>
      <c r="TPD201" s="40">
        <f t="shared" ref="TPD201" si="3704">(35.15+3.1+0.75*(2.75+2.3+2.75))*10.764</f>
        <v>474.69239999999996</v>
      </c>
      <c r="TPE201" s="40">
        <v>0</v>
      </c>
      <c r="TPF201" s="40">
        <f t="shared" ref="TPF201" si="3705">TPD201*(($F$183)+1)+(IF(TPE201&lt;101,TPE201,IF(TPE201&lt;201,TPE201/2,IF(TPE201&lt;=301,TPE201/3,TPE201/4))))</f>
        <v>712.03859999999997</v>
      </c>
      <c r="TPG201" s="62">
        <f t="shared" si="3697"/>
        <v>0</v>
      </c>
      <c r="TPH201" s="63"/>
      <c r="TPI201" s="62">
        <v>5</v>
      </c>
      <c r="TPJ201" s="63"/>
      <c r="TPK201" s="40" t="s">
        <v>192</v>
      </c>
      <c r="TPL201" s="40">
        <f t="shared" ref="TPL201" si="3706">(35.15+3.1+0.75*(2.75+2.3+2.75))*10.764</f>
        <v>474.69239999999996</v>
      </c>
      <c r="TPM201" s="40">
        <v>0</v>
      </c>
      <c r="TPN201" s="40">
        <f t="shared" ref="TPN201" si="3707">TPL201*(($F$183)+1)+(IF(TPM201&lt;101,TPM201,IF(TPM201&lt;201,TPM201/2,IF(TPM201&lt;=301,TPM201/3,TPM201/4))))</f>
        <v>712.03859999999997</v>
      </c>
      <c r="TPO201" s="62">
        <f t="shared" si="3697"/>
        <v>0</v>
      </c>
      <c r="TPP201" s="63"/>
      <c r="TPQ201" s="62">
        <v>5</v>
      </c>
      <c r="TPR201" s="63"/>
      <c r="TPS201" s="40" t="s">
        <v>192</v>
      </c>
      <c r="TPT201" s="40">
        <f t="shared" ref="TPT201" si="3708">(35.15+3.1+0.75*(2.75+2.3+2.75))*10.764</f>
        <v>474.69239999999996</v>
      </c>
      <c r="TPU201" s="40">
        <v>0</v>
      </c>
      <c r="TPV201" s="40">
        <f t="shared" ref="TPV201" si="3709">TPT201*(($F$183)+1)+(IF(TPU201&lt;101,TPU201,IF(TPU201&lt;201,TPU201/2,IF(TPU201&lt;=301,TPU201/3,TPU201/4))))</f>
        <v>712.03859999999997</v>
      </c>
      <c r="TPW201" s="62">
        <f t="shared" si="3697"/>
        <v>0</v>
      </c>
      <c r="TPX201" s="63"/>
      <c r="TPY201" s="62">
        <v>5</v>
      </c>
      <c r="TPZ201" s="63"/>
      <c r="TQA201" s="40" t="s">
        <v>192</v>
      </c>
      <c r="TQB201" s="40">
        <f t="shared" ref="TQB201" si="3710">(35.15+3.1+0.75*(2.75+2.3+2.75))*10.764</f>
        <v>474.69239999999996</v>
      </c>
      <c r="TQC201" s="40">
        <v>0</v>
      </c>
      <c r="TQD201" s="40">
        <f t="shared" ref="TQD201" si="3711">TQB201*(($F$183)+1)+(IF(TQC201&lt;101,TQC201,IF(TQC201&lt;201,TQC201/2,IF(TQC201&lt;=301,TQC201/3,TQC201/4))))</f>
        <v>712.03859999999997</v>
      </c>
      <c r="TQE201" s="62">
        <f t="shared" si="3697"/>
        <v>0</v>
      </c>
      <c r="TQF201" s="63"/>
      <c r="TQG201" s="62">
        <v>5</v>
      </c>
      <c r="TQH201" s="63"/>
      <c r="TQI201" s="40" t="s">
        <v>192</v>
      </c>
      <c r="TQJ201" s="40">
        <f t="shared" ref="TQJ201" si="3712">(35.15+3.1+0.75*(2.75+2.3+2.75))*10.764</f>
        <v>474.69239999999996</v>
      </c>
      <c r="TQK201" s="40">
        <v>0</v>
      </c>
      <c r="TQL201" s="40">
        <f t="shared" ref="TQL201" si="3713">TQJ201*(($F$183)+1)+(IF(TQK201&lt;101,TQK201,IF(TQK201&lt;201,TQK201/2,IF(TQK201&lt;=301,TQK201/3,TQK201/4))))</f>
        <v>712.03859999999997</v>
      </c>
      <c r="TQM201" s="62">
        <f t="shared" ref="TQM201:TSQ201" si="3714">TQM200</f>
        <v>0</v>
      </c>
      <c r="TQN201" s="63"/>
      <c r="TQO201" s="62">
        <v>5</v>
      </c>
      <c r="TQP201" s="63"/>
      <c r="TQQ201" s="40" t="s">
        <v>192</v>
      </c>
      <c r="TQR201" s="40">
        <f t="shared" ref="TQR201" si="3715">(35.15+3.1+0.75*(2.75+2.3+2.75))*10.764</f>
        <v>474.69239999999996</v>
      </c>
      <c r="TQS201" s="40">
        <v>0</v>
      </c>
      <c r="TQT201" s="40">
        <f t="shared" ref="TQT201" si="3716">TQR201*(($F$183)+1)+(IF(TQS201&lt;101,TQS201,IF(TQS201&lt;201,TQS201/2,IF(TQS201&lt;=301,TQS201/3,TQS201/4))))</f>
        <v>712.03859999999997</v>
      </c>
      <c r="TQU201" s="62">
        <f t="shared" si="3714"/>
        <v>0</v>
      </c>
      <c r="TQV201" s="63"/>
      <c r="TQW201" s="62">
        <v>5</v>
      </c>
      <c r="TQX201" s="63"/>
      <c r="TQY201" s="40" t="s">
        <v>192</v>
      </c>
      <c r="TQZ201" s="40">
        <f t="shared" ref="TQZ201" si="3717">(35.15+3.1+0.75*(2.75+2.3+2.75))*10.764</f>
        <v>474.69239999999996</v>
      </c>
      <c r="TRA201" s="40">
        <v>0</v>
      </c>
      <c r="TRB201" s="40">
        <f t="shared" ref="TRB201" si="3718">TQZ201*(($F$183)+1)+(IF(TRA201&lt;101,TRA201,IF(TRA201&lt;201,TRA201/2,IF(TRA201&lt;=301,TRA201/3,TRA201/4))))</f>
        <v>712.03859999999997</v>
      </c>
      <c r="TRC201" s="62">
        <f t="shared" si="3714"/>
        <v>0</v>
      </c>
      <c r="TRD201" s="63"/>
      <c r="TRE201" s="62">
        <v>5</v>
      </c>
      <c r="TRF201" s="63"/>
      <c r="TRG201" s="40" t="s">
        <v>192</v>
      </c>
      <c r="TRH201" s="40">
        <f t="shared" ref="TRH201" si="3719">(35.15+3.1+0.75*(2.75+2.3+2.75))*10.764</f>
        <v>474.69239999999996</v>
      </c>
      <c r="TRI201" s="40">
        <v>0</v>
      </c>
      <c r="TRJ201" s="40">
        <f t="shared" ref="TRJ201" si="3720">TRH201*(($F$183)+1)+(IF(TRI201&lt;101,TRI201,IF(TRI201&lt;201,TRI201/2,IF(TRI201&lt;=301,TRI201/3,TRI201/4))))</f>
        <v>712.03859999999997</v>
      </c>
      <c r="TRK201" s="62">
        <f t="shared" si="3714"/>
        <v>0</v>
      </c>
      <c r="TRL201" s="63"/>
      <c r="TRM201" s="62">
        <v>5</v>
      </c>
      <c r="TRN201" s="63"/>
      <c r="TRO201" s="40" t="s">
        <v>192</v>
      </c>
      <c r="TRP201" s="40">
        <f t="shared" ref="TRP201" si="3721">(35.15+3.1+0.75*(2.75+2.3+2.75))*10.764</f>
        <v>474.69239999999996</v>
      </c>
      <c r="TRQ201" s="40">
        <v>0</v>
      </c>
      <c r="TRR201" s="40">
        <f t="shared" ref="TRR201" si="3722">TRP201*(($F$183)+1)+(IF(TRQ201&lt;101,TRQ201,IF(TRQ201&lt;201,TRQ201/2,IF(TRQ201&lt;=301,TRQ201/3,TRQ201/4))))</f>
        <v>712.03859999999997</v>
      </c>
      <c r="TRS201" s="62">
        <f t="shared" si="3714"/>
        <v>0</v>
      </c>
      <c r="TRT201" s="63"/>
      <c r="TRU201" s="62">
        <v>5</v>
      </c>
      <c r="TRV201" s="63"/>
      <c r="TRW201" s="40" t="s">
        <v>192</v>
      </c>
      <c r="TRX201" s="40">
        <f t="shared" ref="TRX201" si="3723">(35.15+3.1+0.75*(2.75+2.3+2.75))*10.764</f>
        <v>474.69239999999996</v>
      </c>
      <c r="TRY201" s="40">
        <v>0</v>
      </c>
      <c r="TRZ201" s="40">
        <f t="shared" ref="TRZ201" si="3724">TRX201*(($F$183)+1)+(IF(TRY201&lt;101,TRY201,IF(TRY201&lt;201,TRY201/2,IF(TRY201&lt;=301,TRY201/3,TRY201/4))))</f>
        <v>712.03859999999997</v>
      </c>
      <c r="TSA201" s="62">
        <f t="shared" si="3714"/>
        <v>0</v>
      </c>
      <c r="TSB201" s="63"/>
      <c r="TSC201" s="62">
        <v>5</v>
      </c>
      <c r="TSD201" s="63"/>
      <c r="TSE201" s="40" t="s">
        <v>192</v>
      </c>
      <c r="TSF201" s="40">
        <f t="shared" ref="TSF201" si="3725">(35.15+3.1+0.75*(2.75+2.3+2.75))*10.764</f>
        <v>474.69239999999996</v>
      </c>
      <c r="TSG201" s="40">
        <v>0</v>
      </c>
      <c r="TSH201" s="40">
        <f t="shared" ref="TSH201" si="3726">TSF201*(($F$183)+1)+(IF(TSG201&lt;101,TSG201,IF(TSG201&lt;201,TSG201/2,IF(TSG201&lt;=301,TSG201/3,TSG201/4))))</f>
        <v>712.03859999999997</v>
      </c>
      <c r="TSI201" s="62">
        <f t="shared" si="3714"/>
        <v>0</v>
      </c>
      <c r="TSJ201" s="63"/>
      <c r="TSK201" s="62">
        <v>5</v>
      </c>
      <c r="TSL201" s="63"/>
      <c r="TSM201" s="40" t="s">
        <v>192</v>
      </c>
      <c r="TSN201" s="40">
        <f t="shared" ref="TSN201" si="3727">(35.15+3.1+0.75*(2.75+2.3+2.75))*10.764</f>
        <v>474.69239999999996</v>
      </c>
      <c r="TSO201" s="40">
        <v>0</v>
      </c>
      <c r="TSP201" s="40">
        <f t="shared" ref="TSP201" si="3728">TSN201*(($F$183)+1)+(IF(TSO201&lt;101,TSO201,IF(TSO201&lt;201,TSO201/2,IF(TSO201&lt;=301,TSO201/3,TSO201/4))))</f>
        <v>712.03859999999997</v>
      </c>
      <c r="TSQ201" s="62">
        <f t="shared" si="3714"/>
        <v>0</v>
      </c>
      <c r="TSR201" s="63"/>
      <c r="TSS201" s="62">
        <v>5</v>
      </c>
      <c r="TST201" s="63"/>
      <c r="TSU201" s="40" t="s">
        <v>192</v>
      </c>
      <c r="TSV201" s="40">
        <f t="shared" ref="TSV201" si="3729">(35.15+3.1+0.75*(2.75+2.3+2.75))*10.764</f>
        <v>474.69239999999996</v>
      </c>
      <c r="TSW201" s="40">
        <v>0</v>
      </c>
      <c r="TSX201" s="40">
        <f t="shared" ref="TSX201" si="3730">TSV201*(($F$183)+1)+(IF(TSW201&lt;101,TSW201,IF(TSW201&lt;201,TSW201/2,IF(TSW201&lt;=301,TSW201/3,TSW201/4))))</f>
        <v>712.03859999999997</v>
      </c>
      <c r="TSY201" s="62">
        <f t="shared" ref="TSY201:TVC201" si="3731">TSY200</f>
        <v>0</v>
      </c>
      <c r="TSZ201" s="63"/>
      <c r="TTA201" s="62">
        <v>5</v>
      </c>
      <c r="TTB201" s="63"/>
      <c r="TTC201" s="40" t="s">
        <v>192</v>
      </c>
      <c r="TTD201" s="40">
        <f t="shared" ref="TTD201" si="3732">(35.15+3.1+0.75*(2.75+2.3+2.75))*10.764</f>
        <v>474.69239999999996</v>
      </c>
      <c r="TTE201" s="40">
        <v>0</v>
      </c>
      <c r="TTF201" s="40">
        <f t="shared" ref="TTF201" si="3733">TTD201*(($F$183)+1)+(IF(TTE201&lt;101,TTE201,IF(TTE201&lt;201,TTE201/2,IF(TTE201&lt;=301,TTE201/3,TTE201/4))))</f>
        <v>712.03859999999997</v>
      </c>
      <c r="TTG201" s="62">
        <f t="shared" si="3731"/>
        <v>0</v>
      </c>
      <c r="TTH201" s="63"/>
      <c r="TTI201" s="62">
        <v>5</v>
      </c>
      <c r="TTJ201" s="63"/>
      <c r="TTK201" s="40" t="s">
        <v>192</v>
      </c>
      <c r="TTL201" s="40">
        <f t="shared" ref="TTL201" si="3734">(35.15+3.1+0.75*(2.75+2.3+2.75))*10.764</f>
        <v>474.69239999999996</v>
      </c>
      <c r="TTM201" s="40">
        <v>0</v>
      </c>
      <c r="TTN201" s="40">
        <f t="shared" ref="TTN201" si="3735">TTL201*(($F$183)+1)+(IF(TTM201&lt;101,TTM201,IF(TTM201&lt;201,TTM201/2,IF(TTM201&lt;=301,TTM201/3,TTM201/4))))</f>
        <v>712.03859999999997</v>
      </c>
      <c r="TTO201" s="62">
        <f t="shared" si="3731"/>
        <v>0</v>
      </c>
      <c r="TTP201" s="63"/>
      <c r="TTQ201" s="62">
        <v>5</v>
      </c>
      <c r="TTR201" s="63"/>
      <c r="TTS201" s="40" t="s">
        <v>192</v>
      </c>
      <c r="TTT201" s="40">
        <f t="shared" ref="TTT201" si="3736">(35.15+3.1+0.75*(2.75+2.3+2.75))*10.764</f>
        <v>474.69239999999996</v>
      </c>
      <c r="TTU201" s="40">
        <v>0</v>
      </c>
      <c r="TTV201" s="40">
        <f t="shared" ref="TTV201" si="3737">TTT201*(($F$183)+1)+(IF(TTU201&lt;101,TTU201,IF(TTU201&lt;201,TTU201/2,IF(TTU201&lt;=301,TTU201/3,TTU201/4))))</f>
        <v>712.03859999999997</v>
      </c>
      <c r="TTW201" s="62">
        <f t="shared" si="3731"/>
        <v>0</v>
      </c>
      <c r="TTX201" s="63"/>
      <c r="TTY201" s="62">
        <v>5</v>
      </c>
      <c r="TTZ201" s="63"/>
      <c r="TUA201" s="40" t="s">
        <v>192</v>
      </c>
      <c r="TUB201" s="40">
        <f t="shared" ref="TUB201" si="3738">(35.15+3.1+0.75*(2.75+2.3+2.75))*10.764</f>
        <v>474.69239999999996</v>
      </c>
      <c r="TUC201" s="40">
        <v>0</v>
      </c>
      <c r="TUD201" s="40">
        <f t="shared" ref="TUD201" si="3739">TUB201*(($F$183)+1)+(IF(TUC201&lt;101,TUC201,IF(TUC201&lt;201,TUC201/2,IF(TUC201&lt;=301,TUC201/3,TUC201/4))))</f>
        <v>712.03859999999997</v>
      </c>
      <c r="TUE201" s="62">
        <f t="shared" si="3731"/>
        <v>0</v>
      </c>
      <c r="TUF201" s="63"/>
      <c r="TUG201" s="62">
        <v>5</v>
      </c>
      <c r="TUH201" s="63"/>
      <c r="TUI201" s="40" t="s">
        <v>192</v>
      </c>
      <c r="TUJ201" s="40">
        <f t="shared" ref="TUJ201" si="3740">(35.15+3.1+0.75*(2.75+2.3+2.75))*10.764</f>
        <v>474.69239999999996</v>
      </c>
      <c r="TUK201" s="40">
        <v>0</v>
      </c>
      <c r="TUL201" s="40">
        <f t="shared" ref="TUL201" si="3741">TUJ201*(($F$183)+1)+(IF(TUK201&lt;101,TUK201,IF(TUK201&lt;201,TUK201/2,IF(TUK201&lt;=301,TUK201/3,TUK201/4))))</f>
        <v>712.03859999999997</v>
      </c>
      <c r="TUM201" s="62">
        <f t="shared" si="3731"/>
        <v>0</v>
      </c>
      <c r="TUN201" s="63"/>
      <c r="TUO201" s="62">
        <v>5</v>
      </c>
      <c r="TUP201" s="63"/>
      <c r="TUQ201" s="40" t="s">
        <v>192</v>
      </c>
      <c r="TUR201" s="40">
        <f t="shared" ref="TUR201" si="3742">(35.15+3.1+0.75*(2.75+2.3+2.75))*10.764</f>
        <v>474.69239999999996</v>
      </c>
      <c r="TUS201" s="40">
        <v>0</v>
      </c>
      <c r="TUT201" s="40">
        <f t="shared" ref="TUT201" si="3743">TUR201*(($F$183)+1)+(IF(TUS201&lt;101,TUS201,IF(TUS201&lt;201,TUS201/2,IF(TUS201&lt;=301,TUS201/3,TUS201/4))))</f>
        <v>712.03859999999997</v>
      </c>
      <c r="TUU201" s="62">
        <f t="shared" si="3731"/>
        <v>0</v>
      </c>
      <c r="TUV201" s="63"/>
      <c r="TUW201" s="62">
        <v>5</v>
      </c>
      <c r="TUX201" s="63"/>
      <c r="TUY201" s="40" t="s">
        <v>192</v>
      </c>
      <c r="TUZ201" s="40">
        <f t="shared" ref="TUZ201" si="3744">(35.15+3.1+0.75*(2.75+2.3+2.75))*10.764</f>
        <v>474.69239999999996</v>
      </c>
      <c r="TVA201" s="40">
        <v>0</v>
      </c>
      <c r="TVB201" s="40">
        <f t="shared" ref="TVB201" si="3745">TUZ201*(($F$183)+1)+(IF(TVA201&lt;101,TVA201,IF(TVA201&lt;201,TVA201/2,IF(TVA201&lt;=301,TVA201/3,TVA201/4))))</f>
        <v>712.03859999999997</v>
      </c>
      <c r="TVC201" s="62">
        <f t="shared" si="3731"/>
        <v>0</v>
      </c>
      <c r="TVD201" s="63"/>
      <c r="TVE201" s="62">
        <v>5</v>
      </c>
      <c r="TVF201" s="63"/>
      <c r="TVG201" s="40" t="s">
        <v>192</v>
      </c>
      <c r="TVH201" s="40">
        <f t="shared" ref="TVH201" si="3746">(35.15+3.1+0.75*(2.75+2.3+2.75))*10.764</f>
        <v>474.69239999999996</v>
      </c>
      <c r="TVI201" s="40">
        <v>0</v>
      </c>
      <c r="TVJ201" s="40">
        <f t="shared" ref="TVJ201" si="3747">TVH201*(($F$183)+1)+(IF(TVI201&lt;101,TVI201,IF(TVI201&lt;201,TVI201/2,IF(TVI201&lt;=301,TVI201/3,TVI201/4))))</f>
        <v>712.03859999999997</v>
      </c>
      <c r="TVK201" s="62">
        <f t="shared" ref="TVK201:TXO201" si="3748">TVK200</f>
        <v>0</v>
      </c>
      <c r="TVL201" s="63"/>
      <c r="TVM201" s="62">
        <v>5</v>
      </c>
      <c r="TVN201" s="63"/>
      <c r="TVO201" s="40" t="s">
        <v>192</v>
      </c>
      <c r="TVP201" s="40">
        <f t="shared" ref="TVP201" si="3749">(35.15+3.1+0.75*(2.75+2.3+2.75))*10.764</f>
        <v>474.69239999999996</v>
      </c>
      <c r="TVQ201" s="40">
        <v>0</v>
      </c>
      <c r="TVR201" s="40">
        <f t="shared" ref="TVR201" si="3750">TVP201*(($F$183)+1)+(IF(TVQ201&lt;101,TVQ201,IF(TVQ201&lt;201,TVQ201/2,IF(TVQ201&lt;=301,TVQ201/3,TVQ201/4))))</f>
        <v>712.03859999999997</v>
      </c>
      <c r="TVS201" s="62">
        <f t="shared" si="3748"/>
        <v>0</v>
      </c>
      <c r="TVT201" s="63"/>
      <c r="TVU201" s="62">
        <v>5</v>
      </c>
      <c r="TVV201" s="63"/>
      <c r="TVW201" s="40" t="s">
        <v>192</v>
      </c>
      <c r="TVX201" s="40">
        <f t="shared" ref="TVX201" si="3751">(35.15+3.1+0.75*(2.75+2.3+2.75))*10.764</f>
        <v>474.69239999999996</v>
      </c>
      <c r="TVY201" s="40">
        <v>0</v>
      </c>
      <c r="TVZ201" s="40">
        <f t="shared" ref="TVZ201" si="3752">TVX201*(($F$183)+1)+(IF(TVY201&lt;101,TVY201,IF(TVY201&lt;201,TVY201/2,IF(TVY201&lt;=301,TVY201/3,TVY201/4))))</f>
        <v>712.03859999999997</v>
      </c>
      <c r="TWA201" s="62">
        <f t="shared" si="3748"/>
        <v>0</v>
      </c>
      <c r="TWB201" s="63"/>
      <c r="TWC201" s="62">
        <v>5</v>
      </c>
      <c r="TWD201" s="63"/>
      <c r="TWE201" s="40" t="s">
        <v>192</v>
      </c>
      <c r="TWF201" s="40">
        <f t="shared" ref="TWF201" si="3753">(35.15+3.1+0.75*(2.75+2.3+2.75))*10.764</f>
        <v>474.69239999999996</v>
      </c>
      <c r="TWG201" s="40">
        <v>0</v>
      </c>
      <c r="TWH201" s="40">
        <f t="shared" ref="TWH201" si="3754">TWF201*(($F$183)+1)+(IF(TWG201&lt;101,TWG201,IF(TWG201&lt;201,TWG201/2,IF(TWG201&lt;=301,TWG201/3,TWG201/4))))</f>
        <v>712.03859999999997</v>
      </c>
      <c r="TWI201" s="62">
        <f t="shared" si="3748"/>
        <v>0</v>
      </c>
      <c r="TWJ201" s="63"/>
      <c r="TWK201" s="62">
        <v>5</v>
      </c>
      <c r="TWL201" s="63"/>
      <c r="TWM201" s="40" t="s">
        <v>192</v>
      </c>
      <c r="TWN201" s="40">
        <f t="shared" ref="TWN201" si="3755">(35.15+3.1+0.75*(2.75+2.3+2.75))*10.764</f>
        <v>474.69239999999996</v>
      </c>
      <c r="TWO201" s="40">
        <v>0</v>
      </c>
      <c r="TWP201" s="40">
        <f t="shared" ref="TWP201" si="3756">TWN201*(($F$183)+1)+(IF(TWO201&lt;101,TWO201,IF(TWO201&lt;201,TWO201/2,IF(TWO201&lt;=301,TWO201/3,TWO201/4))))</f>
        <v>712.03859999999997</v>
      </c>
      <c r="TWQ201" s="62">
        <f t="shared" si="3748"/>
        <v>0</v>
      </c>
      <c r="TWR201" s="63"/>
      <c r="TWS201" s="62">
        <v>5</v>
      </c>
      <c r="TWT201" s="63"/>
      <c r="TWU201" s="40" t="s">
        <v>192</v>
      </c>
      <c r="TWV201" s="40">
        <f t="shared" ref="TWV201" si="3757">(35.15+3.1+0.75*(2.75+2.3+2.75))*10.764</f>
        <v>474.69239999999996</v>
      </c>
      <c r="TWW201" s="40">
        <v>0</v>
      </c>
      <c r="TWX201" s="40">
        <f t="shared" ref="TWX201" si="3758">TWV201*(($F$183)+1)+(IF(TWW201&lt;101,TWW201,IF(TWW201&lt;201,TWW201/2,IF(TWW201&lt;=301,TWW201/3,TWW201/4))))</f>
        <v>712.03859999999997</v>
      </c>
      <c r="TWY201" s="62">
        <f t="shared" si="3748"/>
        <v>0</v>
      </c>
      <c r="TWZ201" s="63"/>
      <c r="TXA201" s="62">
        <v>5</v>
      </c>
      <c r="TXB201" s="63"/>
      <c r="TXC201" s="40" t="s">
        <v>192</v>
      </c>
      <c r="TXD201" s="40">
        <f t="shared" ref="TXD201" si="3759">(35.15+3.1+0.75*(2.75+2.3+2.75))*10.764</f>
        <v>474.69239999999996</v>
      </c>
      <c r="TXE201" s="40">
        <v>0</v>
      </c>
      <c r="TXF201" s="40">
        <f t="shared" ref="TXF201" si="3760">TXD201*(($F$183)+1)+(IF(TXE201&lt;101,TXE201,IF(TXE201&lt;201,TXE201/2,IF(TXE201&lt;=301,TXE201/3,TXE201/4))))</f>
        <v>712.03859999999997</v>
      </c>
      <c r="TXG201" s="62">
        <f t="shared" si="3748"/>
        <v>0</v>
      </c>
      <c r="TXH201" s="63"/>
      <c r="TXI201" s="62">
        <v>5</v>
      </c>
      <c r="TXJ201" s="63"/>
      <c r="TXK201" s="40" t="s">
        <v>192</v>
      </c>
      <c r="TXL201" s="40">
        <f t="shared" ref="TXL201" si="3761">(35.15+3.1+0.75*(2.75+2.3+2.75))*10.764</f>
        <v>474.69239999999996</v>
      </c>
      <c r="TXM201" s="40">
        <v>0</v>
      </c>
      <c r="TXN201" s="40">
        <f t="shared" ref="TXN201" si="3762">TXL201*(($F$183)+1)+(IF(TXM201&lt;101,TXM201,IF(TXM201&lt;201,TXM201/2,IF(TXM201&lt;=301,TXM201/3,TXM201/4))))</f>
        <v>712.03859999999997</v>
      </c>
      <c r="TXO201" s="62">
        <f t="shared" si="3748"/>
        <v>0</v>
      </c>
      <c r="TXP201" s="63"/>
      <c r="TXQ201" s="62">
        <v>5</v>
      </c>
      <c r="TXR201" s="63"/>
      <c r="TXS201" s="40" t="s">
        <v>192</v>
      </c>
      <c r="TXT201" s="40">
        <f t="shared" ref="TXT201" si="3763">(35.15+3.1+0.75*(2.75+2.3+2.75))*10.764</f>
        <v>474.69239999999996</v>
      </c>
      <c r="TXU201" s="40">
        <v>0</v>
      </c>
      <c r="TXV201" s="40">
        <f t="shared" ref="TXV201" si="3764">TXT201*(($F$183)+1)+(IF(TXU201&lt;101,TXU201,IF(TXU201&lt;201,TXU201/2,IF(TXU201&lt;=301,TXU201/3,TXU201/4))))</f>
        <v>712.03859999999997</v>
      </c>
      <c r="TXW201" s="62">
        <f t="shared" ref="TXW201:UAA201" si="3765">TXW200</f>
        <v>0</v>
      </c>
      <c r="TXX201" s="63"/>
      <c r="TXY201" s="62">
        <v>5</v>
      </c>
      <c r="TXZ201" s="63"/>
      <c r="TYA201" s="40" t="s">
        <v>192</v>
      </c>
      <c r="TYB201" s="40">
        <f t="shared" ref="TYB201" si="3766">(35.15+3.1+0.75*(2.75+2.3+2.75))*10.764</f>
        <v>474.69239999999996</v>
      </c>
      <c r="TYC201" s="40">
        <v>0</v>
      </c>
      <c r="TYD201" s="40">
        <f t="shared" ref="TYD201" si="3767">TYB201*(($F$183)+1)+(IF(TYC201&lt;101,TYC201,IF(TYC201&lt;201,TYC201/2,IF(TYC201&lt;=301,TYC201/3,TYC201/4))))</f>
        <v>712.03859999999997</v>
      </c>
      <c r="TYE201" s="62">
        <f t="shared" si="3765"/>
        <v>0</v>
      </c>
      <c r="TYF201" s="63"/>
      <c r="TYG201" s="62">
        <v>5</v>
      </c>
      <c r="TYH201" s="63"/>
      <c r="TYI201" s="40" t="s">
        <v>192</v>
      </c>
      <c r="TYJ201" s="40">
        <f t="shared" ref="TYJ201" si="3768">(35.15+3.1+0.75*(2.75+2.3+2.75))*10.764</f>
        <v>474.69239999999996</v>
      </c>
      <c r="TYK201" s="40">
        <v>0</v>
      </c>
      <c r="TYL201" s="40">
        <f t="shared" ref="TYL201" si="3769">TYJ201*(($F$183)+1)+(IF(TYK201&lt;101,TYK201,IF(TYK201&lt;201,TYK201/2,IF(TYK201&lt;=301,TYK201/3,TYK201/4))))</f>
        <v>712.03859999999997</v>
      </c>
      <c r="TYM201" s="62">
        <f t="shared" si="3765"/>
        <v>0</v>
      </c>
      <c r="TYN201" s="63"/>
      <c r="TYO201" s="62">
        <v>5</v>
      </c>
      <c r="TYP201" s="63"/>
      <c r="TYQ201" s="40" t="s">
        <v>192</v>
      </c>
      <c r="TYR201" s="40">
        <f t="shared" ref="TYR201" si="3770">(35.15+3.1+0.75*(2.75+2.3+2.75))*10.764</f>
        <v>474.69239999999996</v>
      </c>
      <c r="TYS201" s="40">
        <v>0</v>
      </c>
      <c r="TYT201" s="40">
        <f t="shared" ref="TYT201" si="3771">TYR201*(($F$183)+1)+(IF(TYS201&lt;101,TYS201,IF(TYS201&lt;201,TYS201/2,IF(TYS201&lt;=301,TYS201/3,TYS201/4))))</f>
        <v>712.03859999999997</v>
      </c>
      <c r="TYU201" s="62">
        <f t="shared" si="3765"/>
        <v>0</v>
      </c>
      <c r="TYV201" s="63"/>
      <c r="TYW201" s="62">
        <v>5</v>
      </c>
      <c r="TYX201" s="63"/>
      <c r="TYY201" s="40" t="s">
        <v>192</v>
      </c>
      <c r="TYZ201" s="40">
        <f t="shared" ref="TYZ201" si="3772">(35.15+3.1+0.75*(2.75+2.3+2.75))*10.764</f>
        <v>474.69239999999996</v>
      </c>
      <c r="TZA201" s="40">
        <v>0</v>
      </c>
      <c r="TZB201" s="40">
        <f t="shared" ref="TZB201" si="3773">TYZ201*(($F$183)+1)+(IF(TZA201&lt;101,TZA201,IF(TZA201&lt;201,TZA201/2,IF(TZA201&lt;=301,TZA201/3,TZA201/4))))</f>
        <v>712.03859999999997</v>
      </c>
      <c r="TZC201" s="62">
        <f t="shared" si="3765"/>
        <v>0</v>
      </c>
      <c r="TZD201" s="63"/>
      <c r="TZE201" s="62">
        <v>5</v>
      </c>
      <c r="TZF201" s="63"/>
      <c r="TZG201" s="40" t="s">
        <v>192</v>
      </c>
      <c r="TZH201" s="40">
        <f t="shared" ref="TZH201" si="3774">(35.15+3.1+0.75*(2.75+2.3+2.75))*10.764</f>
        <v>474.69239999999996</v>
      </c>
      <c r="TZI201" s="40">
        <v>0</v>
      </c>
      <c r="TZJ201" s="40">
        <f t="shared" ref="TZJ201" si="3775">TZH201*(($F$183)+1)+(IF(TZI201&lt;101,TZI201,IF(TZI201&lt;201,TZI201/2,IF(TZI201&lt;=301,TZI201/3,TZI201/4))))</f>
        <v>712.03859999999997</v>
      </c>
      <c r="TZK201" s="62">
        <f t="shared" si="3765"/>
        <v>0</v>
      </c>
      <c r="TZL201" s="63"/>
      <c r="TZM201" s="62">
        <v>5</v>
      </c>
      <c r="TZN201" s="63"/>
      <c r="TZO201" s="40" t="s">
        <v>192</v>
      </c>
      <c r="TZP201" s="40">
        <f t="shared" ref="TZP201" si="3776">(35.15+3.1+0.75*(2.75+2.3+2.75))*10.764</f>
        <v>474.69239999999996</v>
      </c>
      <c r="TZQ201" s="40">
        <v>0</v>
      </c>
      <c r="TZR201" s="40">
        <f t="shared" ref="TZR201" si="3777">TZP201*(($F$183)+1)+(IF(TZQ201&lt;101,TZQ201,IF(TZQ201&lt;201,TZQ201/2,IF(TZQ201&lt;=301,TZQ201/3,TZQ201/4))))</f>
        <v>712.03859999999997</v>
      </c>
      <c r="TZS201" s="62">
        <f t="shared" si="3765"/>
        <v>0</v>
      </c>
      <c r="TZT201" s="63"/>
      <c r="TZU201" s="62">
        <v>5</v>
      </c>
      <c r="TZV201" s="63"/>
      <c r="TZW201" s="40" t="s">
        <v>192</v>
      </c>
      <c r="TZX201" s="40">
        <f t="shared" ref="TZX201" si="3778">(35.15+3.1+0.75*(2.75+2.3+2.75))*10.764</f>
        <v>474.69239999999996</v>
      </c>
      <c r="TZY201" s="40">
        <v>0</v>
      </c>
      <c r="TZZ201" s="40">
        <f t="shared" ref="TZZ201" si="3779">TZX201*(($F$183)+1)+(IF(TZY201&lt;101,TZY201,IF(TZY201&lt;201,TZY201/2,IF(TZY201&lt;=301,TZY201/3,TZY201/4))))</f>
        <v>712.03859999999997</v>
      </c>
      <c r="UAA201" s="62">
        <f t="shared" si="3765"/>
        <v>0</v>
      </c>
      <c r="UAB201" s="63"/>
      <c r="UAC201" s="62">
        <v>5</v>
      </c>
      <c r="UAD201" s="63"/>
      <c r="UAE201" s="40" t="s">
        <v>192</v>
      </c>
      <c r="UAF201" s="40">
        <f t="shared" ref="UAF201" si="3780">(35.15+3.1+0.75*(2.75+2.3+2.75))*10.764</f>
        <v>474.69239999999996</v>
      </c>
      <c r="UAG201" s="40">
        <v>0</v>
      </c>
      <c r="UAH201" s="40">
        <f t="shared" ref="UAH201" si="3781">UAF201*(($F$183)+1)+(IF(UAG201&lt;101,UAG201,IF(UAG201&lt;201,UAG201/2,IF(UAG201&lt;=301,UAG201/3,UAG201/4))))</f>
        <v>712.03859999999997</v>
      </c>
      <c r="UAI201" s="62">
        <f t="shared" ref="UAI201:UCM201" si="3782">UAI200</f>
        <v>0</v>
      </c>
      <c r="UAJ201" s="63"/>
      <c r="UAK201" s="62">
        <v>5</v>
      </c>
      <c r="UAL201" s="63"/>
      <c r="UAM201" s="40" t="s">
        <v>192</v>
      </c>
      <c r="UAN201" s="40">
        <f t="shared" ref="UAN201" si="3783">(35.15+3.1+0.75*(2.75+2.3+2.75))*10.764</f>
        <v>474.69239999999996</v>
      </c>
      <c r="UAO201" s="40">
        <v>0</v>
      </c>
      <c r="UAP201" s="40">
        <f t="shared" ref="UAP201" si="3784">UAN201*(($F$183)+1)+(IF(UAO201&lt;101,UAO201,IF(UAO201&lt;201,UAO201/2,IF(UAO201&lt;=301,UAO201/3,UAO201/4))))</f>
        <v>712.03859999999997</v>
      </c>
      <c r="UAQ201" s="62">
        <f t="shared" si="3782"/>
        <v>0</v>
      </c>
      <c r="UAR201" s="63"/>
      <c r="UAS201" s="62">
        <v>5</v>
      </c>
      <c r="UAT201" s="63"/>
      <c r="UAU201" s="40" t="s">
        <v>192</v>
      </c>
      <c r="UAV201" s="40">
        <f t="shared" ref="UAV201" si="3785">(35.15+3.1+0.75*(2.75+2.3+2.75))*10.764</f>
        <v>474.69239999999996</v>
      </c>
      <c r="UAW201" s="40">
        <v>0</v>
      </c>
      <c r="UAX201" s="40">
        <f t="shared" ref="UAX201" si="3786">UAV201*(($F$183)+1)+(IF(UAW201&lt;101,UAW201,IF(UAW201&lt;201,UAW201/2,IF(UAW201&lt;=301,UAW201/3,UAW201/4))))</f>
        <v>712.03859999999997</v>
      </c>
      <c r="UAY201" s="62">
        <f t="shared" si="3782"/>
        <v>0</v>
      </c>
      <c r="UAZ201" s="63"/>
      <c r="UBA201" s="62">
        <v>5</v>
      </c>
      <c r="UBB201" s="63"/>
      <c r="UBC201" s="40" t="s">
        <v>192</v>
      </c>
      <c r="UBD201" s="40">
        <f t="shared" ref="UBD201" si="3787">(35.15+3.1+0.75*(2.75+2.3+2.75))*10.764</f>
        <v>474.69239999999996</v>
      </c>
      <c r="UBE201" s="40">
        <v>0</v>
      </c>
      <c r="UBF201" s="40">
        <f t="shared" ref="UBF201" si="3788">UBD201*(($F$183)+1)+(IF(UBE201&lt;101,UBE201,IF(UBE201&lt;201,UBE201/2,IF(UBE201&lt;=301,UBE201/3,UBE201/4))))</f>
        <v>712.03859999999997</v>
      </c>
      <c r="UBG201" s="62">
        <f t="shared" si="3782"/>
        <v>0</v>
      </c>
      <c r="UBH201" s="63"/>
      <c r="UBI201" s="62">
        <v>5</v>
      </c>
      <c r="UBJ201" s="63"/>
      <c r="UBK201" s="40" t="s">
        <v>192</v>
      </c>
      <c r="UBL201" s="40">
        <f t="shared" ref="UBL201" si="3789">(35.15+3.1+0.75*(2.75+2.3+2.75))*10.764</f>
        <v>474.69239999999996</v>
      </c>
      <c r="UBM201" s="40">
        <v>0</v>
      </c>
      <c r="UBN201" s="40">
        <f t="shared" ref="UBN201" si="3790">UBL201*(($F$183)+1)+(IF(UBM201&lt;101,UBM201,IF(UBM201&lt;201,UBM201/2,IF(UBM201&lt;=301,UBM201/3,UBM201/4))))</f>
        <v>712.03859999999997</v>
      </c>
      <c r="UBO201" s="62">
        <f t="shared" si="3782"/>
        <v>0</v>
      </c>
      <c r="UBP201" s="63"/>
      <c r="UBQ201" s="62">
        <v>5</v>
      </c>
      <c r="UBR201" s="63"/>
      <c r="UBS201" s="40" t="s">
        <v>192</v>
      </c>
      <c r="UBT201" s="40">
        <f t="shared" ref="UBT201" si="3791">(35.15+3.1+0.75*(2.75+2.3+2.75))*10.764</f>
        <v>474.69239999999996</v>
      </c>
      <c r="UBU201" s="40">
        <v>0</v>
      </c>
      <c r="UBV201" s="40">
        <f t="shared" ref="UBV201" si="3792">UBT201*(($F$183)+1)+(IF(UBU201&lt;101,UBU201,IF(UBU201&lt;201,UBU201/2,IF(UBU201&lt;=301,UBU201/3,UBU201/4))))</f>
        <v>712.03859999999997</v>
      </c>
      <c r="UBW201" s="62">
        <f t="shared" si="3782"/>
        <v>0</v>
      </c>
      <c r="UBX201" s="63"/>
      <c r="UBY201" s="62">
        <v>5</v>
      </c>
      <c r="UBZ201" s="63"/>
      <c r="UCA201" s="40" t="s">
        <v>192</v>
      </c>
      <c r="UCB201" s="40">
        <f t="shared" ref="UCB201" si="3793">(35.15+3.1+0.75*(2.75+2.3+2.75))*10.764</f>
        <v>474.69239999999996</v>
      </c>
      <c r="UCC201" s="40">
        <v>0</v>
      </c>
      <c r="UCD201" s="40">
        <f t="shared" ref="UCD201" si="3794">UCB201*(($F$183)+1)+(IF(UCC201&lt;101,UCC201,IF(UCC201&lt;201,UCC201/2,IF(UCC201&lt;=301,UCC201/3,UCC201/4))))</f>
        <v>712.03859999999997</v>
      </c>
      <c r="UCE201" s="62">
        <f t="shared" si="3782"/>
        <v>0</v>
      </c>
      <c r="UCF201" s="63"/>
      <c r="UCG201" s="62">
        <v>5</v>
      </c>
      <c r="UCH201" s="63"/>
      <c r="UCI201" s="40" t="s">
        <v>192</v>
      </c>
      <c r="UCJ201" s="40">
        <f t="shared" ref="UCJ201" si="3795">(35.15+3.1+0.75*(2.75+2.3+2.75))*10.764</f>
        <v>474.69239999999996</v>
      </c>
      <c r="UCK201" s="40">
        <v>0</v>
      </c>
      <c r="UCL201" s="40">
        <f t="shared" ref="UCL201" si="3796">UCJ201*(($F$183)+1)+(IF(UCK201&lt;101,UCK201,IF(UCK201&lt;201,UCK201/2,IF(UCK201&lt;=301,UCK201/3,UCK201/4))))</f>
        <v>712.03859999999997</v>
      </c>
      <c r="UCM201" s="62">
        <f t="shared" si="3782"/>
        <v>0</v>
      </c>
      <c r="UCN201" s="63"/>
      <c r="UCO201" s="62">
        <v>5</v>
      </c>
      <c r="UCP201" s="63"/>
      <c r="UCQ201" s="40" t="s">
        <v>192</v>
      </c>
      <c r="UCR201" s="40">
        <f t="shared" ref="UCR201" si="3797">(35.15+3.1+0.75*(2.75+2.3+2.75))*10.764</f>
        <v>474.69239999999996</v>
      </c>
      <c r="UCS201" s="40">
        <v>0</v>
      </c>
      <c r="UCT201" s="40">
        <f t="shared" ref="UCT201" si="3798">UCR201*(($F$183)+1)+(IF(UCS201&lt;101,UCS201,IF(UCS201&lt;201,UCS201/2,IF(UCS201&lt;=301,UCS201/3,UCS201/4))))</f>
        <v>712.03859999999997</v>
      </c>
      <c r="UCU201" s="62">
        <f t="shared" ref="UCU201:UEY201" si="3799">UCU200</f>
        <v>0</v>
      </c>
      <c r="UCV201" s="63"/>
      <c r="UCW201" s="62">
        <v>5</v>
      </c>
      <c r="UCX201" s="63"/>
      <c r="UCY201" s="40" t="s">
        <v>192</v>
      </c>
      <c r="UCZ201" s="40">
        <f t="shared" ref="UCZ201" si="3800">(35.15+3.1+0.75*(2.75+2.3+2.75))*10.764</f>
        <v>474.69239999999996</v>
      </c>
      <c r="UDA201" s="40">
        <v>0</v>
      </c>
      <c r="UDB201" s="40">
        <f t="shared" ref="UDB201" si="3801">UCZ201*(($F$183)+1)+(IF(UDA201&lt;101,UDA201,IF(UDA201&lt;201,UDA201/2,IF(UDA201&lt;=301,UDA201/3,UDA201/4))))</f>
        <v>712.03859999999997</v>
      </c>
      <c r="UDC201" s="62">
        <f t="shared" si="3799"/>
        <v>0</v>
      </c>
      <c r="UDD201" s="63"/>
      <c r="UDE201" s="62">
        <v>5</v>
      </c>
      <c r="UDF201" s="63"/>
      <c r="UDG201" s="40" t="s">
        <v>192</v>
      </c>
      <c r="UDH201" s="40">
        <f t="shared" ref="UDH201" si="3802">(35.15+3.1+0.75*(2.75+2.3+2.75))*10.764</f>
        <v>474.69239999999996</v>
      </c>
      <c r="UDI201" s="40">
        <v>0</v>
      </c>
      <c r="UDJ201" s="40">
        <f t="shared" ref="UDJ201" si="3803">UDH201*(($F$183)+1)+(IF(UDI201&lt;101,UDI201,IF(UDI201&lt;201,UDI201/2,IF(UDI201&lt;=301,UDI201/3,UDI201/4))))</f>
        <v>712.03859999999997</v>
      </c>
      <c r="UDK201" s="62">
        <f t="shared" si="3799"/>
        <v>0</v>
      </c>
      <c r="UDL201" s="63"/>
      <c r="UDM201" s="62">
        <v>5</v>
      </c>
      <c r="UDN201" s="63"/>
      <c r="UDO201" s="40" t="s">
        <v>192</v>
      </c>
      <c r="UDP201" s="40">
        <f t="shared" ref="UDP201" si="3804">(35.15+3.1+0.75*(2.75+2.3+2.75))*10.764</f>
        <v>474.69239999999996</v>
      </c>
      <c r="UDQ201" s="40">
        <v>0</v>
      </c>
      <c r="UDR201" s="40">
        <f t="shared" ref="UDR201" si="3805">UDP201*(($F$183)+1)+(IF(UDQ201&lt;101,UDQ201,IF(UDQ201&lt;201,UDQ201/2,IF(UDQ201&lt;=301,UDQ201/3,UDQ201/4))))</f>
        <v>712.03859999999997</v>
      </c>
      <c r="UDS201" s="62">
        <f t="shared" si="3799"/>
        <v>0</v>
      </c>
      <c r="UDT201" s="63"/>
      <c r="UDU201" s="62">
        <v>5</v>
      </c>
      <c r="UDV201" s="63"/>
      <c r="UDW201" s="40" t="s">
        <v>192</v>
      </c>
      <c r="UDX201" s="40">
        <f t="shared" ref="UDX201" si="3806">(35.15+3.1+0.75*(2.75+2.3+2.75))*10.764</f>
        <v>474.69239999999996</v>
      </c>
      <c r="UDY201" s="40">
        <v>0</v>
      </c>
      <c r="UDZ201" s="40">
        <f t="shared" ref="UDZ201" si="3807">UDX201*(($F$183)+1)+(IF(UDY201&lt;101,UDY201,IF(UDY201&lt;201,UDY201/2,IF(UDY201&lt;=301,UDY201/3,UDY201/4))))</f>
        <v>712.03859999999997</v>
      </c>
      <c r="UEA201" s="62">
        <f t="shared" si="3799"/>
        <v>0</v>
      </c>
      <c r="UEB201" s="63"/>
      <c r="UEC201" s="62">
        <v>5</v>
      </c>
      <c r="UED201" s="63"/>
      <c r="UEE201" s="40" t="s">
        <v>192</v>
      </c>
      <c r="UEF201" s="40">
        <f t="shared" ref="UEF201" si="3808">(35.15+3.1+0.75*(2.75+2.3+2.75))*10.764</f>
        <v>474.69239999999996</v>
      </c>
      <c r="UEG201" s="40">
        <v>0</v>
      </c>
      <c r="UEH201" s="40">
        <f t="shared" ref="UEH201" si="3809">UEF201*(($F$183)+1)+(IF(UEG201&lt;101,UEG201,IF(UEG201&lt;201,UEG201/2,IF(UEG201&lt;=301,UEG201/3,UEG201/4))))</f>
        <v>712.03859999999997</v>
      </c>
      <c r="UEI201" s="62">
        <f t="shared" si="3799"/>
        <v>0</v>
      </c>
      <c r="UEJ201" s="63"/>
      <c r="UEK201" s="62">
        <v>5</v>
      </c>
      <c r="UEL201" s="63"/>
      <c r="UEM201" s="40" t="s">
        <v>192</v>
      </c>
      <c r="UEN201" s="40">
        <f t="shared" ref="UEN201" si="3810">(35.15+3.1+0.75*(2.75+2.3+2.75))*10.764</f>
        <v>474.69239999999996</v>
      </c>
      <c r="UEO201" s="40">
        <v>0</v>
      </c>
      <c r="UEP201" s="40">
        <f t="shared" ref="UEP201" si="3811">UEN201*(($F$183)+1)+(IF(UEO201&lt;101,UEO201,IF(UEO201&lt;201,UEO201/2,IF(UEO201&lt;=301,UEO201/3,UEO201/4))))</f>
        <v>712.03859999999997</v>
      </c>
      <c r="UEQ201" s="62">
        <f t="shared" si="3799"/>
        <v>0</v>
      </c>
      <c r="UER201" s="63"/>
      <c r="UES201" s="62">
        <v>5</v>
      </c>
      <c r="UET201" s="63"/>
      <c r="UEU201" s="40" t="s">
        <v>192</v>
      </c>
      <c r="UEV201" s="40">
        <f t="shared" ref="UEV201" si="3812">(35.15+3.1+0.75*(2.75+2.3+2.75))*10.764</f>
        <v>474.69239999999996</v>
      </c>
      <c r="UEW201" s="40">
        <v>0</v>
      </c>
      <c r="UEX201" s="40">
        <f t="shared" ref="UEX201" si="3813">UEV201*(($F$183)+1)+(IF(UEW201&lt;101,UEW201,IF(UEW201&lt;201,UEW201/2,IF(UEW201&lt;=301,UEW201/3,UEW201/4))))</f>
        <v>712.03859999999997</v>
      </c>
      <c r="UEY201" s="62">
        <f t="shared" si="3799"/>
        <v>0</v>
      </c>
      <c r="UEZ201" s="63"/>
      <c r="UFA201" s="62">
        <v>5</v>
      </c>
      <c r="UFB201" s="63"/>
      <c r="UFC201" s="40" t="s">
        <v>192</v>
      </c>
      <c r="UFD201" s="40">
        <f t="shared" ref="UFD201" si="3814">(35.15+3.1+0.75*(2.75+2.3+2.75))*10.764</f>
        <v>474.69239999999996</v>
      </c>
      <c r="UFE201" s="40">
        <v>0</v>
      </c>
      <c r="UFF201" s="40">
        <f t="shared" ref="UFF201" si="3815">UFD201*(($F$183)+1)+(IF(UFE201&lt;101,UFE201,IF(UFE201&lt;201,UFE201/2,IF(UFE201&lt;=301,UFE201/3,UFE201/4))))</f>
        <v>712.03859999999997</v>
      </c>
      <c r="UFG201" s="62">
        <f t="shared" ref="UFG201:UHK201" si="3816">UFG200</f>
        <v>0</v>
      </c>
      <c r="UFH201" s="63"/>
      <c r="UFI201" s="62">
        <v>5</v>
      </c>
      <c r="UFJ201" s="63"/>
      <c r="UFK201" s="40" t="s">
        <v>192</v>
      </c>
      <c r="UFL201" s="40">
        <f t="shared" ref="UFL201" si="3817">(35.15+3.1+0.75*(2.75+2.3+2.75))*10.764</f>
        <v>474.69239999999996</v>
      </c>
      <c r="UFM201" s="40">
        <v>0</v>
      </c>
      <c r="UFN201" s="40">
        <f t="shared" ref="UFN201" si="3818">UFL201*(($F$183)+1)+(IF(UFM201&lt;101,UFM201,IF(UFM201&lt;201,UFM201/2,IF(UFM201&lt;=301,UFM201/3,UFM201/4))))</f>
        <v>712.03859999999997</v>
      </c>
      <c r="UFO201" s="62">
        <f t="shared" si="3816"/>
        <v>0</v>
      </c>
      <c r="UFP201" s="63"/>
      <c r="UFQ201" s="62">
        <v>5</v>
      </c>
      <c r="UFR201" s="63"/>
      <c r="UFS201" s="40" t="s">
        <v>192</v>
      </c>
      <c r="UFT201" s="40">
        <f t="shared" ref="UFT201" si="3819">(35.15+3.1+0.75*(2.75+2.3+2.75))*10.764</f>
        <v>474.69239999999996</v>
      </c>
      <c r="UFU201" s="40">
        <v>0</v>
      </c>
      <c r="UFV201" s="40">
        <f t="shared" ref="UFV201" si="3820">UFT201*(($F$183)+1)+(IF(UFU201&lt;101,UFU201,IF(UFU201&lt;201,UFU201/2,IF(UFU201&lt;=301,UFU201/3,UFU201/4))))</f>
        <v>712.03859999999997</v>
      </c>
      <c r="UFW201" s="62">
        <f t="shared" si="3816"/>
        <v>0</v>
      </c>
      <c r="UFX201" s="63"/>
      <c r="UFY201" s="62">
        <v>5</v>
      </c>
      <c r="UFZ201" s="63"/>
      <c r="UGA201" s="40" t="s">
        <v>192</v>
      </c>
      <c r="UGB201" s="40">
        <f t="shared" ref="UGB201" si="3821">(35.15+3.1+0.75*(2.75+2.3+2.75))*10.764</f>
        <v>474.69239999999996</v>
      </c>
      <c r="UGC201" s="40">
        <v>0</v>
      </c>
      <c r="UGD201" s="40">
        <f t="shared" ref="UGD201" si="3822">UGB201*(($F$183)+1)+(IF(UGC201&lt;101,UGC201,IF(UGC201&lt;201,UGC201/2,IF(UGC201&lt;=301,UGC201/3,UGC201/4))))</f>
        <v>712.03859999999997</v>
      </c>
      <c r="UGE201" s="62">
        <f t="shared" si="3816"/>
        <v>0</v>
      </c>
      <c r="UGF201" s="63"/>
      <c r="UGG201" s="62">
        <v>5</v>
      </c>
      <c r="UGH201" s="63"/>
      <c r="UGI201" s="40" t="s">
        <v>192</v>
      </c>
      <c r="UGJ201" s="40">
        <f t="shared" ref="UGJ201" si="3823">(35.15+3.1+0.75*(2.75+2.3+2.75))*10.764</f>
        <v>474.69239999999996</v>
      </c>
      <c r="UGK201" s="40">
        <v>0</v>
      </c>
      <c r="UGL201" s="40">
        <f t="shared" ref="UGL201" si="3824">UGJ201*(($F$183)+1)+(IF(UGK201&lt;101,UGK201,IF(UGK201&lt;201,UGK201/2,IF(UGK201&lt;=301,UGK201/3,UGK201/4))))</f>
        <v>712.03859999999997</v>
      </c>
      <c r="UGM201" s="62">
        <f t="shared" si="3816"/>
        <v>0</v>
      </c>
      <c r="UGN201" s="63"/>
      <c r="UGO201" s="62">
        <v>5</v>
      </c>
      <c r="UGP201" s="63"/>
      <c r="UGQ201" s="40" t="s">
        <v>192</v>
      </c>
      <c r="UGR201" s="40">
        <f t="shared" ref="UGR201" si="3825">(35.15+3.1+0.75*(2.75+2.3+2.75))*10.764</f>
        <v>474.69239999999996</v>
      </c>
      <c r="UGS201" s="40">
        <v>0</v>
      </c>
      <c r="UGT201" s="40">
        <f t="shared" ref="UGT201" si="3826">UGR201*(($F$183)+1)+(IF(UGS201&lt;101,UGS201,IF(UGS201&lt;201,UGS201/2,IF(UGS201&lt;=301,UGS201/3,UGS201/4))))</f>
        <v>712.03859999999997</v>
      </c>
      <c r="UGU201" s="62">
        <f t="shared" si="3816"/>
        <v>0</v>
      </c>
      <c r="UGV201" s="63"/>
      <c r="UGW201" s="62">
        <v>5</v>
      </c>
      <c r="UGX201" s="63"/>
      <c r="UGY201" s="40" t="s">
        <v>192</v>
      </c>
      <c r="UGZ201" s="40">
        <f t="shared" ref="UGZ201" si="3827">(35.15+3.1+0.75*(2.75+2.3+2.75))*10.764</f>
        <v>474.69239999999996</v>
      </c>
      <c r="UHA201" s="40">
        <v>0</v>
      </c>
      <c r="UHB201" s="40">
        <f t="shared" ref="UHB201" si="3828">UGZ201*(($F$183)+1)+(IF(UHA201&lt;101,UHA201,IF(UHA201&lt;201,UHA201/2,IF(UHA201&lt;=301,UHA201/3,UHA201/4))))</f>
        <v>712.03859999999997</v>
      </c>
      <c r="UHC201" s="62">
        <f t="shared" si="3816"/>
        <v>0</v>
      </c>
      <c r="UHD201" s="63"/>
      <c r="UHE201" s="62">
        <v>5</v>
      </c>
      <c r="UHF201" s="63"/>
      <c r="UHG201" s="40" t="s">
        <v>192</v>
      </c>
      <c r="UHH201" s="40">
        <f t="shared" ref="UHH201" si="3829">(35.15+3.1+0.75*(2.75+2.3+2.75))*10.764</f>
        <v>474.69239999999996</v>
      </c>
      <c r="UHI201" s="40">
        <v>0</v>
      </c>
      <c r="UHJ201" s="40">
        <f t="shared" ref="UHJ201" si="3830">UHH201*(($F$183)+1)+(IF(UHI201&lt;101,UHI201,IF(UHI201&lt;201,UHI201/2,IF(UHI201&lt;=301,UHI201/3,UHI201/4))))</f>
        <v>712.03859999999997</v>
      </c>
      <c r="UHK201" s="62">
        <f t="shared" si="3816"/>
        <v>0</v>
      </c>
      <c r="UHL201" s="63"/>
      <c r="UHM201" s="62">
        <v>5</v>
      </c>
      <c r="UHN201" s="63"/>
      <c r="UHO201" s="40" t="s">
        <v>192</v>
      </c>
      <c r="UHP201" s="40">
        <f t="shared" ref="UHP201" si="3831">(35.15+3.1+0.75*(2.75+2.3+2.75))*10.764</f>
        <v>474.69239999999996</v>
      </c>
      <c r="UHQ201" s="40">
        <v>0</v>
      </c>
      <c r="UHR201" s="40">
        <f t="shared" ref="UHR201" si="3832">UHP201*(($F$183)+1)+(IF(UHQ201&lt;101,UHQ201,IF(UHQ201&lt;201,UHQ201/2,IF(UHQ201&lt;=301,UHQ201/3,UHQ201/4))))</f>
        <v>712.03859999999997</v>
      </c>
      <c r="UHS201" s="62">
        <f t="shared" ref="UHS201:UJW201" si="3833">UHS200</f>
        <v>0</v>
      </c>
      <c r="UHT201" s="63"/>
      <c r="UHU201" s="62">
        <v>5</v>
      </c>
      <c r="UHV201" s="63"/>
      <c r="UHW201" s="40" t="s">
        <v>192</v>
      </c>
      <c r="UHX201" s="40">
        <f t="shared" ref="UHX201" si="3834">(35.15+3.1+0.75*(2.75+2.3+2.75))*10.764</f>
        <v>474.69239999999996</v>
      </c>
      <c r="UHY201" s="40">
        <v>0</v>
      </c>
      <c r="UHZ201" s="40">
        <f t="shared" ref="UHZ201" si="3835">UHX201*(($F$183)+1)+(IF(UHY201&lt;101,UHY201,IF(UHY201&lt;201,UHY201/2,IF(UHY201&lt;=301,UHY201/3,UHY201/4))))</f>
        <v>712.03859999999997</v>
      </c>
      <c r="UIA201" s="62">
        <f t="shared" si="3833"/>
        <v>0</v>
      </c>
      <c r="UIB201" s="63"/>
      <c r="UIC201" s="62">
        <v>5</v>
      </c>
      <c r="UID201" s="63"/>
      <c r="UIE201" s="40" t="s">
        <v>192</v>
      </c>
      <c r="UIF201" s="40">
        <f t="shared" ref="UIF201" si="3836">(35.15+3.1+0.75*(2.75+2.3+2.75))*10.764</f>
        <v>474.69239999999996</v>
      </c>
      <c r="UIG201" s="40">
        <v>0</v>
      </c>
      <c r="UIH201" s="40">
        <f t="shared" ref="UIH201" si="3837">UIF201*(($F$183)+1)+(IF(UIG201&lt;101,UIG201,IF(UIG201&lt;201,UIG201/2,IF(UIG201&lt;=301,UIG201/3,UIG201/4))))</f>
        <v>712.03859999999997</v>
      </c>
      <c r="UII201" s="62">
        <f t="shared" si="3833"/>
        <v>0</v>
      </c>
      <c r="UIJ201" s="63"/>
      <c r="UIK201" s="62">
        <v>5</v>
      </c>
      <c r="UIL201" s="63"/>
      <c r="UIM201" s="40" t="s">
        <v>192</v>
      </c>
      <c r="UIN201" s="40">
        <f t="shared" ref="UIN201" si="3838">(35.15+3.1+0.75*(2.75+2.3+2.75))*10.764</f>
        <v>474.69239999999996</v>
      </c>
      <c r="UIO201" s="40">
        <v>0</v>
      </c>
      <c r="UIP201" s="40">
        <f t="shared" ref="UIP201" si="3839">UIN201*(($F$183)+1)+(IF(UIO201&lt;101,UIO201,IF(UIO201&lt;201,UIO201/2,IF(UIO201&lt;=301,UIO201/3,UIO201/4))))</f>
        <v>712.03859999999997</v>
      </c>
      <c r="UIQ201" s="62">
        <f t="shared" si="3833"/>
        <v>0</v>
      </c>
      <c r="UIR201" s="63"/>
      <c r="UIS201" s="62">
        <v>5</v>
      </c>
      <c r="UIT201" s="63"/>
      <c r="UIU201" s="40" t="s">
        <v>192</v>
      </c>
      <c r="UIV201" s="40">
        <f t="shared" ref="UIV201" si="3840">(35.15+3.1+0.75*(2.75+2.3+2.75))*10.764</f>
        <v>474.69239999999996</v>
      </c>
      <c r="UIW201" s="40">
        <v>0</v>
      </c>
      <c r="UIX201" s="40">
        <f t="shared" ref="UIX201" si="3841">UIV201*(($F$183)+1)+(IF(UIW201&lt;101,UIW201,IF(UIW201&lt;201,UIW201/2,IF(UIW201&lt;=301,UIW201/3,UIW201/4))))</f>
        <v>712.03859999999997</v>
      </c>
      <c r="UIY201" s="62">
        <f t="shared" si="3833"/>
        <v>0</v>
      </c>
      <c r="UIZ201" s="63"/>
      <c r="UJA201" s="62">
        <v>5</v>
      </c>
      <c r="UJB201" s="63"/>
      <c r="UJC201" s="40" t="s">
        <v>192</v>
      </c>
      <c r="UJD201" s="40">
        <f t="shared" ref="UJD201" si="3842">(35.15+3.1+0.75*(2.75+2.3+2.75))*10.764</f>
        <v>474.69239999999996</v>
      </c>
      <c r="UJE201" s="40">
        <v>0</v>
      </c>
      <c r="UJF201" s="40">
        <f t="shared" ref="UJF201" si="3843">UJD201*(($F$183)+1)+(IF(UJE201&lt;101,UJE201,IF(UJE201&lt;201,UJE201/2,IF(UJE201&lt;=301,UJE201/3,UJE201/4))))</f>
        <v>712.03859999999997</v>
      </c>
      <c r="UJG201" s="62">
        <f t="shared" si="3833"/>
        <v>0</v>
      </c>
      <c r="UJH201" s="63"/>
      <c r="UJI201" s="62">
        <v>5</v>
      </c>
      <c r="UJJ201" s="63"/>
      <c r="UJK201" s="40" t="s">
        <v>192</v>
      </c>
      <c r="UJL201" s="40">
        <f t="shared" ref="UJL201" si="3844">(35.15+3.1+0.75*(2.75+2.3+2.75))*10.764</f>
        <v>474.69239999999996</v>
      </c>
      <c r="UJM201" s="40">
        <v>0</v>
      </c>
      <c r="UJN201" s="40">
        <f t="shared" ref="UJN201" si="3845">UJL201*(($F$183)+1)+(IF(UJM201&lt;101,UJM201,IF(UJM201&lt;201,UJM201/2,IF(UJM201&lt;=301,UJM201/3,UJM201/4))))</f>
        <v>712.03859999999997</v>
      </c>
      <c r="UJO201" s="62">
        <f t="shared" si="3833"/>
        <v>0</v>
      </c>
      <c r="UJP201" s="63"/>
      <c r="UJQ201" s="62">
        <v>5</v>
      </c>
      <c r="UJR201" s="63"/>
      <c r="UJS201" s="40" t="s">
        <v>192</v>
      </c>
      <c r="UJT201" s="40">
        <f t="shared" ref="UJT201" si="3846">(35.15+3.1+0.75*(2.75+2.3+2.75))*10.764</f>
        <v>474.69239999999996</v>
      </c>
      <c r="UJU201" s="40">
        <v>0</v>
      </c>
      <c r="UJV201" s="40">
        <f t="shared" ref="UJV201" si="3847">UJT201*(($F$183)+1)+(IF(UJU201&lt;101,UJU201,IF(UJU201&lt;201,UJU201/2,IF(UJU201&lt;=301,UJU201/3,UJU201/4))))</f>
        <v>712.03859999999997</v>
      </c>
      <c r="UJW201" s="62">
        <f t="shared" si="3833"/>
        <v>0</v>
      </c>
      <c r="UJX201" s="63"/>
      <c r="UJY201" s="62">
        <v>5</v>
      </c>
      <c r="UJZ201" s="63"/>
      <c r="UKA201" s="40" t="s">
        <v>192</v>
      </c>
      <c r="UKB201" s="40">
        <f t="shared" ref="UKB201" si="3848">(35.15+3.1+0.75*(2.75+2.3+2.75))*10.764</f>
        <v>474.69239999999996</v>
      </c>
      <c r="UKC201" s="40">
        <v>0</v>
      </c>
      <c r="UKD201" s="40">
        <f t="shared" ref="UKD201" si="3849">UKB201*(($F$183)+1)+(IF(UKC201&lt;101,UKC201,IF(UKC201&lt;201,UKC201/2,IF(UKC201&lt;=301,UKC201/3,UKC201/4))))</f>
        <v>712.03859999999997</v>
      </c>
      <c r="UKE201" s="62">
        <f t="shared" ref="UKE201:UMI201" si="3850">UKE200</f>
        <v>0</v>
      </c>
      <c r="UKF201" s="63"/>
      <c r="UKG201" s="62">
        <v>5</v>
      </c>
      <c r="UKH201" s="63"/>
      <c r="UKI201" s="40" t="s">
        <v>192</v>
      </c>
      <c r="UKJ201" s="40">
        <f t="shared" ref="UKJ201" si="3851">(35.15+3.1+0.75*(2.75+2.3+2.75))*10.764</f>
        <v>474.69239999999996</v>
      </c>
      <c r="UKK201" s="40">
        <v>0</v>
      </c>
      <c r="UKL201" s="40">
        <f t="shared" ref="UKL201" si="3852">UKJ201*(($F$183)+1)+(IF(UKK201&lt;101,UKK201,IF(UKK201&lt;201,UKK201/2,IF(UKK201&lt;=301,UKK201/3,UKK201/4))))</f>
        <v>712.03859999999997</v>
      </c>
      <c r="UKM201" s="62">
        <f t="shared" si="3850"/>
        <v>0</v>
      </c>
      <c r="UKN201" s="63"/>
      <c r="UKO201" s="62">
        <v>5</v>
      </c>
      <c r="UKP201" s="63"/>
      <c r="UKQ201" s="40" t="s">
        <v>192</v>
      </c>
      <c r="UKR201" s="40">
        <f t="shared" ref="UKR201" si="3853">(35.15+3.1+0.75*(2.75+2.3+2.75))*10.764</f>
        <v>474.69239999999996</v>
      </c>
      <c r="UKS201" s="40">
        <v>0</v>
      </c>
      <c r="UKT201" s="40">
        <f t="shared" ref="UKT201" si="3854">UKR201*(($F$183)+1)+(IF(UKS201&lt;101,UKS201,IF(UKS201&lt;201,UKS201/2,IF(UKS201&lt;=301,UKS201/3,UKS201/4))))</f>
        <v>712.03859999999997</v>
      </c>
      <c r="UKU201" s="62">
        <f t="shared" si="3850"/>
        <v>0</v>
      </c>
      <c r="UKV201" s="63"/>
      <c r="UKW201" s="62">
        <v>5</v>
      </c>
      <c r="UKX201" s="63"/>
      <c r="UKY201" s="40" t="s">
        <v>192</v>
      </c>
      <c r="UKZ201" s="40">
        <f t="shared" ref="UKZ201" si="3855">(35.15+3.1+0.75*(2.75+2.3+2.75))*10.764</f>
        <v>474.69239999999996</v>
      </c>
      <c r="ULA201" s="40">
        <v>0</v>
      </c>
      <c r="ULB201" s="40">
        <f t="shared" ref="ULB201" si="3856">UKZ201*(($F$183)+1)+(IF(ULA201&lt;101,ULA201,IF(ULA201&lt;201,ULA201/2,IF(ULA201&lt;=301,ULA201/3,ULA201/4))))</f>
        <v>712.03859999999997</v>
      </c>
      <c r="ULC201" s="62">
        <f t="shared" si="3850"/>
        <v>0</v>
      </c>
      <c r="ULD201" s="63"/>
      <c r="ULE201" s="62">
        <v>5</v>
      </c>
      <c r="ULF201" s="63"/>
      <c r="ULG201" s="40" t="s">
        <v>192</v>
      </c>
      <c r="ULH201" s="40">
        <f t="shared" ref="ULH201" si="3857">(35.15+3.1+0.75*(2.75+2.3+2.75))*10.764</f>
        <v>474.69239999999996</v>
      </c>
      <c r="ULI201" s="40">
        <v>0</v>
      </c>
      <c r="ULJ201" s="40">
        <f t="shared" ref="ULJ201" si="3858">ULH201*(($F$183)+1)+(IF(ULI201&lt;101,ULI201,IF(ULI201&lt;201,ULI201/2,IF(ULI201&lt;=301,ULI201/3,ULI201/4))))</f>
        <v>712.03859999999997</v>
      </c>
      <c r="ULK201" s="62">
        <f t="shared" si="3850"/>
        <v>0</v>
      </c>
      <c r="ULL201" s="63"/>
      <c r="ULM201" s="62">
        <v>5</v>
      </c>
      <c r="ULN201" s="63"/>
      <c r="ULO201" s="40" t="s">
        <v>192</v>
      </c>
      <c r="ULP201" s="40">
        <f t="shared" ref="ULP201" si="3859">(35.15+3.1+0.75*(2.75+2.3+2.75))*10.764</f>
        <v>474.69239999999996</v>
      </c>
      <c r="ULQ201" s="40">
        <v>0</v>
      </c>
      <c r="ULR201" s="40">
        <f t="shared" ref="ULR201" si="3860">ULP201*(($F$183)+1)+(IF(ULQ201&lt;101,ULQ201,IF(ULQ201&lt;201,ULQ201/2,IF(ULQ201&lt;=301,ULQ201/3,ULQ201/4))))</f>
        <v>712.03859999999997</v>
      </c>
      <c r="ULS201" s="62">
        <f t="shared" si="3850"/>
        <v>0</v>
      </c>
      <c r="ULT201" s="63"/>
      <c r="ULU201" s="62">
        <v>5</v>
      </c>
      <c r="ULV201" s="63"/>
      <c r="ULW201" s="40" t="s">
        <v>192</v>
      </c>
      <c r="ULX201" s="40">
        <f t="shared" ref="ULX201" si="3861">(35.15+3.1+0.75*(2.75+2.3+2.75))*10.764</f>
        <v>474.69239999999996</v>
      </c>
      <c r="ULY201" s="40">
        <v>0</v>
      </c>
      <c r="ULZ201" s="40">
        <f t="shared" ref="ULZ201" si="3862">ULX201*(($F$183)+1)+(IF(ULY201&lt;101,ULY201,IF(ULY201&lt;201,ULY201/2,IF(ULY201&lt;=301,ULY201/3,ULY201/4))))</f>
        <v>712.03859999999997</v>
      </c>
      <c r="UMA201" s="62">
        <f t="shared" si="3850"/>
        <v>0</v>
      </c>
      <c r="UMB201" s="63"/>
      <c r="UMC201" s="62">
        <v>5</v>
      </c>
      <c r="UMD201" s="63"/>
      <c r="UME201" s="40" t="s">
        <v>192</v>
      </c>
      <c r="UMF201" s="40">
        <f t="shared" ref="UMF201" si="3863">(35.15+3.1+0.75*(2.75+2.3+2.75))*10.764</f>
        <v>474.69239999999996</v>
      </c>
      <c r="UMG201" s="40">
        <v>0</v>
      </c>
      <c r="UMH201" s="40">
        <f t="shared" ref="UMH201" si="3864">UMF201*(($F$183)+1)+(IF(UMG201&lt;101,UMG201,IF(UMG201&lt;201,UMG201/2,IF(UMG201&lt;=301,UMG201/3,UMG201/4))))</f>
        <v>712.03859999999997</v>
      </c>
      <c r="UMI201" s="62">
        <f t="shared" si="3850"/>
        <v>0</v>
      </c>
      <c r="UMJ201" s="63"/>
      <c r="UMK201" s="62">
        <v>5</v>
      </c>
      <c r="UML201" s="63"/>
      <c r="UMM201" s="40" t="s">
        <v>192</v>
      </c>
      <c r="UMN201" s="40">
        <f t="shared" ref="UMN201" si="3865">(35.15+3.1+0.75*(2.75+2.3+2.75))*10.764</f>
        <v>474.69239999999996</v>
      </c>
      <c r="UMO201" s="40">
        <v>0</v>
      </c>
      <c r="UMP201" s="40">
        <f t="shared" ref="UMP201" si="3866">UMN201*(($F$183)+1)+(IF(UMO201&lt;101,UMO201,IF(UMO201&lt;201,UMO201/2,IF(UMO201&lt;=301,UMO201/3,UMO201/4))))</f>
        <v>712.03859999999997</v>
      </c>
      <c r="UMQ201" s="62">
        <f t="shared" ref="UMQ201:UOU201" si="3867">UMQ200</f>
        <v>0</v>
      </c>
      <c r="UMR201" s="63"/>
      <c r="UMS201" s="62">
        <v>5</v>
      </c>
      <c r="UMT201" s="63"/>
      <c r="UMU201" s="40" t="s">
        <v>192</v>
      </c>
      <c r="UMV201" s="40">
        <f t="shared" ref="UMV201" si="3868">(35.15+3.1+0.75*(2.75+2.3+2.75))*10.764</f>
        <v>474.69239999999996</v>
      </c>
      <c r="UMW201" s="40">
        <v>0</v>
      </c>
      <c r="UMX201" s="40">
        <f t="shared" ref="UMX201" si="3869">UMV201*(($F$183)+1)+(IF(UMW201&lt;101,UMW201,IF(UMW201&lt;201,UMW201/2,IF(UMW201&lt;=301,UMW201/3,UMW201/4))))</f>
        <v>712.03859999999997</v>
      </c>
      <c r="UMY201" s="62">
        <f t="shared" si="3867"/>
        <v>0</v>
      </c>
      <c r="UMZ201" s="63"/>
      <c r="UNA201" s="62">
        <v>5</v>
      </c>
      <c r="UNB201" s="63"/>
      <c r="UNC201" s="40" t="s">
        <v>192</v>
      </c>
      <c r="UND201" s="40">
        <f t="shared" ref="UND201" si="3870">(35.15+3.1+0.75*(2.75+2.3+2.75))*10.764</f>
        <v>474.69239999999996</v>
      </c>
      <c r="UNE201" s="40">
        <v>0</v>
      </c>
      <c r="UNF201" s="40">
        <f t="shared" ref="UNF201" si="3871">UND201*(($F$183)+1)+(IF(UNE201&lt;101,UNE201,IF(UNE201&lt;201,UNE201/2,IF(UNE201&lt;=301,UNE201/3,UNE201/4))))</f>
        <v>712.03859999999997</v>
      </c>
      <c r="UNG201" s="62">
        <f t="shared" si="3867"/>
        <v>0</v>
      </c>
      <c r="UNH201" s="63"/>
      <c r="UNI201" s="62">
        <v>5</v>
      </c>
      <c r="UNJ201" s="63"/>
      <c r="UNK201" s="40" t="s">
        <v>192</v>
      </c>
      <c r="UNL201" s="40">
        <f t="shared" ref="UNL201" si="3872">(35.15+3.1+0.75*(2.75+2.3+2.75))*10.764</f>
        <v>474.69239999999996</v>
      </c>
      <c r="UNM201" s="40">
        <v>0</v>
      </c>
      <c r="UNN201" s="40">
        <f t="shared" ref="UNN201" si="3873">UNL201*(($F$183)+1)+(IF(UNM201&lt;101,UNM201,IF(UNM201&lt;201,UNM201/2,IF(UNM201&lt;=301,UNM201/3,UNM201/4))))</f>
        <v>712.03859999999997</v>
      </c>
      <c r="UNO201" s="62">
        <f t="shared" si="3867"/>
        <v>0</v>
      </c>
      <c r="UNP201" s="63"/>
      <c r="UNQ201" s="62">
        <v>5</v>
      </c>
      <c r="UNR201" s="63"/>
      <c r="UNS201" s="40" t="s">
        <v>192</v>
      </c>
      <c r="UNT201" s="40">
        <f t="shared" ref="UNT201" si="3874">(35.15+3.1+0.75*(2.75+2.3+2.75))*10.764</f>
        <v>474.69239999999996</v>
      </c>
      <c r="UNU201" s="40">
        <v>0</v>
      </c>
      <c r="UNV201" s="40">
        <f t="shared" ref="UNV201" si="3875">UNT201*(($F$183)+1)+(IF(UNU201&lt;101,UNU201,IF(UNU201&lt;201,UNU201/2,IF(UNU201&lt;=301,UNU201/3,UNU201/4))))</f>
        <v>712.03859999999997</v>
      </c>
      <c r="UNW201" s="62">
        <f t="shared" si="3867"/>
        <v>0</v>
      </c>
      <c r="UNX201" s="63"/>
      <c r="UNY201" s="62">
        <v>5</v>
      </c>
      <c r="UNZ201" s="63"/>
      <c r="UOA201" s="40" t="s">
        <v>192</v>
      </c>
      <c r="UOB201" s="40">
        <f t="shared" ref="UOB201" si="3876">(35.15+3.1+0.75*(2.75+2.3+2.75))*10.764</f>
        <v>474.69239999999996</v>
      </c>
      <c r="UOC201" s="40">
        <v>0</v>
      </c>
      <c r="UOD201" s="40">
        <f t="shared" ref="UOD201" si="3877">UOB201*(($F$183)+1)+(IF(UOC201&lt;101,UOC201,IF(UOC201&lt;201,UOC201/2,IF(UOC201&lt;=301,UOC201/3,UOC201/4))))</f>
        <v>712.03859999999997</v>
      </c>
      <c r="UOE201" s="62">
        <f t="shared" si="3867"/>
        <v>0</v>
      </c>
      <c r="UOF201" s="63"/>
      <c r="UOG201" s="62">
        <v>5</v>
      </c>
      <c r="UOH201" s="63"/>
      <c r="UOI201" s="40" t="s">
        <v>192</v>
      </c>
      <c r="UOJ201" s="40">
        <f t="shared" ref="UOJ201" si="3878">(35.15+3.1+0.75*(2.75+2.3+2.75))*10.764</f>
        <v>474.69239999999996</v>
      </c>
      <c r="UOK201" s="40">
        <v>0</v>
      </c>
      <c r="UOL201" s="40">
        <f t="shared" ref="UOL201" si="3879">UOJ201*(($F$183)+1)+(IF(UOK201&lt;101,UOK201,IF(UOK201&lt;201,UOK201/2,IF(UOK201&lt;=301,UOK201/3,UOK201/4))))</f>
        <v>712.03859999999997</v>
      </c>
      <c r="UOM201" s="62">
        <f t="shared" si="3867"/>
        <v>0</v>
      </c>
      <c r="UON201" s="63"/>
      <c r="UOO201" s="62">
        <v>5</v>
      </c>
      <c r="UOP201" s="63"/>
      <c r="UOQ201" s="40" t="s">
        <v>192</v>
      </c>
      <c r="UOR201" s="40">
        <f t="shared" ref="UOR201" si="3880">(35.15+3.1+0.75*(2.75+2.3+2.75))*10.764</f>
        <v>474.69239999999996</v>
      </c>
      <c r="UOS201" s="40">
        <v>0</v>
      </c>
      <c r="UOT201" s="40">
        <f t="shared" ref="UOT201" si="3881">UOR201*(($F$183)+1)+(IF(UOS201&lt;101,UOS201,IF(UOS201&lt;201,UOS201/2,IF(UOS201&lt;=301,UOS201/3,UOS201/4))))</f>
        <v>712.03859999999997</v>
      </c>
      <c r="UOU201" s="62">
        <f t="shared" si="3867"/>
        <v>0</v>
      </c>
      <c r="UOV201" s="63"/>
      <c r="UOW201" s="62">
        <v>5</v>
      </c>
      <c r="UOX201" s="63"/>
      <c r="UOY201" s="40" t="s">
        <v>192</v>
      </c>
      <c r="UOZ201" s="40">
        <f t="shared" ref="UOZ201" si="3882">(35.15+3.1+0.75*(2.75+2.3+2.75))*10.764</f>
        <v>474.69239999999996</v>
      </c>
      <c r="UPA201" s="40">
        <v>0</v>
      </c>
      <c r="UPB201" s="40">
        <f t="shared" ref="UPB201" si="3883">UOZ201*(($F$183)+1)+(IF(UPA201&lt;101,UPA201,IF(UPA201&lt;201,UPA201/2,IF(UPA201&lt;=301,UPA201/3,UPA201/4))))</f>
        <v>712.03859999999997</v>
      </c>
      <c r="UPC201" s="62">
        <f t="shared" ref="UPC201:URG201" si="3884">UPC200</f>
        <v>0</v>
      </c>
      <c r="UPD201" s="63"/>
      <c r="UPE201" s="62">
        <v>5</v>
      </c>
      <c r="UPF201" s="63"/>
      <c r="UPG201" s="40" t="s">
        <v>192</v>
      </c>
      <c r="UPH201" s="40">
        <f t="shared" ref="UPH201" si="3885">(35.15+3.1+0.75*(2.75+2.3+2.75))*10.764</f>
        <v>474.69239999999996</v>
      </c>
      <c r="UPI201" s="40">
        <v>0</v>
      </c>
      <c r="UPJ201" s="40">
        <f t="shared" ref="UPJ201" si="3886">UPH201*(($F$183)+1)+(IF(UPI201&lt;101,UPI201,IF(UPI201&lt;201,UPI201/2,IF(UPI201&lt;=301,UPI201/3,UPI201/4))))</f>
        <v>712.03859999999997</v>
      </c>
      <c r="UPK201" s="62">
        <f t="shared" si="3884"/>
        <v>0</v>
      </c>
      <c r="UPL201" s="63"/>
      <c r="UPM201" s="62">
        <v>5</v>
      </c>
      <c r="UPN201" s="63"/>
      <c r="UPO201" s="40" t="s">
        <v>192</v>
      </c>
      <c r="UPP201" s="40">
        <f t="shared" ref="UPP201" si="3887">(35.15+3.1+0.75*(2.75+2.3+2.75))*10.764</f>
        <v>474.69239999999996</v>
      </c>
      <c r="UPQ201" s="40">
        <v>0</v>
      </c>
      <c r="UPR201" s="40">
        <f t="shared" ref="UPR201" si="3888">UPP201*(($F$183)+1)+(IF(UPQ201&lt;101,UPQ201,IF(UPQ201&lt;201,UPQ201/2,IF(UPQ201&lt;=301,UPQ201/3,UPQ201/4))))</f>
        <v>712.03859999999997</v>
      </c>
      <c r="UPS201" s="62">
        <f t="shared" si="3884"/>
        <v>0</v>
      </c>
      <c r="UPT201" s="63"/>
      <c r="UPU201" s="62">
        <v>5</v>
      </c>
      <c r="UPV201" s="63"/>
      <c r="UPW201" s="40" t="s">
        <v>192</v>
      </c>
      <c r="UPX201" s="40">
        <f t="shared" ref="UPX201" si="3889">(35.15+3.1+0.75*(2.75+2.3+2.75))*10.764</f>
        <v>474.69239999999996</v>
      </c>
      <c r="UPY201" s="40">
        <v>0</v>
      </c>
      <c r="UPZ201" s="40">
        <f t="shared" ref="UPZ201" si="3890">UPX201*(($F$183)+1)+(IF(UPY201&lt;101,UPY201,IF(UPY201&lt;201,UPY201/2,IF(UPY201&lt;=301,UPY201/3,UPY201/4))))</f>
        <v>712.03859999999997</v>
      </c>
      <c r="UQA201" s="62">
        <f t="shared" si="3884"/>
        <v>0</v>
      </c>
      <c r="UQB201" s="63"/>
      <c r="UQC201" s="62">
        <v>5</v>
      </c>
      <c r="UQD201" s="63"/>
      <c r="UQE201" s="40" t="s">
        <v>192</v>
      </c>
      <c r="UQF201" s="40">
        <f t="shared" ref="UQF201" si="3891">(35.15+3.1+0.75*(2.75+2.3+2.75))*10.764</f>
        <v>474.69239999999996</v>
      </c>
      <c r="UQG201" s="40">
        <v>0</v>
      </c>
      <c r="UQH201" s="40">
        <f t="shared" ref="UQH201" si="3892">UQF201*(($F$183)+1)+(IF(UQG201&lt;101,UQG201,IF(UQG201&lt;201,UQG201/2,IF(UQG201&lt;=301,UQG201/3,UQG201/4))))</f>
        <v>712.03859999999997</v>
      </c>
      <c r="UQI201" s="62">
        <f t="shared" si="3884"/>
        <v>0</v>
      </c>
      <c r="UQJ201" s="63"/>
      <c r="UQK201" s="62">
        <v>5</v>
      </c>
      <c r="UQL201" s="63"/>
      <c r="UQM201" s="40" t="s">
        <v>192</v>
      </c>
      <c r="UQN201" s="40">
        <f t="shared" ref="UQN201" si="3893">(35.15+3.1+0.75*(2.75+2.3+2.75))*10.764</f>
        <v>474.69239999999996</v>
      </c>
      <c r="UQO201" s="40">
        <v>0</v>
      </c>
      <c r="UQP201" s="40">
        <f t="shared" ref="UQP201" si="3894">UQN201*(($F$183)+1)+(IF(UQO201&lt;101,UQO201,IF(UQO201&lt;201,UQO201/2,IF(UQO201&lt;=301,UQO201/3,UQO201/4))))</f>
        <v>712.03859999999997</v>
      </c>
      <c r="UQQ201" s="62">
        <f t="shared" si="3884"/>
        <v>0</v>
      </c>
      <c r="UQR201" s="63"/>
      <c r="UQS201" s="62">
        <v>5</v>
      </c>
      <c r="UQT201" s="63"/>
      <c r="UQU201" s="40" t="s">
        <v>192</v>
      </c>
      <c r="UQV201" s="40">
        <f t="shared" ref="UQV201" si="3895">(35.15+3.1+0.75*(2.75+2.3+2.75))*10.764</f>
        <v>474.69239999999996</v>
      </c>
      <c r="UQW201" s="40">
        <v>0</v>
      </c>
      <c r="UQX201" s="40">
        <f t="shared" ref="UQX201" si="3896">UQV201*(($F$183)+1)+(IF(UQW201&lt;101,UQW201,IF(UQW201&lt;201,UQW201/2,IF(UQW201&lt;=301,UQW201/3,UQW201/4))))</f>
        <v>712.03859999999997</v>
      </c>
      <c r="UQY201" s="62">
        <f t="shared" si="3884"/>
        <v>0</v>
      </c>
      <c r="UQZ201" s="63"/>
      <c r="URA201" s="62">
        <v>5</v>
      </c>
      <c r="URB201" s="63"/>
      <c r="URC201" s="40" t="s">
        <v>192</v>
      </c>
      <c r="URD201" s="40">
        <f t="shared" ref="URD201" si="3897">(35.15+3.1+0.75*(2.75+2.3+2.75))*10.764</f>
        <v>474.69239999999996</v>
      </c>
      <c r="URE201" s="40">
        <v>0</v>
      </c>
      <c r="URF201" s="40">
        <f t="shared" ref="URF201" si="3898">URD201*(($F$183)+1)+(IF(URE201&lt;101,URE201,IF(URE201&lt;201,URE201/2,IF(URE201&lt;=301,URE201/3,URE201/4))))</f>
        <v>712.03859999999997</v>
      </c>
      <c r="URG201" s="62">
        <f t="shared" si="3884"/>
        <v>0</v>
      </c>
      <c r="URH201" s="63"/>
      <c r="URI201" s="62">
        <v>5</v>
      </c>
      <c r="URJ201" s="63"/>
      <c r="URK201" s="40" t="s">
        <v>192</v>
      </c>
      <c r="URL201" s="40">
        <f t="shared" ref="URL201" si="3899">(35.15+3.1+0.75*(2.75+2.3+2.75))*10.764</f>
        <v>474.69239999999996</v>
      </c>
      <c r="URM201" s="40">
        <v>0</v>
      </c>
      <c r="URN201" s="40">
        <f t="shared" ref="URN201" si="3900">URL201*(($F$183)+1)+(IF(URM201&lt;101,URM201,IF(URM201&lt;201,URM201/2,IF(URM201&lt;=301,URM201/3,URM201/4))))</f>
        <v>712.03859999999997</v>
      </c>
      <c r="URO201" s="62">
        <f t="shared" ref="URO201:UTS201" si="3901">URO200</f>
        <v>0</v>
      </c>
      <c r="URP201" s="63"/>
      <c r="URQ201" s="62">
        <v>5</v>
      </c>
      <c r="URR201" s="63"/>
      <c r="URS201" s="40" t="s">
        <v>192</v>
      </c>
      <c r="URT201" s="40">
        <f t="shared" ref="URT201" si="3902">(35.15+3.1+0.75*(2.75+2.3+2.75))*10.764</f>
        <v>474.69239999999996</v>
      </c>
      <c r="URU201" s="40">
        <v>0</v>
      </c>
      <c r="URV201" s="40">
        <f t="shared" ref="URV201" si="3903">URT201*(($F$183)+1)+(IF(URU201&lt;101,URU201,IF(URU201&lt;201,URU201/2,IF(URU201&lt;=301,URU201/3,URU201/4))))</f>
        <v>712.03859999999997</v>
      </c>
      <c r="URW201" s="62">
        <f t="shared" si="3901"/>
        <v>0</v>
      </c>
      <c r="URX201" s="63"/>
      <c r="URY201" s="62">
        <v>5</v>
      </c>
      <c r="URZ201" s="63"/>
      <c r="USA201" s="40" t="s">
        <v>192</v>
      </c>
      <c r="USB201" s="40">
        <f t="shared" ref="USB201" si="3904">(35.15+3.1+0.75*(2.75+2.3+2.75))*10.764</f>
        <v>474.69239999999996</v>
      </c>
      <c r="USC201" s="40">
        <v>0</v>
      </c>
      <c r="USD201" s="40">
        <f t="shared" ref="USD201" si="3905">USB201*(($F$183)+1)+(IF(USC201&lt;101,USC201,IF(USC201&lt;201,USC201/2,IF(USC201&lt;=301,USC201/3,USC201/4))))</f>
        <v>712.03859999999997</v>
      </c>
      <c r="USE201" s="62">
        <f t="shared" si="3901"/>
        <v>0</v>
      </c>
      <c r="USF201" s="63"/>
      <c r="USG201" s="62">
        <v>5</v>
      </c>
      <c r="USH201" s="63"/>
      <c r="USI201" s="40" t="s">
        <v>192</v>
      </c>
      <c r="USJ201" s="40">
        <f t="shared" ref="USJ201" si="3906">(35.15+3.1+0.75*(2.75+2.3+2.75))*10.764</f>
        <v>474.69239999999996</v>
      </c>
      <c r="USK201" s="40">
        <v>0</v>
      </c>
      <c r="USL201" s="40">
        <f t="shared" ref="USL201" si="3907">USJ201*(($F$183)+1)+(IF(USK201&lt;101,USK201,IF(USK201&lt;201,USK201/2,IF(USK201&lt;=301,USK201/3,USK201/4))))</f>
        <v>712.03859999999997</v>
      </c>
      <c r="USM201" s="62">
        <f t="shared" si="3901"/>
        <v>0</v>
      </c>
      <c r="USN201" s="63"/>
      <c r="USO201" s="62">
        <v>5</v>
      </c>
      <c r="USP201" s="63"/>
      <c r="USQ201" s="40" t="s">
        <v>192</v>
      </c>
      <c r="USR201" s="40">
        <f t="shared" ref="USR201" si="3908">(35.15+3.1+0.75*(2.75+2.3+2.75))*10.764</f>
        <v>474.69239999999996</v>
      </c>
      <c r="USS201" s="40">
        <v>0</v>
      </c>
      <c r="UST201" s="40">
        <f t="shared" ref="UST201" si="3909">USR201*(($F$183)+1)+(IF(USS201&lt;101,USS201,IF(USS201&lt;201,USS201/2,IF(USS201&lt;=301,USS201/3,USS201/4))))</f>
        <v>712.03859999999997</v>
      </c>
      <c r="USU201" s="62">
        <f t="shared" si="3901"/>
        <v>0</v>
      </c>
      <c r="USV201" s="63"/>
      <c r="USW201" s="62">
        <v>5</v>
      </c>
      <c r="USX201" s="63"/>
      <c r="USY201" s="40" t="s">
        <v>192</v>
      </c>
      <c r="USZ201" s="40">
        <f t="shared" ref="USZ201" si="3910">(35.15+3.1+0.75*(2.75+2.3+2.75))*10.764</f>
        <v>474.69239999999996</v>
      </c>
      <c r="UTA201" s="40">
        <v>0</v>
      </c>
      <c r="UTB201" s="40">
        <f t="shared" ref="UTB201" si="3911">USZ201*(($F$183)+1)+(IF(UTA201&lt;101,UTA201,IF(UTA201&lt;201,UTA201/2,IF(UTA201&lt;=301,UTA201/3,UTA201/4))))</f>
        <v>712.03859999999997</v>
      </c>
      <c r="UTC201" s="62">
        <f t="shared" si="3901"/>
        <v>0</v>
      </c>
      <c r="UTD201" s="63"/>
      <c r="UTE201" s="62">
        <v>5</v>
      </c>
      <c r="UTF201" s="63"/>
      <c r="UTG201" s="40" t="s">
        <v>192</v>
      </c>
      <c r="UTH201" s="40">
        <f t="shared" ref="UTH201" si="3912">(35.15+3.1+0.75*(2.75+2.3+2.75))*10.764</f>
        <v>474.69239999999996</v>
      </c>
      <c r="UTI201" s="40">
        <v>0</v>
      </c>
      <c r="UTJ201" s="40">
        <f t="shared" ref="UTJ201" si="3913">UTH201*(($F$183)+1)+(IF(UTI201&lt;101,UTI201,IF(UTI201&lt;201,UTI201/2,IF(UTI201&lt;=301,UTI201/3,UTI201/4))))</f>
        <v>712.03859999999997</v>
      </c>
      <c r="UTK201" s="62">
        <f t="shared" si="3901"/>
        <v>0</v>
      </c>
      <c r="UTL201" s="63"/>
      <c r="UTM201" s="62">
        <v>5</v>
      </c>
      <c r="UTN201" s="63"/>
      <c r="UTO201" s="40" t="s">
        <v>192</v>
      </c>
      <c r="UTP201" s="40">
        <f t="shared" ref="UTP201" si="3914">(35.15+3.1+0.75*(2.75+2.3+2.75))*10.764</f>
        <v>474.69239999999996</v>
      </c>
      <c r="UTQ201" s="40">
        <v>0</v>
      </c>
      <c r="UTR201" s="40">
        <f t="shared" ref="UTR201" si="3915">UTP201*(($F$183)+1)+(IF(UTQ201&lt;101,UTQ201,IF(UTQ201&lt;201,UTQ201/2,IF(UTQ201&lt;=301,UTQ201/3,UTQ201/4))))</f>
        <v>712.03859999999997</v>
      </c>
      <c r="UTS201" s="62">
        <f t="shared" si="3901"/>
        <v>0</v>
      </c>
      <c r="UTT201" s="63"/>
      <c r="UTU201" s="62">
        <v>5</v>
      </c>
      <c r="UTV201" s="63"/>
      <c r="UTW201" s="40" t="s">
        <v>192</v>
      </c>
      <c r="UTX201" s="40">
        <f t="shared" ref="UTX201" si="3916">(35.15+3.1+0.75*(2.75+2.3+2.75))*10.764</f>
        <v>474.69239999999996</v>
      </c>
      <c r="UTY201" s="40">
        <v>0</v>
      </c>
      <c r="UTZ201" s="40">
        <f t="shared" ref="UTZ201" si="3917">UTX201*(($F$183)+1)+(IF(UTY201&lt;101,UTY201,IF(UTY201&lt;201,UTY201/2,IF(UTY201&lt;=301,UTY201/3,UTY201/4))))</f>
        <v>712.03859999999997</v>
      </c>
      <c r="UUA201" s="62">
        <f t="shared" ref="UUA201:UWE201" si="3918">UUA200</f>
        <v>0</v>
      </c>
      <c r="UUB201" s="63"/>
      <c r="UUC201" s="62">
        <v>5</v>
      </c>
      <c r="UUD201" s="63"/>
      <c r="UUE201" s="40" t="s">
        <v>192</v>
      </c>
      <c r="UUF201" s="40">
        <f t="shared" ref="UUF201" si="3919">(35.15+3.1+0.75*(2.75+2.3+2.75))*10.764</f>
        <v>474.69239999999996</v>
      </c>
      <c r="UUG201" s="40">
        <v>0</v>
      </c>
      <c r="UUH201" s="40">
        <f t="shared" ref="UUH201" si="3920">UUF201*(($F$183)+1)+(IF(UUG201&lt;101,UUG201,IF(UUG201&lt;201,UUG201/2,IF(UUG201&lt;=301,UUG201/3,UUG201/4))))</f>
        <v>712.03859999999997</v>
      </c>
      <c r="UUI201" s="62">
        <f t="shared" si="3918"/>
        <v>0</v>
      </c>
      <c r="UUJ201" s="63"/>
      <c r="UUK201" s="62">
        <v>5</v>
      </c>
      <c r="UUL201" s="63"/>
      <c r="UUM201" s="40" t="s">
        <v>192</v>
      </c>
      <c r="UUN201" s="40">
        <f t="shared" ref="UUN201" si="3921">(35.15+3.1+0.75*(2.75+2.3+2.75))*10.764</f>
        <v>474.69239999999996</v>
      </c>
      <c r="UUO201" s="40">
        <v>0</v>
      </c>
      <c r="UUP201" s="40">
        <f t="shared" ref="UUP201" si="3922">UUN201*(($F$183)+1)+(IF(UUO201&lt;101,UUO201,IF(UUO201&lt;201,UUO201/2,IF(UUO201&lt;=301,UUO201/3,UUO201/4))))</f>
        <v>712.03859999999997</v>
      </c>
      <c r="UUQ201" s="62">
        <f t="shared" si="3918"/>
        <v>0</v>
      </c>
      <c r="UUR201" s="63"/>
      <c r="UUS201" s="62">
        <v>5</v>
      </c>
      <c r="UUT201" s="63"/>
      <c r="UUU201" s="40" t="s">
        <v>192</v>
      </c>
      <c r="UUV201" s="40">
        <f t="shared" ref="UUV201" si="3923">(35.15+3.1+0.75*(2.75+2.3+2.75))*10.764</f>
        <v>474.69239999999996</v>
      </c>
      <c r="UUW201" s="40">
        <v>0</v>
      </c>
      <c r="UUX201" s="40">
        <f t="shared" ref="UUX201" si="3924">UUV201*(($F$183)+1)+(IF(UUW201&lt;101,UUW201,IF(UUW201&lt;201,UUW201/2,IF(UUW201&lt;=301,UUW201/3,UUW201/4))))</f>
        <v>712.03859999999997</v>
      </c>
      <c r="UUY201" s="62">
        <f t="shared" si="3918"/>
        <v>0</v>
      </c>
      <c r="UUZ201" s="63"/>
      <c r="UVA201" s="62">
        <v>5</v>
      </c>
      <c r="UVB201" s="63"/>
      <c r="UVC201" s="40" t="s">
        <v>192</v>
      </c>
      <c r="UVD201" s="40">
        <f t="shared" ref="UVD201" si="3925">(35.15+3.1+0.75*(2.75+2.3+2.75))*10.764</f>
        <v>474.69239999999996</v>
      </c>
      <c r="UVE201" s="40">
        <v>0</v>
      </c>
      <c r="UVF201" s="40">
        <f t="shared" ref="UVF201" si="3926">UVD201*(($F$183)+1)+(IF(UVE201&lt;101,UVE201,IF(UVE201&lt;201,UVE201/2,IF(UVE201&lt;=301,UVE201/3,UVE201/4))))</f>
        <v>712.03859999999997</v>
      </c>
      <c r="UVG201" s="62">
        <f t="shared" si="3918"/>
        <v>0</v>
      </c>
      <c r="UVH201" s="63"/>
      <c r="UVI201" s="62">
        <v>5</v>
      </c>
      <c r="UVJ201" s="63"/>
      <c r="UVK201" s="40" t="s">
        <v>192</v>
      </c>
      <c r="UVL201" s="40">
        <f t="shared" ref="UVL201" si="3927">(35.15+3.1+0.75*(2.75+2.3+2.75))*10.764</f>
        <v>474.69239999999996</v>
      </c>
      <c r="UVM201" s="40">
        <v>0</v>
      </c>
      <c r="UVN201" s="40">
        <f t="shared" ref="UVN201" si="3928">UVL201*(($F$183)+1)+(IF(UVM201&lt;101,UVM201,IF(UVM201&lt;201,UVM201/2,IF(UVM201&lt;=301,UVM201/3,UVM201/4))))</f>
        <v>712.03859999999997</v>
      </c>
      <c r="UVO201" s="62">
        <f t="shared" si="3918"/>
        <v>0</v>
      </c>
      <c r="UVP201" s="63"/>
      <c r="UVQ201" s="62">
        <v>5</v>
      </c>
      <c r="UVR201" s="63"/>
      <c r="UVS201" s="40" t="s">
        <v>192</v>
      </c>
      <c r="UVT201" s="40">
        <f t="shared" ref="UVT201" si="3929">(35.15+3.1+0.75*(2.75+2.3+2.75))*10.764</f>
        <v>474.69239999999996</v>
      </c>
      <c r="UVU201" s="40">
        <v>0</v>
      </c>
      <c r="UVV201" s="40">
        <f t="shared" ref="UVV201" si="3930">UVT201*(($F$183)+1)+(IF(UVU201&lt;101,UVU201,IF(UVU201&lt;201,UVU201/2,IF(UVU201&lt;=301,UVU201/3,UVU201/4))))</f>
        <v>712.03859999999997</v>
      </c>
      <c r="UVW201" s="62">
        <f t="shared" si="3918"/>
        <v>0</v>
      </c>
      <c r="UVX201" s="63"/>
      <c r="UVY201" s="62">
        <v>5</v>
      </c>
      <c r="UVZ201" s="63"/>
      <c r="UWA201" s="40" t="s">
        <v>192</v>
      </c>
      <c r="UWB201" s="40">
        <f t="shared" ref="UWB201" si="3931">(35.15+3.1+0.75*(2.75+2.3+2.75))*10.764</f>
        <v>474.69239999999996</v>
      </c>
      <c r="UWC201" s="40">
        <v>0</v>
      </c>
      <c r="UWD201" s="40">
        <f t="shared" ref="UWD201" si="3932">UWB201*(($F$183)+1)+(IF(UWC201&lt;101,UWC201,IF(UWC201&lt;201,UWC201/2,IF(UWC201&lt;=301,UWC201/3,UWC201/4))))</f>
        <v>712.03859999999997</v>
      </c>
      <c r="UWE201" s="62">
        <f t="shared" si="3918"/>
        <v>0</v>
      </c>
      <c r="UWF201" s="63"/>
      <c r="UWG201" s="62">
        <v>5</v>
      </c>
      <c r="UWH201" s="63"/>
      <c r="UWI201" s="40" t="s">
        <v>192</v>
      </c>
      <c r="UWJ201" s="40">
        <f t="shared" ref="UWJ201" si="3933">(35.15+3.1+0.75*(2.75+2.3+2.75))*10.764</f>
        <v>474.69239999999996</v>
      </c>
      <c r="UWK201" s="40">
        <v>0</v>
      </c>
      <c r="UWL201" s="40">
        <f t="shared" ref="UWL201" si="3934">UWJ201*(($F$183)+1)+(IF(UWK201&lt;101,UWK201,IF(UWK201&lt;201,UWK201/2,IF(UWK201&lt;=301,UWK201/3,UWK201/4))))</f>
        <v>712.03859999999997</v>
      </c>
      <c r="UWM201" s="62">
        <f t="shared" ref="UWM201:UYQ201" si="3935">UWM200</f>
        <v>0</v>
      </c>
      <c r="UWN201" s="63"/>
      <c r="UWO201" s="62">
        <v>5</v>
      </c>
      <c r="UWP201" s="63"/>
      <c r="UWQ201" s="40" t="s">
        <v>192</v>
      </c>
      <c r="UWR201" s="40">
        <f t="shared" ref="UWR201" si="3936">(35.15+3.1+0.75*(2.75+2.3+2.75))*10.764</f>
        <v>474.69239999999996</v>
      </c>
      <c r="UWS201" s="40">
        <v>0</v>
      </c>
      <c r="UWT201" s="40">
        <f t="shared" ref="UWT201" si="3937">UWR201*(($F$183)+1)+(IF(UWS201&lt;101,UWS201,IF(UWS201&lt;201,UWS201/2,IF(UWS201&lt;=301,UWS201/3,UWS201/4))))</f>
        <v>712.03859999999997</v>
      </c>
      <c r="UWU201" s="62">
        <f t="shared" si="3935"/>
        <v>0</v>
      </c>
      <c r="UWV201" s="63"/>
      <c r="UWW201" s="62">
        <v>5</v>
      </c>
      <c r="UWX201" s="63"/>
      <c r="UWY201" s="40" t="s">
        <v>192</v>
      </c>
      <c r="UWZ201" s="40">
        <f t="shared" ref="UWZ201" si="3938">(35.15+3.1+0.75*(2.75+2.3+2.75))*10.764</f>
        <v>474.69239999999996</v>
      </c>
      <c r="UXA201" s="40">
        <v>0</v>
      </c>
      <c r="UXB201" s="40">
        <f t="shared" ref="UXB201" si="3939">UWZ201*(($F$183)+1)+(IF(UXA201&lt;101,UXA201,IF(UXA201&lt;201,UXA201/2,IF(UXA201&lt;=301,UXA201/3,UXA201/4))))</f>
        <v>712.03859999999997</v>
      </c>
      <c r="UXC201" s="62">
        <f t="shared" si="3935"/>
        <v>0</v>
      </c>
      <c r="UXD201" s="63"/>
      <c r="UXE201" s="62">
        <v>5</v>
      </c>
      <c r="UXF201" s="63"/>
      <c r="UXG201" s="40" t="s">
        <v>192</v>
      </c>
      <c r="UXH201" s="40">
        <f t="shared" ref="UXH201" si="3940">(35.15+3.1+0.75*(2.75+2.3+2.75))*10.764</f>
        <v>474.69239999999996</v>
      </c>
      <c r="UXI201" s="40">
        <v>0</v>
      </c>
      <c r="UXJ201" s="40">
        <f t="shared" ref="UXJ201" si="3941">UXH201*(($F$183)+1)+(IF(UXI201&lt;101,UXI201,IF(UXI201&lt;201,UXI201/2,IF(UXI201&lt;=301,UXI201/3,UXI201/4))))</f>
        <v>712.03859999999997</v>
      </c>
      <c r="UXK201" s="62">
        <f t="shared" si="3935"/>
        <v>0</v>
      </c>
      <c r="UXL201" s="63"/>
      <c r="UXM201" s="62">
        <v>5</v>
      </c>
      <c r="UXN201" s="63"/>
      <c r="UXO201" s="40" t="s">
        <v>192</v>
      </c>
      <c r="UXP201" s="40">
        <f t="shared" ref="UXP201" si="3942">(35.15+3.1+0.75*(2.75+2.3+2.75))*10.764</f>
        <v>474.69239999999996</v>
      </c>
      <c r="UXQ201" s="40">
        <v>0</v>
      </c>
      <c r="UXR201" s="40">
        <f t="shared" ref="UXR201" si="3943">UXP201*(($F$183)+1)+(IF(UXQ201&lt;101,UXQ201,IF(UXQ201&lt;201,UXQ201/2,IF(UXQ201&lt;=301,UXQ201/3,UXQ201/4))))</f>
        <v>712.03859999999997</v>
      </c>
      <c r="UXS201" s="62">
        <f t="shared" si="3935"/>
        <v>0</v>
      </c>
      <c r="UXT201" s="63"/>
      <c r="UXU201" s="62">
        <v>5</v>
      </c>
      <c r="UXV201" s="63"/>
      <c r="UXW201" s="40" t="s">
        <v>192</v>
      </c>
      <c r="UXX201" s="40">
        <f t="shared" ref="UXX201" si="3944">(35.15+3.1+0.75*(2.75+2.3+2.75))*10.764</f>
        <v>474.69239999999996</v>
      </c>
      <c r="UXY201" s="40">
        <v>0</v>
      </c>
      <c r="UXZ201" s="40">
        <f t="shared" ref="UXZ201" si="3945">UXX201*(($F$183)+1)+(IF(UXY201&lt;101,UXY201,IF(UXY201&lt;201,UXY201/2,IF(UXY201&lt;=301,UXY201/3,UXY201/4))))</f>
        <v>712.03859999999997</v>
      </c>
      <c r="UYA201" s="62">
        <f t="shared" si="3935"/>
        <v>0</v>
      </c>
      <c r="UYB201" s="63"/>
      <c r="UYC201" s="62">
        <v>5</v>
      </c>
      <c r="UYD201" s="63"/>
      <c r="UYE201" s="40" t="s">
        <v>192</v>
      </c>
      <c r="UYF201" s="40">
        <f t="shared" ref="UYF201" si="3946">(35.15+3.1+0.75*(2.75+2.3+2.75))*10.764</f>
        <v>474.69239999999996</v>
      </c>
      <c r="UYG201" s="40">
        <v>0</v>
      </c>
      <c r="UYH201" s="40">
        <f t="shared" ref="UYH201" si="3947">UYF201*(($F$183)+1)+(IF(UYG201&lt;101,UYG201,IF(UYG201&lt;201,UYG201/2,IF(UYG201&lt;=301,UYG201/3,UYG201/4))))</f>
        <v>712.03859999999997</v>
      </c>
      <c r="UYI201" s="62">
        <f t="shared" si="3935"/>
        <v>0</v>
      </c>
      <c r="UYJ201" s="63"/>
      <c r="UYK201" s="62">
        <v>5</v>
      </c>
      <c r="UYL201" s="63"/>
      <c r="UYM201" s="40" t="s">
        <v>192</v>
      </c>
      <c r="UYN201" s="40">
        <f t="shared" ref="UYN201" si="3948">(35.15+3.1+0.75*(2.75+2.3+2.75))*10.764</f>
        <v>474.69239999999996</v>
      </c>
      <c r="UYO201" s="40">
        <v>0</v>
      </c>
      <c r="UYP201" s="40">
        <f t="shared" ref="UYP201" si="3949">UYN201*(($F$183)+1)+(IF(UYO201&lt;101,UYO201,IF(UYO201&lt;201,UYO201/2,IF(UYO201&lt;=301,UYO201/3,UYO201/4))))</f>
        <v>712.03859999999997</v>
      </c>
      <c r="UYQ201" s="62">
        <f t="shared" si="3935"/>
        <v>0</v>
      </c>
      <c r="UYR201" s="63"/>
      <c r="UYS201" s="62">
        <v>5</v>
      </c>
      <c r="UYT201" s="63"/>
      <c r="UYU201" s="40" t="s">
        <v>192</v>
      </c>
      <c r="UYV201" s="40">
        <f t="shared" ref="UYV201" si="3950">(35.15+3.1+0.75*(2.75+2.3+2.75))*10.764</f>
        <v>474.69239999999996</v>
      </c>
      <c r="UYW201" s="40">
        <v>0</v>
      </c>
      <c r="UYX201" s="40">
        <f t="shared" ref="UYX201" si="3951">UYV201*(($F$183)+1)+(IF(UYW201&lt;101,UYW201,IF(UYW201&lt;201,UYW201/2,IF(UYW201&lt;=301,UYW201/3,UYW201/4))))</f>
        <v>712.03859999999997</v>
      </c>
      <c r="UYY201" s="62">
        <f t="shared" ref="UYY201:VBC201" si="3952">UYY200</f>
        <v>0</v>
      </c>
      <c r="UYZ201" s="63"/>
      <c r="UZA201" s="62">
        <v>5</v>
      </c>
      <c r="UZB201" s="63"/>
      <c r="UZC201" s="40" t="s">
        <v>192</v>
      </c>
      <c r="UZD201" s="40">
        <f t="shared" ref="UZD201" si="3953">(35.15+3.1+0.75*(2.75+2.3+2.75))*10.764</f>
        <v>474.69239999999996</v>
      </c>
      <c r="UZE201" s="40">
        <v>0</v>
      </c>
      <c r="UZF201" s="40">
        <f t="shared" ref="UZF201" si="3954">UZD201*(($F$183)+1)+(IF(UZE201&lt;101,UZE201,IF(UZE201&lt;201,UZE201/2,IF(UZE201&lt;=301,UZE201/3,UZE201/4))))</f>
        <v>712.03859999999997</v>
      </c>
      <c r="UZG201" s="62">
        <f t="shared" si="3952"/>
        <v>0</v>
      </c>
      <c r="UZH201" s="63"/>
      <c r="UZI201" s="62">
        <v>5</v>
      </c>
      <c r="UZJ201" s="63"/>
      <c r="UZK201" s="40" t="s">
        <v>192</v>
      </c>
      <c r="UZL201" s="40">
        <f t="shared" ref="UZL201" si="3955">(35.15+3.1+0.75*(2.75+2.3+2.75))*10.764</f>
        <v>474.69239999999996</v>
      </c>
      <c r="UZM201" s="40">
        <v>0</v>
      </c>
      <c r="UZN201" s="40">
        <f t="shared" ref="UZN201" si="3956">UZL201*(($F$183)+1)+(IF(UZM201&lt;101,UZM201,IF(UZM201&lt;201,UZM201/2,IF(UZM201&lt;=301,UZM201/3,UZM201/4))))</f>
        <v>712.03859999999997</v>
      </c>
      <c r="UZO201" s="62">
        <f t="shared" si="3952"/>
        <v>0</v>
      </c>
      <c r="UZP201" s="63"/>
      <c r="UZQ201" s="62">
        <v>5</v>
      </c>
      <c r="UZR201" s="63"/>
      <c r="UZS201" s="40" t="s">
        <v>192</v>
      </c>
      <c r="UZT201" s="40">
        <f t="shared" ref="UZT201" si="3957">(35.15+3.1+0.75*(2.75+2.3+2.75))*10.764</f>
        <v>474.69239999999996</v>
      </c>
      <c r="UZU201" s="40">
        <v>0</v>
      </c>
      <c r="UZV201" s="40">
        <f t="shared" ref="UZV201" si="3958">UZT201*(($F$183)+1)+(IF(UZU201&lt;101,UZU201,IF(UZU201&lt;201,UZU201/2,IF(UZU201&lt;=301,UZU201/3,UZU201/4))))</f>
        <v>712.03859999999997</v>
      </c>
      <c r="UZW201" s="62">
        <f t="shared" si="3952"/>
        <v>0</v>
      </c>
      <c r="UZX201" s="63"/>
      <c r="UZY201" s="62">
        <v>5</v>
      </c>
      <c r="UZZ201" s="63"/>
      <c r="VAA201" s="40" t="s">
        <v>192</v>
      </c>
      <c r="VAB201" s="40">
        <f t="shared" ref="VAB201" si="3959">(35.15+3.1+0.75*(2.75+2.3+2.75))*10.764</f>
        <v>474.69239999999996</v>
      </c>
      <c r="VAC201" s="40">
        <v>0</v>
      </c>
      <c r="VAD201" s="40">
        <f t="shared" ref="VAD201" si="3960">VAB201*(($F$183)+1)+(IF(VAC201&lt;101,VAC201,IF(VAC201&lt;201,VAC201/2,IF(VAC201&lt;=301,VAC201/3,VAC201/4))))</f>
        <v>712.03859999999997</v>
      </c>
      <c r="VAE201" s="62">
        <f t="shared" si="3952"/>
        <v>0</v>
      </c>
      <c r="VAF201" s="63"/>
      <c r="VAG201" s="62">
        <v>5</v>
      </c>
      <c r="VAH201" s="63"/>
      <c r="VAI201" s="40" t="s">
        <v>192</v>
      </c>
      <c r="VAJ201" s="40">
        <f t="shared" ref="VAJ201" si="3961">(35.15+3.1+0.75*(2.75+2.3+2.75))*10.764</f>
        <v>474.69239999999996</v>
      </c>
      <c r="VAK201" s="40">
        <v>0</v>
      </c>
      <c r="VAL201" s="40">
        <f t="shared" ref="VAL201" si="3962">VAJ201*(($F$183)+1)+(IF(VAK201&lt;101,VAK201,IF(VAK201&lt;201,VAK201/2,IF(VAK201&lt;=301,VAK201/3,VAK201/4))))</f>
        <v>712.03859999999997</v>
      </c>
      <c r="VAM201" s="62">
        <f t="shared" si="3952"/>
        <v>0</v>
      </c>
      <c r="VAN201" s="63"/>
      <c r="VAO201" s="62">
        <v>5</v>
      </c>
      <c r="VAP201" s="63"/>
      <c r="VAQ201" s="40" t="s">
        <v>192</v>
      </c>
      <c r="VAR201" s="40">
        <f t="shared" ref="VAR201" si="3963">(35.15+3.1+0.75*(2.75+2.3+2.75))*10.764</f>
        <v>474.69239999999996</v>
      </c>
      <c r="VAS201" s="40">
        <v>0</v>
      </c>
      <c r="VAT201" s="40">
        <f t="shared" ref="VAT201" si="3964">VAR201*(($F$183)+1)+(IF(VAS201&lt;101,VAS201,IF(VAS201&lt;201,VAS201/2,IF(VAS201&lt;=301,VAS201/3,VAS201/4))))</f>
        <v>712.03859999999997</v>
      </c>
      <c r="VAU201" s="62">
        <f t="shared" si="3952"/>
        <v>0</v>
      </c>
      <c r="VAV201" s="63"/>
      <c r="VAW201" s="62">
        <v>5</v>
      </c>
      <c r="VAX201" s="63"/>
      <c r="VAY201" s="40" t="s">
        <v>192</v>
      </c>
      <c r="VAZ201" s="40">
        <f t="shared" ref="VAZ201" si="3965">(35.15+3.1+0.75*(2.75+2.3+2.75))*10.764</f>
        <v>474.69239999999996</v>
      </c>
      <c r="VBA201" s="40">
        <v>0</v>
      </c>
      <c r="VBB201" s="40">
        <f t="shared" ref="VBB201" si="3966">VAZ201*(($F$183)+1)+(IF(VBA201&lt;101,VBA201,IF(VBA201&lt;201,VBA201/2,IF(VBA201&lt;=301,VBA201/3,VBA201/4))))</f>
        <v>712.03859999999997</v>
      </c>
      <c r="VBC201" s="62">
        <f t="shared" si="3952"/>
        <v>0</v>
      </c>
      <c r="VBD201" s="63"/>
      <c r="VBE201" s="62">
        <v>5</v>
      </c>
      <c r="VBF201" s="63"/>
      <c r="VBG201" s="40" t="s">
        <v>192</v>
      </c>
      <c r="VBH201" s="40">
        <f t="shared" ref="VBH201" si="3967">(35.15+3.1+0.75*(2.75+2.3+2.75))*10.764</f>
        <v>474.69239999999996</v>
      </c>
      <c r="VBI201" s="40">
        <v>0</v>
      </c>
      <c r="VBJ201" s="40">
        <f t="shared" ref="VBJ201" si="3968">VBH201*(($F$183)+1)+(IF(VBI201&lt;101,VBI201,IF(VBI201&lt;201,VBI201/2,IF(VBI201&lt;=301,VBI201/3,VBI201/4))))</f>
        <v>712.03859999999997</v>
      </c>
      <c r="VBK201" s="62">
        <f t="shared" ref="VBK201:VDO201" si="3969">VBK200</f>
        <v>0</v>
      </c>
      <c r="VBL201" s="63"/>
      <c r="VBM201" s="62">
        <v>5</v>
      </c>
      <c r="VBN201" s="63"/>
      <c r="VBO201" s="40" t="s">
        <v>192</v>
      </c>
      <c r="VBP201" s="40">
        <f t="shared" ref="VBP201" si="3970">(35.15+3.1+0.75*(2.75+2.3+2.75))*10.764</f>
        <v>474.69239999999996</v>
      </c>
      <c r="VBQ201" s="40">
        <v>0</v>
      </c>
      <c r="VBR201" s="40">
        <f t="shared" ref="VBR201" si="3971">VBP201*(($F$183)+1)+(IF(VBQ201&lt;101,VBQ201,IF(VBQ201&lt;201,VBQ201/2,IF(VBQ201&lt;=301,VBQ201/3,VBQ201/4))))</f>
        <v>712.03859999999997</v>
      </c>
      <c r="VBS201" s="62">
        <f t="shared" si="3969"/>
        <v>0</v>
      </c>
      <c r="VBT201" s="63"/>
      <c r="VBU201" s="62">
        <v>5</v>
      </c>
      <c r="VBV201" s="63"/>
      <c r="VBW201" s="40" t="s">
        <v>192</v>
      </c>
      <c r="VBX201" s="40">
        <f t="shared" ref="VBX201" si="3972">(35.15+3.1+0.75*(2.75+2.3+2.75))*10.764</f>
        <v>474.69239999999996</v>
      </c>
      <c r="VBY201" s="40">
        <v>0</v>
      </c>
      <c r="VBZ201" s="40">
        <f t="shared" ref="VBZ201" si="3973">VBX201*(($F$183)+1)+(IF(VBY201&lt;101,VBY201,IF(VBY201&lt;201,VBY201/2,IF(VBY201&lt;=301,VBY201/3,VBY201/4))))</f>
        <v>712.03859999999997</v>
      </c>
      <c r="VCA201" s="62">
        <f t="shared" si="3969"/>
        <v>0</v>
      </c>
      <c r="VCB201" s="63"/>
      <c r="VCC201" s="62">
        <v>5</v>
      </c>
      <c r="VCD201" s="63"/>
      <c r="VCE201" s="40" t="s">
        <v>192</v>
      </c>
      <c r="VCF201" s="40">
        <f t="shared" ref="VCF201" si="3974">(35.15+3.1+0.75*(2.75+2.3+2.75))*10.764</f>
        <v>474.69239999999996</v>
      </c>
      <c r="VCG201" s="40">
        <v>0</v>
      </c>
      <c r="VCH201" s="40">
        <f t="shared" ref="VCH201" si="3975">VCF201*(($F$183)+1)+(IF(VCG201&lt;101,VCG201,IF(VCG201&lt;201,VCG201/2,IF(VCG201&lt;=301,VCG201/3,VCG201/4))))</f>
        <v>712.03859999999997</v>
      </c>
      <c r="VCI201" s="62">
        <f t="shared" si="3969"/>
        <v>0</v>
      </c>
      <c r="VCJ201" s="63"/>
      <c r="VCK201" s="62">
        <v>5</v>
      </c>
      <c r="VCL201" s="63"/>
      <c r="VCM201" s="40" t="s">
        <v>192</v>
      </c>
      <c r="VCN201" s="40">
        <f t="shared" ref="VCN201" si="3976">(35.15+3.1+0.75*(2.75+2.3+2.75))*10.764</f>
        <v>474.69239999999996</v>
      </c>
      <c r="VCO201" s="40">
        <v>0</v>
      </c>
      <c r="VCP201" s="40">
        <f t="shared" ref="VCP201" si="3977">VCN201*(($F$183)+1)+(IF(VCO201&lt;101,VCO201,IF(VCO201&lt;201,VCO201/2,IF(VCO201&lt;=301,VCO201/3,VCO201/4))))</f>
        <v>712.03859999999997</v>
      </c>
      <c r="VCQ201" s="62">
        <f t="shared" si="3969"/>
        <v>0</v>
      </c>
      <c r="VCR201" s="63"/>
      <c r="VCS201" s="62">
        <v>5</v>
      </c>
      <c r="VCT201" s="63"/>
      <c r="VCU201" s="40" t="s">
        <v>192</v>
      </c>
      <c r="VCV201" s="40">
        <f t="shared" ref="VCV201" si="3978">(35.15+3.1+0.75*(2.75+2.3+2.75))*10.764</f>
        <v>474.69239999999996</v>
      </c>
      <c r="VCW201" s="40">
        <v>0</v>
      </c>
      <c r="VCX201" s="40">
        <f t="shared" ref="VCX201" si="3979">VCV201*(($F$183)+1)+(IF(VCW201&lt;101,VCW201,IF(VCW201&lt;201,VCW201/2,IF(VCW201&lt;=301,VCW201/3,VCW201/4))))</f>
        <v>712.03859999999997</v>
      </c>
      <c r="VCY201" s="62">
        <f t="shared" si="3969"/>
        <v>0</v>
      </c>
      <c r="VCZ201" s="63"/>
      <c r="VDA201" s="62">
        <v>5</v>
      </c>
      <c r="VDB201" s="63"/>
      <c r="VDC201" s="40" t="s">
        <v>192</v>
      </c>
      <c r="VDD201" s="40">
        <f t="shared" ref="VDD201" si="3980">(35.15+3.1+0.75*(2.75+2.3+2.75))*10.764</f>
        <v>474.69239999999996</v>
      </c>
      <c r="VDE201" s="40">
        <v>0</v>
      </c>
      <c r="VDF201" s="40">
        <f t="shared" ref="VDF201" si="3981">VDD201*(($F$183)+1)+(IF(VDE201&lt;101,VDE201,IF(VDE201&lt;201,VDE201/2,IF(VDE201&lt;=301,VDE201/3,VDE201/4))))</f>
        <v>712.03859999999997</v>
      </c>
      <c r="VDG201" s="62">
        <f t="shared" si="3969"/>
        <v>0</v>
      </c>
      <c r="VDH201" s="63"/>
      <c r="VDI201" s="62">
        <v>5</v>
      </c>
      <c r="VDJ201" s="63"/>
      <c r="VDK201" s="40" t="s">
        <v>192</v>
      </c>
      <c r="VDL201" s="40">
        <f t="shared" ref="VDL201" si="3982">(35.15+3.1+0.75*(2.75+2.3+2.75))*10.764</f>
        <v>474.69239999999996</v>
      </c>
      <c r="VDM201" s="40">
        <v>0</v>
      </c>
      <c r="VDN201" s="40">
        <f t="shared" ref="VDN201" si="3983">VDL201*(($F$183)+1)+(IF(VDM201&lt;101,VDM201,IF(VDM201&lt;201,VDM201/2,IF(VDM201&lt;=301,VDM201/3,VDM201/4))))</f>
        <v>712.03859999999997</v>
      </c>
      <c r="VDO201" s="62">
        <f t="shared" si="3969"/>
        <v>0</v>
      </c>
      <c r="VDP201" s="63"/>
      <c r="VDQ201" s="62">
        <v>5</v>
      </c>
      <c r="VDR201" s="63"/>
      <c r="VDS201" s="40" t="s">
        <v>192</v>
      </c>
      <c r="VDT201" s="40">
        <f t="shared" ref="VDT201" si="3984">(35.15+3.1+0.75*(2.75+2.3+2.75))*10.764</f>
        <v>474.69239999999996</v>
      </c>
      <c r="VDU201" s="40">
        <v>0</v>
      </c>
      <c r="VDV201" s="40">
        <f t="shared" ref="VDV201" si="3985">VDT201*(($F$183)+1)+(IF(VDU201&lt;101,VDU201,IF(VDU201&lt;201,VDU201/2,IF(VDU201&lt;=301,VDU201/3,VDU201/4))))</f>
        <v>712.03859999999997</v>
      </c>
      <c r="VDW201" s="62">
        <f t="shared" ref="VDW201:VGA201" si="3986">VDW200</f>
        <v>0</v>
      </c>
      <c r="VDX201" s="63"/>
      <c r="VDY201" s="62">
        <v>5</v>
      </c>
      <c r="VDZ201" s="63"/>
      <c r="VEA201" s="40" t="s">
        <v>192</v>
      </c>
      <c r="VEB201" s="40">
        <f t="shared" ref="VEB201" si="3987">(35.15+3.1+0.75*(2.75+2.3+2.75))*10.764</f>
        <v>474.69239999999996</v>
      </c>
      <c r="VEC201" s="40">
        <v>0</v>
      </c>
      <c r="VED201" s="40">
        <f t="shared" ref="VED201" si="3988">VEB201*(($F$183)+1)+(IF(VEC201&lt;101,VEC201,IF(VEC201&lt;201,VEC201/2,IF(VEC201&lt;=301,VEC201/3,VEC201/4))))</f>
        <v>712.03859999999997</v>
      </c>
      <c r="VEE201" s="62">
        <f t="shared" si="3986"/>
        <v>0</v>
      </c>
      <c r="VEF201" s="63"/>
      <c r="VEG201" s="62">
        <v>5</v>
      </c>
      <c r="VEH201" s="63"/>
      <c r="VEI201" s="40" t="s">
        <v>192</v>
      </c>
      <c r="VEJ201" s="40">
        <f t="shared" ref="VEJ201" si="3989">(35.15+3.1+0.75*(2.75+2.3+2.75))*10.764</f>
        <v>474.69239999999996</v>
      </c>
      <c r="VEK201" s="40">
        <v>0</v>
      </c>
      <c r="VEL201" s="40">
        <f t="shared" ref="VEL201" si="3990">VEJ201*(($F$183)+1)+(IF(VEK201&lt;101,VEK201,IF(VEK201&lt;201,VEK201/2,IF(VEK201&lt;=301,VEK201/3,VEK201/4))))</f>
        <v>712.03859999999997</v>
      </c>
      <c r="VEM201" s="62">
        <f t="shared" si="3986"/>
        <v>0</v>
      </c>
      <c r="VEN201" s="63"/>
      <c r="VEO201" s="62">
        <v>5</v>
      </c>
      <c r="VEP201" s="63"/>
      <c r="VEQ201" s="40" t="s">
        <v>192</v>
      </c>
      <c r="VER201" s="40">
        <f t="shared" ref="VER201" si="3991">(35.15+3.1+0.75*(2.75+2.3+2.75))*10.764</f>
        <v>474.69239999999996</v>
      </c>
      <c r="VES201" s="40">
        <v>0</v>
      </c>
      <c r="VET201" s="40">
        <f t="shared" ref="VET201" si="3992">VER201*(($F$183)+1)+(IF(VES201&lt;101,VES201,IF(VES201&lt;201,VES201/2,IF(VES201&lt;=301,VES201/3,VES201/4))))</f>
        <v>712.03859999999997</v>
      </c>
      <c r="VEU201" s="62">
        <f t="shared" si="3986"/>
        <v>0</v>
      </c>
      <c r="VEV201" s="63"/>
      <c r="VEW201" s="62">
        <v>5</v>
      </c>
      <c r="VEX201" s="63"/>
      <c r="VEY201" s="40" t="s">
        <v>192</v>
      </c>
      <c r="VEZ201" s="40">
        <f t="shared" ref="VEZ201" si="3993">(35.15+3.1+0.75*(2.75+2.3+2.75))*10.764</f>
        <v>474.69239999999996</v>
      </c>
      <c r="VFA201" s="40">
        <v>0</v>
      </c>
      <c r="VFB201" s="40">
        <f t="shared" ref="VFB201" si="3994">VEZ201*(($F$183)+1)+(IF(VFA201&lt;101,VFA201,IF(VFA201&lt;201,VFA201/2,IF(VFA201&lt;=301,VFA201/3,VFA201/4))))</f>
        <v>712.03859999999997</v>
      </c>
      <c r="VFC201" s="62">
        <f t="shared" si="3986"/>
        <v>0</v>
      </c>
      <c r="VFD201" s="63"/>
      <c r="VFE201" s="62">
        <v>5</v>
      </c>
      <c r="VFF201" s="63"/>
      <c r="VFG201" s="40" t="s">
        <v>192</v>
      </c>
      <c r="VFH201" s="40">
        <f t="shared" ref="VFH201" si="3995">(35.15+3.1+0.75*(2.75+2.3+2.75))*10.764</f>
        <v>474.69239999999996</v>
      </c>
      <c r="VFI201" s="40">
        <v>0</v>
      </c>
      <c r="VFJ201" s="40">
        <f t="shared" ref="VFJ201" si="3996">VFH201*(($F$183)+1)+(IF(VFI201&lt;101,VFI201,IF(VFI201&lt;201,VFI201/2,IF(VFI201&lt;=301,VFI201/3,VFI201/4))))</f>
        <v>712.03859999999997</v>
      </c>
      <c r="VFK201" s="62">
        <f t="shared" si="3986"/>
        <v>0</v>
      </c>
      <c r="VFL201" s="63"/>
      <c r="VFM201" s="62">
        <v>5</v>
      </c>
      <c r="VFN201" s="63"/>
      <c r="VFO201" s="40" t="s">
        <v>192</v>
      </c>
      <c r="VFP201" s="40">
        <f t="shared" ref="VFP201" si="3997">(35.15+3.1+0.75*(2.75+2.3+2.75))*10.764</f>
        <v>474.69239999999996</v>
      </c>
      <c r="VFQ201" s="40">
        <v>0</v>
      </c>
      <c r="VFR201" s="40">
        <f t="shared" ref="VFR201" si="3998">VFP201*(($F$183)+1)+(IF(VFQ201&lt;101,VFQ201,IF(VFQ201&lt;201,VFQ201/2,IF(VFQ201&lt;=301,VFQ201/3,VFQ201/4))))</f>
        <v>712.03859999999997</v>
      </c>
      <c r="VFS201" s="62">
        <f t="shared" si="3986"/>
        <v>0</v>
      </c>
      <c r="VFT201" s="63"/>
      <c r="VFU201" s="62">
        <v>5</v>
      </c>
      <c r="VFV201" s="63"/>
      <c r="VFW201" s="40" t="s">
        <v>192</v>
      </c>
      <c r="VFX201" s="40">
        <f t="shared" ref="VFX201" si="3999">(35.15+3.1+0.75*(2.75+2.3+2.75))*10.764</f>
        <v>474.69239999999996</v>
      </c>
      <c r="VFY201" s="40">
        <v>0</v>
      </c>
      <c r="VFZ201" s="40">
        <f t="shared" ref="VFZ201" si="4000">VFX201*(($F$183)+1)+(IF(VFY201&lt;101,VFY201,IF(VFY201&lt;201,VFY201/2,IF(VFY201&lt;=301,VFY201/3,VFY201/4))))</f>
        <v>712.03859999999997</v>
      </c>
      <c r="VGA201" s="62">
        <f t="shared" si="3986"/>
        <v>0</v>
      </c>
      <c r="VGB201" s="63"/>
      <c r="VGC201" s="62">
        <v>5</v>
      </c>
      <c r="VGD201" s="63"/>
      <c r="VGE201" s="40" t="s">
        <v>192</v>
      </c>
      <c r="VGF201" s="40">
        <f t="shared" ref="VGF201" si="4001">(35.15+3.1+0.75*(2.75+2.3+2.75))*10.764</f>
        <v>474.69239999999996</v>
      </c>
      <c r="VGG201" s="40">
        <v>0</v>
      </c>
      <c r="VGH201" s="40">
        <f t="shared" ref="VGH201" si="4002">VGF201*(($F$183)+1)+(IF(VGG201&lt;101,VGG201,IF(VGG201&lt;201,VGG201/2,IF(VGG201&lt;=301,VGG201/3,VGG201/4))))</f>
        <v>712.03859999999997</v>
      </c>
      <c r="VGI201" s="62">
        <f t="shared" ref="VGI201:VIM201" si="4003">VGI200</f>
        <v>0</v>
      </c>
      <c r="VGJ201" s="63"/>
      <c r="VGK201" s="62">
        <v>5</v>
      </c>
      <c r="VGL201" s="63"/>
      <c r="VGM201" s="40" t="s">
        <v>192</v>
      </c>
      <c r="VGN201" s="40">
        <f t="shared" ref="VGN201" si="4004">(35.15+3.1+0.75*(2.75+2.3+2.75))*10.764</f>
        <v>474.69239999999996</v>
      </c>
      <c r="VGO201" s="40">
        <v>0</v>
      </c>
      <c r="VGP201" s="40">
        <f t="shared" ref="VGP201" si="4005">VGN201*(($F$183)+1)+(IF(VGO201&lt;101,VGO201,IF(VGO201&lt;201,VGO201/2,IF(VGO201&lt;=301,VGO201/3,VGO201/4))))</f>
        <v>712.03859999999997</v>
      </c>
      <c r="VGQ201" s="62">
        <f t="shared" si="4003"/>
        <v>0</v>
      </c>
      <c r="VGR201" s="63"/>
      <c r="VGS201" s="62">
        <v>5</v>
      </c>
      <c r="VGT201" s="63"/>
      <c r="VGU201" s="40" t="s">
        <v>192</v>
      </c>
      <c r="VGV201" s="40">
        <f t="shared" ref="VGV201" si="4006">(35.15+3.1+0.75*(2.75+2.3+2.75))*10.764</f>
        <v>474.69239999999996</v>
      </c>
      <c r="VGW201" s="40">
        <v>0</v>
      </c>
      <c r="VGX201" s="40">
        <f t="shared" ref="VGX201" si="4007">VGV201*(($F$183)+1)+(IF(VGW201&lt;101,VGW201,IF(VGW201&lt;201,VGW201/2,IF(VGW201&lt;=301,VGW201/3,VGW201/4))))</f>
        <v>712.03859999999997</v>
      </c>
      <c r="VGY201" s="62">
        <f t="shared" si="4003"/>
        <v>0</v>
      </c>
      <c r="VGZ201" s="63"/>
      <c r="VHA201" s="62">
        <v>5</v>
      </c>
      <c r="VHB201" s="63"/>
      <c r="VHC201" s="40" t="s">
        <v>192</v>
      </c>
      <c r="VHD201" s="40">
        <f t="shared" ref="VHD201" si="4008">(35.15+3.1+0.75*(2.75+2.3+2.75))*10.764</f>
        <v>474.69239999999996</v>
      </c>
      <c r="VHE201" s="40">
        <v>0</v>
      </c>
      <c r="VHF201" s="40">
        <f t="shared" ref="VHF201" si="4009">VHD201*(($F$183)+1)+(IF(VHE201&lt;101,VHE201,IF(VHE201&lt;201,VHE201/2,IF(VHE201&lt;=301,VHE201/3,VHE201/4))))</f>
        <v>712.03859999999997</v>
      </c>
      <c r="VHG201" s="62">
        <f t="shared" si="4003"/>
        <v>0</v>
      </c>
      <c r="VHH201" s="63"/>
      <c r="VHI201" s="62">
        <v>5</v>
      </c>
      <c r="VHJ201" s="63"/>
      <c r="VHK201" s="40" t="s">
        <v>192</v>
      </c>
      <c r="VHL201" s="40">
        <f t="shared" ref="VHL201" si="4010">(35.15+3.1+0.75*(2.75+2.3+2.75))*10.764</f>
        <v>474.69239999999996</v>
      </c>
      <c r="VHM201" s="40">
        <v>0</v>
      </c>
      <c r="VHN201" s="40">
        <f t="shared" ref="VHN201" si="4011">VHL201*(($F$183)+1)+(IF(VHM201&lt;101,VHM201,IF(VHM201&lt;201,VHM201/2,IF(VHM201&lt;=301,VHM201/3,VHM201/4))))</f>
        <v>712.03859999999997</v>
      </c>
      <c r="VHO201" s="62">
        <f t="shared" si="4003"/>
        <v>0</v>
      </c>
      <c r="VHP201" s="63"/>
      <c r="VHQ201" s="62">
        <v>5</v>
      </c>
      <c r="VHR201" s="63"/>
      <c r="VHS201" s="40" t="s">
        <v>192</v>
      </c>
      <c r="VHT201" s="40">
        <f t="shared" ref="VHT201" si="4012">(35.15+3.1+0.75*(2.75+2.3+2.75))*10.764</f>
        <v>474.69239999999996</v>
      </c>
      <c r="VHU201" s="40">
        <v>0</v>
      </c>
      <c r="VHV201" s="40">
        <f t="shared" ref="VHV201" si="4013">VHT201*(($F$183)+1)+(IF(VHU201&lt;101,VHU201,IF(VHU201&lt;201,VHU201/2,IF(VHU201&lt;=301,VHU201/3,VHU201/4))))</f>
        <v>712.03859999999997</v>
      </c>
      <c r="VHW201" s="62">
        <f t="shared" si="4003"/>
        <v>0</v>
      </c>
      <c r="VHX201" s="63"/>
      <c r="VHY201" s="62">
        <v>5</v>
      </c>
      <c r="VHZ201" s="63"/>
      <c r="VIA201" s="40" t="s">
        <v>192</v>
      </c>
      <c r="VIB201" s="40">
        <f t="shared" ref="VIB201" si="4014">(35.15+3.1+0.75*(2.75+2.3+2.75))*10.764</f>
        <v>474.69239999999996</v>
      </c>
      <c r="VIC201" s="40">
        <v>0</v>
      </c>
      <c r="VID201" s="40">
        <f t="shared" ref="VID201" si="4015">VIB201*(($F$183)+1)+(IF(VIC201&lt;101,VIC201,IF(VIC201&lt;201,VIC201/2,IF(VIC201&lt;=301,VIC201/3,VIC201/4))))</f>
        <v>712.03859999999997</v>
      </c>
      <c r="VIE201" s="62">
        <f t="shared" si="4003"/>
        <v>0</v>
      </c>
      <c r="VIF201" s="63"/>
      <c r="VIG201" s="62">
        <v>5</v>
      </c>
      <c r="VIH201" s="63"/>
      <c r="VII201" s="40" t="s">
        <v>192</v>
      </c>
      <c r="VIJ201" s="40">
        <f t="shared" ref="VIJ201" si="4016">(35.15+3.1+0.75*(2.75+2.3+2.75))*10.764</f>
        <v>474.69239999999996</v>
      </c>
      <c r="VIK201" s="40">
        <v>0</v>
      </c>
      <c r="VIL201" s="40">
        <f t="shared" ref="VIL201" si="4017">VIJ201*(($F$183)+1)+(IF(VIK201&lt;101,VIK201,IF(VIK201&lt;201,VIK201/2,IF(VIK201&lt;=301,VIK201/3,VIK201/4))))</f>
        <v>712.03859999999997</v>
      </c>
      <c r="VIM201" s="62">
        <f t="shared" si="4003"/>
        <v>0</v>
      </c>
      <c r="VIN201" s="63"/>
      <c r="VIO201" s="62">
        <v>5</v>
      </c>
      <c r="VIP201" s="63"/>
      <c r="VIQ201" s="40" t="s">
        <v>192</v>
      </c>
      <c r="VIR201" s="40">
        <f t="shared" ref="VIR201" si="4018">(35.15+3.1+0.75*(2.75+2.3+2.75))*10.764</f>
        <v>474.69239999999996</v>
      </c>
      <c r="VIS201" s="40">
        <v>0</v>
      </c>
      <c r="VIT201" s="40">
        <f t="shared" ref="VIT201" si="4019">VIR201*(($F$183)+1)+(IF(VIS201&lt;101,VIS201,IF(VIS201&lt;201,VIS201/2,IF(VIS201&lt;=301,VIS201/3,VIS201/4))))</f>
        <v>712.03859999999997</v>
      </c>
      <c r="VIU201" s="62">
        <f t="shared" ref="VIU201:VKY201" si="4020">VIU200</f>
        <v>0</v>
      </c>
      <c r="VIV201" s="63"/>
      <c r="VIW201" s="62">
        <v>5</v>
      </c>
      <c r="VIX201" s="63"/>
      <c r="VIY201" s="40" t="s">
        <v>192</v>
      </c>
      <c r="VIZ201" s="40">
        <f t="shared" ref="VIZ201" si="4021">(35.15+3.1+0.75*(2.75+2.3+2.75))*10.764</f>
        <v>474.69239999999996</v>
      </c>
      <c r="VJA201" s="40">
        <v>0</v>
      </c>
      <c r="VJB201" s="40">
        <f t="shared" ref="VJB201" si="4022">VIZ201*(($F$183)+1)+(IF(VJA201&lt;101,VJA201,IF(VJA201&lt;201,VJA201/2,IF(VJA201&lt;=301,VJA201/3,VJA201/4))))</f>
        <v>712.03859999999997</v>
      </c>
      <c r="VJC201" s="62">
        <f t="shared" si="4020"/>
        <v>0</v>
      </c>
      <c r="VJD201" s="63"/>
      <c r="VJE201" s="62">
        <v>5</v>
      </c>
      <c r="VJF201" s="63"/>
      <c r="VJG201" s="40" t="s">
        <v>192</v>
      </c>
      <c r="VJH201" s="40">
        <f t="shared" ref="VJH201" si="4023">(35.15+3.1+0.75*(2.75+2.3+2.75))*10.764</f>
        <v>474.69239999999996</v>
      </c>
      <c r="VJI201" s="40">
        <v>0</v>
      </c>
      <c r="VJJ201" s="40">
        <f t="shared" ref="VJJ201" si="4024">VJH201*(($F$183)+1)+(IF(VJI201&lt;101,VJI201,IF(VJI201&lt;201,VJI201/2,IF(VJI201&lt;=301,VJI201/3,VJI201/4))))</f>
        <v>712.03859999999997</v>
      </c>
      <c r="VJK201" s="62">
        <f t="shared" si="4020"/>
        <v>0</v>
      </c>
      <c r="VJL201" s="63"/>
      <c r="VJM201" s="62">
        <v>5</v>
      </c>
      <c r="VJN201" s="63"/>
      <c r="VJO201" s="40" t="s">
        <v>192</v>
      </c>
      <c r="VJP201" s="40">
        <f t="shared" ref="VJP201" si="4025">(35.15+3.1+0.75*(2.75+2.3+2.75))*10.764</f>
        <v>474.69239999999996</v>
      </c>
      <c r="VJQ201" s="40">
        <v>0</v>
      </c>
      <c r="VJR201" s="40">
        <f t="shared" ref="VJR201" si="4026">VJP201*(($F$183)+1)+(IF(VJQ201&lt;101,VJQ201,IF(VJQ201&lt;201,VJQ201/2,IF(VJQ201&lt;=301,VJQ201/3,VJQ201/4))))</f>
        <v>712.03859999999997</v>
      </c>
      <c r="VJS201" s="62">
        <f t="shared" si="4020"/>
        <v>0</v>
      </c>
      <c r="VJT201" s="63"/>
      <c r="VJU201" s="62">
        <v>5</v>
      </c>
      <c r="VJV201" s="63"/>
      <c r="VJW201" s="40" t="s">
        <v>192</v>
      </c>
      <c r="VJX201" s="40">
        <f t="shared" ref="VJX201" si="4027">(35.15+3.1+0.75*(2.75+2.3+2.75))*10.764</f>
        <v>474.69239999999996</v>
      </c>
      <c r="VJY201" s="40">
        <v>0</v>
      </c>
      <c r="VJZ201" s="40">
        <f t="shared" ref="VJZ201" si="4028">VJX201*(($F$183)+1)+(IF(VJY201&lt;101,VJY201,IF(VJY201&lt;201,VJY201/2,IF(VJY201&lt;=301,VJY201/3,VJY201/4))))</f>
        <v>712.03859999999997</v>
      </c>
      <c r="VKA201" s="62">
        <f t="shared" si="4020"/>
        <v>0</v>
      </c>
      <c r="VKB201" s="63"/>
      <c r="VKC201" s="62">
        <v>5</v>
      </c>
      <c r="VKD201" s="63"/>
      <c r="VKE201" s="40" t="s">
        <v>192</v>
      </c>
      <c r="VKF201" s="40">
        <f t="shared" ref="VKF201" si="4029">(35.15+3.1+0.75*(2.75+2.3+2.75))*10.764</f>
        <v>474.69239999999996</v>
      </c>
      <c r="VKG201" s="40">
        <v>0</v>
      </c>
      <c r="VKH201" s="40">
        <f t="shared" ref="VKH201" si="4030">VKF201*(($F$183)+1)+(IF(VKG201&lt;101,VKG201,IF(VKG201&lt;201,VKG201/2,IF(VKG201&lt;=301,VKG201/3,VKG201/4))))</f>
        <v>712.03859999999997</v>
      </c>
      <c r="VKI201" s="62">
        <f t="shared" si="4020"/>
        <v>0</v>
      </c>
      <c r="VKJ201" s="63"/>
      <c r="VKK201" s="62">
        <v>5</v>
      </c>
      <c r="VKL201" s="63"/>
      <c r="VKM201" s="40" t="s">
        <v>192</v>
      </c>
      <c r="VKN201" s="40">
        <f t="shared" ref="VKN201" si="4031">(35.15+3.1+0.75*(2.75+2.3+2.75))*10.764</f>
        <v>474.69239999999996</v>
      </c>
      <c r="VKO201" s="40">
        <v>0</v>
      </c>
      <c r="VKP201" s="40">
        <f t="shared" ref="VKP201" si="4032">VKN201*(($F$183)+1)+(IF(VKO201&lt;101,VKO201,IF(VKO201&lt;201,VKO201/2,IF(VKO201&lt;=301,VKO201/3,VKO201/4))))</f>
        <v>712.03859999999997</v>
      </c>
      <c r="VKQ201" s="62">
        <f t="shared" si="4020"/>
        <v>0</v>
      </c>
      <c r="VKR201" s="63"/>
      <c r="VKS201" s="62">
        <v>5</v>
      </c>
      <c r="VKT201" s="63"/>
      <c r="VKU201" s="40" t="s">
        <v>192</v>
      </c>
      <c r="VKV201" s="40">
        <f t="shared" ref="VKV201" si="4033">(35.15+3.1+0.75*(2.75+2.3+2.75))*10.764</f>
        <v>474.69239999999996</v>
      </c>
      <c r="VKW201" s="40">
        <v>0</v>
      </c>
      <c r="VKX201" s="40">
        <f t="shared" ref="VKX201" si="4034">VKV201*(($F$183)+1)+(IF(VKW201&lt;101,VKW201,IF(VKW201&lt;201,VKW201/2,IF(VKW201&lt;=301,VKW201/3,VKW201/4))))</f>
        <v>712.03859999999997</v>
      </c>
      <c r="VKY201" s="62">
        <f t="shared" si="4020"/>
        <v>0</v>
      </c>
      <c r="VKZ201" s="63"/>
      <c r="VLA201" s="62">
        <v>5</v>
      </c>
      <c r="VLB201" s="63"/>
      <c r="VLC201" s="40" t="s">
        <v>192</v>
      </c>
      <c r="VLD201" s="40">
        <f t="shared" ref="VLD201" si="4035">(35.15+3.1+0.75*(2.75+2.3+2.75))*10.764</f>
        <v>474.69239999999996</v>
      </c>
      <c r="VLE201" s="40">
        <v>0</v>
      </c>
      <c r="VLF201" s="40">
        <f t="shared" ref="VLF201" si="4036">VLD201*(($F$183)+1)+(IF(VLE201&lt;101,VLE201,IF(VLE201&lt;201,VLE201/2,IF(VLE201&lt;=301,VLE201/3,VLE201/4))))</f>
        <v>712.03859999999997</v>
      </c>
      <c r="VLG201" s="62">
        <f t="shared" ref="VLG201:VNK201" si="4037">VLG200</f>
        <v>0</v>
      </c>
      <c r="VLH201" s="63"/>
      <c r="VLI201" s="62">
        <v>5</v>
      </c>
      <c r="VLJ201" s="63"/>
      <c r="VLK201" s="40" t="s">
        <v>192</v>
      </c>
      <c r="VLL201" s="40">
        <f t="shared" ref="VLL201" si="4038">(35.15+3.1+0.75*(2.75+2.3+2.75))*10.764</f>
        <v>474.69239999999996</v>
      </c>
      <c r="VLM201" s="40">
        <v>0</v>
      </c>
      <c r="VLN201" s="40">
        <f t="shared" ref="VLN201" si="4039">VLL201*(($F$183)+1)+(IF(VLM201&lt;101,VLM201,IF(VLM201&lt;201,VLM201/2,IF(VLM201&lt;=301,VLM201/3,VLM201/4))))</f>
        <v>712.03859999999997</v>
      </c>
      <c r="VLO201" s="62">
        <f t="shared" si="4037"/>
        <v>0</v>
      </c>
      <c r="VLP201" s="63"/>
      <c r="VLQ201" s="62">
        <v>5</v>
      </c>
      <c r="VLR201" s="63"/>
      <c r="VLS201" s="40" t="s">
        <v>192</v>
      </c>
      <c r="VLT201" s="40">
        <f t="shared" ref="VLT201" si="4040">(35.15+3.1+0.75*(2.75+2.3+2.75))*10.764</f>
        <v>474.69239999999996</v>
      </c>
      <c r="VLU201" s="40">
        <v>0</v>
      </c>
      <c r="VLV201" s="40">
        <f t="shared" ref="VLV201" si="4041">VLT201*(($F$183)+1)+(IF(VLU201&lt;101,VLU201,IF(VLU201&lt;201,VLU201/2,IF(VLU201&lt;=301,VLU201/3,VLU201/4))))</f>
        <v>712.03859999999997</v>
      </c>
      <c r="VLW201" s="62">
        <f t="shared" si="4037"/>
        <v>0</v>
      </c>
      <c r="VLX201" s="63"/>
      <c r="VLY201" s="62">
        <v>5</v>
      </c>
      <c r="VLZ201" s="63"/>
      <c r="VMA201" s="40" t="s">
        <v>192</v>
      </c>
      <c r="VMB201" s="40">
        <f t="shared" ref="VMB201" si="4042">(35.15+3.1+0.75*(2.75+2.3+2.75))*10.764</f>
        <v>474.69239999999996</v>
      </c>
      <c r="VMC201" s="40">
        <v>0</v>
      </c>
      <c r="VMD201" s="40">
        <f t="shared" ref="VMD201" si="4043">VMB201*(($F$183)+1)+(IF(VMC201&lt;101,VMC201,IF(VMC201&lt;201,VMC201/2,IF(VMC201&lt;=301,VMC201/3,VMC201/4))))</f>
        <v>712.03859999999997</v>
      </c>
      <c r="VME201" s="62">
        <f t="shared" si="4037"/>
        <v>0</v>
      </c>
      <c r="VMF201" s="63"/>
      <c r="VMG201" s="62">
        <v>5</v>
      </c>
      <c r="VMH201" s="63"/>
      <c r="VMI201" s="40" t="s">
        <v>192</v>
      </c>
      <c r="VMJ201" s="40">
        <f t="shared" ref="VMJ201" si="4044">(35.15+3.1+0.75*(2.75+2.3+2.75))*10.764</f>
        <v>474.69239999999996</v>
      </c>
      <c r="VMK201" s="40">
        <v>0</v>
      </c>
      <c r="VML201" s="40">
        <f t="shared" ref="VML201" si="4045">VMJ201*(($F$183)+1)+(IF(VMK201&lt;101,VMK201,IF(VMK201&lt;201,VMK201/2,IF(VMK201&lt;=301,VMK201/3,VMK201/4))))</f>
        <v>712.03859999999997</v>
      </c>
      <c r="VMM201" s="62">
        <f t="shared" si="4037"/>
        <v>0</v>
      </c>
      <c r="VMN201" s="63"/>
      <c r="VMO201" s="62">
        <v>5</v>
      </c>
      <c r="VMP201" s="63"/>
      <c r="VMQ201" s="40" t="s">
        <v>192</v>
      </c>
      <c r="VMR201" s="40">
        <f t="shared" ref="VMR201" si="4046">(35.15+3.1+0.75*(2.75+2.3+2.75))*10.764</f>
        <v>474.69239999999996</v>
      </c>
      <c r="VMS201" s="40">
        <v>0</v>
      </c>
      <c r="VMT201" s="40">
        <f t="shared" ref="VMT201" si="4047">VMR201*(($F$183)+1)+(IF(VMS201&lt;101,VMS201,IF(VMS201&lt;201,VMS201/2,IF(VMS201&lt;=301,VMS201/3,VMS201/4))))</f>
        <v>712.03859999999997</v>
      </c>
      <c r="VMU201" s="62">
        <f t="shared" si="4037"/>
        <v>0</v>
      </c>
      <c r="VMV201" s="63"/>
      <c r="VMW201" s="62">
        <v>5</v>
      </c>
      <c r="VMX201" s="63"/>
      <c r="VMY201" s="40" t="s">
        <v>192</v>
      </c>
      <c r="VMZ201" s="40">
        <f t="shared" ref="VMZ201" si="4048">(35.15+3.1+0.75*(2.75+2.3+2.75))*10.764</f>
        <v>474.69239999999996</v>
      </c>
      <c r="VNA201" s="40">
        <v>0</v>
      </c>
      <c r="VNB201" s="40">
        <f t="shared" ref="VNB201" si="4049">VMZ201*(($F$183)+1)+(IF(VNA201&lt;101,VNA201,IF(VNA201&lt;201,VNA201/2,IF(VNA201&lt;=301,VNA201/3,VNA201/4))))</f>
        <v>712.03859999999997</v>
      </c>
      <c r="VNC201" s="62">
        <f t="shared" si="4037"/>
        <v>0</v>
      </c>
      <c r="VND201" s="63"/>
      <c r="VNE201" s="62">
        <v>5</v>
      </c>
      <c r="VNF201" s="63"/>
      <c r="VNG201" s="40" t="s">
        <v>192</v>
      </c>
      <c r="VNH201" s="40">
        <f t="shared" ref="VNH201" si="4050">(35.15+3.1+0.75*(2.75+2.3+2.75))*10.764</f>
        <v>474.69239999999996</v>
      </c>
      <c r="VNI201" s="40">
        <v>0</v>
      </c>
      <c r="VNJ201" s="40">
        <f t="shared" ref="VNJ201" si="4051">VNH201*(($F$183)+1)+(IF(VNI201&lt;101,VNI201,IF(VNI201&lt;201,VNI201/2,IF(VNI201&lt;=301,VNI201/3,VNI201/4))))</f>
        <v>712.03859999999997</v>
      </c>
      <c r="VNK201" s="62">
        <f t="shared" si="4037"/>
        <v>0</v>
      </c>
      <c r="VNL201" s="63"/>
      <c r="VNM201" s="62">
        <v>5</v>
      </c>
      <c r="VNN201" s="63"/>
      <c r="VNO201" s="40" t="s">
        <v>192</v>
      </c>
      <c r="VNP201" s="40">
        <f t="shared" ref="VNP201" si="4052">(35.15+3.1+0.75*(2.75+2.3+2.75))*10.764</f>
        <v>474.69239999999996</v>
      </c>
      <c r="VNQ201" s="40">
        <v>0</v>
      </c>
      <c r="VNR201" s="40">
        <f t="shared" ref="VNR201" si="4053">VNP201*(($F$183)+1)+(IF(VNQ201&lt;101,VNQ201,IF(VNQ201&lt;201,VNQ201/2,IF(VNQ201&lt;=301,VNQ201/3,VNQ201/4))))</f>
        <v>712.03859999999997</v>
      </c>
      <c r="VNS201" s="62">
        <f t="shared" ref="VNS201:VPW201" si="4054">VNS200</f>
        <v>0</v>
      </c>
      <c r="VNT201" s="63"/>
      <c r="VNU201" s="62">
        <v>5</v>
      </c>
      <c r="VNV201" s="63"/>
      <c r="VNW201" s="40" t="s">
        <v>192</v>
      </c>
      <c r="VNX201" s="40">
        <f t="shared" ref="VNX201" si="4055">(35.15+3.1+0.75*(2.75+2.3+2.75))*10.764</f>
        <v>474.69239999999996</v>
      </c>
      <c r="VNY201" s="40">
        <v>0</v>
      </c>
      <c r="VNZ201" s="40">
        <f t="shared" ref="VNZ201" si="4056">VNX201*(($F$183)+1)+(IF(VNY201&lt;101,VNY201,IF(VNY201&lt;201,VNY201/2,IF(VNY201&lt;=301,VNY201/3,VNY201/4))))</f>
        <v>712.03859999999997</v>
      </c>
      <c r="VOA201" s="62">
        <f t="shared" si="4054"/>
        <v>0</v>
      </c>
      <c r="VOB201" s="63"/>
      <c r="VOC201" s="62">
        <v>5</v>
      </c>
      <c r="VOD201" s="63"/>
      <c r="VOE201" s="40" t="s">
        <v>192</v>
      </c>
      <c r="VOF201" s="40">
        <f t="shared" ref="VOF201" si="4057">(35.15+3.1+0.75*(2.75+2.3+2.75))*10.764</f>
        <v>474.69239999999996</v>
      </c>
      <c r="VOG201" s="40">
        <v>0</v>
      </c>
      <c r="VOH201" s="40">
        <f t="shared" ref="VOH201" si="4058">VOF201*(($F$183)+1)+(IF(VOG201&lt;101,VOG201,IF(VOG201&lt;201,VOG201/2,IF(VOG201&lt;=301,VOG201/3,VOG201/4))))</f>
        <v>712.03859999999997</v>
      </c>
      <c r="VOI201" s="62">
        <f t="shared" si="4054"/>
        <v>0</v>
      </c>
      <c r="VOJ201" s="63"/>
      <c r="VOK201" s="62">
        <v>5</v>
      </c>
      <c r="VOL201" s="63"/>
      <c r="VOM201" s="40" t="s">
        <v>192</v>
      </c>
      <c r="VON201" s="40">
        <f t="shared" ref="VON201" si="4059">(35.15+3.1+0.75*(2.75+2.3+2.75))*10.764</f>
        <v>474.69239999999996</v>
      </c>
      <c r="VOO201" s="40">
        <v>0</v>
      </c>
      <c r="VOP201" s="40">
        <f t="shared" ref="VOP201" si="4060">VON201*(($F$183)+1)+(IF(VOO201&lt;101,VOO201,IF(VOO201&lt;201,VOO201/2,IF(VOO201&lt;=301,VOO201/3,VOO201/4))))</f>
        <v>712.03859999999997</v>
      </c>
      <c r="VOQ201" s="62">
        <f t="shared" si="4054"/>
        <v>0</v>
      </c>
      <c r="VOR201" s="63"/>
      <c r="VOS201" s="62">
        <v>5</v>
      </c>
      <c r="VOT201" s="63"/>
      <c r="VOU201" s="40" t="s">
        <v>192</v>
      </c>
      <c r="VOV201" s="40">
        <f t="shared" ref="VOV201" si="4061">(35.15+3.1+0.75*(2.75+2.3+2.75))*10.764</f>
        <v>474.69239999999996</v>
      </c>
      <c r="VOW201" s="40">
        <v>0</v>
      </c>
      <c r="VOX201" s="40">
        <f t="shared" ref="VOX201" si="4062">VOV201*(($F$183)+1)+(IF(VOW201&lt;101,VOW201,IF(VOW201&lt;201,VOW201/2,IF(VOW201&lt;=301,VOW201/3,VOW201/4))))</f>
        <v>712.03859999999997</v>
      </c>
      <c r="VOY201" s="62">
        <f t="shared" si="4054"/>
        <v>0</v>
      </c>
      <c r="VOZ201" s="63"/>
      <c r="VPA201" s="62">
        <v>5</v>
      </c>
      <c r="VPB201" s="63"/>
      <c r="VPC201" s="40" t="s">
        <v>192</v>
      </c>
      <c r="VPD201" s="40">
        <f t="shared" ref="VPD201" si="4063">(35.15+3.1+0.75*(2.75+2.3+2.75))*10.764</f>
        <v>474.69239999999996</v>
      </c>
      <c r="VPE201" s="40">
        <v>0</v>
      </c>
      <c r="VPF201" s="40">
        <f t="shared" ref="VPF201" si="4064">VPD201*(($F$183)+1)+(IF(VPE201&lt;101,VPE201,IF(VPE201&lt;201,VPE201/2,IF(VPE201&lt;=301,VPE201/3,VPE201/4))))</f>
        <v>712.03859999999997</v>
      </c>
      <c r="VPG201" s="62">
        <f t="shared" si="4054"/>
        <v>0</v>
      </c>
      <c r="VPH201" s="63"/>
      <c r="VPI201" s="62">
        <v>5</v>
      </c>
      <c r="VPJ201" s="63"/>
      <c r="VPK201" s="40" t="s">
        <v>192</v>
      </c>
      <c r="VPL201" s="40">
        <f t="shared" ref="VPL201" si="4065">(35.15+3.1+0.75*(2.75+2.3+2.75))*10.764</f>
        <v>474.69239999999996</v>
      </c>
      <c r="VPM201" s="40">
        <v>0</v>
      </c>
      <c r="VPN201" s="40">
        <f t="shared" ref="VPN201" si="4066">VPL201*(($F$183)+1)+(IF(VPM201&lt;101,VPM201,IF(VPM201&lt;201,VPM201/2,IF(VPM201&lt;=301,VPM201/3,VPM201/4))))</f>
        <v>712.03859999999997</v>
      </c>
      <c r="VPO201" s="62">
        <f t="shared" si="4054"/>
        <v>0</v>
      </c>
      <c r="VPP201" s="63"/>
      <c r="VPQ201" s="62">
        <v>5</v>
      </c>
      <c r="VPR201" s="63"/>
      <c r="VPS201" s="40" t="s">
        <v>192</v>
      </c>
      <c r="VPT201" s="40">
        <f t="shared" ref="VPT201" si="4067">(35.15+3.1+0.75*(2.75+2.3+2.75))*10.764</f>
        <v>474.69239999999996</v>
      </c>
      <c r="VPU201" s="40">
        <v>0</v>
      </c>
      <c r="VPV201" s="40">
        <f t="shared" ref="VPV201" si="4068">VPT201*(($F$183)+1)+(IF(VPU201&lt;101,VPU201,IF(VPU201&lt;201,VPU201/2,IF(VPU201&lt;=301,VPU201/3,VPU201/4))))</f>
        <v>712.03859999999997</v>
      </c>
      <c r="VPW201" s="62">
        <f t="shared" si="4054"/>
        <v>0</v>
      </c>
      <c r="VPX201" s="63"/>
      <c r="VPY201" s="62">
        <v>5</v>
      </c>
      <c r="VPZ201" s="63"/>
      <c r="VQA201" s="40" t="s">
        <v>192</v>
      </c>
      <c r="VQB201" s="40">
        <f t="shared" ref="VQB201" si="4069">(35.15+3.1+0.75*(2.75+2.3+2.75))*10.764</f>
        <v>474.69239999999996</v>
      </c>
      <c r="VQC201" s="40">
        <v>0</v>
      </c>
      <c r="VQD201" s="40">
        <f t="shared" ref="VQD201" si="4070">VQB201*(($F$183)+1)+(IF(VQC201&lt;101,VQC201,IF(VQC201&lt;201,VQC201/2,IF(VQC201&lt;=301,VQC201/3,VQC201/4))))</f>
        <v>712.03859999999997</v>
      </c>
      <c r="VQE201" s="62">
        <f t="shared" ref="VQE201:VSI201" si="4071">VQE200</f>
        <v>0</v>
      </c>
      <c r="VQF201" s="63"/>
      <c r="VQG201" s="62">
        <v>5</v>
      </c>
      <c r="VQH201" s="63"/>
      <c r="VQI201" s="40" t="s">
        <v>192</v>
      </c>
      <c r="VQJ201" s="40">
        <f t="shared" ref="VQJ201" si="4072">(35.15+3.1+0.75*(2.75+2.3+2.75))*10.764</f>
        <v>474.69239999999996</v>
      </c>
      <c r="VQK201" s="40">
        <v>0</v>
      </c>
      <c r="VQL201" s="40">
        <f t="shared" ref="VQL201" si="4073">VQJ201*(($F$183)+1)+(IF(VQK201&lt;101,VQK201,IF(VQK201&lt;201,VQK201/2,IF(VQK201&lt;=301,VQK201/3,VQK201/4))))</f>
        <v>712.03859999999997</v>
      </c>
      <c r="VQM201" s="62">
        <f t="shared" si="4071"/>
        <v>0</v>
      </c>
      <c r="VQN201" s="63"/>
      <c r="VQO201" s="62">
        <v>5</v>
      </c>
      <c r="VQP201" s="63"/>
      <c r="VQQ201" s="40" t="s">
        <v>192</v>
      </c>
      <c r="VQR201" s="40">
        <f t="shared" ref="VQR201" si="4074">(35.15+3.1+0.75*(2.75+2.3+2.75))*10.764</f>
        <v>474.69239999999996</v>
      </c>
      <c r="VQS201" s="40">
        <v>0</v>
      </c>
      <c r="VQT201" s="40">
        <f t="shared" ref="VQT201" si="4075">VQR201*(($F$183)+1)+(IF(VQS201&lt;101,VQS201,IF(VQS201&lt;201,VQS201/2,IF(VQS201&lt;=301,VQS201/3,VQS201/4))))</f>
        <v>712.03859999999997</v>
      </c>
      <c r="VQU201" s="62">
        <f t="shared" si="4071"/>
        <v>0</v>
      </c>
      <c r="VQV201" s="63"/>
      <c r="VQW201" s="62">
        <v>5</v>
      </c>
      <c r="VQX201" s="63"/>
      <c r="VQY201" s="40" t="s">
        <v>192</v>
      </c>
      <c r="VQZ201" s="40">
        <f t="shared" ref="VQZ201" si="4076">(35.15+3.1+0.75*(2.75+2.3+2.75))*10.764</f>
        <v>474.69239999999996</v>
      </c>
      <c r="VRA201" s="40">
        <v>0</v>
      </c>
      <c r="VRB201" s="40">
        <f t="shared" ref="VRB201" si="4077">VQZ201*(($F$183)+1)+(IF(VRA201&lt;101,VRA201,IF(VRA201&lt;201,VRA201/2,IF(VRA201&lt;=301,VRA201/3,VRA201/4))))</f>
        <v>712.03859999999997</v>
      </c>
      <c r="VRC201" s="62">
        <f t="shared" si="4071"/>
        <v>0</v>
      </c>
      <c r="VRD201" s="63"/>
      <c r="VRE201" s="62">
        <v>5</v>
      </c>
      <c r="VRF201" s="63"/>
      <c r="VRG201" s="40" t="s">
        <v>192</v>
      </c>
      <c r="VRH201" s="40">
        <f t="shared" ref="VRH201" si="4078">(35.15+3.1+0.75*(2.75+2.3+2.75))*10.764</f>
        <v>474.69239999999996</v>
      </c>
      <c r="VRI201" s="40">
        <v>0</v>
      </c>
      <c r="VRJ201" s="40">
        <f t="shared" ref="VRJ201" si="4079">VRH201*(($F$183)+1)+(IF(VRI201&lt;101,VRI201,IF(VRI201&lt;201,VRI201/2,IF(VRI201&lt;=301,VRI201/3,VRI201/4))))</f>
        <v>712.03859999999997</v>
      </c>
      <c r="VRK201" s="62">
        <f t="shared" si="4071"/>
        <v>0</v>
      </c>
      <c r="VRL201" s="63"/>
      <c r="VRM201" s="62">
        <v>5</v>
      </c>
      <c r="VRN201" s="63"/>
      <c r="VRO201" s="40" t="s">
        <v>192</v>
      </c>
      <c r="VRP201" s="40">
        <f t="shared" ref="VRP201" si="4080">(35.15+3.1+0.75*(2.75+2.3+2.75))*10.764</f>
        <v>474.69239999999996</v>
      </c>
      <c r="VRQ201" s="40">
        <v>0</v>
      </c>
      <c r="VRR201" s="40">
        <f t="shared" ref="VRR201" si="4081">VRP201*(($F$183)+1)+(IF(VRQ201&lt;101,VRQ201,IF(VRQ201&lt;201,VRQ201/2,IF(VRQ201&lt;=301,VRQ201/3,VRQ201/4))))</f>
        <v>712.03859999999997</v>
      </c>
      <c r="VRS201" s="62">
        <f t="shared" si="4071"/>
        <v>0</v>
      </c>
      <c r="VRT201" s="63"/>
      <c r="VRU201" s="62">
        <v>5</v>
      </c>
      <c r="VRV201" s="63"/>
      <c r="VRW201" s="40" t="s">
        <v>192</v>
      </c>
      <c r="VRX201" s="40">
        <f t="shared" ref="VRX201" si="4082">(35.15+3.1+0.75*(2.75+2.3+2.75))*10.764</f>
        <v>474.69239999999996</v>
      </c>
      <c r="VRY201" s="40">
        <v>0</v>
      </c>
      <c r="VRZ201" s="40">
        <f t="shared" ref="VRZ201" si="4083">VRX201*(($F$183)+1)+(IF(VRY201&lt;101,VRY201,IF(VRY201&lt;201,VRY201/2,IF(VRY201&lt;=301,VRY201/3,VRY201/4))))</f>
        <v>712.03859999999997</v>
      </c>
      <c r="VSA201" s="62">
        <f t="shared" si="4071"/>
        <v>0</v>
      </c>
      <c r="VSB201" s="63"/>
      <c r="VSC201" s="62">
        <v>5</v>
      </c>
      <c r="VSD201" s="63"/>
      <c r="VSE201" s="40" t="s">
        <v>192</v>
      </c>
      <c r="VSF201" s="40">
        <f t="shared" ref="VSF201" si="4084">(35.15+3.1+0.75*(2.75+2.3+2.75))*10.764</f>
        <v>474.69239999999996</v>
      </c>
      <c r="VSG201" s="40">
        <v>0</v>
      </c>
      <c r="VSH201" s="40">
        <f t="shared" ref="VSH201" si="4085">VSF201*(($F$183)+1)+(IF(VSG201&lt;101,VSG201,IF(VSG201&lt;201,VSG201/2,IF(VSG201&lt;=301,VSG201/3,VSG201/4))))</f>
        <v>712.03859999999997</v>
      </c>
      <c r="VSI201" s="62">
        <f t="shared" si="4071"/>
        <v>0</v>
      </c>
      <c r="VSJ201" s="63"/>
      <c r="VSK201" s="62">
        <v>5</v>
      </c>
      <c r="VSL201" s="63"/>
      <c r="VSM201" s="40" t="s">
        <v>192</v>
      </c>
      <c r="VSN201" s="40">
        <f t="shared" ref="VSN201" si="4086">(35.15+3.1+0.75*(2.75+2.3+2.75))*10.764</f>
        <v>474.69239999999996</v>
      </c>
      <c r="VSO201" s="40">
        <v>0</v>
      </c>
      <c r="VSP201" s="40">
        <f t="shared" ref="VSP201" si="4087">VSN201*(($F$183)+1)+(IF(VSO201&lt;101,VSO201,IF(VSO201&lt;201,VSO201/2,IF(VSO201&lt;=301,VSO201/3,VSO201/4))))</f>
        <v>712.03859999999997</v>
      </c>
      <c r="VSQ201" s="62">
        <f t="shared" ref="VSQ201:VUU201" si="4088">VSQ200</f>
        <v>0</v>
      </c>
      <c r="VSR201" s="63"/>
      <c r="VSS201" s="62">
        <v>5</v>
      </c>
      <c r="VST201" s="63"/>
      <c r="VSU201" s="40" t="s">
        <v>192</v>
      </c>
      <c r="VSV201" s="40">
        <f t="shared" ref="VSV201" si="4089">(35.15+3.1+0.75*(2.75+2.3+2.75))*10.764</f>
        <v>474.69239999999996</v>
      </c>
      <c r="VSW201" s="40">
        <v>0</v>
      </c>
      <c r="VSX201" s="40">
        <f t="shared" ref="VSX201" si="4090">VSV201*(($F$183)+1)+(IF(VSW201&lt;101,VSW201,IF(VSW201&lt;201,VSW201/2,IF(VSW201&lt;=301,VSW201/3,VSW201/4))))</f>
        <v>712.03859999999997</v>
      </c>
      <c r="VSY201" s="62">
        <f t="shared" si="4088"/>
        <v>0</v>
      </c>
      <c r="VSZ201" s="63"/>
      <c r="VTA201" s="62">
        <v>5</v>
      </c>
      <c r="VTB201" s="63"/>
      <c r="VTC201" s="40" t="s">
        <v>192</v>
      </c>
      <c r="VTD201" s="40">
        <f t="shared" ref="VTD201" si="4091">(35.15+3.1+0.75*(2.75+2.3+2.75))*10.764</f>
        <v>474.69239999999996</v>
      </c>
      <c r="VTE201" s="40">
        <v>0</v>
      </c>
      <c r="VTF201" s="40">
        <f t="shared" ref="VTF201" si="4092">VTD201*(($F$183)+1)+(IF(VTE201&lt;101,VTE201,IF(VTE201&lt;201,VTE201/2,IF(VTE201&lt;=301,VTE201/3,VTE201/4))))</f>
        <v>712.03859999999997</v>
      </c>
      <c r="VTG201" s="62">
        <f t="shared" si="4088"/>
        <v>0</v>
      </c>
      <c r="VTH201" s="63"/>
      <c r="VTI201" s="62">
        <v>5</v>
      </c>
      <c r="VTJ201" s="63"/>
      <c r="VTK201" s="40" t="s">
        <v>192</v>
      </c>
      <c r="VTL201" s="40">
        <f t="shared" ref="VTL201" si="4093">(35.15+3.1+0.75*(2.75+2.3+2.75))*10.764</f>
        <v>474.69239999999996</v>
      </c>
      <c r="VTM201" s="40">
        <v>0</v>
      </c>
      <c r="VTN201" s="40">
        <f t="shared" ref="VTN201" si="4094">VTL201*(($F$183)+1)+(IF(VTM201&lt;101,VTM201,IF(VTM201&lt;201,VTM201/2,IF(VTM201&lt;=301,VTM201/3,VTM201/4))))</f>
        <v>712.03859999999997</v>
      </c>
      <c r="VTO201" s="62">
        <f t="shared" si="4088"/>
        <v>0</v>
      </c>
      <c r="VTP201" s="63"/>
      <c r="VTQ201" s="62">
        <v>5</v>
      </c>
      <c r="VTR201" s="63"/>
      <c r="VTS201" s="40" t="s">
        <v>192</v>
      </c>
      <c r="VTT201" s="40">
        <f t="shared" ref="VTT201" si="4095">(35.15+3.1+0.75*(2.75+2.3+2.75))*10.764</f>
        <v>474.69239999999996</v>
      </c>
      <c r="VTU201" s="40">
        <v>0</v>
      </c>
      <c r="VTV201" s="40">
        <f t="shared" ref="VTV201" si="4096">VTT201*(($F$183)+1)+(IF(VTU201&lt;101,VTU201,IF(VTU201&lt;201,VTU201/2,IF(VTU201&lt;=301,VTU201/3,VTU201/4))))</f>
        <v>712.03859999999997</v>
      </c>
      <c r="VTW201" s="62">
        <f t="shared" si="4088"/>
        <v>0</v>
      </c>
      <c r="VTX201" s="63"/>
      <c r="VTY201" s="62">
        <v>5</v>
      </c>
      <c r="VTZ201" s="63"/>
      <c r="VUA201" s="40" t="s">
        <v>192</v>
      </c>
      <c r="VUB201" s="40">
        <f t="shared" ref="VUB201" si="4097">(35.15+3.1+0.75*(2.75+2.3+2.75))*10.764</f>
        <v>474.69239999999996</v>
      </c>
      <c r="VUC201" s="40">
        <v>0</v>
      </c>
      <c r="VUD201" s="40">
        <f t="shared" ref="VUD201" si="4098">VUB201*(($F$183)+1)+(IF(VUC201&lt;101,VUC201,IF(VUC201&lt;201,VUC201/2,IF(VUC201&lt;=301,VUC201/3,VUC201/4))))</f>
        <v>712.03859999999997</v>
      </c>
      <c r="VUE201" s="62">
        <f t="shared" si="4088"/>
        <v>0</v>
      </c>
      <c r="VUF201" s="63"/>
      <c r="VUG201" s="62">
        <v>5</v>
      </c>
      <c r="VUH201" s="63"/>
      <c r="VUI201" s="40" t="s">
        <v>192</v>
      </c>
      <c r="VUJ201" s="40">
        <f t="shared" ref="VUJ201" si="4099">(35.15+3.1+0.75*(2.75+2.3+2.75))*10.764</f>
        <v>474.69239999999996</v>
      </c>
      <c r="VUK201" s="40">
        <v>0</v>
      </c>
      <c r="VUL201" s="40">
        <f t="shared" ref="VUL201" si="4100">VUJ201*(($F$183)+1)+(IF(VUK201&lt;101,VUK201,IF(VUK201&lt;201,VUK201/2,IF(VUK201&lt;=301,VUK201/3,VUK201/4))))</f>
        <v>712.03859999999997</v>
      </c>
      <c r="VUM201" s="62">
        <f t="shared" si="4088"/>
        <v>0</v>
      </c>
      <c r="VUN201" s="63"/>
      <c r="VUO201" s="62">
        <v>5</v>
      </c>
      <c r="VUP201" s="63"/>
      <c r="VUQ201" s="40" t="s">
        <v>192</v>
      </c>
      <c r="VUR201" s="40">
        <f t="shared" ref="VUR201" si="4101">(35.15+3.1+0.75*(2.75+2.3+2.75))*10.764</f>
        <v>474.69239999999996</v>
      </c>
      <c r="VUS201" s="40">
        <v>0</v>
      </c>
      <c r="VUT201" s="40">
        <f t="shared" ref="VUT201" si="4102">VUR201*(($F$183)+1)+(IF(VUS201&lt;101,VUS201,IF(VUS201&lt;201,VUS201/2,IF(VUS201&lt;=301,VUS201/3,VUS201/4))))</f>
        <v>712.03859999999997</v>
      </c>
      <c r="VUU201" s="62">
        <f t="shared" si="4088"/>
        <v>0</v>
      </c>
      <c r="VUV201" s="63"/>
      <c r="VUW201" s="62">
        <v>5</v>
      </c>
      <c r="VUX201" s="63"/>
      <c r="VUY201" s="40" t="s">
        <v>192</v>
      </c>
      <c r="VUZ201" s="40">
        <f t="shared" ref="VUZ201" si="4103">(35.15+3.1+0.75*(2.75+2.3+2.75))*10.764</f>
        <v>474.69239999999996</v>
      </c>
      <c r="VVA201" s="40">
        <v>0</v>
      </c>
      <c r="VVB201" s="40">
        <f t="shared" ref="VVB201" si="4104">VUZ201*(($F$183)+1)+(IF(VVA201&lt;101,VVA201,IF(VVA201&lt;201,VVA201/2,IF(VVA201&lt;=301,VVA201/3,VVA201/4))))</f>
        <v>712.03859999999997</v>
      </c>
      <c r="VVC201" s="62">
        <f t="shared" ref="VVC201:VXG201" si="4105">VVC200</f>
        <v>0</v>
      </c>
      <c r="VVD201" s="63"/>
      <c r="VVE201" s="62">
        <v>5</v>
      </c>
      <c r="VVF201" s="63"/>
      <c r="VVG201" s="40" t="s">
        <v>192</v>
      </c>
      <c r="VVH201" s="40">
        <f t="shared" ref="VVH201" si="4106">(35.15+3.1+0.75*(2.75+2.3+2.75))*10.764</f>
        <v>474.69239999999996</v>
      </c>
      <c r="VVI201" s="40">
        <v>0</v>
      </c>
      <c r="VVJ201" s="40">
        <f t="shared" ref="VVJ201" si="4107">VVH201*(($F$183)+1)+(IF(VVI201&lt;101,VVI201,IF(VVI201&lt;201,VVI201/2,IF(VVI201&lt;=301,VVI201/3,VVI201/4))))</f>
        <v>712.03859999999997</v>
      </c>
      <c r="VVK201" s="62">
        <f t="shared" si="4105"/>
        <v>0</v>
      </c>
      <c r="VVL201" s="63"/>
      <c r="VVM201" s="62">
        <v>5</v>
      </c>
      <c r="VVN201" s="63"/>
      <c r="VVO201" s="40" t="s">
        <v>192</v>
      </c>
      <c r="VVP201" s="40">
        <f t="shared" ref="VVP201" si="4108">(35.15+3.1+0.75*(2.75+2.3+2.75))*10.764</f>
        <v>474.69239999999996</v>
      </c>
      <c r="VVQ201" s="40">
        <v>0</v>
      </c>
      <c r="VVR201" s="40">
        <f t="shared" ref="VVR201" si="4109">VVP201*(($F$183)+1)+(IF(VVQ201&lt;101,VVQ201,IF(VVQ201&lt;201,VVQ201/2,IF(VVQ201&lt;=301,VVQ201/3,VVQ201/4))))</f>
        <v>712.03859999999997</v>
      </c>
      <c r="VVS201" s="62">
        <f t="shared" si="4105"/>
        <v>0</v>
      </c>
      <c r="VVT201" s="63"/>
      <c r="VVU201" s="62">
        <v>5</v>
      </c>
      <c r="VVV201" s="63"/>
      <c r="VVW201" s="40" t="s">
        <v>192</v>
      </c>
      <c r="VVX201" s="40">
        <f t="shared" ref="VVX201" si="4110">(35.15+3.1+0.75*(2.75+2.3+2.75))*10.764</f>
        <v>474.69239999999996</v>
      </c>
      <c r="VVY201" s="40">
        <v>0</v>
      </c>
      <c r="VVZ201" s="40">
        <f t="shared" ref="VVZ201" si="4111">VVX201*(($F$183)+1)+(IF(VVY201&lt;101,VVY201,IF(VVY201&lt;201,VVY201/2,IF(VVY201&lt;=301,VVY201/3,VVY201/4))))</f>
        <v>712.03859999999997</v>
      </c>
      <c r="VWA201" s="62">
        <f t="shared" si="4105"/>
        <v>0</v>
      </c>
      <c r="VWB201" s="63"/>
      <c r="VWC201" s="62">
        <v>5</v>
      </c>
      <c r="VWD201" s="63"/>
      <c r="VWE201" s="40" t="s">
        <v>192</v>
      </c>
      <c r="VWF201" s="40">
        <f t="shared" ref="VWF201" si="4112">(35.15+3.1+0.75*(2.75+2.3+2.75))*10.764</f>
        <v>474.69239999999996</v>
      </c>
      <c r="VWG201" s="40">
        <v>0</v>
      </c>
      <c r="VWH201" s="40">
        <f t="shared" ref="VWH201" si="4113">VWF201*(($F$183)+1)+(IF(VWG201&lt;101,VWG201,IF(VWG201&lt;201,VWG201/2,IF(VWG201&lt;=301,VWG201/3,VWG201/4))))</f>
        <v>712.03859999999997</v>
      </c>
      <c r="VWI201" s="62">
        <f t="shared" si="4105"/>
        <v>0</v>
      </c>
      <c r="VWJ201" s="63"/>
      <c r="VWK201" s="62">
        <v>5</v>
      </c>
      <c r="VWL201" s="63"/>
      <c r="VWM201" s="40" t="s">
        <v>192</v>
      </c>
      <c r="VWN201" s="40">
        <f t="shared" ref="VWN201" si="4114">(35.15+3.1+0.75*(2.75+2.3+2.75))*10.764</f>
        <v>474.69239999999996</v>
      </c>
      <c r="VWO201" s="40">
        <v>0</v>
      </c>
      <c r="VWP201" s="40">
        <f t="shared" ref="VWP201" si="4115">VWN201*(($F$183)+1)+(IF(VWO201&lt;101,VWO201,IF(VWO201&lt;201,VWO201/2,IF(VWO201&lt;=301,VWO201/3,VWO201/4))))</f>
        <v>712.03859999999997</v>
      </c>
      <c r="VWQ201" s="62">
        <f t="shared" si="4105"/>
        <v>0</v>
      </c>
      <c r="VWR201" s="63"/>
      <c r="VWS201" s="62">
        <v>5</v>
      </c>
      <c r="VWT201" s="63"/>
      <c r="VWU201" s="40" t="s">
        <v>192</v>
      </c>
      <c r="VWV201" s="40">
        <f t="shared" ref="VWV201" si="4116">(35.15+3.1+0.75*(2.75+2.3+2.75))*10.764</f>
        <v>474.69239999999996</v>
      </c>
      <c r="VWW201" s="40">
        <v>0</v>
      </c>
      <c r="VWX201" s="40">
        <f t="shared" ref="VWX201" si="4117">VWV201*(($F$183)+1)+(IF(VWW201&lt;101,VWW201,IF(VWW201&lt;201,VWW201/2,IF(VWW201&lt;=301,VWW201/3,VWW201/4))))</f>
        <v>712.03859999999997</v>
      </c>
      <c r="VWY201" s="62">
        <f t="shared" si="4105"/>
        <v>0</v>
      </c>
      <c r="VWZ201" s="63"/>
      <c r="VXA201" s="62">
        <v>5</v>
      </c>
      <c r="VXB201" s="63"/>
      <c r="VXC201" s="40" t="s">
        <v>192</v>
      </c>
      <c r="VXD201" s="40">
        <f t="shared" ref="VXD201" si="4118">(35.15+3.1+0.75*(2.75+2.3+2.75))*10.764</f>
        <v>474.69239999999996</v>
      </c>
      <c r="VXE201" s="40">
        <v>0</v>
      </c>
      <c r="VXF201" s="40">
        <f t="shared" ref="VXF201" si="4119">VXD201*(($F$183)+1)+(IF(VXE201&lt;101,VXE201,IF(VXE201&lt;201,VXE201/2,IF(VXE201&lt;=301,VXE201/3,VXE201/4))))</f>
        <v>712.03859999999997</v>
      </c>
      <c r="VXG201" s="62">
        <f t="shared" si="4105"/>
        <v>0</v>
      </c>
      <c r="VXH201" s="63"/>
      <c r="VXI201" s="62">
        <v>5</v>
      </c>
      <c r="VXJ201" s="63"/>
      <c r="VXK201" s="40" t="s">
        <v>192</v>
      </c>
      <c r="VXL201" s="40">
        <f t="shared" ref="VXL201" si="4120">(35.15+3.1+0.75*(2.75+2.3+2.75))*10.764</f>
        <v>474.69239999999996</v>
      </c>
      <c r="VXM201" s="40">
        <v>0</v>
      </c>
      <c r="VXN201" s="40">
        <f t="shared" ref="VXN201" si="4121">VXL201*(($F$183)+1)+(IF(VXM201&lt;101,VXM201,IF(VXM201&lt;201,VXM201/2,IF(VXM201&lt;=301,VXM201/3,VXM201/4))))</f>
        <v>712.03859999999997</v>
      </c>
      <c r="VXO201" s="62">
        <f t="shared" ref="VXO201:VZS201" si="4122">VXO200</f>
        <v>0</v>
      </c>
      <c r="VXP201" s="63"/>
      <c r="VXQ201" s="62">
        <v>5</v>
      </c>
      <c r="VXR201" s="63"/>
      <c r="VXS201" s="40" t="s">
        <v>192</v>
      </c>
      <c r="VXT201" s="40">
        <f t="shared" ref="VXT201" si="4123">(35.15+3.1+0.75*(2.75+2.3+2.75))*10.764</f>
        <v>474.69239999999996</v>
      </c>
      <c r="VXU201" s="40">
        <v>0</v>
      </c>
      <c r="VXV201" s="40">
        <f t="shared" ref="VXV201" si="4124">VXT201*(($F$183)+1)+(IF(VXU201&lt;101,VXU201,IF(VXU201&lt;201,VXU201/2,IF(VXU201&lt;=301,VXU201/3,VXU201/4))))</f>
        <v>712.03859999999997</v>
      </c>
      <c r="VXW201" s="62">
        <f t="shared" si="4122"/>
        <v>0</v>
      </c>
      <c r="VXX201" s="63"/>
      <c r="VXY201" s="62">
        <v>5</v>
      </c>
      <c r="VXZ201" s="63"/>
      <c r="VYA201" s="40" t="s">
        <v>192</v>
      </c>
      <c r="VYB201" s="40">
        <f t="shared" ref="VYB201" si="4125">(35.15+3.1+0.75*(2.75+2.3+2.75))*10.764</f>
        <v>474.69239999999996</v>
      </c>
      <c r="VYC201" s="40">
        <v>0</v>
      </c>
      <c r="VYD201" s="40">
        <f t="shared" ref="VYD201" si="4126">VYB201*(($F$183)+1)+(IF(VYC201&lt;101,VYC201,IF(VYC201&lt;201,VYC201/2,IF(VYC201&lt;=301,VYC201/3,VYC201/4))))</f>
        <v>712.03859999999997</v>
      </c>
      <c r="VYE201" s="62">
        <f t="shared" si="4122"/>
        <v>0</v>
      </c>
      <c r="VYF201" s="63"/>
      <c r="VYG201" s="62">
        <v>5</v>
      </c>
      <c r="VYH201" s="63"/>
      <c r="VYI201" s="40" t="s">
        <v>192</v>
      </c>
      <c r="VYJ201" s="40">
        <f t="shared" ref="VYJ201" si="4127">(35.15+3.1+0.75*(2.75+2.3+2.75))*10.764</f>
        <v>474.69239999999996</v>
      </c>
      <c r="VYK201" s="40">
        <v>0</v>
      </c>
      <c r="VYL201" s="40">
        <f t="shared" ref="VYL201" si="4128">VYJ201*(($F$183)+1)+(IF(VYK201&lt;101,VYK201,IF(VYK201&lt;201,VYK201/2,IF(VYK201&lt;=301,VYK201/3,VYK201/4))))</f>
        <v>712.03859999999997</v>
      </c>
      <c r="VYM201" s="62">
        <f t="shared" si="4122"/>
        <v>0</v>
      </c>
      <c r="VYN201" s="63"/>
      <c r="VYO201" s="62">
        <v>5</v>
      </c>
      <c r="VYP201" s="63"/>
      <c r="VYQ201" s="40" t="s">
        <v>192</v>
      </c>
      <c r="VYR201" s="40">
        <f t="shared" ref="VYR201" si="4129">(35.15+3.1+0.75*(2.75+2.3+2.75))*10.764</f>
        <v>474.69239999999996</v>
      </c>
      <c r="VYS201" s="40">
        <v>0</v>
      </c>
      <c r="VYT201" s="40">
        <f t="shared" ref="VYT201" si="4130">VYR201*(($F$183)+1)+(IF(VYS201&lt;101,VYS201,IF(VYS201&lt;201,VYS201/2,IF(VYS201&lt;=301,VYS201/3,VYS201/4))))</f>
        <v>712.03859999999997</v>
      </c>
      <c r="VYU201" s="62">
        <f t="shared" si="4122"/>
        <v>0</v>
      </c>
      <c r="VYV201" s="63"/>
      <c r="VYW201" s="62">
        <v>5</v>
      </c>
      <c r="VYX201" s="63"/>
      <c r="VYY201" s="40" t="s">
        <v>192</v>
      </c>
      <c r="VYZ201" s="40">
        <f t="shared" ref="VYZ201" si="4131">(35.15+3.1+0.75*(2.75+2.3+2.75))*10.764</f>
        <v>474.69239999999996</v>
      </c>
      <c r="VZA201" s="40">
        <v>0</v>
      </c>
      <c r="VZB201" s="40">
        <f t="shared" ref="VZB201" si="4132">VYZ201*(($F$183)+1)+(IF(VZA201&lt;101,VZA201,IF(VZA201&lt;201,VZA201/2,IF(VZA201&lt;=301,VZA201/3,VZA201/4))))</f>
        <v>712.03859999999997</v>
      </c>
      <c r="VZC201" s="62">
        <f t="shared" si="4122"/>
        <v>0</v>
      </c>
      <c r="VZD201" s="63"/>
      <c r="VZE201" s="62">
        <v>5</v>
      </c>
      <c r="VZF201" s="63"/>
      <c r="VZG201" s="40" t="s">
        <v>192</v>
      </c>
      <c r="VZH201" s="40">
        <f t="shared" ref="VZH201" si="4133">(35.15+3.1+0.75*(2.75+2.3+2.75))*10.764</f>
        <v>474.69239999999996</v>
      </c>
      <c r="VZI201" s="40">
        <v>0</v>
      </c>
      <c r="VZJ201" s="40">
        <f t="shared" ref="VZJ201" si="4134">VZH201*(($F$183)+1)+(IF(VZI201&lt;101,VZI201,IF(VZI201&lt;201,VZI201/2,IF(VZI201&lt;=301,VZI201/3,VZI201/4))))</f>
        <v>712.03859999999997</v>
      </c>
      <c r="VZK201" s="62">
        <f t="shared" si="4122"/>
        <v>0</v>
      </c>
      <c r="VZL201" s="63"/>
      <c r="VZM201" s="62">
        <v>5</v>
      </c>
      <c r="VZN201" s="63"/>
      <c r="VZO201" s="40" t="s">
        <v>192</v>
      </c>
      <c r="VZP201" s="40">
        <f t="shared" ref="VZP201" si="4135">(35.15+3.1+0.75*(2.75+2.3+2.75))*10.764</f>
        <v>474.69239999999996</v>
      </c>
      <c r="VZQ201" s="40">
        <v>0</v>
      </c>
      <c r="VZR201" s="40">
        <f t="shared" ref="VZR201" si="4136">VZP201*(($F$183)+1)+(IF(VZQ201&lt;101,VZQ201,IF(VZQ201&lt;201,VZQ201/2,IF(VZQ201&lt;=301,VZQ201/3,VZQ201/4))))</f>
        <v>712.03859999999997</v>
      </c>
      <c r="VZS201" s="62">
        <f t="shared" si="4122"/>
        <v>0</v>
      </c>
      <c r="VZT201" s="63"/>
      <c r="VZU201" s="62">
        <v>5</v>
      </c>
      <c r="VZV201" s="63"/>
      <c r="VZW201" s="40" t="s">
        <v>192</v>
      </c>
      <c r="VZX201" s="40">
        <f t="shared" ref="VZX201" si="4137">(35.15+3.1+0.75*(2.75+2.3+2.75))*10.764</f>
        <v>474.69239999999996</v>
      </c>
      <c r="VZY201" s="40">
        <v>0</v>
      </c>
      <c r="VZZ201" s="40">
        <f t="shared" ref="VZZ201" si="4138">VZX201*(($F$183)+1)+(IF(VZY201&lt;101,VZY201,IF(VZY201&lt;201,VZY201/2,IF(VZY201&lt;=301,VZY201/3,VZY201/4))))</f>
        <v>712.03859999999997</v>
      </c>
      <c r="WAA201" s="62">
        <f t="shared" ref="WAA201:WCE201" si="4139">WAA200</f>
        <v>0</v>
      </c>
      <c r="WAB201" s="63"/>
      <c r="WAC201" s="62">
        <v>5</v>
      </c>
      <c r="WAD201" s="63"/>
      <c r="WAE201" s="40" t="s">
        <v>192</v>
      </c>
      <c r="WAF201" s="40">
        <f t="shared" ref="WAF201" si="4140">(35.15+3.1+0.75*(2.75+2.3+2.75))*10.764</f>
        <v>474.69239999999996</v>
      </c>
      <c r="WAG201" s="40">
        <v>0</v>
      </c>
      <c r="WAH201" s="40">
        <f t="shared" ref="WAH201" si="4141">WAF201*(($F$183)+1)+(IF(WAG201&lt;101,WAG201,IF(WAG201&lt;201,WAG201/2,IF(WAG201&lt;=301,WAG201/3,WAG201/4))))</f>
        <v>712.03859999999997</v>
      </c>
      <c r="WAI201" s="62">
        <f t="shared" si="4139"/>
        <v>0</v>
      </c>
      <c r="WAJ201" s="63"/>
      <c r="WAK201" s="62">
        <v>5</v>
      </c>
      <c r="WAL201" s="63"/>
      <c r="WAM201" s="40" t="s">
        <v>192</v>
      </c>
      <c r="WAN201" s="40">
        <f t="shared" ref="WAN201" si="4142">(35.15+3.1+0.75*(2.75+2.3+2.75))*10.764</f>
        <v>474.69239999999996</v>
      </c>
      <c r="WAO201" s="40">
        <v>0</v>
      </c>
      <c r="WAP201" s="40">
        <f t="shared" ref="WAP201" si="4143">WAN201*(($F$183)+1)+(IF(WAO201&lt;101,WAO201,IF(WAO201&lt;201,WAO201/2,IF(WAO201&lt;=301,WAO201/3,WAO201/4))))</f>
        <v>712.03859999999997</v>
      </c>
      <c r="WAQ201" s="62">
        <f t="shared" si="4139"/>
        <v>0</v>
      </c>
      <c r="WAR201" s="63"/>
      <c r="WAS201" s="62">
        <v>5</v>
      </c>
      <c r="WAT201" s="63"/>
      <c r="WAU201" s="40" t="s">
        <v>192</v>
      </c>
      <c r="WAV201" s="40">
        <f t="shared" ref="WAV201" si="4144">(35.15+3.1+0.75*(2.75+2.3+2.75))*10.764</f>
        <v>474.69239999999996</v>
      </c>
      <c r="WAW201" s="40">
        <v>0</v>
      </c>
      <c r="WAX201" s="40">
        <f t="shared" ref="WAX201" si="4145">WAV201*(($F$183)+1)+(IF(WAW201&lt;101,WAW201,IF(WAW201&lt;201,WAW201/2,IF(WAW201&lt;=301,WAW201/3,WAW201/4))))</f>
        <v>712.03859999999997</v>
      </c>
      <c r="WAY201" s="62">
        <f t="shared" si="4139"/>
        <v>0</v>
      </c>
      <c r="WAZ201" s="63"/>
      <c r="WBA201" s="62">
        <v>5</v>
      </c>
      <c r="WBB201" s="63"/>
      <c r="WBC201" s="40" t="s">
        <v>192</v>
      </c>
      <c r="WBD201" s="40">
        <f t="shared" ref="WBD201" si="4146">(35.15+3.1+0.75*(2.75+2.3+2.75))*10.764</f>
        <v>474.69239999999996</v>
      </c>
      <c r="WBE201" s="40">
        <v>0</v>
      </c>
      <c r="WBF201" s="40">
        <f t="shared" ref="WBF201" si="4147">WBD201*(($F$183)+1)+(IF(WBE201&lt;101,WBE201,IF(WBE201&lt;201,WBE201/2,IF(WBE201&lt;=301,WBE201/3,WBE201/4))))</f>
        <v>712.03859999999997</v>
      </c>
      <c r="WBG201" s="62">
        <f t="shared" si="4139"/>
        <v>0</v>
      </c>
      <c r="WBH201" s="63"/>
      <c r="WBI201" s="62">
        <v>5</v>
      </c>
      <c r="WBJ201" s="63"/>
      <c r="WBK201" s="40" t="s">
        <v>192</v>
      </c>
      <c r="WBL201" s="40">
        <f t="shared" ref="WBL201" si="4148">(35.15+3.1+0.75*(2.75+2.3+2.75))*10.764</f>
        <v>474.69239999999996</v>
      </c>
      <c r="WBM201" s="40">
        <v>0</v>
      </c>
      <c r="WBN201" s="40">
        <f t="shared" ref="WBN201" si="4149">WBL201*(($F$183)+1)+(IF(WBM201&lt;101,WBM201,IF(WBM201&lt;201,WBM201/2,IF(WBM201&lt;=301,WBM201/3,WBM201/4))))</f>
        <v>712.03859999999997</v>
      </c>
      <c r="WBO201" s="62">
        <f t="shared" si="4139"/>
        <v>0</v>
      </c>
      <c r="WBP201" s="63"/>
      <c r="WBQ201" s="62">
        <v>5</v>
      </c>
      <c r="WBR201" s="63"/>
      <c r="WBS201" s="40" t="s">
        <v>192</v>
      </c>
      <c r="WBT201" s="40">
        <f t="shared" ref="WBT201" si="4150">(35.15+3.1+0.75*(2.75+2.3+2.75))*10.764</f>
        <v>474.69239999999996</v>
      </c>
      <c r="WBU201" s="40">
        <v>0</v>
      </c>
      <c r="WBV201" s="40">
        <f t="shared" ref="WBV201" si="4151">WBT201*(($F$183)+1)+(IF(WBU201&lt;101,WBU201,IF(WBU201&lt;201,WBU201/2,IF(WBU201&lt;=301,WBU201/3,WBU201/4))))</f>
        <v>712.03859999999997</v>
      </c>
      <c r="WBW201" s="62">
        <f t="shared" si="4139"/>
        <v>0</v>
      </c>
      <c r="WBX201" s="63"/>
      <c r="WBY201" s="62">
        <v>5</v>
      </c>
      <c r="WBZ201" s="63"/>
      <c r="WCA201" s="40" t="s">
        <v>192</v>
      </c>
      <c r="WCB201" s="40">
        <f t="shared" ref="WCB201" si="4152">(35.15+3.1+0.75*(2.75+2.3+2.75))*10.764</f>
        <v>474.69239999999996</v>
      </c>
      <c r="WCC201" s="40">
        <v>0</v>
      </c>
      <c r="WCD201" s="40">
        <f t="shared" ref="WCD201" si="4153">WCB201*(($F$183)+1)+(IF(WCC201&lt;101,WCC201,IF(WCC201&lt;201,WCC201/2,IF(WCC201&lt;=301,WCC201/3,WCC201/4))))</f>
        <v>712.03859999999997</v>
      </c>
      <c r="WCE201" s="62">
        <f t="shared" si="4139"/>
        <v>0</v>
      </c>
      <c r="WCF201" s="63"/>
      <c r="WCG201" s="62">
        <v>5</v>
      </c>
      <c r="WCH201" s="63"/>
      <c r="WCI201" s="40" t="s">
        <v>192</v>
      </c>
      <c r="WCJ201" s="40">
        <f t="shared" ref="WCJ201" si="4154">(35.15+3.1+0.75*(2.75+2.3+2.75))*10.764</f>
        <v>474.69239999999996</v>
      </c>
      <c r="WCK201" s="40">
        <v>0</v>
      </c>
      <c r="WCL201" s="40">
        <f t="shared" ref="WCL201" si="4155">WCJ201*(($F$183)+1)+(IF(WCK201&lt;101,WCK201,IF(WCK201&lt;201,WCK201/2,IF(WCK201&lt;=301,WCK201/3,WCK201/4))))</f>
        <v>712.03859999999997</v>
      </c>
      <c r="WCM201" s="62">
        <f t="shared" ref="WCM201:WEQ201" si="4156">WCM200</f>
        <v>0</v>
      </c>
      <c r="WCN201" s="63"/>
      <c r="WCO201" s="62">
        <v>5</v>
      </c>
      <c r="WCP201" s="63"/>
      <c r="WCQ201" s="40" t="s">
        <v>192</v>
      </c>
      <c r="WCR201" s="40">
        <f t="shared" ref="WCR201" si="4157">(35.15+3.1+0.75*(2.75+2.3+2.75))*10.764</f>
        <v>474.69239999999996</v>
      </c>
      <c r="WCS201" s="40">
        <v>0</v>
      </c>
      <c r="WCT201" s="40">
        <f t="shared" ref="WCT201" si="4158">WCR201*(($F$183)+1)+(IF(WCS201&lt;101,WCS201,IF(WCS201&lt;201,WCS201/2,IF(WCS201&lt;=301,WCS201/3,WCS201/4))))</f>
        <v>712.03859999999997</v>
      </c>
      <c r="WCU201" s="62">
        <f t="shared" si="4156"/>
        <v>0</v>
      </c>
      <c r="WCV201" s="63"/>
      <c r="WCW201" s="62">
        <v>5</v>
      </c>
      <c r="WCX201" s="63"/>
      <c r="WCY201" s="40" t="s">
        <v>192</v>
      </c>
      <c r="WCZ201" s="40">
        <f t="shared" ref="WCZ201" si="4159">(35.15+3.1+0.75*(2.75+2.3+2.75))*10.764</f>
        <v>474.69239999999996</v>
      </c>
      <c r="WDA201" s="40">
        <v>0</v>
      </c>
      <c r="WDB201" s="40">
        <f t="shared" ref="WDB201" si="4160">WCZ201*(($F$183)+1)+(IF(WDA201&lt;101,WDA201,IF(WDA201&lt;201,WDA201/2,IF(WDA201&lt;=301,WDA201/3,WDA201/4))))</f>
        <v>712.03859999999997</v>
      </c>
      <c r="WDC201" s="62">
        <f t="shared" si="4156"/>
        <v>0</v>
      </c>
      <c r="WDD201" s="63"/>
      <c r="WDE201" s="62">
        <v>5</v>
      </c>
      <c r="WDF201" s="63"/>
      <c r="WDG201" s="40" t="s">
        <v>192</v>
      </c>
      <c r="WDH201" s="40">
        <f t="shared" ref="WDH201" si="4161">(35.15+3.1+0.75*(2.75+2.3+2.75))*10.764</f>
        <v>474.69239999999996</v>
      </c>
      <c r="WDI201" s="40">
        <v>0</v>
      </c>
      <c r="WDJ201" s="40">
        <f t="shared" ref="WDJ201" si="4162">WDH201*(($F$183)+1)+(IF(WDI201&lt;101,WDI201,IF(WDI201&lt;201,WDI201/2,IF(WDI201&lt;=301,WDI201/3,WDI201/4))))</f>
        <v>712.03859999999997</v>
      </c>
      <c r="WDK201" s="62">
        <f t="shared" si="4156"/>
        <v>0</v>
      </c>
      <c r="WDL201" s="63"/>
      <c r="WDM201" s="62">
        <v>5</v>
      </c>
      <c r="WDN201" s="63"/>
      <c r="WDO201" s="40" t="s">
        <v>192</v>
      </c>
      <c r="WDP201" s="40">
        <f t="shared" ref="WDP201" si="4163">(35.15+3.1+0.75*(2.75+2.3+2.75))*10.764</f>
        <v>474.69239999999996</v>
      </c>
      <c r="WDQ201" s="40">
        <v>0</v>
      </c>
      <c r="WDR201" s="40">
        <f t="shared" ref="WDR201" si="4164">WDP201*(($F$183)+1)+(IF(WDQ201&lt;101,WDQ201,IF(WDQ201&lt;201,WDQ201/2,IF(WDQ201&lt;=301,WDQ201/3,WDQ201/4))))</f>
        <v>712.03859999999997</v>
      </c>
      <c r="WDS201" s="62">
        <f t="shared" si="4156"/>
        <v>0</v>
      </c>
      <c r="WDT201" s="63"/>
      <c r="WDU201" s="62">
        <v>5</v>
      </c>
      <c r="WDV201" s="63"/>
      <c r="WDW201" s="40" t="s">
        <v>192</v>
      </c>
      <c r="WDX201" s="40">
        <f t="shared" ref="WDX201" si="4165">(35.15+3.1+0.75*(2.75+2.3+2.75))*10.764</f>
        <v>474.69239999999996</v>
      </c>
      <c r="WDY201" s="40">
        <v>0</v>
      </c>
      <c r="WDZ201" s="40">
        <f t="shared" ref="WDZ201" si="4166">WDX201*(($F$183)+1)+(IF(WDY201&lt;101,WDY201,IF(WDY201&lt;201,WDY201/2,IF(WDY201&lt;=301,WDY201/3,WDY201/4))))</f>
        <v>712.03859999999997</v>
      </c>
      <c r="WEA201" s="62">
        <f t="shared" si="4156"/>
        <v>0</v>
      </c>
      <c r="WEB201" s="63"/>
      <c r="WEC201" s="62">
        <v>5</v>
      </c>
      <c r="WED201" s="63"/>
      <c r="WEE201" s="40" t="s">
        <v>192</v>
      </c>
      <c r="WEF201" s="40">
        <f t="shared" ref="WEF201" si="4167">(35.15+3.1+0.75*(2.75+2.3+2.75))*10.764</f>
        <v>474.69239999999996</v>
      </c>
      <c r="WEG201" s="40">
        <v>0</v>
      </c>
      <c r="WEH201" s="40">
        <f t="shared" ref="WEH201" si="4168">WEF201*(($F$183)+1)+(IF(WEG201&lt;101,WEG201,IF(WEG201&lt;201,WEG201/2,IF(WEG201&lt;=301,WEG201/3,WEG201/4))))</f>
        <v>712.03859999999997</v>
      </c>
      <c r="WEI201" s="62">
        <f t="shared" si="4156"/>
        <v>0</v>
      </c>
      <c r="WEJ201" s="63"/>
      <c r="WEK201" s="62">
        <v>5</v>
      </c>
      <c r="WEL201" s="63"/>
      <c r="WEM201" s="40" t="s">
        <v>192</v>
      </c>
      <c r="WEN201" s="40">
        <f t="shared" ref="WEN201" si="4169">(35.15+3.1+0.75*(2.75+2.3+2.75))*10.764</f>
        <v>474.69239999999996</v>
      </c>
      <c r="WEO201" s="40">
        <v>0</v>
      </c>
      <c r="WEP201" s="40">
        <f t="shared" ref="WEP201" si="4170">WEN201*(($F$183)+1)+(IF(WEO201&lt;101,WEO201,IF(WEO201&lt;201,WEO201/2,IF(WEO201&lt;=301,WEO201/3,WEO201/4))))</f>
        <v>712.03859999999997</v>
      </c>
      <c r="WEQ201" s="62">
        <f t="shared" si="4156"/>
        <v>0</v>
      </c>
      <c r="WER201" s="63"/>
      <c r="WES201" s="62">
        <v>5</v>
      </c>
      <c r="WET201" s="63"/>
      <c r="WEU201" s="40" t="s">
        <v>192</v>
      </c>
      <c r="WEV201" s="40">
        <f t="shared" ref="WEV201" si="4171">(35.15+3.1+0.75*(2.75+2.3+2.75))*10.764</f>
        <v>474.69239999999996</v>
      </c>
      <c r="WEW201" s="40">
        <v>0</v>
      </c>
      <c r="WEX201" s="40">
        <f t="shared" ref="WEX201" si="4172">WEV201*(($F$183)+1)+(IF(WEW201&lt;101,WEW201,IF(WEW201&lt;201,WEW201/2,IF(WEW201&lt;=301,WEW201/3,WEW201/4))))</f>
        <v>712.03859999999997</v>
      </c>
      <c r="WEY201" s="62">
        <f t="shared" ref="WEY201:WHC201" si="4173">WEY200</f>
        <v>0</v>
      </c>
      <c r="WEZ201" s="63"/>
      <c r="WFA201" s="62">
        <v>5</v>
      </c>
      <c r="WFB201" s="63"/>
      <c r="WFC201" s="40" t="s">
        <v>192</v>
      </c>
      <c r="WFD201" s="40">
        <f t="shared" ref="WFD201" si="4174">(35.15+3.1+0.75*(2.75+2.3+2.75))*10.764</f>
        <v>474.69239999999996</v>
      </c>
      <c r="WFE201" s="40">
        <v>0</v>
      </c>
      <c r="WFF201" s="40">
        <f t="shared" ref="WFF201" si="4175">WFD201*(($F$183)+1)+(IF(WFE201&lt;101,WFE201,IF(WFE201&lt;201,WFE201/2,IF(WFE201&lt;=301,WFE201/3,WFE201/4))))</f>
        <v>712.03859999999997</v>
      </c>
      <c r="WFG201" s="62">
        <f t="shared" si="4173"/>
        <v>0</v>
      </c>
      <c r="WFH201" s="63"/>
      <c r="WFI201" s="62">
        <v>5</v>
      </c>
      <c r="WFJ201" s="63"/>
      <c r="WFK201" s="40" t="s">
        <v>192</v>
      </c>
      <c r="WFL201" s="40">
        <f t="shared" ref="WFL201" si="4176">(35.15+3.1+0.75*(2.75+2.3+2.75))*10.764</f>
        <v>474.69239999999996</v>
      </c>
      <c r="WFM201" s="40">
        <v>0</v>
      </c>
      <c r="WFN201" s="40">
        <f t="shared" ref="WFN201" si="4177">WFL201*(($F$183)+1)+(IF(WFM201&lt;101,WFM201,IF(WFM201&lt;201,WFM201/2,IF(WFM201&lt;=301,WFM201/3,WFM201/4))))</f>
        <v>712.03859999999997</v>
      </c>
      <c r="WFO201" s="62">
        <f t="shared" si="4173"/>
        <v>0</v>
      </c>
      <c r="WFP201" s="63"/>
      <c r="WFQ201" s="62">
        <v>5</v>
      </c>
      <c r="WFR201" s="63"/>
      <c r="WFS201" s="40" t="s">
        <v>192</v>
      </c>
      <c r="WFT201" s="40">
        <f t="shared" ref="WFT201" si="4178">(35.15+3.1+0.75*(2.75+2.3+2.75))*10.764</f>
        <v>474.69239999999996</v>
      </c>
      <c r="WFU201" s="40">
        <v>0</v>
      </c>
      <c r="WFV201" s="40">
        <f t="shared" ref="WFV201" si="4179">WFT201*(($F$183)+1)+(IF(WFU201&lt;101,WFU201,IF(WFU201&lt;201,WFU201/2,IF(WFU201&lt;=301,WFU201/3,WFU201/4))))</f>
        <v>712.03859999999997</v>
      </c>
      <c r="WFW201" s="62">
        <f t="shared" si="4173"/>
        <v>0</v>
      </c>
      <c r="WFX201" s="63"/>
      <c r="WFY201" s="62">
        <v>5</v>
      </c>
      <c r="WFZ201" s="63"/>
      <c r="WGA201" s="40" t="s">
        <v>192</v>
      </c>
      <c r="WGB201" s="40">
        <f t="shared" ref="WGB201" si="4180">(35.15+3.1+0.75*(2.75+2.3+2.75))*10.764</f>
        <v>474.69239999999996</v>
      </c>
      <c r="WGC201" s="40">
        <v>0</v>
      </c>
      <c r="WGD201" s="40">
        <f t="shared" ref="WGD201" si="4181">WGB201*(($F$183)+1)+(IF(WGC201&lt;101,WGC201,IF(WGC201&lt;201,WGC201/2,IF(WGC201&lt;=301,WGC201/3,WGC201/4))))</f>
        <v>712.03859999999997</v>
      </c>
      <c r="WGE201" s="62">
        <f t="shared" si="4173"/>
        <v>0</v>
      </c>
      <c r="WGF201" s="63"/>
      <c r="WGG201" s="62">
        <v>5</v>
      </c>
      <c r="WGH201" s="63"/>
      <c r="WGI201" s="40" t="s">
        <v>192</v>
      </c>
      <c r="WGJ201" s="40">
        <f t="shared" ref="WGJ201" si="4182">(35.15+3.1+0.75*(2.75+2.3+2.75))*10.764</f>
        <v>474.69239999999996</v>
      </c>
      <c r="WGK201" s="40">
        <v>0</v>
      </c>
      <c r="WGL201" s="40">
        <f t="shared" ref="WGL201" si="4183">WGJ201*(($F$183)+1)+(IF(WGK201&lt;101,WGK201,IF(WGK201&lt;201,WGK201/2,IF(WGK201&lt;=301,WGK201/3,WGK201/4))))</f>
        <v>712.03859999999997</v>
      </c>
      <c r="WGM201" s="62">
        <f t="shared" si="4173"/>
        <v>0</v>
      </c>
      <c r="WGN201" s="63"/>
      <c r="WGO201" s="62">
        <v>5</v>
      </c>
      <c r="WGP201" s="63"/>
      <c r="WGQ201" s="40" t="s">
        <v>192</v>
      </c>
      <c r="WGR201" s="40">
        <f t="shared" ref="WGR201" si="4184">(35.15+3.1+0.75*(2.75+2.3+2.75))*10.764</f>
        <v>474.69239999999996</v>
      </c>
      <c r="WGS201" s="40">
        <v>0</v>
      </c>
      <c r="WGT201" s="40">
        <f t="shared" ref="WGT201" si="4185">WGR201*(($F$183)+1)+(IF(WGS201&lt;101,WGS201,IF(WGS201&lt;201,WGS201/2,IF(WGS201&lt;=301,WGS201/3,WGS201/4))))</f>
        <v>712.03859999999997</v>
      </c>
      <c r="WGU201" s="62">
        <f t="shared" si="4173"/>
        <v>0</v>
      </c>
      <c r="WGV201" s="63"/>
      <c r="WGW201" s="62">
        <v>5</v>
      </c>
      <c r="WGX201" s="63"/>
      <c r="WGY201" s="40" t="s">
        <v>192</v>
      </c>
      <c r="WGZ201" s="40">
        <f t="shared" ref="WGZ201" si="4186">(35.15+3.1+0.75*(2.75+2.3+2.75))*10.764</f>
        <v>474.69239999999996</v>
      </c>
      <c r="WHA201" s="40">
        <v>0</v>
      </c>
      <c r="WHB201" s="40">
        <f t="shared" ref="WHB201" si="4187">WGZ201*(($F$183)+1)+(IF(WHA201&lt;101,WHA201,IF(WHA201&lt;201,WHA201/2,IF(WHA201&lt;=301,WHA201/3,WHA201/4))))</f>
        <v>712.03859999999997</v>
      </c>
      <c r="WHC201" s="62">
        <f t="shared" si="4173"/>
        <v>0</v>
      </c>
      <c r="WHD201" s="63"/>
      <c r="WHE201" s="62">
        <v>5</v>
      </c>
      <c r="WHF201" s="63"/>
      <c r="WHG201" s="40" t="s">
        <v>192</v>
      </c>
      <c r="WHH201" s="40">
        <f t="shared" ref="WHH201" si="4188">(35.15+3.1+0.75*(2.75+2.3+2.75))*10.764</f>
        <v>474.69239999999996</v>
      </c>
      <c r="WHI201" s="40">
        <v>0</v>
      </c>
      <c r="WHJ201" s="40">
        <f t="shared" ref="WHJ201" si="4189">WHH201*(($F$183)+1)+(IF(WHI201&lt;101,WHI201,IF(WHI201&lt;201,WHI201/2,IF(WHI201&lt;=301,WHI201/3,WHI201/4))))</f>
        <v>712.03859999999997</v>
      </c>
      <c r="WHK201" s="62">
        <f t="shared" ref="WHK201:WJO201" si="4190">WHK200</f>
        <v>0</v>
      </c>
      <c r="WHL201" s="63"/>
      <c r="WHM201" s="62">
        <v>5</v>
      </c>
      <c r="WHN201" s="63"/>
      <c r="WHO201" s="40" t="s">
        <v>192</v>
      </c>
      <c r="WHP201" s="40">
        <f t="shared" ref="WHP201" si="4191">(35.15+3.1+0.75*(2.75+2.3+2.75))*10.764</f>
        <v>474.69239999999996</v>
      </c>
      <c r="WHQ201" s="40">
        <v>0</v>
      </c>
      <c r="WHR201" s="40">
        <f t="shared" ref="WHR201" si="4192">WHP201*(($F$183)+1)+(IF(WHQ201&lt;101,WHQ201,IF(WHQ201&lt;201,WHQ201/2,IF(WHQ201&lt;=301,WHQ201/3,WHQ201/4))))</f>
        <v>712.03859999999997</v>
      </c>
      <c r="WHS201" s="62">
        <f t="shared" si="4190"/>
        <v>0</v>
      </c>
      <c r="WHT201" s="63"/>
      <c r="WHU201" s="62">
        <v>5</v>
      </c>
      <c r="WHV201" s="63"/>
      <c r="WHW201" s="40" t="s">
        <v>192</v>
      </c>
      <c r="WHX201" s="40">
        <f t="shared" ref="WHX201" si="4193">(35.15+3.1+0.75*(2.75+2.3+2.75))*10.764</f>
        <v>474.69239999999996</v>
      </c>
      <c r="WHY201" s="40">
        <v>0</v>
      </c>
      <c r="WHZ201" s="40">
        <f t="shared" ref="WHZ201" si="4194">WHX201*(($F$183)+1)+(IF(WHY201&lt;101,WHY201,IF(WHY201&lt;201,WHY201/2,IF(WHY201&lt;=301,WHY201/3,WHY201/4))))</f>
        <v>712.03859999999997</v>
      </c>
      <c r="WIA201" s="62">
        <f t="shared" si="4190"/>
        <v>0</v>
      </c>
      <c r="WIB201" s="63"/>
      <c r="WIC201" s="62">
        <v>5</v>
      </c>
      <c r="WID201" s="63"/>
      <c r="WIE201" s="40" t="s">
        <v>192</v>
      </c>
      <c r="WIF201" s="40">
        <f t="shared" ref="WIF201" si="4195">(35.15+3.1+0.75*(2.75+2.3+2.75))*10.764</f>
        <v>474.69239999999996</v>
      </c>
      <c r="WIG201" s="40">
        <v>0</v>
      </c>
      <c r="WIH201" s="40">
        <f t="shared" ref="WIH201" si="4196">WIF201*(($F$183)+1)+(IF(WIG201&lt;101,WIG201,IF(WIG201&lt;201,WIG201/2,IF(WIG201&lt;=301,WIG201/3,WIG201/4))))</f>
        <v>712.03859999999997</v>
      </c>
      <c r="WII201" s="62">
        <f t="shared" si="4190"/>
        <v>0</v>
      </c>
      <c r="WIJ201" s="63"/>
      <c r="WIK201" s="62">
        <v>5</v>
      </c>
      <c r="WIL201" s="63"/>
      <c r="WIM201" s="40" t="s">
        <v>192</v>
      </c>
      <c r="WIN201" s="40">
        <f t="shared" ref="WIN201" si="4197">(35.15+3.1+0.75*(2.75+2.3+2.75))*10.764</f>
        <v>474.69239999999996</v>
      </c>
      <c r="WIO201" s="40">
        <v>0</v>
      </c>
      <c r="WIP201" s="40">
        <f t="shared" ref="WIP201" si="4198">WIN201*(($F$183)+1)+(IF(WIO201&lt;101,WIO201,IF(WIO201&lt;201,WIO201/2,IF(WIO201&lt;=301,WIO201/3,WIO201/4))))</f>
        <v>712.03859999999997</v>
      </c>
      <c r="WIQ201" s="62">
        <f t="shared" si="4190"/>
        <v>0</v>
      </c>
      <c r="WIR201" s="63"/>
      <c r="WIS201" s="62">
        <v>5</v>
      </c>
      <c r="WIT201" s="63"/>
      <c r="WIU201" s="40" t="s">
        <v>192</v>
      </c>
      <c r="WIV201" s="40">
        <f t="shared" ref="WIV201" si="4199">(35.15+3.1+0.75*(2.75+2.3+2.75))*10.764</f>
        <v>474.69239999999996</v>
      </c>
      <c r="WIW201" s="40">
        <v>0</v>
      </c>
      <c r="WIX201" s="40">
        <f t="shared" ref="WIX201" si="4200">WIV201*(($F$183)+1)+(IF(WIW201&lt;101,WIW201,IF(WIW201&lt;201,WIW201/2,IF(WIW201&lt;=301,WIW201/3,WIW201/4))))</f>
        <v>712.03859999999997</v>
      </c>
      <c r="WIY201" s="62">
        <f t="shared" si="4190"/>
        <v>0</v>
      </c>
      <c r="WIZ201" s="63"/>
      <c r="WJA201" s="62">
        <v>5</v>
      </c>
      <c r="WJB201" s="63"/>
      <c r="WJC201" s="40" t="s">
        <v>192</v>
      </c>
      <c r="WJD201" s="40">
        <f t="shared" ref="WJD201" si="4201">(35.15+3.1+0.75*(2.75+2.3+2.75))*10.764</f>
        <v>474.69239999999996</v>
      </c>
      <c r="WJE201" s="40">
        <v>0</v>
      </c>
      <c r="WJF201" s="40">
        <f t="shared" ref="WJF201" si="4202">WJD201*(($F$183)+1)+(IF(WJE201&lt;101,WJE201,IF(WJE201&lt;201,WJE201/2,IF(WJE201&lt;=301,WJE201/3,WJE201/4))))</f>
        <v>712.03859999999997</v>
      </c>
      <c r="WJG201" s="62">
        <f t="shared" si="4190"/>
        <v>0</v>
      </c>
      <c r="WJH201" s="63"/>
      <c r="WJI201" s="62">
        <v>5</v>
      </c>
      <c r="WJJ201" s="63"/>
      <c r="WJK201" s="40" t="s">
        <v>192</v>
      </c>
      <c r="WJL201" s="40">
        <f t="shared" ref="WJL201" si="4203">(35.15+3.1+0.75*(2.75+2.3+2.75))*10.764</f>
        <v>474.69239999999996</v>
      </c>
      <c r="WJM201" s="40">
        <v>0</v>
      </c>
      <c r="WJN201" s="40">
        <f t="shared" ref="WJN201" si="4204">WJL201*(($F$183)+1)+(IF(WJM201&lt;101,WJM201,IF(WJM201&lt;201,WJM201/2,IF(WJM201&lt;=301,WJM201/3,WJM201/4))))</f>
        <v>712.03859999999997</v>
      </c>
      <c r="WJO201" s="62">
        <f t="shared" si="4190"/>
        <v>0</v>
      </c>
      <c r="WJP201" s="63"/>
      <c r="WJQ201" s="62">
        <v>5</v>
      </c>
      <c r="WJR201" s="63"/>
      <c r="WJS201" s="40" t="s">
        <v>192</v>
      </c>
      <c r="WJT201" s="40">
        <f t="shared" ref="WJT201" si="4205">(35.15+3.1+0.75*(2.75+2.3+2.75))*10.764</f>
        <v>474.69239999999996</v>
      </c>
      <c r="WJU201" s="40">
        <v>0</v>
      </c>
      <c r="WJV201" s="40">
        <f t="shared" ref="WJV201" si="4206">WJT201*(($F$183)+1)+(IF(WJU201&lt;101,WJU201,IF(WJU201&lt;201,WJU201/2,IF(WJU201&lt;=301,WJU201/3,WJU201/4))))</f>
        <v>712.03859999999997</v>
      </c>
      <c r="WJW201" s="62">
        <f t="shared" ref="WJW201:WMA201" si="4207">WJW200</f>
        <v>0</v>
      </c>
      <c r="WJX201" s="63"/>
      <c r="WJY201" s="62">
        <v>5</v>
      </c>
      <c r="WJZ201" s="63"/>
      <c r="WKA201" s="40" t="s">
        <v>192</v>
      </c>
      <c r="WKB201" s="40">
        <f t="shared" ref="WKB201" si="4208">(35.15+3.1+0.75*(2.75+2.3+2.75))*10.764</f>
        <v>474.69239999999996</v>
      </c>
      <c r="WKC201" s="40">
        <v>0</v>
      </c>
      <c r="WKD201" s="40">
        <f t="shared" ref="WKD201" si="4209">WKB201*(($F$183)+1)+(IF(WKC201&lt;101,WKC201,IF(WKC201&lt;201,WKC201/2,IF(WKC201&lt;=301,WKC201/3,WKC201/4))))</f>
        <v>712.03859999999997</v>
      </c>
      <c r="WKE201" s="62">
        <f t="shared" si="4207"/>
        <v>0</v>
      </c>
      <c r="WKF201" s="63"/>
      <c r="WKG201" s="62">
        <v>5</v>
      </c>
      <c r="WKH201" s="63"/>
      <c r="WKI201" s="40" t="s">
        <v>192</v>
      </c>
      <c r="WKJ201" s="40">
        <f t="shared" ref="WKJ201" si="4210">(35.15+3.1+0.75*(2.75+2.3+2.75))*10.764</f>
        <v>474.69239999999996</v>
      </c>
      <c r="WKK201" s="40">
        <v>0</v>
      </c>
      <c r="WKL201" s="40">
        <f t="shared" ref="WKL201" si="4211">WKJ201*(($F$183)+1)+(IF(WKK201&lt;101,WKK201,IF(WKK201&lt;201,WKK201/2,IF(WKK201&lt;=301,WKK201/3,WKK201/4))))</f>
        <v>712.03859999999997</v>
      </c>
      <c r="WKM201" s="62">
        <f t="shared" si="4207"/>
        <v>0</v>
      </c>
      <c r="WKN201" s="63"/>
      <c r="WKO201" s="62">
        <v>5</v>
      </c>
      <c r="WKP201" s="63"/>
      <c r="WKQ201" s="40" t="s">
        <v>192</v>
      </c>
      <c r="WKR201" s="40">
        <f t="shared" ref="WKR201" si="4212">(35.15+3.1+0.75*(2.75+2.3+2.75))*10.764</f>
        <v>474.69239999999996</v>
      </c>
      <c r="WKS201" s="40">
        <v>0</v>
      </c>
      <c r="WKT201" s="40">
        <f t="shared" ref="WKT201" si="4213">WKR201*(($F$183)+1)+(IF(WKS201&lt;101,WKS201,IF(WKS201&lt;201,WKS201/2,IF(WKS201&lt;=301,WKS201/3,WKS201/4))))</f>
        <v>712.03859999999997</v>
      </c>
      <c r="WKU201" s="62">
        <f t="shared" si="4207"/>
        <v>0</v>
      </c>
      <c r="WKV201" s="63"/>
      <c r="WKW201" s="62">
        <v>5</v>
      </c>
      <c r="WKX201" s="63"/>
      <c r="WKY201" s="40" t="s">
        <v>192</v>
      </c>
      <c r="WKZ201" s="40">
        <f t="shared" ref="WKZ201" si="4214">(35.15+3.1+0.75*(2.75+2.3+2.75))*10.764</f>
        <v>474.69239999999996</v>
      </c>
      <c r="WLA201" s="40">
        <v>0</v>
      </c>
      <c r="WLB201" s="40">
        <f t="shared" ref="WLB201" si="4215">WKZ201*(($F$183)+1)+(IF(WLA201&lt;101,WLA201,IF(WLA201&lt;201,WLA201/2,IF(WLA201&lt;=301,WLA201/3,WLA201/4))))</f>
        <v>712.03859999999997</v>
      </c>
      <c r="WLC201" s="62">
        <f t="shared" si="4207"/>
        <v>0</v>
      </c>
      <c r="WLD201" s="63"/>
      <c r="WLE201" s="62">
        <v>5</v>
      </c>
      <c r="WLF201" s="63"/>
      <c r="WLG201" s="40" t="s">
        <v>192</v>
      </c>
      <c r="WLH201" s="40">
        <f t="shared" ref="WLH201" si="4216">(35.15+3.1+0.75*(2.75+2.3+2.75))*10.764</f>
        <v>474.69239999999996</v>
      </c>
      <c r="WLI201" s="40">
        <v>0</v>
      </c>
      <c r="WLJ201" s="40">
        <f t="shared" ref="WLJ201" si="4217">WLH201*(($F$183)+1)+(IF(WLI201&lt;101,WLI201,IF(WLI201&lt;201,WLI201/2,IF(WLI201&lt;=301,WLI201/3,WLI201/4))))</f>
        <v>712.03859999999997</v>
      </c>
      <c r="WLK201" s="62">
        <f t="shared" si="4207"/>
        <v>0</v>
      </c>
      <c r="WLL201" s="63"/>
      <c r="WLM201" s="62">
        <v>5</v>
      </c>
      <c r="WLN201" s="63"/>
      <c r="WLO201" s="40" t="s">
        <v>192</v>
      </c>
      <c r="WLP201" s="40">
        <f t="shared" ref="WLP201" si="4218">(35.15+3.1+0.75*(2.75+2.3+2.75))*10.764</f>
        <v>474.69239999999996</v>
      </c>
      <c r="WLQ201" s="40">
        <v>0</v>
      </c>
      <c r="WLR201" s="40">
        <f t="shared" ref="WLR201" si="4219">WLP201*(($F$183)+1)+(IF(WLQ201&lt;101,WLQ201,IF(WLQ201&lt;201,WLQ201/2,IF(WLQ201&lt;=301,WLQ201/3,WLQ201/4))))</f>
        <v>712.03859999999997</v>
      </c>
      <c r="WLS201" s="62">
        <f t="shared" si="4207"/>
        <v>0</v>
      </c>
      <c r="WLT201" s="63"/>
      <c r="WLU201" s="62">
        <v>5</v>
      </c>
      <c r="WLV201" s="63"/>
      <c r="WLW201" s="40" t="s">
        <v>192</v>
      </c>
      <c r="WLX201" s="40">
        <f t="shared" ref="WLX201" si="4220">(35.15+3.1+0.75*(2.75+2.3+2.75))*10.764</f>
        <v>474.69239999999996</v>
      </c>
      <c r="WLY201" s="40">
        <v>0</v>
      </c>
      <c r="WLZ201" s="40">
        <f t="shared" ref="WLZ201" si="4221">WLX201*(($F$183)+1)+(IF(WLY201&lt;101,WLY201,IF(WLY201&lt;201,WLY201/2,IF(WLY201&lt;=301,WLY201/3,WLY201/4))))</f>
        <v>712.03859999999997</v>
      </c>
      <c r="WMA201" s="62">
        <f t="shared" si="4207"/>
        <v>0</v>
      </c>
      <c r="WMB201" s="63"/>
      <c r="WMC201" s="62">
        <v>5</v>
      </c>
      <c r="WMD201" s="63"/>
      <c r="WME201" s="40" t="s">
        <v>192</v>
      </c>
      <c r="WMF201" s="40">
        <f t="shared" ref="WMF201" si="4222">(35.15+3.1+0.75*(2.75+2.3+2.75))*10.764</f>
        <v>474.69239999999996</v>
      </c>
      <c r="WMG201" s="40">
        <v>0</v>
      </c>
      <c r="WMH201" s="40">
        <f t="shared" ref="WMH201" si="4223">WMF201*(($F$183)+1)+(IF(WMG201&lt;101,WMG201,IF(WMG201&lt;201,WMG201/2,IF(WMG201&lt;=301,WMG201/3,WMG201/4))))</f>
        <v>712.03859999999997</v>
      </c>
      <c r="WMI201" s="62">
        <f t="shared" ref="WMI201:WOM201" si="4224">WMI200</f>
        <v>0</v>
      </c>
      <c r="WMJ201" s="63"/>
      <c r="WMK201" s="62">
        <v>5</v>
      </c>
      <c r="WML201" s="63"/>
      <c r="WMM201" s="40" t="s">
        <v>192</v>
      </c>
      <c r="WMN201" s="40">
        <f t="shared" ref="WMN201" si="4225">(35.15+3.1+0.75*(2.75+2.3+2.75))*10.764</f>
        <v>474.69239999999996</v>
      </c>
      <c r="WMO201" s="40">
        <v>0</v>
      </c>
      <c r="WMP201" s="40">
        <f t="shared" ref="WMP201" si="4226">WMN201*(($F$183)+1)+(IF(WMO201&lt;101,WMO201,IF(WMO201&lt;201,WMO201/2,IF(WMO201&lt;=301,WMO201/3,WMO201/4))))</f>
        <v>712.03859999999997</v>
      </c>
      <c r="WMQ201" s="62">
        <f t="shared" si="4224"/>
        <v>0</v>
      </c>
      <c r="WMR201" s="63"/>
      <c r="WMS201" s="62">
        <v>5</v>
      </c>
      <c r="WMT201" s="63"/>
      <c r="WMU201" s="40" t="s">
        <v>192</v>
      </c>
      <c r="WMV201" s="40">
        <f t="shared" ref="WMV201" si="4227">(35.15+3.1+0.75*(2.75+2.3+2.75))*10.764</f>
        <v>474.69239999999996</v>
      </c>
      <c r="WMW201" s="40">
        <v>0</v>
      </c>
      <c r="WMX201" s="40">
        <f t="shared" ref="WMX201" si="4228">WMV201*(($F$183)+1)+(IF(WMW201&lt;101,WMW201,IF(WMW201&lt;201,WMW201/2,IF(WMW201&lt;=301,WMW201/3,WMW201/4))))</f>
        <v>712.03859999999997</v>
      </c>
      <c r="WMY201" s="62">
        <f t="shared" si="4224"/>
        <v>0</v>
      </c>
      <c r="WMZ201" s="63"/>
      <c r="WNA201" s="62">
        <v>5</v>
      </c>
      <c r="WNB201" s="63"/>
      <c r="WNC201" s="40" t="s">
        <v>192</v>
      </c>
      <c r="WND201" s="40">
        <f t="shared" ref="WND201" si="4229">(35.15+3.1+0.75*(2.75+2.3+2.75))*10.764</f>
        <v>474.69239999999996</v>
      </c>
      <c r="WNE201" s="40">
        <v>0</v>
      </c>
      <c r="WNF201" s="40">
        <f t="shared" ref="WNF201" si="4230">WND201*(($F$183)+1)+(IF(WNE201&lt;101,WNE201,IF(WNE201&lt;201,WNE201/2,IF(WNE201&lt;=301,WNE201/3,WNE201/4))))</f>
        <v>712.03859999999997</v>
      </c>
      <c r="WNG201" s="62">
        <f t="shared" si="4224"/>
        <v>0</v>
      </c>
      <c r="WNH201" s="63"/>
      <c r="WNI201" s="62">
        <v>5</v>
      </c>
      <c r="WNJ201" s="63"/>
      <c r="WNK201" s="40" t="s">
        <v>192</v>
      </c>
      <c r="WNL201" s="40">
        <f t="shared" ref="WNL201" si="4231">(35.15+3.1+0.75*(2.75+2.3+2.75))*10.764</f>
        <v>474.69239999999996</v>
      </c>
      <c r="WNM201" s="40">
        <v>0</v>
      </c>
      <c r="WNN201" s="40">
        <f t="shared" ref="WNN201" si="4232">WNL201*(($F$183)+1)+(IF(WNM201&lt;101,WNM201,IF(WNM201&lt;201,WNM201/2,IF(WNM201&lt;=301,WNM201/3,WNM201/4))))</f>
        <v>712.03859999999997</v>
      </c>
      <c r="WNO201" s="62">
        <f t="shared" si="4224"/>
        <v>0</v>
      </c>
      <c r="WNP201" s="63"/>
      <c r="WNQ201" s="62">
        <v>5</v>
      </c>
      <c r="WNR201" s="63"/>
      <c r="WNS201" s="40" t="s">
        <v>192</v>
      </c>
      <c r="WNT201" s="40">
        <f t="shared" ref="WNT201" si="4233">(35.15+3.1+0.75*(2.75+2.3+2.75))*10.764</f>
        <v>474.69239999999996</v>
      </c>
      <c r="WNU201" s="40">
        <v>0</v>
      </c>
      <c r="WNV201" s="40">
        <f t="shared" ref="WNV201" si="4234">WNT201*(($F$183)+1)+(IF(WNU201&lt;101,WNU201,IF(WNU201&lt;201,WNU201/2,IF(WNU201&lt;=301,WNU201/3,WNU201/4))))</f>
        <v>712.03859999999997</v>
      </c>
      <c r="WNW201" s="62">
        <f t="shared" si="4224"/>
        <v>0</v>
      </c>
      <c r="WNX201" s="63"/>
      <c r="WNY201" s="62">
        <v>5</v>
      </c>
      <c r="WNZ201" s="63"/>
      <c r="WOA201" s="40" t="s">
        <v>192</v>
      </c>
      <c r="WOB201" s="40">
        <f t="shared" ref="WOB201" si="4235">(35.15+3.1+0.75*(2.75+2.3+2.75))*10.764</f>
        <v>474.69239999999996</v>
      </c>
      <c r="WOC201" s="40">
        <v>0</v>
      </c>
      <c r="WOD201" s="40">
        <f t="shared" ref="WOD201" si="4236">WOB201*(($F$183)+1)+(IF(WOC201&lt;101,WOC201,IF(WOC201&lt;201,WOC201/2,IF(WOC201&lt;=301,WOC201/3,WOC201/4))))</f>
        <v>712.03859999999997</v>
      </c>
      <c r="WOE201" s="62">
        <f t="shared" si="4224"/>
        <v>0</v>
      </c>
      <c r="WOF201" s="63"/>
      <c r="WOG201" s="62">
        <v>5</v>
      </c>
      <c r="WOH201" s="63"/>
      <c r="WOI201" s="40" t="s">
        <v>192</v>
      </c>
      <c r="WOJ201" s="40">
        <f t="shared" ref="WOJ201" si="4237">(35.15+3.1+0.75*(2.75+2.3+2.75))*10.764</f>
        <v>474.69239999999996</v>
      </c>
      <c r="WOK201" s="40">
        <v>0</v>
      </c>
      <c r="WOL201" s="40">
        <f t="shared" ref="WOL201" si="4238">WOJ201*(($F$183)+1)+(IF(WOK201&lt;101,WOK201,IF(WOK201&lt;201,WOK201/2,IF(WOK201&lt;=301,WOK201/3,WOK201/4))))</f>
        <v>712.03859999999997</v>
      </c>
      <c r="WOM201" s="62">
        <f t="shared" si="4224"/>
        <v>0</v>
      </c>
      <c r="WON201" s="63"/>
      <c r="WOO201" s="62">
        <v>5</v>
      </c>
      <c r="WOP201" s="63"/>
      <c r="WOQ201" s="40" t="s">
        <v>192</v>
      </c>
      <c r="WOR201" s="40">
        <f t="shared" ref="WOR201" si="4239">(35.15+3.1+0.75*(2.75+2.3+2.75))*10.764</f>
        <v>474.69239999999996</v>
      </c>
      <c r="WOS201" s="40">
        <v>0</v>
      </c>
      <c r="WOT201" s="40">
        <f t="shared" ref="WOT201" si="4240">WOR201*(($F$183)+1)+(IF(WOS201&lt;101,WOS201,IF(WOS201&lt;201,WOS201/2,IF(WOS201&lt;=301,WOS201/3,WOS201/4))))</f>
        <v>712.03859999999997</v>
      </c>
      <c r="WOU201" s="62">
        <f t="shared" ref="WOU201:WQY201" si="4241">WOU200</f>
        <v>0</v>
      </c>
      <c r="WOV201" s="63"/>
      <c r="WOW201" s="62">
        <v>5</v>
      </c>
      <c r="WOX201" s="63"/>
      <c r="WOY201" s="40" t="s">
        <v>192</v>
      </c>
      <c r="WOZ201" s="40">
        <f t="shared" ref="WOZ201" si="4242">(35.15+3.1+0.75*(2.75+2.3+2.75))*10.764</f>
        <v>474.69239999999996</v>
      </c>
      <c r="WPA201" s="40">
        <v>0</v>
      </c>
      <c r="WPB201" s="40">
        <f t="shared" ref="WPB201" si="4243">WOZ201*(($F$183)+1)+(IF(WPA201&lt;101,WPA201,IF(WPA201&lt;201,WPA201/2,IF(WPA201&lt;=301,WPA201/3,WPA201/4))))</f>
        <v>712.03859999999997</v>
      </c>
      <c r="WPC201" s="62">
        <f t="shared" si="4241"/>
        <v>0</v>
      </c>
      <c r="WPD201" s="63"/>
      <c r="WPE201" s="62">
        <v>5</v>
      </c>
      <c r="WPF201" s="63"/>
      <c r="WPG201" s="40" t="s">
        <v>192</v>
      </c>
      <c r="WPH201" s="40">
        <f t="shared" ref="WPH201" si="4244">(35.15+3.1+0.75*(2.75+2.3+2.75))*10.764</f>
        <v>474.69239999999996</v>
      </c>
      <c r="WPI201" s="40">
        <v>0</v>
      </c>
      <c r="WPJ201" s="40">
        <f t="shared" ref="WPJ201" si="4245">WPH201*(($F$183)+1)+(IF(WPI201&lt;101,WPI201,IF(WPI201&lt;201,WPI201/2,IF(WPI201&lt;=301,WPI201/3,WPI201/4))))</f>
        <v>712.03859999999997</v>
      </c>
      <c r="WPK201" s="62">
        <f t="shared" si="4241"/>
        <v>0</v>
      </c>
      <c r="WPL201" s="63"/>
      <c r="WPM201" s="62">
        <v>5</v>
      </c>
      <c r="WPN201" s="63"/>
      <c r="WPO201" s="40" t="s">
        <v>192</v>
      </c>
      <c r="WPP201" s="40">
        <f t="shared" ref="WPP201" si="4246">(35.15+3.1+0.75*(2.75+2.3+2.75))*10.764</f>
        <v>474.69239999999996</v>
      </c>
      <c r="WPQ201" s="40">
        <v>0</v>
      </c>
      <c r="WPR201" s="40">
        <f t="shared" ref="WPR201" si="4247">WPP201*(($F$183)+1)+(IF(WPQ201&lt;101,WPQ201,IF(WPQ201&lt;201,WPQ201/2,IF(WPQ201&lt;=301,WPQ201/3,WPQ201/4))))</f>
        <v>712.03859999999997</v>
      </c>
      <c r="WPS201" s="62">
        <f t="shared" si="4241"/>
        <v>0</v>
      </c>
      <c r="WPT201" s="63"/>
      <c r="WPU201" s="62">
        <v>5</v>
      </c>
      <c r="WPV201" s="63"/>
      <c r="WPW201" s="40" t="s">
        <v>192</v>
      </c>
      <c r="WPX201" s="40">
        <f t="shared" ref="WPX201" si="4248">(35.15+3.1+0.75*(2.75+2.3+2.75))*10.764</f>
        <v>474.69239999999996</v>
      </c>
      <c r="WPY201" s="40">
        <v>0</v>
      </c>
      <c r="WPZ201" s="40">
        <f t="shared" ref="WPZ201" si="4249">WPX201*(($F$183)+1)+(IF(WPY201&lt;101,WPY201,IF(WPY201&lt;201,WPY201/2,IF(WPY201&lt;=301,WPY201/3,WPY201/4))))</f>
        <v>712.03859999999997</v>
      </c>
      <c r="WQA201" s="62">
        <f t="shared" si="4241"/>
        <v>0</v>
      </c>
      <c r="WQB201" s="63"/>
      <c r="WQC201" s="62">
        <v>5</v>
      </c>
      <c r="WQD201" s="63"/>
      <c r="WQE201" s="40" t="s">
        <v>192</v>
      </c>
      <c r="WQF201" s="40">
        <f t="shared" ref="WQF201" si="4250">(35.15+3.1+0.75*(2.75+2.3+2.75))*10.764</f>
        <v>474.69239999999996</v>
      </c>
      <c r="WQG201" s="40">
        <v>0</v>
      </c>
      <c r="WQH201" s="40">
        <f t="shared" ref="WQH201" si="4251">WQF201*(($F$183)+1)+(IF(WQG201&lt;101,WQG201,IF(WQG201&lt;201,WQG201/2,IF(WQG201&lt;=301,WQG201/3,WQG201/4))))</f>
        <v>712.03859999999997</v>
      </c>
      <c r="WQI201" s="62">
        <f t="shared" si="4241"/>
        <v>0</v>
      </c>
      <c r="WQJ201" s="63"/>
      <c r="WQK201" s="62">
        <v>5</v>
      </c>
      <c r="WQL201" s="63"/>
      <c r="WQM201" s="40" t="s">
        <v>192</v>
      </c>
      <c r="WQN201" s="40">
        <f t="shared" ref="WQN201" si="4252">(35.15+3.1+0.75*(2.75+2.3+2.75))*10.764</f>
        <v>474.69239999999996</v>
      </c>
      <c r="WQO201" s="40">
        <v>0</v>
      </c>
      <c r="WQP201" s="40">
        <f t="shared" ref="WQP201" si="4253">WQN201*(($F$183)+1)+(IF(WQO201&lt;101,WQO201,IF(WQO201&lt;201,WQO201/2,IF(WQO201&lt;=301,WQO201/3,WQO201/4))))</f>
        <v>712.03859999999997</v>
      </c>
      <c r="WQQ201" s="62">
        <f t="shared" si="4241"/>
        <v>0</v>
      </c>
      <c r="WQR201" s="63"/>
      <c r="WQS201" s="62">
        <v>5</v>
      </c>
      <c r="WQT201" s="63"/>
      <c r="WQU201" s="40" t="s">
        <v>192</v>
      </c>
      <c r="WQV201" s="40">
        <f t="shared" ref="WQV201" si="4254">(35.15+3.1+0.75*(2.75+2.3+2.75))*10.764</f>
        <v>474.69239999999996</v>
      </c>
      <c r="WQW201" s="40">
        <v>0</v>
      </c>
      <c r="WQX201" s="40">
        <f t="shared" ref="WQX201" si="4255">WQV201*(($F$183)+1)+(IF(WQW201&lt;101,WQW201,IF(WQW201&lt;201,WQW201/2,IF(WQW201&lt;=301,WQW201/3,WQW201/4))))</f>
        <v>712.03859999999997</v>
      </c>
      <c r="WQY201" s="62">
        <f t="shared" si="4241"/>
        <v>0</v>
      </c>
      <c r="WQZ201" s="63"/>
      <c r="WRA201" s="62">
        <v>5</v>
      </c>
      <c r="WRB201" s="63"/>
      <c r="WRC201" s="40" t="s">
        <v>192</v>
      </c>
      <c r="WRD201" s="40">
        <f t="shared" ref="WRD201" si="4256">(35.15+3.1+0.75*(2.75+2.3+2.75))*10.764</f>
        <v>474.69239999999996</v>
      </c>
      <c r="WRE201" s="40">
        <v>0</v>
      </c>
      <c r="WRF201" s="40">
        <f t="shared" ref="WRF201" si="4257">WRD201*(($F$183)+1)+(IF(WRE201&lt;101,WRE201,IF(WRE201&lt;201,WRE201/2,IF(WRE201&lt;=301,WRE201/3,WRE201/4))))</f>
        <v>712.03859999999997</v>
      </c>
      <c r="WRG201" s="62">
        <f t="shared" ref="WRG201:WTK201" si="4258">WRG200</f>
        <v>0</v>
      </c>
      <c r="WRH201" s="63"/>
      <c r="WRI201" s="62">
        <v>5</v>
      </c>
      <c r="WRJ201" s="63"/>
      <c r="WRK201" s="40" t="s">
        <v>192</v>
      </c>
      <c r="WRL201" s="40">
        <f t="shared" ref="WRL201" si="4259">(35.15+3.1+0.75*(2.75+2.3+2.75))*10.764</f>
        <v>474.69239999999996</v>
      </c>
      <c r="WRM201" s="40">
        <v>0</v>
      </c>
      <c r="WRN201" s="40">
        <f t="shared" ref="WRN201" si="4260">WRL201*(($F$183)+1)+(IF(WRM201&lt;101,WRM201,IF(WRM201&lt;201,WRM201/2,IF(WRM201&lt;=301,WRM201/3,WRM201/4))))</f>
        <v>712.03859999999997</v>
      </c>
      <c r="WRO201" s="62">
        <f t="shared" si="4258"/>
        <v>0</v>
      </c>
      <c r="WRP201" s="63"/>
      <c r="WRQ201" s="62">
        <v>5</v>
      </c>
      <c r="WRR201" s="63"/>
      <c r="WRS201" s="40" t="s">
        <v>192</v>
      </c>
      <c r="WRT201" s="40">
        <f t="shared" ref="WRT201" si="4261">(35.15+3.1+0.75*(2.75+2.3+2.75))*10.764</f>
        <v>474.69239999999996</v>
      </c>
      <c r="WRU201" s="40">
        <v>0</v>
      </c>
      <c r="WRV201" s="40">
        <f t="shared" ref="WRV201" si="4262">WRT201*(($F$183)+1)+(IF(WRU201&lt;101,WRU201,IF(WRU201&lt;201,WRU201/2,IF(WRU201&lt;=301,WRU201/3,WRU201/4))))</f>
        <v>712.03859999999997</v>
      </c>
      <c r="WRW201" s="62">
        <f t="shared" si="4258"/>
        <v>0</v>
      </c>
      <c r="WRX201" s="63"/>
      <c r="WRY201" s="62">
        <v>5</v>
      </c>
      <c r="WRZ201" s="63"/>
      <c r="WSA201" s="40" t="s">
        <v>192</v>
      </c>
      <c r="WSB201" s="40">
        <f t="shared" ref="WSB201" si="4263">(35.15+3.1+0.75*(2.75+2.3+2.75))*10.764</f>
        <v>474.69239999999996</v>
      </c>
      <c r="WSC201" s="40">
        <v>0</v>
      </c>
      <c r="WSD201" s="40">
        <f t="shared" ref="WSD201" si="4264">WSB201*(($F$183)+1)+(IF(WSC201&lt;101,WSC201,IF(WSC201&lt;201,WSC201/2,IF(WSC201&lt;=301,WSC201/3,WSC201/4))))</f>
        <v>712.03859999999997</v>
      </c>
      <c r="WSE201" s="62">
        <f t="shared" si="4258"/>
        <v>0</v>
      </c>
      <c r="WSF201" s="63"/>
      <c r="WSG201" s="62">
        <v>5</v>
      </c>
      <c r="WSH201" s="63"/>
      <c r="WSI201" s="40" t="s">
        <v>192</v>
      </c>
      <c r="WSJ201" s="40">
        <f t="shared" ref="WSJ201" si="4265">(35.15+3.1+0.75*(2.75+2.3+2.75))*10.764</f>
        <v>474.69239999999996</v>
      </c>
      <c r="WSK201" s="40">
        <v>0</v>
      </c>
      <c r="WSL201" s="40">
        <f t="shared" ref="WSL201" si="4266">WSJ201*(($F$183)+1)+(IF(WSK201&lt;101,WSK201,IF(WSK201&lt;201,WSK201/2,IF(WSK201&lt;=301,WSK201/3,WSK201/4))))</f>
        <v>712.03859999999997</v>
      </c>
      <c r="WSM201" s="62">
        <f t="shared" si="4258"/>
        <v>0</v>
      </c>
      <c r="WSN201" s="63"/>
      <c r="WSO201" s="62">
        <v>5</v>
      </c>
      <c r="WSP201" s="63"/>
      <c r="WSQ201" s="40" t="s">
        <v>192</v>
      </c>
      <c r="WSR201" s="40">
        <f t="shared" ref="WSR201" si="4267">(35.15+3.1+0.75*(2.75+2.3+2.75))*10.764</f>
        <v>474.69239999999996</v>
      </c>
      <c r="WSS201" s="40">
        <v>0</v>
      </c>
      <c r="WST201" s="40">
        <f t="shared" ref="WST201" si="4268">WSR201*(($F$183)+1)+(IF(WSS201&lt;101,WSS201,IF(WSS201&lt;201,WSS201/2,IF(WSS201&lt;=301,WSS201/3,WSS201/4))))</f>
        <v>712.03859999999997</v>
      </c>
      <c r="WSU201" s="62">
        <f t="shared" si="4258"/>
        <v>0</v>
      </c>
      <c r="WSV201" s="63"/>
      <c r="WSW201" s="62">
        <v>5</v>
      </c>
      <c r="WSX201" s="63"/>
      <c r="WSY201" s="40" t="s">
        <v>192</v>
      </c>
      <c r="WSZ201" s="40">
        <f t="shared" ref="WSZ201" si="4269">(35.15+3.1+0.75*(2.75+2.3+2.75))*10.764</f>
        <v>474.69239999999996</v>
      </c>
      <c r="WTA201" s="40">
        <v>0</v>
      </c>
      <c r="WTB201" s="40">
        <f t="shared" ref="WTB201" si="4270">WSZ201*(($F$183)+1)+(IF(WTA201&lt;101,WTA201,IF(WTA201&lt;201,WTA201/2,IF(WTA201&lt;=301,WTA201/3,WTA201/4))))</f>
        <v>712.03859999999997</v>
      </c>
      <c r="WTC201" s="62">
        <f t="shared" si="4258"/>
        <v>0</v>
      </c>
      <c r="WTD201" s="63"/>
      <c r="WTE201" s="62">
        <v>5</v>
      </c>
      <c r="WTF201" s="63"/>
      <c r="WTG201" s="40" t="s">
        <v>192</v>
      </c>
      <c r="WTH201" s="40">
        <f t="shared" ref="WTH201" si="4271">(35.15+3.1+0.75*(2.75+2.3+2.75))*10.764</f>
        <v>474.69239999999996</v>
      </c>
      <c r="WTI201" s="40">
        <v>0</v>
      </c>
      <c r="WTJ201" s="40">
        <f t="shared" ref="WTJ201" si="4272">WTH201*(($F$183)+1)+(IF(WTI201&lt;101,WTI201,IF(WTI201&lt;201,WTI201/2,IF(WTI201&lt;=301,WTI201/3,WTI201/4))))</f>
        <v>712.03859999999997</v>
      </c>
      <c r="WTK201" s="62">
        <f t="shared" si="4258"/>
        <v>0</v>
      </c>
      <c r="WTL201" s="63"/>
      <c r="WTM201" s="62">
        <v>5</v>
      </c>
      <c r="WTN201" s="63"/>
      <c r="WTO201" s="40" t="s">
        <v>192</v>
      </c>
      <c r="WTP201" s="40">
        <f t="shared" ref="WTP201" si="4273">(35.15+3.1+0.75*(2.75+2.3+2.75))*10.764</f>
        <v>474.69239999999996</v>
      </c>
      <c r="WTQ201" s="40">
        <v>0</v>
      </c>
      <c r="WTR201" s="40">
        <f t="shared" ref="WTR201" si="4274">WTP201*(($F$183)+1)+(IF(WTQ201&lt;101,WTQ201,IF(WTQ201&lt;201,WTQ201/2,IF(WTQ201&lt;=301,WTQ201/3,WTQ201/4))))</f>
        <v>712.03859999999997</v>
      </c>
      <c r="WTS201" s="62">
        <f t="shared" ref="WTS201:WVW201" si="4275">WTS200</f>
        <v>0</v>
      </c>
      <c r="WTT201" s="63"/>
      <c r="WTU201" s="62">
        <v>5</v>
      </c>
      <c r="WTV201" s="63"/>
      <c r="WTW201" s="40" t="s">
        <v>192</v>
      </c>
      <c r="WTX201" s="40">
        <f t="shared" ref="WTX201" si="4276">(35.15+3.1+0.75*(2.75+2.3+2.75))*10.764</f>
        <v>474.69239999999996</v>
      </c>
      <c r="WTY201" s="40">
        <v>0</v>
      </c>
      <c r="WTZ201" s="40">
        <f t="shared" ref="WTZ201" si="4277">WTX201*(($F$183)+1)+(IF(WTY201&lt;101,WTY201,IF(WTY201&lt;201,WTY201/2,IF(WTY201&lt;=301,WTY201/3,WTY201/4))))</f>
        <v>712.03859999999997</v>
      </c>
      <c r="WUA201" s="62">
        <f t="shared" si="4275"/>
        <v>0</v>
      </c>
      <c r="WUB201" s="63"/>
      <c r="WUC201" s="62">
        <v>5</v>
      </c>
      <c r="WUD201" s="63"/>
      <c r="WUE201" s="40" t="s">
        <v>192</v>
      </c>
      <c r="WUF201" s="40">
        <f t="shared" ref="WUF201" si="4278">(35.15+3.1+0.75*(2.75+2.3+2.75))*10.764</f>
        <v>474.69239999999996</v>
      </c>
      <c r="WUG201" s="40">
        <v>0</v>
      </c>
      <c r="WUH201" s="40">
        <f t="shared" ref="WUH201" si="4279">WUF201*(($F$183)+1)+(IF(WUG201&lt;101,WUG201,IF(WUG201&lt;201,WUG201/2,IF(WUG201&lt;=301,WUG201/3,WUG201/4))))</f>
        <v>712.03859999999997</v>
      </c>
      <c r="WUI201" s="62">
        <f t="shared" si="4275"/>
        <v>0</v>
      </c>
      <c r="WUJ201" s="63"/>
      <c r="WUK201" s="62">
        <v>5</v>
      </c>
      <c r="WUL201" s="63"/>
      <c r="WUM201" s="40" t="s">
        <v>192</v>
      </c>
      <c r="WUN201" s="40">
        <f t="shared" ref="WUN201" si="4280">(35.15+3.1+0.75*(2.75+2.3+2.75))*10.764</f>
        <v>474.69239999999996</v>
      </c>
      <c r="WUO201" s="40">
        <v>0</v>
      </c>
      <c r="WUP201" s="40">
        <f t="shared" ref="WUP201" si="4281">WUN201*(($F$183)+1)+(IF(WUO201&lt;101,WUO201,IF(WUO201&lt;201,WUO201/2,IF(WUO201&lt;=301,WUO201/3,WUO201/4))))</f>
        <v>712.03859999999997</v>
      </c>
      <c r="WUQ201" s="62">
        <f t="shared" si="4275"/>
        <v>0</v>
      </c>
      <c r="WUR201" s="63"/>
      <c r="WUS201" s="62">
        <v>5</v>
      </c>
      <c r="WUT201" s="63"/>
      <c r="WUU201" s="40" t="s">
        <v>192</v>
      </c>
      <c r="WUV201" s="40">
        <f t="shared" ref="WUV201" si="4282">(35.15+3.1+0.75*(2.75+2.3+2.75))*10.764</f>
        <v>474.69239999999996</v>
      </c>
      <c r="WUW201" s="40">
        <v>0</v>
      </c>
      <c r="WUX201" s="40">
        <f t="shared" ref="WUX201" si="4283">WUV201*(($F$183)+1)+(IF(WUW201&lt;101,WUW201,IF(WUW201&lt;201,WUW201/2,IF(WUW201&lt;=301,WUW201/3,WUW201/4))))</f>
        <v>712.03859999999997</v>
      </c>
      <c r="WUY201" s="62">
        <f t="shared" si="4275"/>
        <v>0</v>
      </c>
      <c r="WUZ201" s="63"/>
      <c r="WVA201" s="62">
        <v>5</v>
      </c>
      <c r="WVB201" s="63"/>
      <c r="WVC201" s="40" t="s">
        <v>192</v>
      </c>
      <c r="WVD201" s="40">
        <f t="shared" ref="WVD201" si="4284">(35.15+3.1+0.75*(2.75+2.3+2.75))*10.764</f>
        <v>474.69239999999996</v>
      </c>
      <c r="WVE201" s="40">
        <v>0</v>
      </c>
      <c r="WVF201" s="40">
        <f t="shared" ref="WVF201" si="4285">WVD201*(($F$183)+1)+(IF(WVE201&lt;101,WVE201,IF(WVE201&lt;201,WVE201/2,IF(WVE201&lt;=301,WVE201/3,WVE201/4))))</f>
        <v>712.03859999999997</v>
      </c>
      <c r="WVG201" s="62">
        <f t="shared" si="4275"/>
        <v>0</v>
      </c>
      <c r="WVH201" s="63"/>
      <c r="WVI201" s="62">
        <v>5</v>
      </c>
      <c r="WVJ201" s="63"/>
      <c r="WVK201" s="40" t="s">
        <v>192</v>
      </c>
      <c r="WVL201" s="40">
        <f t="shared" ref="WVL201" si="4286">(35.15+3.1+0.75*(2.75+2.3+2.75))*10.764</f>
        <v>474.69239999999996</v>
      </c>
      <c r="WVM201" s="40">
        <v>0</v>
      </c>
      <c r="WVN201" s="40">
        <f t="shared" ref="WVN201" si="4287">WVL201*(($F$183)+1)+(IF(WVM201&lt;101,WVM201,IF(WVM201&lt;201,WVM201/2,IF(WVM201&lt;=301,WVM201/3,WVM201/4))))</f>
        <v>712.03859999999997</v>
      </c>
      <c r="WVO201" s="62">
        <f t="shared" si="4275"/>
        <v>0</v>
      </c>
      <c r="WVP201" s="63"/>
      <c r="WVQ201" s="62">
        <v>5</v>
      </c>
      <c r="WVR201" s="63"/>
      <c r="WVS201" s="40" t="s">
        <v>192</v>
      </c>
      <c r="WVT201" s="40">
        <f t="shared" ref="WVT201" si="4288">(35.15+3.1+0.75*(2.75+2.3+2.75))*10.764</f>
        <v>474.69239999999996</v>
      </c>
      <c r="WVU201" s="40">
        <v>0</v>
      </c>
      <c r="WVV201" s="40">
        <f t="shared" ref="WVV201" si="4289">WVT201*(($F$183)+1)+(IF(WVU201&lt;101,WVU201,IF(WVU201&lt;201,WVU201/2,IF(WVU201&lt;=301,WVU201/3,WVU201/4))))</f>
        <v>712.03859999999997</v>
      </c>
      <c r="WVW201" s="62">
        <f t="shared" si="4275"/>
        <v>0</v>
      </c>
      <c r="WVX201" s="63"/>
      <c r="WVY201" s="62">
        <v>5</v>
      </c>
      <c r="WVZ201" s="63"/>
      <c r="WWA201" s="40" t="s">
        <v>192</v>
      </c>
      <c r="WWB201" s="40">
        <f t="shared" ref="WWB201" si="4290">(35.15+3.1+0.75*(2.75+2.3+2.75))*10.764</f>
        <v>474.69239999999996</v>
      </c>
      <c r="WWC201" s="40">
        <v>0</v>
      </c>
      <c r="WWD201" s="40">
        <f t="shared" ref="WWD201" si="4291">WWB201*(($F$183)+1)+(IF(WWC201&lt;101,WWC201,IF(WWC201&lt;201,WWC201/2,IF(WWC201&lt;=301,WWC201/3,WWC201/4))))</f>
        <v>712.03859999999997</v>
      </c>
      <c r="WWE201" s="62">
        <f t="shared" ref="WWE201:WYI201" si="4292">WWE200</f>
        <v>0</v>
      </c>
      <c r="WWF201" s="63"/>
      <c r="WWG201" s="62">
        <v>5</v>
      </c>
      <c r="WWH201" s="63"/>
      <c r="WWI201" s="40" t="s">
        <v>192</v>
      </c>
      <c r="WWJ201" s="40">
        <f t="shared" ref="WWJ201" si="4293">(35.15+3.1+0.75*(2.75+2.3+2.75))*10.764</f>
        <v>474.69239999999996</v>
      </c>
      <c r="WWK201" s="40">
        <v>0</v>
      </c>
      <c r="WWL201" s="40">
        <f t="shared" ref="WWL201" si="4294">WWJ201*(($F$183)+1)+(IF(WWK201&lt;101,WWK201,IF(WWK201&lt;201,WWK201/2,IF(WWK201&lt;=301,WWK201/3,WWK201/4))))</f>
        <v>712.03859999999997</v>
      </c>
      <c r="WWM201" s="62">
        <f t="shared" si="4292"/>
        <v>0</v>
      </c>
      <c r="WWN201" s="63"/>
      <c r="WWO201" s="62">
        <v>5</v>
      </c>
      <c r="WWP201" s="63"/>
      <c r="WWQ201" s="40" t="s">
        <v>192</v>
      </c>
      <c r="WWR201" s="40">
        <f t="shared" ref="WWR201" si="4295">(35.15+3.1+0.75*(2.75+2.3+2.75))*10.764</f>
        <v>474.69239999999996</v>
      </c>
      <c r="WWS201" s="40">
        <v>0</v>
      </c>
      <c r="WWT201" s="40">
        <f t="shared" ref="WWT201" si="4296">WWR201*(($F$183)+1)+(IF(WWS201&lt;101,WWS201,IF(WWS201&lt;201,WWS201/2,IF(WWS201&lt;=301,WWS201/3,WWS201/4))))</f>
        <v>712.03859999999997</v>
      </c>
      <c r="WWU201" s="62">
        <f t="shared" si="4292"/>
        <v>0</v>
      </c>
      <c r="WWV201" s="63"/>
      <c r="WWW201" s="62">
        <v>5</v>
      </c>
      <c r="WWX201" s="63"/>
      <c r="WWY201" s="40" t="s">
        <v>192</v>
      </c>
      <c r="WWZ201" s="40">
        <f t="shared" ref="WWZ201" si="4297">(35.15+3.1+0.75*(2.75+2.3+2.75))*10.764</f>
        <v>474.69239999999996</v>
      </c>
      <c r="WXA201" s="40">
        <v>0</v>
      </c>
      <c r="WXB201" s="40">
        <f t="shared" ref="WXB201" si="4298">WWZ201*(($F$183)+1)+(IF(WXA201&lt;101,WXA201,IF(WXA201&lt;201,WXA201/2,IF(WXA201&lt;=301,WXA201/3,WXA201/4))))</f>
        <v>712.03859999999997</v>
      </c>
      <c r="WXC201" s="62">
        <f t="shared" si="4292"/>
        <v>0</v>
      </c>
      <c r="WXD201" s="63"/>
      <c r="WXE201" s="62">
        <v>5</v>
      </c>
      <c r="WXF201" s="63"/>
      <c r="WXG201" s="40" t="s">
        <v>192</v>
      </c>
      <c r="WXH201" s="40">
        <f t="shared" ref="WXH201" si="4299">(35.15+3.1+0.75*(2.75+2.3+2.75))*10.764</f>
        <v>474.69239999999996</v>
      </c>
      <c r="WXI201" s="40">
        <v>0</v>
      </c>
      <c r="WXJ201" s="40">
        <f t="shared" ref="WXJ201" si="4300">WXH201*(($F$183)+1)+(IF(WXI201&lt;101,WXI201,IF(WXI201&lt;201,WXI201/2,IF(WXI201&lt;=301,WXI201/3,WXI201/4))))</f>
        <v>712.03859999999997</v>
      </c>
      <c r="WXK201" s="62">
        <f t="shared" si="4292"/>
        <v>0</v>
      </c>
      <c r="WXL201" s="63"/>
      <c r="WXM201" s="62">
        <v>5</v>
      </c>
      <c r="WXN201" s="63"/>
      <c r="WXO201" s="40" t="s">
        <v>192</v>
      </c>
      <c r="WXP201" s="40">
        <f t="shared" ref="WXP201" si="4301">(35.15+3.1+0.75*(2.75+2.3+2.75))*10.764</f>
        <v>474.69239999999996</v>
      </c>
      <c r="WXQ201" s="40">
        <v>0</v>
      </c>
      <c r="WXR201" s="40">
        <f t="shared" ref="WXR201" si="4302">WXP201*(($F$183)+1)+(IF(WXQ201&lt;101,WXQ201,IF(WXQ201&lt;201,WXQ201/2,IF(WXQ201&lt;=301,WXQ201/3,WXQ201/4))))</f>
        <v>712.03859999999997</v>
      </c>
      <c r="WXS201" s="62">
        <f t="shared" si="4292"/>
        <v>0</v>
      </c>
      <c r="WXT201" s="63"/>
      <c r="WXU201" s="62">
        <v>5</v>
      </c>
      <c r="WXV201" s="63"/>
      <c r="WXW201" s="40" t="s">
        <v>192</v>
      </c>
      <c r="WXX201" s="40">
        <f t="shared" ref="WXX201" si="4303">(35.15+3.1+0.75*(2.75+2.3+2.75))*10.764</f>
        <v>474.69239999999996</v>
      </c>
      <c r="WXY201" s="40">
        <v>0</v>
      </c>
      <c r="WXZ201" s="40">
        <f t="shared" ref="WXZ201" si="4304">WXX201*(($F$183)+1)+(IF(WXY201&lt;101,WXY201,IF(WXY201&lt;201,WXY201/2,IF(WXY201&lt;=301,WXY201/3,WXY201/4))))</f>
        <v>712.03859999999997</v>
      </c>
      <c r="WYA201" s="62">
        <f t="shared" si="4292"/>
        <v>0</v>
      </c>
      <c r="WYB201" s="63"/>
      <c r="WYC201" s="62">
        <v>5</v>
      </c>
      <c r="WYD201" s="63"/>
      <c r="WYE201" s="40" t="s">
        <v>192</v>
      </c>
      <c r="WYF201" s="40">
        <f t="shared" ref="WYF201" si="4305">(35.15+3.1+0.75*(2.75+2.3+2.75))*10.764</f>
        <v>474.69239999999996</v>
      </c>
      <c r="WYG201" s="40">
        <v>0</v>
      </c>
      <c r="WYH201" s="40">
        <f t="shared" ref="WYH201" si="4306">WYF201*(($F$183)+1)+(IF(WYG201&lt;101,WYG201,IF(WYG201&lt;201,WYG201/2,IF(WYG201&lt;=301,WYG201/3,WYG201/4))))</f>
        <v>712.03859999999997</v>
      </c>
      <c r="WYI201" s="62">
        <f t="shared" si="4292"/>
        <v>0</v>
      </c>
      <c r="WYJ201" s="63"/>
      <c r="WYK201" s="62">
        <v>5</v>
      </c>
      <c r="WYL201" s="63"/>
      <c r="WYM201" s="40" t="s">
        <v>192</v>
      </c>
      <c r="WYN201" s="40">
        <f t="shared" ref="WYN201" si="4307">(35.15+3.1+0.75*(2.75+2.3+2.75))*10.764</f>
        <v>474.69239999999996</v>
      </c>
      <c r="WYO201" s="40">
        <v>0</v>
      </c>
      <c r="WYP201" s="40">
        <f t="shared" ref="WYP201" si="4308">WYN201*(($F$183)+1)+(IF(WYO201&lt;101,WYO201,IF(WYO201&lt;201,WYO201/2,IF(WYO201&lt;=301,WYO201/3,WYO201/4))))</f>
        <v>712.03859999999997</v>
      </c>
      <c r="WYQ201" s="62">
        <f t="shared" ref="WYQ201:XAU201" si="4309">WYQ200</f>
        <v>0</v>
      </c>
      <c r="WYR201" s="63"/>
      <c r="WYS201" s="62">
        <v>5</v>
      </c>
      <c r="WYT201" s="63"/>
      <c r="WYU201" s="40" t="s">
        <v>192</v>
      </c>
      <c r="WYV201" s="40">
        <f t="shared" ref="WYV201" si="4310">(35.15+3.1+0.75*(2.75+2.3+2.75))*10.764</f>
        <v>474.69239999999996</v>
      </c>
      <c r="WYW201" s="40">
        <v>0</v>
      </c>
      <c r="WYX201" s="40">
        <f t="shared" ref="WYX201" si="4311">WYV201*(($F$183)+1)+(IF(WYW201&lt;101,WYW201,IF(WYW201&lt;201,WYW201/2,IF(WYW201&lt;=301,WYW201/3,WYW201/4))))</f>
        <v>712.03859999999997</v>
      </c>
      <c r="WYY201" s="62">
        <f t="shared" si="4309"/>
        <v>0</v>
      </c>
      <c r="WYZ201" s="63"/>
      <c r="WZA201" s="62">
        <v>5</v>
      </c>
      <c r="WZB201" s="63"/>
      <c r="WZC201" s="40" t="s">
        <v>192</v>
      </c>
      <c r="WZD201" s="40">
        <f t="shared" ref="WZD201" si="4312">(35.15+3.1+0.75*(2.75+2.3+2.75))*10.764</f>
        <v>474.69239999999996</v>
      </c>
      <c r="WZE201" s="40">
        <v>0</v>
      </c>
      <c r="WZF201" s="40">
        <f t="shared" ref="WZF201" si="4313">WZD201*(($F$183)+1)+(IF(WZE201&lt;101,WZE201,IF(WZE201&lt;201,WZE201/2,IF(WZE201&lt;=301,WZE201/3,WZE201/4))))</f>
        <v>712.03859999999997</v>
      </c>
      <c r="WZG201" s="62">
        <f t="shared" si="4309"/>
        <v>0</v>
      </c>
      <c r="WZH201" s="63"/>
      <c r="WZI201" s="62">
        <v>5</v>
      </c>
      <c r="WZJ201" s="63"/>
      <c r="WZK201" s="40" t="s">
        <v>192</v>
      </c>
      <c r="WZL201" s="40">
        <f t="shared" ref="WZL201" si="4314">(35.15+3.1+0.75*(2.75+2.3+2.75))*10.764</f>
        <v>474.69239999999996</v>
      </c>
      <c r="WZM201" s="40">
        <v>0</v>
      </c>
      <c r="WZN201" s="40">
        <f t="shared" ref="WZN201" si="4315">WZL201*(($F$183)+1)+(IF(WZM201&lt;101,WZM201,IF(WZM201&lt;201,WZM201/2,IF(WZM201&lt;=301,WZM201/3,WZM201/4))))</f>
        <v>712.03859999999997</v>
      </c>
      <c r="WZO201" s="62">
        <f t="shared" si="4309"/>
        <v>0</v>
      </c>
      <c r="WZP201" s="63"/>
      <c r="WZQ201" s="62">
        <v>5</v>
      </c>
      <c r="WZR201" s="63"/>
      <c r="WZS201" s="40" t="s">
        <v>192</v>
      </c>
      <c r="WZT201" s="40">
        <f t="shared" ref="WZT201" si="4316">(35.15+3.1+0.75*(2.75+2.3+2.75))*10.764</f>
        <v>474.69239999999996</v>
      </c>
      <c r="WZU201" s="40">
        <v>0</v>
      </c>
      <c r="WZV201" s="40">
        <f t="shared" ref="WZV201" si="4317">WZT201*(($F$183)+1)+(IF(WZU201&lt;101,WZU201,IF(WZU201&lt;201,WZU201/2,IF(WZU201&lt;=301,WZU201/3,WZU201/4))))</f>
        <v>712.03859999999997</v>
      </c>
      <c r="WZW201" s="62">
        <f t="shared" si="4309"/>
        <v>0</v>
      </c>
      <c r="WZX201" s="63"/>
      <c r="WZY201" s="62">
        <v>5</v>
      </c>
      <c r="WZZ201" s="63"/>
      <c r="XAA201" s="40" t="s">
        <v>192</v>
      </c>
      <c r="XAB201" s="40">
        <f t="shared" ref="XAB201" si="4318">(35.15+3.1+0.75*(2.75+2.3+2.75))*10.764</f>
        <v>474.69239999999996</v>
      </c>
      <c r="XAC201" s="40">
        <v>0</v>
      </c>
      <c r="XAD201" s="40">
        <f t="shared" ref="XAD201" si="4319">XAB201*(($F$183)+1)+(IF(XAC201&lt;101,XAC201,IF(XAC201&lt;201,XAC201/2,IF(XAC201&lt;=301,XAC201/3,XAC201/4))))</f>
        <v>712.03859999999997</v>
      </c>
      <c r="XAE201" s="62">
        <f t="shared" si="4309"/>
        <v>0</v>
      </c>
      <c r="XAF201" s="63"/>
      <c r="XAG201" s="62">
        <v>5</v>
      </c>
      <c r="XAH201" s="63"/>
      <c r="XAI201" s="40" t="s">
        <v>192</v>
      </c>
      <c r="XAJ201" s="40">
        <f t="shared" ref="XAJ201" si="4320">(35.15+3.1+0.75*(2.75+2.3+2.75))*10.764</f>
        <v>474.69239999999996</v>
      </c>
      <c r="XAK201" s="40">
        <v>0</v>
      </c>
      <c r="XAL201" s="40">
        <f t="shared" ref="XAL201" si="4321">XAJ201*(($F$183)+1)+(IF(XAK201&lt;101,XAK201,IF(XAK201&lt;201,XAK201/2,IF(XAK201&lt;=301,XAK201/3,XAK201/4))))</f>
        <v>712.03859999999997</v>
      </c>
      <c r="XAM201" s="62">
        <f t="shared" si="4309"/>
        <v>0</v>
      </c>
      <c r="XAN201" s="63"/>
      <c r="XAO201" s="62">
        <v>5</v>
      </c>
      <c r="XAP201" s="63"/>
      <c r="XAQ201" s="40" t="s">
        <v>192</v>
      </c>
      <c r="XAR201" s="40">
        <f t="shared" ref="XAR201" si="4322">(35.15+3.1+0.75*(2.75+2.3+2.75))*10.764</f>
        <v>474.69239999999996</v>
      </c>
      <c r="XAS201" s="40">
        <v>0</v>
      </c>
      <c r="XAT201" s="40">
        <f t="shared" ref="XAT201" si="4323">XAR201*(($F$183)+1)+(IF(XAS201&lt;101,XAS201,IF(XAS201&lt;201,XAS201/2,IF(XAS201&lt;=301,XAS201/3,XAS201/4))))</f>
        <v>712.03859999999997</v>
      </c>
      <c r="XAU201" s="62">
        <f t="shared" si="4309"/>
        <v>0</v>
      </c>
      <c r="XAV201" s="63"/>
      <c r="XAW201" s="62">
        <v>5</v>
      </c>
      <c r="XAX201" s="63"/>
      <c r="XAY201" s="40" t="s">
        <v>192</v>
      </c>
      <c r="XAZ201" s="40">
        <f t="shared" ref="XAZ201" si="4324">(35.15+3.1+0.75*(2.75+2.3+2.75))*10.764</f>
        <v>474.69239999999996</v>
      </c>
      <c r="XBA201" s="40">
        <v>0</v>
      </c>
      <c r="XBB201" s="40">
        <f t="shared" ref="XBB201" si="4325">XAZ201*(($F$183)+1)+(IF(XBA201&lt;101,XBA201,IF(XBA201&lt;201,XBA201/2,IF(XBA201&lt;=301,XBA201/3,XBA201/4))))</f>
        <v>712.03859999999997</v>
      </c>
      <c r="XBC201" s="62">
        <f t="shared" ref="XBC201:XDG201" si="4326">XBC200</f>
        <v>0</v>
      </c>
      <c r="XBD201" s="63"/>
      <c r="XBE201" s="62">
        <v>5</v>
      </c>
      <c r="XBF201" s="63"/>
      <c r="XBG201" s="40" t="s">
        <v>192</v>
      </c>
      <c r="XBH201" s="40">
        <f t="shared" ref="XBH201" si="4327">(35.15+3.1+0.75*(2.75+2.3+2.75))*10.764</f>
        <v>474.69239999999996</v>
      </c>
      <c r="XBI201" s="40">
        <v>0</v>
      </c>
      <c r="XBJ201" s="40">
        <f t="shared" ref="XBJ201" si="4328">XBH201*(($F$183)+1)+(IF(XBI201&lt;101,XBI201,IF(XBI201&lt;201,XBI201/2,IF(XBI201&lt;=301,XBI201/3,XBI201/4))))</f>
        <v>712.03859999999997</v>
      </c>
      <c r="XBK201" s="62">
        <f t="shared" si="4326"/>
        <v>0</v>
      </c>
      <c r="XBL201" s="63"/>
      <c r="XBM201" s="62">
        <v>5</v>
      </c>
      <c r="XBN201" s="63"/>
      <c r="XBO201" s="40" t="s">
        <v>192</v>
      </c>
      <c r="XBP201" s="40">
        <f t="shared" ref="XBP201" si="4329">(35.15+3.1+0.75*(2.75+2.3+2.75))*10.764</f>
        <v>474.69239999999996</v>
      </c>
      <c r="XBQ201" s="40">
        <v>0</v>
      </c>
      <c r="XBR201" s="40">
        <f t="shared" ref="XBR201" si="4330">XBP201*(($F$183)+1)+(IF(XBQ201&lt;101,XBQ201,IF(XBQ201&lt;201,XBQ201/2,IF(XBQ201&lt;=301,XBQ201/3,XBQ201/4))))</f>
        <v>712.03859999999997</v>
      </c>
      <c r="XBS201" s="62">
        <f t="shared" si="4326"/>
        <v>0</v>
      </c>
      <c r="XBT201" s="63"/>
      <c r="XBU201" s="62">
        <v>5</v>
      </c>
      <c r="XBV201" s="63"/>
      <c r="XBW201" s="40" t="s">
        <v>192</v>
      </c>
      <c r="XBX201" s="40">
        <f t="shared" ref="XBX201" si="4331">(35.15+3.1+0.75*(2.75+2.3+2.75))*10.764</f>
        <v>474.69239999999996</v>
      </c>
      <c r="XBY201" s="40">
        <v>0</v>
      </c>
      <c r="XBZ201" s="40">
        <f t="shared" ref="XBZ201" si="4332">XBX201*(($F$183)+1)+(IF(XBY201&lt;101,XBY201,IF(XBY201&lt;201,XBY201/2,IF(XBY201&lt;=301,XBY201/3,XBY201/4))))</f>
        <v>712.03859999999997</v>
      </c>
      <c r="XCA201" s="62">
        <f t="shared" si="4326"/>
        <v>0</v>
      </c>
      <c r="XCB201" s="63"/>
      <c r="XCC201" s="62">
        <v>5</v>
      </c>
      <c r="XCD201" s="63"/>
      <c r="XCE201" s="40" t="s">
        <v>192</v>
      </c>
      <c r="XCF201" s="40">
        <f t="shared" ref="XCF201" si="4333">(35.15+3.1+0.75*(2.75+2.3+2.75))*10.764</f>
        <v>474.69239999999996</v>
      </c>
      <c r="XCG201" s="40">
        <v>0</v>
      </c>
      <c r="XCH201" s="40">
        <f t="shared" ref="XCH201" si="4334">XCF201*(($F$183)+1)+(IF(XCG201&lt;101,XCG201,IF(XCG201&lt;201,XCG201/2,IF(XCG201&lt;=301,XCG201/3,XCG201/4))))</f>
        <v>712.03859999999997</v>
      </c>
      <c r="XCI201" s="62">
        <f t="shared" si="4326"/>
        <v>0</v>
      </c>
      <c r="XCJ201" s="63"/>
      <c r="XCK201" s="62">
        <v>5</v>
      </c>
      <c r="XCL201" s="63"/>
      <c r="XCM201" s="40" t="s">
        <v>192</v>
      </c>
      <c r="XCN201" s="40">
        <f t="shared" ref="XCN201" si="4335">(35.15+3.1+0.75*(2.75+2.3+2.75))*10.764</f>
        <v>474.69239999999996</v>
      </c>
      <c r="XCO201" s="40">
        <v>0</v>
      </c>
      <c r="XCP201" s="40">
        <f t="shared" ref="XCP201" si="4336">XCN201*(($F$183)+1)+(IF(XCO201&lt;101,XCO201,IF(XCO201&lt;201,XCO201/2,IF(XCO201&lt;=301,XCO201/3,XCO201/4))))</f>
        <v>712.03859999999997</v>
      </c>
      <c r="XCQ201" s="62">
        <f t="shared" si="4326"/>
        <v>0</v>
      </c>
      <c r="XCR201" s="63"/>
      <c r="XCS201" s="62">
        <v>5</v>
      </c>
      <c r="XCT201" s="63"/>
      <c r="XCU201" s="40" t="s">
        <v>192</v>
      </c>
      <c r="XCV201" s="40">
        <f t="shared" ref="XCV201" si="4337">(35.15+3.1+0.75*(2.75+2.3+2.75))*10.764</f>
        <v>474.69239999999996</v>
      </c>
      <c r="XCW201" s="40">
        <v>0</v>
      </c>
      <c r="XCX201" s="40">
        <f t="shared" ref="XCX201" si="4338">XCV201*(($F$183)+1)+(IF(XCW201&lt;101,XCW201,IF(XCW201&lt;201,XCW201/2,IF(XCW201&lt;=301,XCW201/3,XCW201/4))))</f>
        <v>712.03859999999997</v>
      </c>
      <c r="XCY201" s="62">
        <f t="shared" si="4326"/>
        <v>0</v>
      </c>
      <c r="XCZ201" s="63"/>
      <c r="XDA201" s="62">
        <v>5</v>
      </c>
      <c r="XDB201" s="63"/>
      <c r="XDC201" s="40" t="s">
        <v>192</v>
      </c>
      <c r="XDD201" s="40">
        <f t="shared" ref="XDD201" si="4339">(35.15+3.1+0.75*(2.75+2.3+2.75))*10.764</f>
        <v>474.69239999999996</v>
      </c>
      <c r="XDE201" s="40">
        <v>0</v>
      </c>
      <c r="XDF201" s="40">
        <f t="shared" ref="XDF201" si="4340">XDD201*(($F$183)+1)+(IF(XDE201&lt;101,XDE201,IF(XDE201&lt;201,XDE201/2,IF(XDE201&lt;=301,XDE201/3,XDE201/4))))</f>
        <v>712.03859999999997</v>
      </c>
      <c r="XDG201" s="62">
        <f t="shared" si="4326"/>
        <v>0</v>
      </c>
      <c r="XDH201" s="63"/>
      <c r="XDI201" s="62">
        <v>5</v>
      </c>
      <c r="XDJ201" s="63"/>
      <c r="XDK201" s="40" t="s">
        <v>192</v>
      </c>
      <c r="XDL201" s="40">
        <f t="shared" ref="XDL201" si="4341">(35.15+3.1+0.75*(2.75+2.3+2.75))*10.764</f>
        <v>474.69239999999996</v>
      </c>
      <c r="XDM201" s="40">
        <v>0</v>
      </c>
      <c r="XDN201" s="40">
        <f t="shared" ref="XDN201" si="4342">XDL201*(($F$183)+1)+(IF(XDM201&lt;101,XDM201,IF(XDM201&lt;201,XDM201/2,IF(XDM201&lt;=301,XDM201/3,XDM201/4))))</f>
        <v>712.03859999999997</v>
      </c>
      <c r="XDO201" s="62">
        <f t="shared" ref="XDO201:XFC201" si="4343">XDO200</f>
        <v>0</v>
      </c>
      <c r="XDP201" s="63"/>
      <c r="XDQ201" s="62">
        <v>5</v>
      </c>
      <c r="XDR201" s="63"/>
      <c r="XDS201" s="40" t="s">
        <v>192</v>
      </c>
      <c r="XDT201" s="40">
        <f t="shared" ref="XDT201" si="4344">(35.15+3.1+0.75*(2.75+2.3+2.75))*10.764</f>
        <v>474.69239999999996</v>
      </c>
      <c r="XDU201" s="40">
        <v>0</v>
      </c>
      <c r="XDV201" s="40">
        <f t="shared" ref="XDV201" si="4345">XDT201*(($F$183)+1)+(IF(XDU201&lt;101,XDU201,IF(XDU201&lt;201,XDU201/2,IF(XDU201&lt;=301,XDU201/3,XDU201/4))))</f>
        <v>712.03859999999997</v>
      </c>
      <c r="XDW201" s="62">
        <f t="shared" si="4343"/>
        <v>0</v>
      </c>
      <c r="XDX201" s="63"/>
      <c r="XDY201" s="62">
        <v>5</v>
      </c>
      <c r="XDZ201" s="63"/>
      <c r="XEA201" s="40" t="s">
        <v>192</v>
      </c>
      <c r="XEB201" s="40">
        <f t="shared" ref="XEB201" si="4346">(35.15+3.1+0.75*(2.75+2.3+2.75))*10.764</f>
        <v>474.69239999999996</v>
      </c>
      <c r="XEC201" s="40">
        <v>0</v>
      </c>
      <c r="XED201" s="40">
        <f t="shared" ref="XED201" si="4347">XEB201*(($F$183)+1)+(IF(XEC201&lt;101,XEC201,IF(XEC201&lt;201,XEC201/2,IF(XEC201&lt;=301,XEC201/3,XEC201/4))))</f>
        <v>712.03859999999997</v>
      </c>
      <c r="XEE201" s="62">
        <f t="shared" si="4343"/>
        <v>0</v>
      </c>
      <c r="XEF201" s="63"/>
      <c r="XEG201" s="62">
        <v>5</v>
      </c>
      <c r="XEH201" s="63"/>
      <c r="XEI201" s="40" t="s">
        <v>192</v>
      </c>
      <c r="XEJ201" s="40">
        <f t="shared" ref="XEJ201" si="4348">(35.15+3.1+0.75*(2.75+2.3+2.75))*10.764</f>
        <v>474.69239999999996</v>
      </c>
      <c r="XEK201" s="40">
        <v>0</v>
      </c>
      <c r="XEL201" s="40">
        <f t="shared" ref="XEL201" si="4349">XEJ201*(($F$183)+1)+(IF(XEK201&lt;101,XEK201,IF(XEK201&lt;201,XEK201/2,IF(XEK201&lt;=301,XEK201/3,XEK201/4))))</f>
        <v>712.03859999999997</v>
      </c>
      <c r="XEM201" s="62">
        <f t="shared" si="4343"/>
        <v>0</v>
      </c>
      <c r="XEN201" s="63"/>
      <c r="XEO201" s="62">
        <v>5</v>
      </c>
      <c r="XEP201" s="63"/>
      <c r="XEQ201" s="40" t="s">
        <v>192</v>
      </c>
      <c r="XER201" s="40">
        <f t="shared" ref="XER201" si="4350">(35.15+3.1+0.75*(2.75+2.3+2.75))*10.764</f>
        <v>474.69239999999996</v>
      </c>
      <c r="XES201" s="40">
        <v>0</v>
      </c>
      <c r="XET201" s="40">
        <f t="shared" ref="XET201" si="4351">XER201*(($F$183)+1)+(IF(XES201&lt;101,XES201,IF(XES201&lt;201,XES201/2,IF(XES201&lt;=301,XES201/3,XES201/4))))</f>
        <v>712.03859999999997</v>
      </c>
      <c r="XEU201" s="62">
        <f t="shared" si="4343"/>
        <v>0</v>
      </c>
      <c r="XEV201" s="63"/>
      <c r="XEW201" s="62">
        <v>5</v>
      </c>
      <c r="XEX201" s="63"/>
      <c r="XEY201" s="40" t="s">
        <v>192</v>
      </c>
      <c r="XEZ201" s="40">
        <f t="shared" ref="XEZ201" si="4352">(35.15+3.1+0.75*(2.75+2.3+2.75))*10.764</f>
        <v>474.69239999999996</v>
      </c>
      <c r="XFA201" s="40">
        <v>0</v>
      </c>
      <c r="XFB201" s="40">
        <f t="shared" ref="XFB201" si="4353">XEZ201*(($F$183)+1)+(IF(XFA201&lt;101,XFA201,IF(XFA201&lt;201,XFA201/2,IF(XFA201&lt;=301,XFA201/3,XFA201/4))))</f>
        <v>712.03859999999997</v>
      </c>
      <c r="XFC201" s="62">
        <f t="shared" si="4343"/>
        <v>0</v>
      </c>
      <c r="XFD201" s="63"/>
    </row>
    <row r="202" spans="1:16384" s="35" customFormat="1" x14ac:dyDescent="0.25">
      <c r="A202" s="62">
        <v>3</v>
      </c>
      <c r="B202" s="63"/>
      <c r="C202" s="40" t="s">
        <v>191</v>
      </c>
      <c r="D202" s="40">
        <f>(46.47+0.75*(2.75+2.3+2.75))*10.764</f>
        <v>563.17247999999995</v>
      </c>
      <c r="E202" s="40">
        <v>0</v>
      </c>
      <c r="F202" s="40">
        <f t="shared" si="2"/>
        <v>844.75871999999993</v>
      </c>
      <c r="G202" s="62" t="str">
        <f t="shared" si="3"/>
        <v>6th Floor(Part Terrace Area)</v>
      </c>
      <c r="H202" s="63"/>
      <c r="J202" s="34"/>
    </row>
    <row r="203" spans="1:16384" s="35" customFormat="1" x14ac:dyDescent="0.25">
      <c r="A203" s="62">
        <v>4</v>
      </c>
      <c r="B203" s="63"/>
      <c r="C203" s="40" t="s">
        <v>191</v>
      </c>
      <c r="D203" s="40">
        <f>(35.15+0.75*(1.8+2.3+2.75))*10.764</f>
        <v>433.65464999999989</v>
      </c>
      <c r="E203" s="40">
        <v>0</v>
      </c>
      <c r="F203" s="40">
        <f t="shared" si="2"/>
        <v>650.48197499999981</v>
      </c>
      <c r="G203" s="62" t="str">
        <f t="shared" si="3"/>
        <v>6th Floor(Part Terrace Area)</v>
      </c>
      <c r="H203" s="63"/>
      <c r="J203" s="34"/>
    </row>
    <row r="204" spans="1:16384" s="35" customFormat="1" x14ac:dyDescent="0.25">
      <c r="A204" s="62">
        <v>5</v>
      </c>
      <c r="B204" s="63"/>
      <c r="C204" s="40" t="s">
        <v>192</v>
      </c>
      <c r="D204" s="40">
        <f>(35.15+3.1+0.75*(1.8+2.3+2.75))*10.764</f>
        <v>467.02305000000001</v>
      </c>
      <c r="E204" s="40">
        <v>0</v>
      </c>
      <c r="F204" s="40">
        <f t="shared" si="2"/>
        <v>700.53457500000002</v>
      </c>
      <c r="G204" s="62" t="str">
        <f t="shared" si="3"/>
        <v>6th Floor(Part Terrace Area)</v>
      </c>
      <c r="H204" s="63"/>
      <c r="I204" s="34"/>
    </row>
    <row r="205" spans="1:16384" s="35" customFormat="1" x14ac:dyDescent="0.25">
      <c r="A205" s="62">
        <v>6</v>
      </c>
      <c r="B205" s="63"/>
      <c r="C205" s="40" t="s">
        <v>192</v>
      </c>
      <c r="D205" s="40">
        <f>(41.09+3.1+0.75*(2.75))*10.764</f>
        <v>497.86191000000002</v>
      </c>
      <c r="E205" s="40">
        <v>0</v>
      </c>
      <c r="F205" s="40">
        <f t="shared" si="2"/>
        <v>746.79286500000001</v>
      </c>
      <c r="G205" s="62" t="str">
        <f t="shared" si="3"/>
        <v>6th Floor(Part Terrace Area)</v>
      </c>
      <c r="H205" s="63"/>
      <c r="I205" s="35">
        <f>(4.5*2.8+2.4*2.5+2.75*3.2+1.2*1.95+0.9*1.2+1.2*1.2+1.2*0.9)*10.764</f>
        <v>358.87175999999994</v>
      </c>
      <c r="J205" s="35">
        <f>0.75*2.8+0.75*3.2</f>
        <v>4.5</v>
      </c>
    </row>
    <row r="206" spans="1:16384" s="35" customFormat="1" x14ac:dyDescent="0.25">
      <c r="A206" s="95" t="s">
        <v>193</v>
      </c>
      <c r="B206" s="96"/>
      <c r="C206" s="96"/>
      <c r="D206" s="96"/>
      <c r="E206" s="96"/>
      <c r="F206" s="96"/>
      <c r="G206" s="96"/>
      <c r="H206" s="97"/>
      <c r="I206" s="51">
        <v>10.763999999999999</v>
      </c>
    </row>
    <row r="207" spans="1:16384" s="35" customFormat="1" x14ac:dyDescent="0.25">
      <c r="A207" s="95" t="s">
        <v>189</v>
      </c>
      <c r="B207" s="96"/>
      <c r="C207" s="96"/>
      <c r="D207" s="96"/>
      <c r="E207" s="96"/>
      <c r="F207" s="96"/>
      <c r="G207" s="96"/>
      <c r="H207" s="97"/>
      <c r="I207" s="34"/>
    </row>
    <row r="208" spans="1:16384" s="35" customFormat="1" x14ac:dyDescent="0.25">
      <c r="A208" s="95" t="s">
        <v>194</v>
      </c>
      <c r="B208" s="96"/>
      <c r="C208" s="96"/>
      <c r="D208" s="96"/>
      <c r="E208" s="96"/>
      <c r="F208" s="96"/>
      <c r="G208" s="96"/>
      <c r="H208" s="97"/>
      <c r="I208" s="34"/>
      <c r="J208" s="35">
        <f>1+0.1</f>
        <v>1.1000000000000001</v>
      </c>
    </row>
    <row r="209" spans="1:11" s="35" customFormat="1" x14ac:dyDescent="0.25">
      <c r="A209" s="62">
        <v>1</v>
      </c>
      <c r="B209" s="63"/>
      <c r="C209" s="40" t="s">
        <v>191</v>
      </c>
      <c r="D209" s="51">
        <f>(33.52+0.75*(1.8+2.3+2.75))*10.764</f>
        <v>416.10932999999994</v>
      </c>
      <c r="E209" s="40">
        <v>0</v>
      </c>
      <c r="F209" s="40">
        <f t="shared" ref="F209:F215" si="4354">D209*(($F$183)+1)+(IF(E209&lt;101,E209,IF(E209&lt;201,E209/2,IF(E209&lt;=301,E209/3,E209/4))))</f>
        <v>624.16399499999989</v>
      </c>
      <c r="G209" s="62" t="str">
        <f>A208</f>
        <v>1st to 7th Floor</v>
      </c>
      <c r="H209" s="63"/>
      <c r="I209" s="34"/>
      <c r="K209" s="35">
        <v>10.763999999999999</v>
      </c>
    </row>
    <row r="210" spans="1:11" s="35" customFormat="1" x14ac:dyDescent="0.25">
      <c r="A210" s="62">
        <v>2</v>
      </c>
      <c r="B210" s="63"/>
      <c r="C210" s="40" t="s">
        <v>192</v>
      </c>
      <c r="D210" s="51">
        <f>(43.89+0.75*(1.8+2.3+2.75+1.8))*10.764</f>
        <v>542.26340999999991</v>
      </c>
      <c r="E210" s="40">
        <v>0</v>
      </c>
      <c r="F210" s="40">
        <f t="shared" si="4354"/>
        <v>813.39511499999981</v>
      </c>
      <c r="G210" s="62" t="str">
        <f t="shared" ref="G210:G215" si="4355">G209</f>
        <v>1st to 7th Floor</v>
      </c>
      <c r="H210" s="63"/>
      <c r="I210" s="34"/>
    </row>
    <row r="211" spans="1:11" s="35" customFormat="1" x14ac:dyDescent="0.25">
      <c r="A211" s="62">
        <v>3</v>
      </c>
      <c r="B211" s="63"/>
      <c r="C211" s="40" t="s">
        <v>192</v>
      </c>
      <c r="D211" s="51">
        <f>(43.89+0.75*(1.8+2.3+2.75+1.8))*10.764</f>
        <v>542.26340999999991</v>
      </c>
      <c r="E211" s="40">
        <v>0</v>
      </c>
      <c r="F211" s="40">
        <f t="shared" si="4354"/>
        <v>813.39511499999981</v>
      </c>
      <c r="G211" s="62" t="str">
        <f t="shared" si="4355"/>
        <v>1st to 7th Floor</v>
      </c>
      <c r="H211" s="63"/>
      <c r="I211" s="34"/>
    </row>
    <row r="212" spans="1:11" s="35" customFormat="1" ht="15.75" customHeight="1" x14ac:dyDescent="0.25">
      <c r="A212" s="62">
        <v>4</v>
      </c>
      <c r="B212" s="63"/>
      <c r="C212" s="40" t="s">
        <v>191</v>
      </c>
      <c r="D212" s="51">
        <f>(34.27+0.75*(1.8+2.3+2.75))*10.764</f>
        <v>424.18232999999998</v>
      </c>
      <c r="E212" s="40">
        <v>0</v>
      </c>
      <c r="F212" s="40">
        <f t="shared" si="4354"/>
        <v>636.27349499999991</v>
      </c>
      <c r="G212" s="62" t="str">
        <f t="shared" si="4355"/>
        <v>1st to 7th Floor</v>
      </c>
      <c r="H212" s="63"/>
      <c r="I212" s="34"/>
    </row>
    <row r="213" spans="1:11" s="35" customFormat="1" ht="15.75" customHeight="1" x14ac:dyDescent="0.25">
      <c r="A213" s="62">
        <v>5</v>
      </c>
      <c r="B213" s="63"/>
      <c r="C213" s="40" t="s">
        <v>191</v>
      </c>
      <c r="D213" s="51">
        <f>(34.27+0.75*(1.8+2.3+2.75))*10.764</f>
        <v>424.18232999999998</v>
      </c>
      <c r="E213" s="40">
        <v>0</v>
      </c>
      <c r="F213" s="40">
        <f t="shared" si="4354"/>
        <v>636.27349499999991</v>
      </c>
      <c r="G213" s="62" t="str">
        <f t="shared" si="4355"/>
        <v>1st to 7th Floor</v>
      </c>
      <c r="H213" s="63"/>
      <c r="I213" s="34"/>
    </row>
    <row r="214" spans="1:11" s="35" customFormat="1" ht="15.75" customHeight="1" x14ac:dyDescent="0.25">
      <c r="A214" s="62">
        <v>6</v>
      </c>
      <c r="B214" s="63"/>
      <c r="C214" s="40" t="s">
        <v>191</v>
      </c>
      <c r="D214" s="51">
        <f>(34.27+0.75*(1.8+2.3+2.75))*10.764</f>
        <v>424.18232999999998</v>
      </c>
      <c r="E214" s="40">
        <v>0</v>
      </c>
      <c r="F214" s="40">
        <f t="shared" si="4354"/>
        <v>636.27349499999991</v>
      </c>
      <c r="G214" s="62" t="str">
        <f t="shared" si="4355"/>
        <v>1st to 7th Floor</v>
      </c>
      <c r="H214" s="63"/>
      <c r="I214" s="34"/>
    </row>
    <row r="215" spans="1:11" s="35" customFormat="1" ht="15.75" customHeight="1" x14ac:dyDescent="0.25">
      <c r="A215" s="62">
        <v>7</v>
      </c>
      <c r="B215" s="63"/>
      <c r="C215" s="40" t="s">
        <v>191</v>
      </c>
      <c r="D215" s="51">
        <f>(33.52+0.75*(1.8+2.3+2.75))*10.764</f>
        <v>416.10932999999994</v>
      </c>
      <c r="E215" s="40">
        <v>0</v>
      </c>
      <c r="F215" s="40">
        <f t="shared" si="4354"/>
        <v>624.16399499999989</v>
      </c>
      <c r="G215" s="62" t="str">
        <f t="shared" si="4355"/>
        <v>1st to 7th Floor</v>
      </c>
      <c r="H215" s="63"/>
      <c r="I215" s="34"/>
    </row>
    <row r="216" spans="1:11" s="35" customFormat="1" ht="15.75" customHeight="1" x14ac:dyDescent="0.25">
      <c r="A216" s="95" t="s">
        <v>195</v>
      </c>
      <c r="B216" s="96"/>
      <c r="C216" s="96"/>
      <c r="D216" s="96"/>
      <c r="E216" s="96"/>
      <c r="F216" s="96"/>
      <c r="G216" s="96"/>
      <c r="H216" s="97"/>
      <c r="I216" s="34"/>
    </row>
    <row r="217" spans="1:11" s="35" customFormat="1" ht="15.75" customHeight="1" x14ac:dyDescent="0.25">
      <c r="A217" s="95" t="s">
        <v>189</v>
      </c>
      <c r="B217" s="96"/>
      <c r="C217" s="96"/>
      <c r="D217" s="96"/>
      <c r="E217" s="96"/>
      <c r="F217" s="96"/>
      <c r="G217" s="96"/>
      <c r="H217" s="97"/>
      <c r="I217" s="34"/>
    </row>
    <row r="218" spans="1:11" s="35" customFormat="1" ht="15.75" customHeight="1" x14ac:dyDescent="0.25">
      <c r="A218" s="95" t="s">
        <v>194</v>
      </c>
      <c r="B218" s="96"/>
      <c r="C218" s="96"/>
      <c r="D218" s="96"/>
      <c r="E218" s="96"/>
      <c r="F218" s="96"/>
      <c r="G218" s="96"/>
      <c r="H218" s="97"/>
      <c r="I218" s="34"/>
    </row>
    <row r="219" spans="1:11" s="35" customFormat="1" x14ac:dyDescent="0.25">
      <c r="A219" s="62">
        <v>1</v>
      </c>
      <c r="B219" s="63"/>
      <c r="C219" s="40" t="s">
        <v>191</v>
      </c>
      <c r="D219" s="51">
        <f>(33.29+0.75*(2.75))*10.764</f>
        <v>380.53430999999995</v>
      </c>
      <c r="E219" s="40">
        <v>0</v>
      </c>
      <c r="F219" s="40">
        <f t="shared" ref="F219:F225" si="4356">D219*(($F$183)+1)+(IF(E219&lt;101,E219,IF(E219&lt;201,E219/2,IF(E219&lt;=301,E219/3,E219/4))))</f>
        <v>570.80146499999989</v>
      </c>
      <c r="G219" s="62" t="str">
        <f>A218</f>
        <v>1st to 7th Floor</v>
      </c>
      <c r="H219" s="63"/>
      <c r="I219" s="34"/>
    </row>
    <row r="220" spans="1:11" s="35" customFormat="1" x14ac:dyDescent="0.25">
      <c r="A220" s="62">
        <v>2</v>
      </c>
      <c r="B220" s="63"/>
      <c r="C220" s="40" t="s">
        <v>191</v>
      </c>
      <c r="D220" s="51">
        <f>(34.27+0.75*(1.8+2.3+2.75))*10.764</f>
        <v>424.18232999999998</v>
      </c>
      <c r="E220" s="40">
        <v>0</v>
      </c>
      <c r="F220" s="40">
        <f t="shared" si="4356"/>
        <v>636.27349499999991</v>
      </c>
      <c r="G220" s="62" t="str">
        <f t="shared" ref="G220:G225" si="4357">G219</f>
        <v>1st to 7th Floor</v>
      </c>
      <c r="H220" s="63"/>
      <c r="I220" s="34"/>
    </row>
    <row r="221" spans="1:11" s="35" customFormat="1" x14ac:dyDescent="0.25">
      <c r="A221" s="62">
        <v>3</v>
      </c>
      <c r="B221" s="63"/>
      <c r="C221" s="40" t="s">
        <v>191</v>
      </c>
      <c r="D221" s="51">
        <f>(34.27+0.75*(1.8+2.3+2.75))*10.764</f>
        <v>424.18232999999998</v>
      </c>
      <c r="E221" s="40">
        <v>0</v>
      </c>
      <c r="F221" s="40">
        <f t="shared" si="4356"/>
        <v>636.27349499999991</v>
      </c>
      <c r="G221" s="62" t="str">
        <f t="shared" si="4357"/>
        <v>1st to 7th Floor</v>
      </c>
      <c r="H221" s="63"/>
      <c r="I221" s="34"/>
    </row>
    <row r="222" spans="1:11" s="35" customFormat="1" ht="15.75" customHeight="1" x14ac:dyDescent="0.25">
      <c r="A222" s="62">
        <v>4</v>
      </c>
      <c r="B222" s="63"/>
      <c r="C222" s="40" t="s">
        <v>192</v>
      </c>
      <c r="D222" s="51">
        <f>(47+0.75*(1.8+2.3+2.75+3))*10.764</f>
        <v>585.42705000000001</v>
      </c>
      <c r="E222" s="40">
        <v>0</v>
      </c>
      <c r="F222" s="40">
        <f t="shared" si="4356"/>
        <v>878.14057500000001</v>
      </c>
      <c r="G222" s="62" t="str">
        <f t="shared" si="4357"/>
        <v>1st to 7th Floor</v>
      </c>
      <c r="H222" s="63"/>
      <c r="I222" s="34"/>
    </row>
    <row r="223" spans="1:11" s="35" customFormat="1" ht="15.75" customHeight="1" x14ac:dyDescent="0.25">
      <c r="A223" s="62">
        <v>5</v>
      </c>
      <c r="B223" s="63"/>
      <c r="C223" s="40" t="s">
        <v>191</v>
      </c>
      <c r="D223" s="51">
        <f>(33.52+0.75*(1.8+2.3+2.75))*10.764</f>
        <v>416.10932999999994</v>
      </c>
      <c r="E223" s="40">
        <v>0</v>
      </c>
      <c r="F223" s="40">
        <f t="shared" si="4356"/>
        <v>624.16399499999989</v>
      </c>
      <c r="G223" s="62" t="str">
        <f t="shared" si="4357"/>
        <v>1st to 7th Floor</v>
      </c>
      <c r="H223" s="63"/>
      <c r="I223" s="34"/>
    </row>
    <row r="224" spans="1:11" s="35" customFormat="1" x14ac:dyDescent="0.25">
      <c r="A224" s="62">
        <v>6</v>
      </c>
      <c r="B224" s="63"/>
      <c r="C224" s="40" t="s">
        <v>191</v>
      </c>
      <c r="D224" s="51">
        <f>(33.52+0.75*(1.8+2.3+2.75))*10.764</f>
        <v>416.10932999999994</v>
      </c>
      <c r="E224" s="40">
        <v>0</v>
      </c>
      <c r="F224" s="40">
        <f t="shared" si="4356"/>
        <v>624.16399499999989</v>
      </c>
      <c r="G224" s="62" t="str">
        <f t="shared" si="4357"/>
        <v>1st to 7th Floor</v>
      </c>
      <c r="H224" s="63"/>
      <c r="I224" s="34"/>
    </row>
    <row r="225" spans="1:8" s="33" customFormat="1" x14ac:dyDescent="0.25">
      <c r="A225" s="62">
        <v>7</v>
      </c>
      <c r="B225" s="63"/>
      <c r="C225" s="40" t="s">
        <v>192</v>
      </c>
      <c r="D225" s="51">
        <f>(44.9+0.75*(1.8+2.3+2.75+1.8))*10.764</f>
        <v>553.13504999999998</v>
      </c>
      <c r="E225" s="40">
        <v>0</v>
      </c>
      <c r="F225" s="40">
        <f t="shared" si="4356"/>
        <v>829.70257500000002</v>
      </c>
      <c r="G225" s="62" t="str">
        <f t="shared" si="4357"/>
        <v>1st to 7th Floor</v>
      </c>
      <c r="H225" s="63"/>
    </row>
    <row r="226" spans="1:8" s="33" customFormat="1" x14ac:dyDescent="0.25">
      <c r="A226" s="62">
        <v>8</v>
      </c>
      <c r="B226" s="63"/>
      <c r="C226" s="40" t="s">
        <v>192</v>
      </c>
      <c r="D226" s="51">
        <f>(48.95+0.75*(1.8+2.3+2.75+2.8))*10.764</f>
        <v>604.80224999999996</v>
      </c>
      <c r="E226" s="40">
        <v>0</v>
      </c>
      <c r="F226" s="40">
        <f t="shared" ref="F226" si="4358">D226*(($F$183)+1)+(IF(E226&lt;101,E226,IF(E226&lt;201,E226/2,IF(E226&lt;=301,E226/3,E226/4))))</f>
        <v>907.20337499999994</v>
      </c>
      <c r="G226" s="62" t="str">
        <f>G225</f>
        <v>1st to 7th Floor</v>
      </c>
      <c r="H226" s="63"/>
    </row>
    <row r="227" spans="1:8" s="33" customFormat="1" x14ac:dyDescent="0.25">
      <c r="A227" s="62">
        <v>9</v>
      </c>
      <c r="B227" s="63"/>
      <c r="C227" s="40" t="s">
        <v>191</v>
      </c>
      <c r="D227" s="51">
        <f>(33.52+0.75*(1.8+2.3+2.75))*10.764</f>
        <v>416.10932999999994</v>
      </c>
      <c r="E227" s="40">
        <v>0</v>
      </c>
      <c r="F227" s="40">
        <f t="shared" ref="F227" si="4359">D227*(($F$183)+1)+(IF(E227&lt;101,E227,IF(E227&lt;201,E227/2,IF(E227&lt;=301,E227/3,E227/4))))</f>
        <v>624.16399499999989</v>
      </c>
      <c r="G227" s="62" t="str">
        <f>G226</f>
        <v>1st to 7th Floor</v>
      </c>
      <c r="H227" s="63"/>
    </row>
    <row r="228" spans="1:8" s="33" customFormat="1" x14ac:dyDescent="0.25">
      <c r="A228" s="95" t="s">
        <v>196</v>
      </c>
      <c r="B228" s="96"/>
      <c r="C228" s="96"/>
      <c r="D228" s="96"/>
      <c r="E228" s="96"/>
      <c r="F228" s="96"/>
      <c r="G228" s="96"/>
      <c r="H228" s="97"/>
    </row>
    <row r="229" spans="1:8" s="33" customFormat="1" x14ac:dyDescent="0.25">
      <c r="A229" s="95" t="s">
        <v>189</v>
      </c>
      <c r="B229" s="96"/>
      <c r="C229" s="96"/>
      <c r="D229" s="96"/>
      <c r="E229" s="96"/>
      <c r="F229" s="96"/>
      <c r="G229" s="96"/>
      <c r="H229" s="97"/>
    </row>
    <row r="230" spans="1:8" s="33" customFormat="1" x14ac:dyDescent="0.25">
      <c r="A230" s="95" t="s">
        <v>194</v>
      </c>
      <c r="B230" s="96"/>
      <c r="C230" s="96"/>
      <c r="D230" s="96"/>
      <c r="E230" s="96"/>
      <c r="F230" s="96"/>
      <c r="G230" s="96"/>
      <c r="H230" s="97"/>
    </row>
    <row r="231" spans="1:8" s="33" customFormat="1" ht="15.75" customHeight="1" x14ac:dyDescent="0.25">
      <c r="A231" s="62">
        <v>1</v>
      </c>
      <c r="B231" s="63"/>
      <c r="C231" s="40" t="s">
        <v>191</v>
      </c>
      <c r="D231" s="51">
        <f>(34.57+0.75*(1.8+2.3+2.75))*10.764</f>
        <v>427.41152999999991</v>
      </c>
      <c r="E231" s="40">
        <v>0</v>
      </c>
      <c r="F231" s="40">
        <f t="shared" ref="F231:F234" si="4360">D231*(($F$183)+1)+(IF(E231&lt;101,E231,IF(E231&lt;201,E231/2,IF(E231&lt;=301,E231/3,E231/4))))</f>
        <v>641.1172949999999</v>
      </c>
      <c r="G231" s="62" t="str">
        <f>A230</f>
        <v>1st to 7th Floor</v>
      </c>
      <c r="H231" s="63"/>
    </row>
    <row r="232" spans="1:8" s="33" customFormat="1" x14ac:dyDescent="0.25">
      <c r="A232" s="62">
        <v>2</v>
      </c>
      <c r="B232" s="63"/>
      <c r="C232" s="40" t="s">
        <v>191</v>
      </c>
      <c r="D232" s="51">
        <f>(33.52+0.75*(1.8+2.3+2.75))*10.764</f>
        <v>416.10932999999994</v>
      </c>
      <c r="E232" s="40">
        <v>0</v>
      </c>
      <c r="F232" s="40">
        <f t="shared" si="4360"/>
        <v>624.16399499999989</v>
      </c>
      <c r="G232" s="62" t="str">
        <f t="shared" ref="G232:G234" si="4361">G231</f>
        <v>1st to 7th Floor</v>
      </c>
      <c r="H232" s="63"/>
    </row>
    <row r="233" spans="1:8" s="33" customFormat="1" x14ac:dyDescent="0.25">
      <c r="A233" s="62">
        <v>3</v>
      </c>
      <c r="B233" s="63"/>
      <c r="C233" s="40" t="s">
        <v>191</v>
      </c>
      <c r="D233" s="51">
        <f>(30.83+2.75+0.75*(2.75))*10.764</f>
        <v>383.65586999999994</v>
      </c>
      <c r="E233" s="40">
        <v>0</v>
      </c>
      <c r="F233" s="40">
        <f t="shared" si="4360"/>
        <v>575.48380499999985</v>
      </c>
      <c r="G233" s="62" t="str">
        <f t="shared" si="4361"/>
        <v>1st to 7th Floor</v>
      </c>
      <c r="H233" s="63"/>
    </row>
    <row r="234" spans="1:8" s="33" customFormat="1" x14ac:dyDescent="0.25">
      <c r="A234" s="62">
        <v>4</v>
      </c>
      <c r="B234" s="63"/>
      <c r="C234" s="40" t="s">
        <v>191</v>
      </c>
      <c r="D234" s="34">
        <f>(33.59+0.75*(2.75+2.75))*10.764</f>
        <v>405.96426000000002</v>
      </c>
      <c r="E234" s="40">
        <v>0</v>
      </c>
      <c r="F234" s="40">
        <f t="shared" si="4360"/>
        <v>608.94639000000006</v>
      </c>
      <c r="G234" s="62" t="str">
        <f t="shared" si="4361"/>
        <v>1st to 7th Floor</v>
      </c>
      <c r="H234" s="63"/>
    </row>
    <row r="235" spans="1:8" s="33" customFormat="1" x14ac:dyDescent="0.25">
      <c r="A235" s="95" t="s">
        <v>197</v>
      </c>
      <c r="B235" s="96"/>
      <c r="C235" s="96"/>
      <c r="D235" s="96"/>
      <c r="E235" s="96"/>
      <c r="F235" s="96"/>
      <c r="G235" s="96"/>
      <c r="H235" s="97"/>
    </row>
    <row r="236" spans="1:8" x14ac:dyDescent="0.25">
      <c r="A236" s="141" t="s">
        <v>189</v>
      </c>
      <c r="B236" s="141"/>
      <c r="C236" s="141"/>
      <c r="D236" s="141"/>
      <c r="E236" s="141"/>
      <c r="F236" s="141"/>
      <c r="G236" s="141"/>
      <c r="H236" s="141"/>
    </row>
    <row r="237" spans="1:8" x14ac:dyDescent="0.25">
      <c r="A237" s="141" t="s">
        <v>194</v>
      </c>
      <c r="B237" s="141"/>
      <c r="C237" s="141"/>
      <c r="D237" s="141"/>
      <c r="E237" s="141"/>
      <c r="F237" s="141"/>
      <c r="G237" s="141"/>
      <c r="H237" s="141"/>
    </row>
    <row r="238" spans="1:8" ht="15.75" customHeight="1" x14ac:dyDescent="0.25">
      <c r="A238" s="79">
        <v>1</v>
      </c>
      <c r="B238" s="79"/>
      <c r="C238" s="40" t="s">
        <v>192</v>
      </c>
      <c r="D238" s="51">
        <f>(46.45+0.75*(1.8+2.3+2.75+2.1))*10.764</f>
        <v>572.24114999999995</v>
      </c>
      <c r="E238" s="40">
        <v>0</v>
      </c>
      <c r="F238" s="40">
        <f t="shared" ref="F238:F245" si="4362">D238*(($F$183)+1)+(IF(E238&lt;101,E238,IF(E238&lt;201,E238/2,IF(E238&lt;=301,E238/3,E238/4))))</f>
        <v>858.36172499999998</v>
      </c>
      <c r="G238" s="79" t="str">
        <f>A237</f>
        <v>1st to 7th Floor</v>
      </c>
      <c r="H238" s="79"/>
    </row>
    <row r="239" spans="1:8" x14ac:dyDescent="0.25">
      <c r="A239" s="79">
        <v>2</v>
      </c>
      <c r="B239" s="79"/>
      <c r="C239" s="40" t="s">
        <v>191</v>
      </c>
      <c r="D239" s="51">
        <f>(34.35+0.75*(2.75+2.3+2.75))*10.764</f>
        <v>432.71280000000002</v>
      </c>
      <c r="E239" s="40">
        <v>0</v>
      </c>
      <c r="F239" s="40">
        <f t="shared" si="4362"/>
        <v>649.06920000000002</v>
      </c>
      <c r="G239" s="79" t="str">
        <f t="shared" ref="G239:G244" si="4363">G238</f>
        <v>1st to 7th Floor</v>
      </c>
      <c r="H239" s="79"/>
    </row>
    <row r="240" spans="1:8" x14ac:dyDescent="0.25">
      <c r="A240" s="79">
        <v>3</v>
      </c>
      <c r="B240" s="79"/>
      <c r="C240" s="40" t="s">
        <v>191</v>
      </c>
      <c r="D240" s="51">
        <f>(33.52+0.75*(1.8+2.3+2.75))*10.764</f>
        <v>416.10932999999994</v>
      </c>
      <c r="E240" s="40">
        <v>0</v>
      </c>
      <c r="F240" s="40">
        <f t="shared" si="4362"/>
        <v>624.16399499999989</v>
      </c>
      <c r="G240" s="79" t="str">
        <f t="shared" si="4363"/>
        <v>1st to 7th Floor</v>
      </c>
      <c r="H240" s="79"/>
    </row>
    <row r="241" spans="1:9" x14ac:dyDescent="0.25">
      <c r="A241" s="79">
        <v>4</v>
      </c>
      <c r="B241" s="79"/>
      <c r="C241" s="40" t="s">
        <v>191</v>
      </c>
      <c r="D241" s="51">
        <f>(33.52+0.75*(1.8+2.3+2.75))*10.764</f>
        <v>416.10932999999994</v>
      </c>
      <c r="E241" s="40">
        <v>0</v>
      </c>
      <c r="F241" s="40">
        <f t="shared" si="4362"/>
        <v>624.16399499999989</v>
      </c>
      <c r="G241" s="79" t="str">
        <f t="shared" si="4363"/>
        <v>1st to 7th Floor</v>
      </c>
      <c r="H241" s="79"/>
    </row>
    <row r="242" spans="1:9" x14ac:dyDescent="0.25">
      <c r="A242" s="79">
        <v>5</v>
      </c>
      <c r="B242" s="79"/>
      <c r="C242" s="40" t="s">
        <v>192</v>
      </c>
      <c r="D242" s="51">
        <f>(46.9+3.15+0.75*(2.75+2.75+2.75))*10.764</f>
        <v>605.34044999999992</v>
      </c>
      <c r="E242" s="40">
        <v>0</v>
      </c>
      <c r="F242" s="40">
        <f t="shared" si="4362"/>
        <v>908.01067499999988</v>
      </c>
      <c r="G242" s="79" t="str">
        <f t="shared" si="4363"/>
        <v>1st to 7th Floor</v>
      </c>
      <c r="H242" s="79"/>
    </row>
    <row r="243" spans="1:9" x14ac:dyDescent="0.25">
      <c r="A243" s="79">
        <v>6</v>
      </c>
      <c r="B243" s="79"/>
      <c r="C243" s="40" t="s">
        <v>191</v>
      </c>
      <c r="D243" s="51">
        <f>(33.52+0.75*(1.8+2.3+2.75))*10.764</f>
        <v>416.10932999999994</v>
      </c>
      <c r="E243" s="40">
        <v>0</v>
      </c>
      <c r="F243" s="40">
        <f t="shared" si="4362"/>
        <v>624.16399499999989</v>
      </c>
      <c r="G243" s="79" t="str">
        <f t="shared" si="4363"/>
        <v>1st to 7th Floor</v>
      </c>
      <c r="H243" s="79"/>
    </row>
    <row r="244" spans="1:9" x14ac:dyDescent="0.25">
      <c r="A244" s="79">
        <v>7</v>
      </c>
      <c r="B244" s="79"/>
      <c r="C244" s="40" t="s">
        <v>191</v>
      </c>
      <c r="D244" s="51">
        <f>(33.52+0.75*(1.8+2.3+2.75))*10.764</f>
        <v>416.10932999999994</v>
      </c>
      <c r="E244" s="40">
        <v>0</v>
      </c>
      <c r="F244" s="40">
        <f t="shared" si="4362"/>
        <v>624.16399499999989</v>
      </c>
      <c r="G244" s="79" t="str">
        <f t="shared" si="4363"/>
        <v>1st to 7th Floor</v>
      </c>
      <c r="H244" s="79"/>
    </row>
    <row r="245" spans="1:9" ht="15.75" customHeight="1" x14ac:dyDescent="0.25">
      <c r="A245" s="79">
        <v>8</v>
      </c>
      <c r="B245" s="79"/>
      <c r="C245" s="40" t="s">
        <v>191</v>
      </c>
      <c r="D245" s="51">
        <f>(33.52+0.75*(1.8+2.3+2.75))*10.764</f>
        <v>416.10932999999994</v>
      </c>
      <c r="E245" s="40">
        <v>0</v>
      </c>
      <c r="F245" s="40">
        <f t="shared" si="4362"/>
        <v>624.16399499999989</v>
      </c>
      <c r="G245" s="79" t="str">
        <f>G244</f>
        <v>1st to 7th Floor</v>
      </c>
      <c r="H245" s="79"/>
    </row>
    <row r="246" spans="1:9" ht="15.75" customHeight="1" x14ac:dyDescent="0.25">
      <c r="A246" s="95" t="s">
        <v>198</v>
      </c>
      <c r="B246" s="96"/>
      <c r="C246" s="96"/>
      <c r="D246" s="96"/>
      <c r="E246" s="96"/>
      <c r="F246" s="96"/>
      <c r="G246" s="96"/>
      <c r="H246" s="97"/>
    </row>
    <row r="247" spans="1:9" ht="15.75" customHeight="1" x14ac:dyDescent="0.25">
      <c r="A247" s="95" t="s">
        <v>189</v>
      </c>
      <c r="B247" s="96"/>
      <c r="C247" s="96"/>
      <c r="D247" s="96"/>
      <c r="E247" s="96"/>
      <c r="F247" s="96"/>
      <c r="G247" s="96"/>
      <c r="H247" s="97"/>
    </row>
    <row r="248" spans="1:9" ht="15.75" customHeight="1" x14ac:dyDescent="0.25">
      <c r="A248" s="95" t="s">
        <v>194</v>
      </c>
      <c r="B248" s="96"/>
      <c r="C248" s="96"/>
      <c r="D248" s="96"/>
      <c r="E248" s="96"/>
      <c r="F248" s="96"/>
      <c r="G248" s="96"/>
      <c r="H248" s="97"/>
    </row>
    <row r="249" spans="1:9" x14ac:dyDescent="0.25">
      <c r="A249" s="62">
        <v>1</v>
      </c>
      <c r="B249" s="63"/>
      <c r="C249" s="40" t="s">
        <v>192</v>
      </c>
      <c r="D249" s="51">
        <f>(45.1+0.75*(1.8+2.3+2.75))*10.764</f>
        <v>540.75644999999997</v>
      </c>
      <c r="E249" s="40">
        <v>0</v>
      </c>
      <c r="F249" s="40">
        <f t="shared" ref="F249:F256" si="4364">D249*(($F$183)+1)+(IF(E249&lt;101,E249,IF(E249&lt;201,E249/2,IF(E249&lt;=301,E249/3,E249/4))))</f>
        <v>811.13467500000002</v>
      </c>
      <c r="G249" s="62" t="str">
        <f>A248</f>
        <v>1st to 7th Floor</v>
      </c>
      <c r="H249" s="63"/>
    </row>
    <row r="250" spans="1:9" x14ac:dyDescent="0.25">
      <c r="A250" s="62">
        <v>2</v>
      </c>
      <c r="B250" s="63"/>
      <c r="C250" s="40" t="s">
        <v>192</v>
      </c>
      <c r="D250" s="51">
        <f>(45.1+0.75*(1.8+1.8+2.3+2.75))*10.764</f>
        <v>555.28785000000005</v>
      </c>
      <c r="E250" s="40">
        <v>0</v>
      </c>
      <c r="F250" s="40">
        <f t="shared" si="4364"/>
        <v>832.93177500000002</v>
      </c>
      <c r="G250" s="62" t="str">
        <f t="shared" ref="G250:G255" si="4365">G249</f>
        <v>1st to 7th Floor</v>
      </c>
      <c r="H250" s="63"/>
    </row>
    <row r="251" spans="1:9" ht="15" customHeight="1" x14ac:dyDescent="0.25">
      <c r="A251" s="62">
        <v>3</v>
      </c>
      <c r="B251" s="63"/>
      <c r="C251" s="40" t="s">
        <v>192</v>
      </c>
      <c r="D251" s="51">
        <f>(44.67+0.75*(1.8+1.8+2.3+2.75))*10.764</f>
        <v>550.65932999999995</v>
      </c>
      <c r="E251" s="40">
        <v>0</v>
      </c>
      <c r="F251" s="40">
        <f t="shared" si="4364"/>
        <v>825.98899499999993</v>
      </c>
      <c r="G251" s="62" t="str">
        <f t="shared" si="4365"/>
        <v>1st to 7th Floor</v>
      </c>
      <c r="H251" s="63"/>
    </row>
    <row r="252" spans="1:9" x14ac:dyDescent="0.25">
      <c r="A252" s="62">
        <v>4</v>
      </c>
      <c r="B252" s="63"/>
      <c r="C252" s="40" t="s">
        <v>192</v>
      </c>
      <c r="D252" s="51">
        <f>(47+0.75*(2.75+2.1+3.3+3.05))*10.764</f>
        <v>596.32559999999989</v>
      </c>
      <c r="E252" s="40">
        <v>0</v>
      </c>
      <c r="F252" s="40">
        <f t="shared" si="4364"/>
        <v>894.48839999999984</v>
      </c>
      <c r="G252" s="62" t="str">
        <f t="shared" si="4365"/>
        <v>1st to 7th Floor</v>
      </c>
      <c r="H252" s="63"/>
      <c r="I252" s="19">
        <f>3550000/F252</f>
        <v>3968.7490637106089</v>
      </c>
    </row>
    <row r="253" spans="1:9" x14ac:dyDescent="0.25">
      <c r="A253" s="62">
        <v>5</v>
      </c>
      <c r="B253" s="63"/>
      <c r="C253" s="40" t="s">
        <v>191</v>
      </c>
      <c r="D253" s="51">
        <f>(33.9+0.75*(1.8+2.1+2.75))*10.764</f>
        <v>418.58505000000002</v>
      </c>
      <c r="E253" s="40">
        <v>0</v>
      </c>
      <c r="F253" s="40">
        <f t="shared" si="4364"/>
        <v>627.87757499999998</v>
      </c>
      <c r="G253" s="62" t="str">
        <f>G252</f>
        <v>1st to 7th Floor</v>
      </c>
      <c r="H253" s="63"/>
    </row>
    <row r="254" spans="1:9" ht="15.75" customHeight="1" x14ac:dyDescent="0.25">
      <c r="A254" s="62">
        <v>6</v>
      </c>
      <c r="B254" s="63"/>
      <c r="C254" s="40" t="s">
        <v>191</v>
      </c>
      <c r="D254" s="51">
        <f>(33.9+0.75*(1.8+2.1+2.75))*10.764</f>
        <v>418.58505000000002</v>
      </c>
      <c r="E254" s="40">
        <v>0</v>
      </c>
      <c r="F254" s="40">
        <f t="shared" si="4364"/>
        <v>627.87757499999998</v>
      </c>
      <c r="G254" s="62" t="str">
        <f t="shared" si="4365"/>
        <v>1st to 7th Floor</v>
      </c>
      <c r="H254" s="63"/>
    </row>
    <row r="255" spans="1:9" ht="15.75" customHeight="1" x14ac:dyDescent="0.25">
      <c r="A255" s="62">
        <v>7</v>
      </c>
      <c r="B255" s="63"/>
      <c r="C255" s="40" t="s">
        <v>191</v>
      </c>
      <c r="D255" s="51">
        <f>(32.48+0.75*(2.75+2.75+2.15))*10.764</f>
        <v>411.37316999999996</v>
      </c>
      <c r="E255" s="40">
        <v>0</v>
      </c>
      <c r="F255" s="40">
        <f t="shared" si="4364"/>
        <v>617.059755</v>
      </c>
      <c r="G255" s="62" t="str">
        <f t="shared" si="4365"/>
        <v>1st to 7th Floor</v>
      </c>
      <c r="H255" s="63"/>
    </row>
    <row r="256" spans="1:9" ht="15.75" customHeight="1" x14ac:dyDescent="0.25">
      <c r="A256" s="62">
        <v>8</v>
      </c>
      <c r="B256" s="63"/>
      <c r="C256" s="40" t="s">
        <v>191</v>
      </c>
      <c r="D256" s="51">
        <f>(33.19+0.75*(2.75+2.75+2.15))*10.764</f>
        <v>419.01560999999992</v>
      </c>
      <c r="E256" s="40">
        <v>0</v>
      </c>
      <c r="F256" s="40">
        <f t="shared" si="4364"/>
        <v>628.52341499999989</v>
      </c>
      <c r="G256" s="62" t="str">
        <f>G255</f>
        <v>1st to 7th Floor</v>
      </c>
      <c r="H256" s="63"/>
    </row>
    <row r="257" spans="1:16" ht="15.75" customHeight="1" x14ac:dyDescent="0.25">
      <c r="A257" s="62">
        <v>9</v>
      </c>
      <c r="B257" s="63"/>
      <c r="C257" s="40" t="s">
        <v>192</v>
      </c>
      <c r="D257" s="51">
        <f>(46.22+0.75*(1.8+2.3+2.75+2.75))*10.764</f>
        <v>575.01288</v>
      </c>
      <c r="E257" s="40">
        <v>0</v>
      </c>
      <c r="F257" s="40">
        <f t="shared" ref="F257" si="4366">D257*(($F$183)+1)+(IF(E257&lt;101,E257,IF(E257&lt;201,E257/2,IF(E257&lt;=301,E257/3,E257/4))))</f>
        <v>862.51931999999999</v>
      </c>
      <c r="G257" s="62" t="str">
        <f>G256</f>
        <v>1st to 7th Floor</v>
      </c>
      <c r="H257" s="63"/>
    </row>
    <row r="258" spans="1:16" ht="15.75" customHeight="1" x14ac:dyDescent="0.25">
      <c r="A258" s="200" t="s">
        <v>69</v>
      </c>
      <c r="B258" s="200"/>
      <c r="C258" s="200"/>
      <c r="D258" s="200"/>
      <c r="E258" s="200"/>
      <c r="F258" s="200"/>
      <c r="G258" s="200"/>
      <c r="H258" s="200"/>
    </row>
    <row r="259" spans="1:16" ht="63.95" customHeight="1" x14ac:dyDescent="0.25">
      <c r="A259" s="43" t="s">
        <v>153</v>
      </c>
      <c r="B259" s="174" t="s">
        <v>231</v>
      </c>
      <c r="C259" s="175"/>
      <c r="D259" s="175"/>
      <c r="E259" s="175"/>
      <c r="F259" s="175"/>
      <c r="G259" s="175"/>
      <c r="H259" s="176"/>
    </row>
    <row r="260" spans="1:16" x14ac:dyDescent="0.25">
      <c r="A260" s="43" t="s">
        <v>153</v>
      </c>
      <c r="B260" s="98" t="str">
        <f>(IF(F182="Saleable area Loading :","We have considered Saleable area of Flats as per our Calculation.","We considered Saleable area of Flat as per Builder area Sheet."))</f>
        <v>We have considered Saleable area of Flats as per our Calculation.</v>
      </c>
      <c r="C260" s="99"/>
      <c r="D260" s="99"/>
      <c r="E260" s="99"/>
      <c r="F260" s="99"/>
      <c r="G260" s="99"/>
      <c r="H260" s="100"/>
    </row>
    <row r="261" spans="1:16" x14ac:dyDescent="0.25">
      <c r="A261" s="43" t="s">
        <v>153</v>
      </c>
      <c r="B261" s="80" t="s">
        <v>123</v>
      </c>
      <c r="C261" s="81"/>
      <c r="D261" s="81"/>
      <c r="E261" s="81"/>
      <c r="F261" s="81"/>
      <c r="G261" s="81"/>
      <c r="H261" s="82"/>
    </row>
    <row r="262" spans="1:16" x14ac:dyDescent="0.25">
      <c r="A262" s="43" t="s">
        <v>153</v>
      </c>
      <c r="B262" s="80" t="s">
        <v>200</v>
      </c>
      <c r="C262" s="81"/>
      <c r="D262" s="81"/>
      <c r="E262" s="81"/>
      <c r="F262" s="81"/>
      <c r="G262" s="81"/>
      <c r="H262" s="82"/>
    </row>
    <row r="263" spans="1:16" x14ac:dyDescent="0.25">
      <c r="A263" s="43" t="s">
        <v>153</v>
      </c>
      <c r="B263" s="80" t="s">
        <v>152</v>
      </c>
      <c r="C263" s="81"/>
      <c r="D263" s="81"/>
      <c r="E263" s="81"/>
      <c r="F263" s="81"/>
      <c r="G263" s="81"/>
      <c r="H263" s="82"/>
    </row>
    <row r="264" spans="1:16" x14ac:dyDescent="0.25">
      <c r="A264" s="43" t="s">
        <v>153</v>
      </c>
      <c r="B264" s="80" t="s">
        <v>124</v>
      </c>
      <c r="C264" s="81"/>
      <c r="D264" s="81"/>
      <c r="E264" s="81"/>
      <c r="F264" s="81"/>
      <c r="G264" s="81"/>
      <c r="H264" s="82"/>
    </row>
    <row r="265" spans="1:16" ht="31.5" customHeight="1" x14ac:dyDescent="0.25">
      <c r="A265" s="43" t="s">
        <v>153</v>
      </c>
      <c r="B265" s="80" t="s">
        <v>154</v>
      </c>
      <c r="C265" s="81"/>
      <c r="D265" s="81"/>
      <c r="E265" s="81"/>
      <c r="F265" s="81"/>
      <c r="G265" s="81"/>
      <c r="H265" s="82"/>
      <c r="I265" s="58" t="s">
        <v>153</v>
      </c>
      <c r="J265" s="174" t="s">
        <v>208</v>
      </c>
      <c r="K265" s="175"/>
      <c r="L265" s="175"/>
      <c r="M265" s="175"/>
      <c r="N265" s="175"/>
      <c r="O265" s="175"/>
      <c r="P265" s="176"/>
    </row>
    <row r="266" spans="1:16" x14ac:dyDescent="0.25">
      <c r="A266" s="43" t="s">
        <v>153</v>
      </c>
      <c r="B266" s="80" t="s">
        <v>125</v>
      </c>
      <c r="C266" s="81"/>
      <c r="D266" s="81"/>
      <c r="E266" s="81"/>
      <c r="F266" s="81"/>
      <c r="G266" s="81"/>
      <c r="H266" s="82"/>
      <c r="I266" s="61" t="s">
        <v>232</v>
      </c>
    </row>
    <row r="267" spans="1:16" x14ac:dyDescent="0.25">
      <c r="A267" s="43" t="s">
        <v>153</v>
      </c>
      <c r="B267" s="80" t="s">
        <v>222</v>
      </c>
      <c r="C267" s="81"/>
      <c r="D267" s="81"/>
      <c r="E267" s="81"/>
      <c r="F267" s="81"/>
      <c r="G267" s="81"/>
      <c r="H267" s="82"/>
    </row>
    <row r="268" spans="1:16" x14ac:dyDescent="0.25">
      <c r="A268" s="43" t="s">
        <v>153</v>
      </c>
      <c r="B268" s="80" t="s">
        <v>226</v>
      </c>
      <c r="C268" s="81"/>
      <c r="D268" s="81"/>
      <c r="E268" s="81"/>
      <c r="F268" s="81"/>
      <c r="G268" s="81"/>
      <c r="H268" s="82"/>
    </row>
    <row r="269" spans="1:16" x14ac:dyDescent="0.25">
      <c r="A269" s="43" t="s">
        <v>153</v>
      </c>
      <c r="B269" s="80" t="s">
        <v>228</v>
      </c>
      <c r="C269" s="81"/>
      <c r="D269" s="81"/>
      <c r="E269" s="81"/>
      <c r="F269" s="81"/>
      <c r="G269" s="81"/>
      <c r="H269" s="82"/>
    </row>
    <row r="270" spans="1:16" x14ac:dyDescent="0.25">
      <c r="A270" s="64" t="s">
        <v>62</v>
      </c>
      <c r="B270" s="64"/>
      <c r="C270" s="64"/>
      <c r="D270" s="64"/>
      <c r="E270" s="64"/>
      <c r="F270" s="64"/>
      <c r="G270" s="64"/>
      <c r="H270" s="64"/>
    </row>
    <row r="271" spans="1:16" x14ac:dyDescent="0.25">
      <c r="A271" s="102" t="s">
        <v>63</v>
      </c>
      <c r="B271" s="102"/>
      <c r="C271" s="102"/>
      <c r="D271" s="102"/>
      <c r="E271" s="102"/>
      <c r="F271" s="102"/>
      <c r="G271" s="102"/>
      <c r="H271" s="102"/>
    </row>
    <row r="272" spans="1:16" x14ac:dyDescent="0.25">
      <c r="A272" s="144" t="s">
        <v>64</v>
      </c>
      <c r="B272" s="144"/>
      <c r="C272" s="144"/>
      <c r="D272" s="144"/>
      <c r="E272" s="144"/>
      <c r="F272" s="144"/>
      <c r="G272" s="144"/>
      <c r="H272" s="144"/>
    </row>
    <row r="273" spans="1:8" x14ac:dyDescent="0.25">
      <c r="A273" s="102" t="s">
        <v>65</v>
      </c>
      <c r="B273" s="102"/>
      <c r="C273" s="102"/>
      <c r="D273" s="102"/>
      <c r="E273" s="102"/>
      <c r="F273" s="102"/>
      <c r="G273" s="102"/>
      <c r="H273" s="102"/>
    </row>
    <row r="274" spans="1:8" x14ac:dyDescent="0.25">
      <c r="A274" s="102" t="s">
        <v>66</v>
      </c>
      <c r="B274" s="102"/>
      <c r="C274" s="102"/>
      <c r="D274" s="102"/>
      <c r="E274" s="102"/>
      <c r="F274" s="102"/>
      <c r="G274" s="102"/>
      <c r="H274" s="102"/>
    </row>
    <row r="275" spans="1:8" x14ac:dyDescent="0.25">
      <c r="A275" s="102" t="s">
        <v>126</v>
      </c>
      <c r="B275" s="102"/>
      <c r="C275" s="102"/>
      <c r="D275" s="102"/>
      <c r="E275" s="102"/>
      <c r="F275" s="102"/>
      <c r="G275" s="102"/>
      <c r="H275" s="102"/>
    </row>
    <row r="276" spans="1:8" x14ac:dyDescent="0.25">
      <c r="A276" s="65" t="s">
        <v>127</v>
      </c>
      <c r="B276" s="65"/>
      <c r="C276" s="65"/>
      <c r="D276" s="65"/>
      <c r="E276" s="65"/>
      <c r="F276" s="65"/>
      <c r="G276" s="65"/>
      <c r="H276" s="65"/>
    </row>
    <row r="277" spans="1:8" x14ac:dyDescent="0.25">
      <c r="A277" s="135" t="s">
        <v>77</v>
      </c>
      <c r="B277" s="135"/>
      <c r="C277" s="135" t="s">
        <v>227</v>
      </c>
      <c r="D277" s="135"/>
      <c r="E277" s="135" t="s">
        <v>106</v>
      </c>
      <c r="F277" s="135"/>
      <c r="G277" s="135" t="s">
        <v>230</v>
      </c>
      <c r="H277" s="135"/>
    </row>
    <row r="278" spans="1:8" x14ac:dyDescent="0.25">
      <c r="A278" s="134" t="s">
        <v>79</v>
      </c>
      <c r="B278" s="134"/>
      <c r="C278" s="134"/>
      <c r="D278" s="134"/>
      <c r="E278" s="134"/>
      <c r="F278" s="134"/>
      <c r="G278" s="134"/>
      <c r="H278" s="134"/>
    </row>
    <row r="279" spans="1:8" x14ac:dyDescent="0.25">
      <c r="A279" s="134"/>
      <c r="B279" s="134"/>
      <c r="C279" s="134"/>
      <c r="D279" s="134"/>
      <c r="E279" s="134"/>
      <c r="F279" s="134"/>
      <c r="G279" s="134"/>
      <c r="H279" s="134"/>
    </row>
    <row r="280" spans="1:8" x14ac:dyDescent="0.25">
      <c r="A280" s="134"/>
      <c r="B280" s="134"/>
      <c r="C280" s="134"/>
      <c r="D280" s="134"/>
      <c r="E280" s="134"/>
      <c r="F280" s="134"/>
      <c r="G280" s="134"/>
      <c r="H280" s="134"/>
    </row>
    <row r="281" spans="1:8" x14ac:dyDescent="0.25">
      <c r="A281" s="134"/>
      <c r="B281" s="134"/>
      <c r="C281" s="134"/>
      <c r="D281" s="134"/>
      <c r="E281" s="134"/>
      <c r="F281" s="134"/>
      <c r="G281" s="134"/>
      <c r="H281" s="134"/>
    </row>
    <row r="282" spans="1:8" x14ac:dyDescent="0.25">
      <c r="A282" s="36" t="s">
        <v>67</v>
      </c>
      <c r="B282" s="37"/>
      <c r="C282" s="37"/>
      <c r="D282" s="36" t="str">
        <f>E8</f>
        <v>Tulsi Galaxy</v>
      </c>
      <c r="F282" s="37"/>
      <c r="G282" s="37"/>
      <c r="H282" s="37"/>
    </row>
    <row r="283" spans="1:8" x14ac:dyDescent="0.25">
      <c r="A283" s="37"/>
      <c r="B283" s="37"/>
      <c r="C283" s="37"/>
      <c r="D283" s="37"/>
      <c r="E283" s="37"/>
      <c r="F283" s="37"/>
      <c r="G283" s="37"/>
      <c r="H283" s="37"/>
    </row>
    <row r="284" spans="1:8" x14ac:dyDescent="0.25">
      <c r="A284" s="37"/>
      <c r="B284" s="37"/>
      <c r="C284" s="37"/>
      <c r="D284" s="37"/>
      <c r="E284" s="37"/>
      <c r="F284" s="37"/>
      <c r="G284" s="37"/>
      <c r="H284" s="37"/>
    </row>
    <row r="313" spans="8:8" x14ac:dyDescent="0.25">
      <c r="H313"/>
    </row>
    <row r="323" spans="1:8" x14ac:dyDescent="0.25">
      <c r="A323" s="37"/>
      <c r="B323" s="37"/>
      <c r="C323" s="37"/>
      <c r="D323" s="37"/>
      <c r="E323" s="37"/>
      <c r="F323" s="37"/>
      <c r="G323" s="37"/>
      <c r="H323" s="37"/>
    </row>
    <row r="326" spans="1:8" x14ac:dyDescent="0.25">
      <c r="A326" s="39" t="s">
        <v>68</v>
      </c>
    </row>
  </sheetData>
  <mergeCells count="4581">
    <mergeCell ref="WOO201:WOP201"/>
    <mergeCell ref="WOU201:WOV201"/>
    <mergeCell ref="WOW201:WOX201"/>
    <mergeCell ref="WPC201:WPD201"/>
    <mergeCell ref="WPE201:WPF201"/>
    <mergeCell ref="WPK201:WPL201"/>
    <mergeCell ref="WPM201:WPN201"/>
    <mergeCell ref="WPS201:WPT201"/>
    <mergeCell ref="C87:D87"/>
    <mergeCell ref="E87:F87"/>
    <mergeCell ref="G87:H87"/>
    <mergeCell ref="A102:B102"/>
    <mergeCell ref="C102:D102"/>
    <mergeCell ref="E102:F102"/>
    <mergeCell ref="G102:H102"/>
    <mergeCell ref="B268:H268"/>
    <mergeCell ref="A87:B87"/>
    <mergeCell ref="A113:B113"/>
    <mergeCell ref="WLC201:WLD201"/>
    <mergeCell ref="WLE201:WLF201"/>
    <mergeCell ref="WLK201:WLL201"/>
    <mergeCell ref="WLM201:WLN201"/>
    <mergeCell ref="WIY201:WIZ201"/>
    <mergeCell ref="WJA201:WJB201"/>
    <mergeCell ref="WJG201:WJH201"/>
    <mergeCell ref="WJI201:WJJ201"/>
    <mergeCell ref="WJO201:WJP201"/>
    <mergeCell ref="WJQ201:WJR201"/>
    <mergeCell ref="WJW201:WJX201"/>
    <mergeCell ref="WJY201:WJZ201"/>
    <mergeCell ref="WKE201:WKF201"/>
    <mergeCell ref="WNO201:WNP201"/>
    <mergeCell ref="WNQ201:WNR201"/>
    <mergeCell ref="WNW201:WNX201"/>
    <mergeCell ref="WNY201:WNZ201"/>
    <mergeCell ref="WOE201:WOF201"/>
    <mergeCell ref="WOG201:WOH201"/>
    <mergeCell ref="WLS201:WLT201"/>
    <mergeCell ref="A118:B118"/>
    <mergeCell ref="E118:F127"/>
    <mergeCell ref="F156:H156"/>
    <mergeCell ref="F161:H161"/>
    <mergeCell ref="A116:B116"/>
    <mergeCell ref="A142:B142"/>
    <mergeCell ref="C130:H130"/>
    <mergeCell ref="G104:H113"/>
    <mergeCell ref="A105:B105"/>
    <mergeCell ref="A106:B106"/>
    <mergeCell ref="A107:B107"/>
    <mergeCell ref="A108:B108"/>
    <mergeCell ref="A109:B109"/>
    <mergeCell ref="A110:B110"/>
    <mergeCell ref="A111:B111"/>
    <mergeCell ref="A112:B112"/>
    <mergeCell ref="WMQ201:WMR201"/>
    <mergeCell ref="WMS201:WMT201"/>
    <mergeCell ref="WMY201:WMZ201"/>
    <mergeCell ref="WKG201:WKH201"/>
    <mergeCell ref="WKM201:WKN201"/>
    <mergeCell ref="WKO201:WKP201"/>
    <mergeCell ref="WKU201:WKV201"/>
    <mergeCell ref="WKW201:WKX201"/>
    <mergeCell ref="B269:H269"/>
    <mergeCell ref="G88:H88"/>
    <mergeCell ref="A162:E162"/>
    <mergeCell ref="F162:H162"/>
    <mergeCell ref="A163:E163"/>
    <mergeCell ref="C116:H116"/>
    <mergeCell ref="WNA201:WNB201"/>
    <mergeCell ref="WNG201:WNH201"/>
    <mergeCell ref="WNI201:WNJ201"/>
    <mergeCell ref="J265:P265"/>
    <mergeCell ref="A72:B72"/>
    <mergeCell ref="E74:F83"/>
    <mergeCell ref="G74:H83"/>
    <mergeCell ref="A77:B77"/>
    <mergeCell ref="E73:F73"/>
    <mergeCell ref="A82:B82"/>
    <mergeCell ref="A83:B83"/>
    <mergeCell ref="A81:B81"/>
    <mergeCell ref="WZY201:WZZ201"/>
    <mergeCell ref="XAE201:XAF201"/>
    <mergeCell ref="XAG201:XAH201"/>
    <mergeCell ref="A136:B136"/>
    <mergeCell ref="A137:B137"/>
    <mergeCell ref="A138:B138"/>
    <mergeCell ref="A139:B139"/>
    <mergeCell ref="A140:B140"/>
    <mergeCell ref="A141:B141"/>
    <mergeCell ref="WZI201:WZJ201"/>
    <mergeCell ref="WUA201:WUB201"/>
    <mergeCell ref="WUC201:WUD201"/>
    <mergeCell ref="WUI201:WUJ201"/>
    <mergeCell ref="WUK201:WUL201"/>
    <mergeCell ref="WUQ201:WUR201"/>
    <mergeCell ref="WUS201:WUT201"/>
    <mergeCell ref="WUY201:WUZ201"/>
    <mergeCell ref="WVA201:WVB201"/>
    <mergeCell ref="WVG201:WVH201"/>
    <mergeCell ref="WSO201:WSP201"/>
    <mergeCell ref="WSU201:WSV201"/>
    <mergeCell ref="WSW201:WSX201"/>
    <mergeCell ref="WZG201:WZH201"/>
    <mergeCell ref="WOM201:WON201"/>
    <mergeCell ref="XBC201:XBD201"/>
    <mergeCell ref="XBE201:XBF201"/>
    <mergeCell ref="XBK201:XBL201"/>
    <mergeCell ref="XBM201:XBN201"/>
    <mergeCell ref="A117:B117"/>
    <mergeCell ref="E117:F117"/>
    <mergeCell ref="G118:H127"/>
    <mergeCell ref="A86:B86"/>
    <mergeCell ref="C86:H86"/>
    <mergeCell ref="A64:C64"/>
    <mergeCell ref="XFC201:XFD201"/>
    <mergeCell ref="XDQ201:XDR201"/>
    <mergeCell ref="XDW201:XDX201"/>
    <mergeCell ref="XDY201:XDZ201"/>
    <mergeCell ref="XEE201:XEF201"/>
    <mergeCell ref="XEG201:XEH201"/>
    <mergeCell ref="XEM201:XEN201"/>
    <mergeCell ref="XEO201:XEP201"/>
    <mergeCell ref="XEU201:XEV201"/>
    <mergeCell ref="XEW201:XEX201"/>
    <mergeCell ref="XCI201:XCJ201"/>
    <mergeCell ref="XCK201:XCL201"/>
    <mergeCell ref="XCQ201:XCR201"/>
    <mergeCell ref="XCS201:XCT201"/>
    <mergeCell ref="XCY201:XCZ201"/>
    <mergeCell ref="XDA201:XDB201"/>
    <mergeCell ref="XDG201:XDH201"/>
    <mergeCell ref="XDI201:XDJ201"/>
    <mergeCell ref="XDO201:XDP201"/>
    <mergeCell ref="XCC201:XCD201"/>
    <mergeCell ref="WTC201:WTD201"/>
    <mergeCell ref="WTE201:WTF201"/>
    <mergeCell ref="XBS201:XBT201"/>
    <mergeCell ref="E88:F88"/>
    <mergeCell ref="XBU201:XBV201"/>
    <mergeCell ref="XCA201:XCB201"/>
    <mergeCell ref="WWU201:WWV201"/>
    <mergeCell ref="WWW201:WWX201"/>
    <mergeCell ref="WXC201:WXD201"/>
    <mergeCell ref="WXE201:WXF201"/>
    <mergeCell ref="WXK201:WXL201"/>
    <mergeCell ref="WXM201:WXN201"/>
    <mergeCell ref="WXS201:WXT201"/>
    <mergeCell ref="WXU201:WXV201"/>
    <mergeCell ref="WYA201:WYB201"/>
    <mergeCell ref="WVI201:WVJ201"/>
    <mergeCell ref="WVO201:WVP201"/>
    <mergeCell ref="WVQ201:WVR201"/>
    <mergeCell ref="WVW201:WVX201"/>
    <mergeCell ref="WVY201:WVZ201"/>
    <mergeCell ref="WWE201:WWF201"/>
    <mergeCell ref="WWG201:WWH201"/>
    <mergeCell ref="WWM201:WWN201"/>
    <mergeCell ref="WWO201:WWP201"/>
    <mergeCell ref="XAM201:XAN201"/>
    <mergeCell ref="XAO201:XAP201"/>
    <mergeCell ref="XAU201:XAV201"/>
    <mergeCell ref="WYC201:WYD201"/>
    <mergeCell ref="WYI201:WYJ201"/>
    <mergeCell ref="WYK201:WYL201"/>
    <mergeCell ref="WYQ201:WYR201"/>
    <mergeCell ref="WYS201:WYT201"/>
    <mergeCell ref="WYY201:WYZ201"/>
    <mergeCell ref="WZA201:WZB201"/>
    <mergeCell ref="XAW201:XAX201"/>
    <mergeCell ref="WTK201:WTL201"/>
    <mergeCell ref="WTM201:WTN201"/>
    <mergeCell ref="WTS201:WTT201"/>
    <mergeCell ref="WTU201:WTV201"/>
    <mergeCell ref="WRG201:WRH201"/>
    <mergeCell ref="WRI201:WRJ201"/>
    <mergeCell ref="WRO201:WRP201"/>
    <mergeCell ref="WRQ201:WRR201"/>
    <mergeCell ref="WRW201:WRX201"/>
    <mergeCell ref="WRY201:WRZ201"/>
    <mergeCell ref="WSE201:WSF201"/>
    <mergeCell ref="WSG201:WSH201"/>
    <mergeCell ref="WSM201:WSN201"/>
    <mergeCell ref="WPU201:WPV201"/>
    <mergeCell ref="WQA201:WQB201"/>
    <mergeCell ref="WQC201:WQD201"/>
    <mergeCell ref="WQI201:WQJ201"/>
    <mergeCell ref="WQK201:WQL201"/>
    <mergeCell ref="WQQ201:WQR201"/>
    <mergeCell ref="WQS201:WQT201"/>
    <mergeCell ref="WQY201:WQZ201"/>
    <mergeCell ref="WRA201:WRB201"/>
    <mergeCell ref="WZO201:WZP201"/>
    <mergeCell ref="WZQ201:WZR201"/>
    <mergeCell ref="WZW201:WZX201"/>
    <mergeCell ref="WLU201:WLV201"/>
    <mergeCell ref="WMA201:WMB201"/>
    <mergeCell ref="WMC201:WMD201"/>
    <mergeCell ref="WMI201:WMJ201"/>
    <mergeCell ref="WMK201:WML201"/>
    <mergeCell ref="WHM201:WHN201"/>
    <mergeCell ref="WHS201:WHT201"/>
    <mergeCell ref="WHU201:WHV201"/>
    <mergeCell ref="WIA201:WIB201"/>
    <mergeCell ref="WIC201:WID201"/>
    <mergeCell ref="WII201:WIJ201"/>
    <mergeCell ref="WIK201:WIL201"/>
    <mergeCell ref="WIQ201:WIR201"/>
    <mergeCell ref="WIS201:WIT201"/>
    <mergeCell ref="WGE201:WGF201"/>
    <mergeCell ref="WGG201:WGH201"/>
    <mergeCell ref="WGM201:WGN201"/>
    <mergeCell ref="WGO201:WGP201"/>
    <mergeCell ref="WGU201:WGV201"/>
    <mergeCell ref="WGW201:WGX201"/>
    <mergeCell ref="WHC201:WHD201"/>
    <mergeCell ref="WHE201:WHF201"/>
    <mergeCell ref="WHK201:WHL201"/>
    <mergeCell ref="WES201:WET201"/>
    <mergeCell ref="WEY201:WEZ201"/>
    <mergeCell ref="WFA201:WFB201"/>
    <mergeCell ref="WFG201:WFH201"/>
    <mergeCell ref="WFI201:WFJ201"/>
    <mergeCell ref="WFO201:WFP201"/>
    <mergeCell ref="WFQ201:WFR201"/>
    <mergeCell ref="WFW201:WFX201"/>
    <mergeCell ref="WFY201:WFZ201"/>
    <mergeCell ref="WDK201:WDL201"/>
    <mergeCell ref="WDM201:WDN201"/>
    <mergeCell ref="WDS201:WDT201"/>
    <mergeCell ref="WDU201:WDV201"/>
    <mergeCell ref="WEA201:WEB201"/>
    <mergeCell ref="WEC201:WED201"/>
    <mergeCell ref="WEI201:WEJ201"/>
    <mergeCell ref="WEK201:WEL201"/>
    <mergeCell ref="WEQ201:WER201"/>
    <mergeCell ref="WBY201:WBZ201"/>
    <mergeCell ref="WCE201:WCF201"/>
    <mergeCell ref="WCG201:WCH201"/>
    <mergeCell ref="WCM201:WCN201"/>
    <mergeCell ref="WCO201:WCP201"/>
    <mergeCell ref="WCU201:WCV201"/>
    <mergeCell ref="WCW201:WCX201"/>
    <mergeCell ref="WDC201:WDD201"/>
    <mergeCell ref="WDE201:WDF201"/>
    <mergeCell ref="WAQ201:WAR201"/>
    <mergeCell ref="WAS201:WAT201"/>
    <mergeCell ref="WAY201:WAZ201"/>
    <mergeCell ref="WBA201:WBB201"/>
    <mergeCell ref="WBG201:WBH201"/>
    <mergeCell ref="WBI201:WBJ201"/>
    <mergeCell ref="WBO201:WBP201"/>
    <mergeCell ref="WBQ201:WBR201"/>
    <mergeCell ref="WBW201:WBX201"/>
    <mergeCell ref="VZE201:VZF201"/>
    <mergeCell ref="VZK201:VZL201"/>
    <mergeCell ref="VZM201:VZN201"/>
    <mergeCell ref="VZS201:VZT201"/>
    <mergeCell ref="VZU201:VZV201"/>
    <mergeCell ref="WAA201:WAB201"/>
    <mergeCell ref="WAC201:WAD201"/>
    <mergeCell ref="WAI201:WAJ201"/>
    <mergeCell ref="WAK201:WAL201"/>
    <mergeCell ref="VXW201:VXX201"/>
    <mergeCell ref="VXY201:VXZ201"/>
    <mergeCell ref="VYE201:VYF201"/>
    <mergeCell ref="VYG201:VYH201"/>
    <mergeCell ref="VYM201:VYN201"/>
    <mergeCell ref="VYO201:VYP201"/>
    <mergeCell ref="VYU201:VYV201"/>
    <mergeCell ref="VYW201:VYX201"/>
    <mergeCell ref="VZC201:VZD201"/>
    <mergeCell ref="VWK201:VWL201"/>
    <mergeCell ref="VWQ201:VWR201"/>
    <mergeCell ref="VWS201:VWT201"/>
    <mergeCell ref="VWY201:VWZ201"/>
    <mergeCell ref="VXA201:VXB201"/>
    <mergeCell ref="VXG201:VXH201"/>
    <mergeCell ref="VXI201:VXJ201"/>
    <mergeCell ref="VXO201:VXP201"/>
    <mergeCell ref="VXQ201:VXR201"/>
    <mergeCell ref="VVC201:VVD201"/>
    <mergeCell ref="VVE201:VVF201"/>
    <mergeCell ref="VVK201:VVL201"/>
    <mergeCell ref="VVM201:VVN201"/>
    <mergeCell ref="VVS201:VVT201"/>
    <mergeCell ref="VVU201:VVV201"/>
    <mergeCell ref="VWA201:VWB201"/>
    <mergeCell ref="VWC201:VWD201"/>
    <mergeCell ref="VWI201:VWJ201"/>
    <mergeCell ref="VTQ201:VTR201"/>
    <mergeCell ref="VTW201:VTX201"/>
    <mergeCell ref="VTY201:VTZ201"/>
    <mergeCell ref="VUE201:VUF201"/>
    <mergeCell ref="VUG201:VUH201"/>
    <mergeCell ref="VUM201:VUN201"/>
    <mergeCell ref="VUO201:VUP201"/>
    <mergeCell ref="VUU201:VUV201"/>
    <mergeCell ref="VUW201:VUX201"/>
    <mergeCell ref="VSI201:VSJ201"/>
    <mergeCell ref="VSK201:VSL201"/>
    <mergeCell ref="VSQ201:VSR201"/>
    <mergeCell ref="VSS201:VST201"/>
    <mergeCell ref="VSY201:VSZ201"/>
    <mergeCell ref="VTA201:VTB201"/>
    <mergeCell ref="VTG201:VTH201"/>
    <mergeCell ref="VTI201:VTJ201"/>
    <mergeCell ref="VTO201:VTP201"/>
    <mergeCell ref="VQW201:VQX201"/>
    <mergeCell ref="VRC201:VRD201"/>
    <mergeCell ref="VRE201:VRF201"/>
    <mergeCell ref="VRK201:VRL201"/>
    <mergeCell ref="VRM201:VRN201"/>
    <mergeCell ref="VRS201:VRT201"/>
    <mergeCell ref="VRU201:VRV201"/>
    <mergeCell ref="VSA201:VSB201"/>
    <mergeCell ref="VSC201:VSD201"/>
    <mergeCell ref="VPO201:VPP201"/>
    <mergeCell ref="VPQ201:VPR201"/>
    <mergeCell ref="VPW201:VPX201"/>
    <mergeCell ref="VPY201:VPZ201"/>
    <mergeCell ref="VQE201:VQF201"/>
    <mergeCell ref="VQG201:VQH201"/>
    <mergeCell ref="VQM201:VQN201"/>
    <mergeCell ref="VQO201:VQP201"/>
    <mergeCell ref="VQU201:VQV201"/>
    <mergeCell ref="VOC201:VOD201"/>
    <mergeCell ref="VOI201:VOJ201"/>
    <mergeCell ref="VOK201:VOL201"/>
    <mergeCell ref="VOQ201:VOR201"/>
    <mergeCell ref="VOS201:VOT201"/>
    <mergeCell ref="VOY201:VOZ201"/>
    <mergeCell ref="VPA201:VPB201"/>
    <mergeCell ref="VPG201:VPH201"/>
    <mergeCell ref="VPI201:VPJ201"/>
    <mergeCell ref="VMU201:VMV201"/>
    <mergeCell ref="VMW201:VMX201"/>
    <mergeCell ref="VNC201:VND201"/>
    <mergeCell ref="VNE201:VNF201"/>
    <mergeCell ref="VNK201:VNL201"/>
    <mergeCell ref="VNM201:VNN201"/>
    <mergeCell ref="VNS201:VNT201"/>
    <mergeCell ref="VNU201:VNV201"/>
    <mergeCell ref="VOA201:VOB201"/>
    <mergeCell ref="VLI201:VLJ201"/>
    <mergeCell ref="VLO201:VLP201"/>
    <mergeCell ref="VLQ201:VLR201"/>
    <mergeCell ref="VLW201:VLX201"/>
    <mergeCell ref="VLY201:VLZ201"/>
    <mergeCell ref="VME201:VMF201"/>
    <mergeCell ref="VMG201:VMH201"/>
    <mergeCell ref="VMM201:VMN201"/>
    <mergeCell ref="VMO201:VMP201"/>
    <mergeCell ref="VKA201:VKB201"/>
    <mergeCell ref="VKC201:VKD201"/>
    <mergeCell ref="VKI201:VKJ201"/>
    <mergeCell ref="VKK201:VKL201"/>
    <mergeCell ref="VKQ201:VKR201"/>
    <mergeCell ref="VKS201:VKT201"/>
    <mergeCell ref="VKY201:VKZ201"/>
    <mergeCell ref="VLA201:VLB201"/>
    <mergeCell ref="VLG201:VLH201"/>
    <mergeCell ref="VIO201:VIP201"/>
    <mergeCell ref="VIU201:VIV201"/>
    <mergeCell ref="VIW201:VIX201"/>
    <mergeCell ref="VJC201:VJD201"/>
    <mergeCell ref="VJE201:VJF201"/>
    <mergeCell ref="VJK201:VJL201"/>
    <mergeCell ref="VJM201:VJN201"/>
    <mergeCell ref="VJS201:VJT201"/>
    <mergeCell ref="VJU201:VJV201"/>
    <mergeCell ref="VHG201:VHH201"/>
    <mergeCell ref="VHI201:VHJ201"/>
    <mergeCell ref="VHO201:VHP201"/>
    <mergeCell ref="VHQ201:VHR201"/>
    <mergeCell ref="VHW201:VHX201"/>
    <mergeCell ref="VHY201:VHZ201"/>
    <mergeCell ref="VIE201:VIF201"/>
    <mergeCell ref="VIG201:VIH201"/>
    <mergeCell ref="VIM201:VIN201"/>
    <mergeCell ref="VFU201:VFV201"/>
    <mergeCell ref="VGA201:VGB201"/>
    <mergeCell ref="VGC201:VGD201"/>
    <mergeCell ref="VGI201:VGJ201"/>
    <mergeCell ref="VGK201:VGL201"/>
    <mergeCell ref="VGQ201:VGR201"/>
    <mergeCell ref="VGS201:VGT201"/>
    <mergeCell ref="VGY201:VGZ201"/>
    <mergeCell ref="VHA201:VHB201"/>
    <mergeCell ref="VEM201:VEN201"/>
    <mergeCell ref="VEO201:VEP201"/>
    <mergeCell ref="VEU201:VEV201"/>
    <mergeCell ref="VEW201:VEX201"/>
    <mergeCell ref="VFC201:VFD201"/>
    <mergeCell ref="VFE201:VFF201"/>
    <mergeCell ref="VFK201:VFL201"/>
    <mergeCell ref="VFM201:VFN201"/>
    <mergeCell ref="VFS201:VFT201"/>
    <mergeCell ref="VDA201:VDB201"/>
    <mergeCell ref="VDG201:VDH201"/>
    <mergeCell ref="VDI201:VDJ201"/>
    <mergeCell ref="VDO201:VDP201"/>
    <mergeCell ref="VDQ201:VDR201"/>
    <mergeCell ref="VDW201:VDX201"/>
    <mergeCell ref="VDY201:VDZ201"/>
    <mergeCell ref="VEE201:VEF201"/>
    <mergeCell ref="VEG201:VEH201"/>
    <mergeCell ref="VBS201:VBT201"/>
    <mergeCell ref="VBU201:VBV201"/>
    <mergeCell ref="VCA201:VCB201"/>
    <mergeCell ref="VCC201:VCD201"/>
    <mergeCell ref="VCI201:VCJ201"/>
    <mergeCell ref="VCK201:VCL201"/>
    <mergeCell ref="VCQ201:VCR201"/>
    <mergeCell ref="VCS201:VCT201"/>
    <mergeCell ref="VCY201:VCZ201"/>
    <mergeCell ref="VAG201:VAH201"/>
    <mergeCell ref="VAM201:VAN201"/>
    <mergeCell ref="VAO201:VAP201"/>
    <mergeCell ref="VAU201:VAV201"/>
    <mergeCell ref="VAW201:VAX201"/>
    <mergeCell ref="VBC201:VBD201"/>
    <mergeCell ref="VBE201:VBF201"/>
    <mergeCell ref="VBK201:VBL201"/>
    <mergeCell ref="VBM201:VBN201"/>
    <mergeCell ref="UYY201:UYZ201"/>
    <mergeCell ref="UZA201:UZB201"/>
    <mergeCell ref="UZG201:UZH201"/>
    <mergeCell ref="UZI201:UZJ201"/>
    <mergeCell ref="UZO201:UZP201"/>
    <mergeCell ref="UZQ201:UZR201"/>
    <mergeCell ref="UZW201:UZX201"/>
    <mergeCell ref="UZY201:UZZ201"/>
    <mergeCell ref="VAE201:VAF201"/>
    <mergeCell ref="UXM201:UXN201"/>
    <mergeCell ref="UXS201:UXT201"/>
    <mergeCell ref="UXU201:UXV201"/>
    <mergeCell ref="UYA201:UYB201"/>
    <mergeCell ref="UYC201:UYD201"/>
    <mergeCell ref="UYI201:UYJ201"/>
    <mergeCell ref="UYK201:UYL201"/>
    <mergeCell ref="UYQ201:UYR201"/>
    <mergeCell ref="UYS201:UYT201"/>
    <mergeCell ref="UWE201:UWF201"/>
    <mergeCell ref="UWG201:UWH201"/>
    <mergeCell ref="UWM201:UWN201"/>
    <mergeCell ref="UWO201:UWP201"/>
    <mergeCell ref="UWU201:UWV201"/>
    <mergeCell ref="UWW201:UWX201"/>
    <mergeCell ref="UXC201:UXD201"/>
    <mergeCell ref="UXE201:UXF201"/>
    <mergeCell ref="UXK201:UXL201"/>
    <mergeCell ref="UUS201:UUT201"/>
    <mergeCell ref="UUY201:UUZ201"/>
    <mergeCell ref="UVA201:UVB201"/>
    <mergeCell ref="UVG201:UVH201"/>
    <mergeCell ref="UVI201:UVJ201"/>
    <mergeCell ref="UVO201:UVP201"/>
    <mergeCell ref="UVQ201:UVR201"/>
    <mergeCell ref="UVW201:UVX201"/>
    <mergeCell ref="UVY201:UVZ201"/>
    <mergeCell ref="UTK201:UTL201"/>
    <mergeCell ref="UTM201:UTN201"/>
    <mergeCell ref="UTS201:UTT201"/>
    <mergeCell ref="UTU201:UTV201"/>
    <mergeCell ref="UUA201:UUB201"/>
    <mergeCell ref="UUC201:UUD201"/>
    <mergeCell ref="UUI201:UUJ201"/>
    <mergeCell ref="UUK201:UUL201"/>
    <mergeCell ref="UUQ201:UUR201"/>
    <mergeCell ref="URY201:URZ201"/>
    <mergeCell ref="USE201:USF201"/>
    <mergeCell ref="USG201:USH201"/>
    <mergeCell ref="USM201:USN201"/>
    <mergeCell ref="USO201:USP201"/>
    <mergeCell ref="USU201:USV201"/>
    <mergeCell ref="USW201:USX201"/>
    <mergeCell ref="UTC201:UTD201"/>
    <mergeCell ref="UTE201:UTF201"/>
    <mergeCell ref="UQQ201:UQR201"/>
    <mergeCell ref="UQS201:UQT201"/>
    <mergeCell ref="UQY201:UQZ201"/>
    <mergeCell ref="URA201:URB201"/>
    <mergeCell ref="URG201:URH201"/>
    <mergeCell ref="URI201:URJ201"/>
    <mergeCell ref="URO201:URP201"/>
    <mergeCell ref="URQ201:URR201"/>
    <mergeCell ref="URW201:URX201"/>
    <mergeCell ref="UPE201:UPF201"/>
    <mergeCell ref="UPK201:UPL201"/>
    <mergeCell ref="UPM201:UPN201"/>
    <mergeCell ref="UPS201:UPT201"/>
    <mergeCell ref="UPU201:UPV201"/>
    <mergeCell ref="UQA201:UQB201"/>
    <mergeCell ref="UQC201:UQD201"/>
    <mergeCell ref="UQI201:UQJ201"/>
    <mergeCell ref="UQK201:UQL201"/>
    <mergeCell ref="UNW201:UNX201"/>
    <mergeCell ref="UNY201:UNZ201"/>
    <mergeCell ref="UOE201:UOF201"/>
    <mergeCell ref="UOG201:UOH201"/>
    <mergeCell ref="UOM201:UON201"/>
    <mergeCell ref="UOO201:UOP201"/>
    <mergeCell ref="UOU201:UOV201"/>
    <mergeCell ref="UOW201:UOX201"/>
    <mergeCell ref="UPC201:UPD201"/>
    <mergeCell ref="UMK201:UML201"/>
    <mergeCell ref="UMQ201:UMR201"/>
    <mergeCell ref="UMS201:UMT201"/>
    <mergeCell ref="UMY201:UMZ201"/>
    <mergeCell ref="UNA201:UNB201"/>
    <mergeCell ref="UNG201:UNH201"/>
    <mergeCell ref="UNI201:UNJ201"/>
    <mergeCell ref="UNO201:UNP201"/>
    <mergeCell ref="UNQ201:UNR201"/>
    <mergeCell ref="ULC201:ULD201"/>
    <mergeCell ref="ULE201:ULF201"/>
    <mergeCell ref="ULK201:ULL201"/>
    <mergeCell ref="ULM201:ULN201"/>
    <mergeCell ref="ULS201:ULT201"/>
    <mergeCell ref="ULU201:ULV201"/>
    <mergeCell ref="UMA201:UMB201"/>
    <mergeCell ref="UMC201:UMD201"/>
    <mergeCell ref="UMI201:UMJ201"/>
    <mergeCell ref="UJQ201:UJR201"/>
    <mergeCell ref="UJW201:UJX201"/>
    <mergeCell ref="UJY201:UJZ201"/>
    <mergeCell ref="UKE201:UKF201"/>
    <mergeCell ref="UKG201:UKH201"/>
    <mergeCell ref="UKM201:UKN201"/>
    <mergeCell ref="UKO201:UKP201"/>
    <mergeCell ref="UKU201:UKV201"/>
    <mergeCell ref="UKW201:UKX201"/>
    <mergeCell ref="UII201:UIJ201"/>
    <mergeCell ref="UIK201:UIL201"/>
    <mergeCell ref="UIQ201:UIR201"/>
    <mergeCell ref="UIS201:UIT201"/>
    <mergeCell ref="UIY201:UIZ201"/>
    <mergeCell ref="UJA201:UJB201"/>
    <mergeCell ref="UJG201:UJH201"/>
    <mergeCell ref="UJI201:UJJ201"/>
    <mergeCell ref="UJO201:UJP201"/>
    <mergeCell ref="UGW201:UGX201"/>
    <mergeCell ref="UHC201:UHD201"/>
    <mergeCell ref="UHE201:UHF201"/>
    <mergeCell ref="UHK201:UHL201"/>
    <mergeCell ref="UHM201:UHN201"/>
    <mergeCell ref="UHS201:UHT201"/>
    <mergeCell ref="UHU201:UHV201"/>
    <mergeCell ref="UIA201:UIB201"/>
    <mergeCell ref="UIC201:UID201"/>
    <mergeCell ref="UFO201:UFP201"/>
    <mergeCell ref="UFQ201:UFR201"/>
    <mergeCell ref="UFW201:UFX201"/>
    <mergeCell ref="UFY201:UFZ201"/>
    <mergeCell ref="UGE201:UGF201"/>
    <mergeCell ref="UGG201:UGH201"/>
    <mergeCell ref="UGM201:UGN201"/>
    <mergeCell ref="UGO201:UGP201"/>
    <mergeCell ref="UGU201:UGV201"/>
    <mergeCell ref="UEC201:UED201"/>
    <mergeCell ref="UEI201:UEJ201"/>
    <mergeCell ref="UEK201:UEL201"/>
    <mergeCell ref="UEQ201:UER201"/>
    <mergeCell ref="UES201:UET201"/>
    <mergeCell ref="UEY201:UEZ201"/>
    <mergeCell ref="UFA201:UFB201"/>
    <mergeCell ref="UFG201:UFH201"/>
    <mergeCell ref="UFI201:UFJ201"/>
    <mergeCell ref="UCU201:UCV201"/>
    <mergeCell ref="UCW201:UCX201"/>
    <mergeCell ref="UDC201:UDD201"/>
    <mergeCell ref="UDE201:UDF201"/>
    <mergeCell ref="UDK201:UDL201"/>
    <mergeCell ref="UDM201:UDN201"/>
    <mergeCell ref="UDS201:UDT201"/>
    <mergeCell ref="UDU201:UDV201"/>
    <mergeCell ref="UEA201:UEB201"/>
    <mergeCell ref="UBI201:UBJ201"/>
    <mergeCell ref="UBO201:UBP201"/>
    <mergeCell ref="UBQ201:UBR201"/>
    <mergeCell ref="UBW201:UBX201"/>
    <mergeCell ref="UBY201:UBZ201"/>
    <mergeCell ref="UCE201:UCF201"/>
    <mergeCell ref="UCG201:UCH201"/>
    <mergeCell ref="UCM201:UCN201"/>
    <mergeCell ref="UCO201:UCP201"/>
    <mergeCell ref="UAA201:UAB201"/>
    <mergeCell ref="UAC201:UAD201"/>
    <mergeCell ref="UAI201:UAJ201"/>
    <mergeCell ref="UAK201:UAL201"/>
    <mergeCell ref="UAQ201:UAR201"/>
    <mergeCell ref="UAS201:UAT201"/>
    <mergeCell ref="UAY201:UAZ201"/>
    <mergeCell ref="UBA201:UBB201"/>
    <mergeCell ref="UBG201:UBH201"/>
    <mergeCell ref="TYO201:TYP201"/>
    <mergeCell ref="TYU201:TYV201"/>
    <mergeCell ref="TYW201:TYX201"/>
    <mergeCell ref="TZC201:TZD201"/>
    <mergeCell ref="TZE201:TZF201"/>
    <mergeCell ref="TZK201:TZL201"/>
    <mergeCell ref="TZM201:TZN201"/>
    <mergeCell ref="TZS201:TZT201"/>
    <mergeCell ref="TZU201:TZV201"/>
    <mergeCell ref="TXG201:TXH201"/>
    <mergeCell ref="TXI201:TXJ201"/>
    <mergeCell ref="TXO201:TXP201"/>
    <mergeCell ref="TXQ201:TXR201"/>
    <mergeCell ref="TXW201:TXX201"/>
    <mergeCell ref="TXY201:TXZ201"/>
    <mergeCell ref="TYE201:TYF201"/>
    <mergeCell ref="TYG201:TYH201"/>
    <mergeCell ref="TYM201:TYN201"/>
    <mergeCell ref="TVU201:TVV201"/>
    <mergeCell ref="TWA201:TWB201"/>
    <mergeCell ref="TWC201:TWD201"/>
    <mergeCell ref="TWI201:TWJ201"/>
    <mergeCell ref="TWK201:TWL201"/>
    <mergeCell ref="TWQ201:TWR201"/>
    <mergeCell ref="TWS201:TWT201"/>
    <mergeCell ref="TWY201:TWZ201"/>
    <mergeCell ref="TXA201:TXB201"/>
    <mergeCell ref="TUM201:TUN201"/>
    <mergeCell ref="TUO201:TUP201"/>
    <mergeCell ref="TUU201:TUV201"/>
    <mergeCell ref="TUW201:TUX201"/>
    <mergeCell ref="TVC201:TVD201"/>
    <mergeCell ref="TVE201:TVF201"/>
    <mergeCell ref="TVK201:TVL201"/>
    <mergeCell ref="TVM201:TVN201"/>
    <mergeCell ref="TVS201:TVT201"/>
    <mergeCell ref="TTA201:TTB201"/>
    <mergeCell ref="TTG201:TTH201"/>
    <mergeCell ref="TTI201:TTJ201"/>
    <mergeCell ref="TTO201:TTP201"/>
    <mergeCell ref="TTQ201:TTR201"/>
    <mergeCell ref="TTW201:TTX201"/>
    <mergeCell ref="TTY201:TTZ201"/>
    <mergeCell ref="TUE201:TUF201"/>
    <mergeCell ref="TUG201:TUH201"/>
    <mergeCell ref="TRS201:TRT201"/>
    <mergeCell ref="TRU201:TRV201"/>
    <mergeCell ref="TSA201:TSB201"/>
    <mergeCell ref="TSC201:TSD201"/>
    <mergeCell ref="TSI201:TSJ201"/>
    <mergeCell ref="TSK201:TSL201"/>
    <mergeCell ref="TSQ201:TSR201"/>
    <mergeCell ref="TSS201:TST201"/>
    <mergeCell ref="TSY201:TSZ201"/>
    <mergeCell ref="TQG201:TQH201"/>
    <mergeCell ref="TQM201:TQN201"/>
    <mergeCell ref="TQO201:TQP201"/>
    <mergeCell ref="TQU201:TQV201"/>
    <mergeCell ref="TQW201:TQX201"/>
    <mergeCell ref="TRC201:TRD201"/>
    <mergeCell ref="TRE201:TRF201"/>
    <mergeCell ref="TRK201:TRL201"/>
    <mergeCell ref="TRM201:TRN201"/>
    <mergeCell ref="TOY201:TOZ201"/>
    <mergeCell ref="TPA201:TPB201"/>
    <mergeCell ref="TPG201:TPH201"/>
    <mergeCell ref="TPI201:TPJ201"/>
    <mergeCell ref="TPO201:TPP201"/>
    <mergeCell ref="TPQ201:TPR201"/>
    <mergeCell ref="TPW201:TPX201"/>
    <mergeCell ref="TPY201:TPZ201"/>
    <mergeCell ref="TQE201:TQF201"/>
    <mergeCell ref="TNM201:TNN201"/>
    <mergeCell ref="TNS201:TNT201"/>
    <mergeCell ref="TNU201:TNV201"/>
    <mergeCell ref="TOA201:TOB201"/>
    <mergeCell ref="TOC201:TOD201"/>
    <mergeCell ref="TOI201:TOJ201"/>
    <mergeCell ref="TOK201:TOL201"/>
    <mergeCell ref="TOQ201:TOR201"/>
    <mergeCell ref="TOS201:TOT201"/>
    <mergeCell ref="TME201:TMF201"/>
    <mergeCell ref="TMG201:TMH201"/>
    <mergeCell ref="TMM201:TMN201"/>
    <mergeCell ref="TMO201:TMP201"/>
    <mergeCell ref="TMU201:TMV201"/>
    <mergeCell ref="TMW201:TMX201"/>
    <mergeCell ref="TNC201:TND201"/>
    <mergeCell ref="TNE201:TNF201"/>
    <mergeCell ref="TNK201:TNL201"/>
    <mergeCell ref="TKS201:TKT201"/>
    <mergeCell ref="TKY201:TKZ201"/>
    <mergeCell ref="TLA201:TLB201"/>
    <mergeCell ref="TLG201:TLH201"/>
    <mergeCell ref="TLI201:TLJ201"/>
    <mergeCell ref="TLO201:TLP201"/>
    <mergeCell ref="TLQ201:TLR201"/>
    <mergeCell ref="TLW201:TLX201"/>
    <mergeCell ref="TLY201:TLZ201"/>
    <mergeCell ref="TJK201:TJL201"/>
    <mergeCell ref="TJM201:TJN201"/>
    <mergeCell ref="TJS201:TJT201"/>
    <mergeCell ref="TJU201:TJV201"/>
    <mergeCell ref="TKA201:TKB201"/>
    <mergeCell ref="TKC201:TKD201"/>
    <mergeCell ref="TKI201:TKJ201"/>
    <mergeCell ref="TKK201:TKL201"/>
    <mergeCell ref="TKQ201:TKR201"/>
    <mergeCell ref="THY201:THZ201"/>
    <mergeCell ref="TIE201:TIF201"/>
    <mergeCell ref="TIG201:TIH201"/>
    <mergeCell ref="TIM201:TIN201"/>
    <mergeCell ref="TIO201:TIP201"/>
    <mergeCell ref="TIU201:TIV201"/>
    <mergeCell ref="TIW201:TIX201"/>
    <mergeCell ref="TJC201:TJD201"/>
    <mergeCell ref="TJE201:TJF201"/>
    <mergeCell ref="TGQ201:TGR201"/>
    <mergeCell ref="TGS201:TGT201"/>
    <mergeCell ref="TGY201:TGZ201"/>
    <mergeCell ref="THA201:THB201"/>
    <mergeCell ref="THG201:THH201"/>
    <mergeCell ref="THI201:THJ201"/>
    <mergeCell ref="THO201:THP201"/>
    <mergeCell ref="THQ201:THR201"/>
    <mergeCell ref="THW201:THX201"/>
    <mergeCell ref="TFE201:TFF201"/>
    <mergeCell ref="TFK201:TFL201"/>
    <mergeCell ref="TFM201:TFN201"/>
    <mergeCell ref="TFS201:TFT201"/>
    <mergeCell ref="TFU201:TFV201"/>
    <mergeCell ref="TGA201:TGB201"/>
    <mergeCell ref="TGC201:TGD201"/>
    <mergeCell ref="TGI201:TGJ201"/>
    <mergeCell ref="TGK201:TGL201"/>
    <mergeCell ref="TDW201:TDX201"/>
    <mergeCell ref="TDY201:TDZ201"/>
    <mergeCell ref="TEE201:TEF201"/>
    <mergeCell ref="TEG201:TEH201"/>
    <mergeCell ref="TEM201:TEN201"/>
    <mergeCell ref="TEO201:TEP201"/>
    <mergeCell ref="TEU201:TEV201"/>
    <mergeCell ref="TEW201:TEX201"/>
    <mergeCell ref="TFC201:TFD201"/>
    <mergeCell ref="TCK201:TCL201"/>
    <mergeCell ref="TCQ201:TCR201"/>
    <mergeCell ref="TCS201:TCT201"/>
    <mergeCell ref="TCY201:TCZ201"/>
    <mergeCell ref="TDA201:TDB201"/>
    <mergeCell ref="TDG201:TDH201"/>
    <mergeCell ref="TDI201:TDJ201"/>
    <mergeCell ref="TDO201:TDP201"/>
    <mergeCell ref="TDQ201:TDR201"/>
    <mergeCell ref="TBC201:TBD201"/>
    <mergeCell ref="TBE201:TBF201"/>
    <mergeCell ref="TBK201:TBL201"/>
    <mergeCell ref="TBM201:TBN201"/>
    <mergeCell ref="TBS201:TBT201"/>
    <mergeCell ref="TBU201:TBV201"/>
    <mergeCell ref="TCA201:TCB201"/>
    <mergeCell ref="TCC201:TCD201"/>
    <mergeCell ref="TCI201:TCJ201"/>
    <mergeCell ref="SZQ201:SZR201"/>
    <mergeCell ref="SZW201:SZX201"/>
    <mergeCell ref="SZY201:SZZ201"/>
    <mergeCell ref="TAE201:TAF201"/>
    <mergeCell ref="TAG201:TAH201"/>
    <mergeCell ref="TAM201:TAN201"/>
    <mergeCell ref="TAO201:TAP201"/>
    <mergeCell ref="TAU201:TAV201"/>
    <mergeCell ref="TAW201:TAX201"/>
    <mergeCell ref="SYI201:SYJ201"/>
    <mergeCell ref="SYK201:SYL201"/>
    <mergeCell ref="SYQ201:SYR201"/>
    <mergeCell ref="SYS201:SYT201"/>
    <mergeCell ref="SYY201:SYZ201"/>
    <mergeCell ref="SZA201:SZB201"/>
    <mergeCell ref="SZG201:SZH201"/>
    <mergeCell ref="SZI201:SZJ201"/>
    <mergeCell ref="SZO201:SZP201"/>
    <mergeCell ref="SWW201:SWX201"/>
    <mergeCell ref="SXC201:SXD201"/>
    <mergeCell ref="SXE201:SXF201"/>
    <mergeCell ref="SXK201:SXL201"/>
    <mergeCell ref="SXM201:SXN201"/>
    <mergeCell ref="SXS201:SXT201"/>
    <mergeCell ref="SXU201:SXV201"/>
    <mergeCell ref="SYA201:SYB201"/>
    <mergeCell ref="SYC201:SYD201"/>
    <mergeCell ref="SVO201:SVP201"/>
    <mergeCell ref="SVQ201:SVR201"/>
    <mergeCell ref="SVW201:SVX201"/>
    <mergeCell ref="SVY201:SVZ201"/>
    <mergeCell ref="SWE201:SWF201"/>
    <mergeCell ref="SWG201:SWH201"/>
    <mergeCell ref="SWM201:SWN201"/>
    <mergeCell ref="SWO201:SWP201"/>
    <mergeCell ref="SWU201:SWV201"/>
    <mergeCell ref="SUC201:SUD201"/>
    <mergeCell ref="SUI201:SUJ201"/>
    <mergeCell ref="SUK201:SUL201"/>
    <mergeCell ref="SUQ201:SUR201"/>
    <mergeCell ref="SUS201:SUT201"/>
    <mergeCell ref="SUY201:SUZ201"/>
    <mergeCell ref="SVA201:SVB201"/>
    <mergeCell ref="SVG201:SVH201"/>
    <mergeCell ref="SVI201:SVJ201"/>
    <mergeCell ref="SSU201:SSV201"/>
    <mergeCell ref="SSW201:SSX201"/>
    <mergeCell ref="STC201:STD201"/>
    <mergeCell ref="STE201:STF201"/>
    <mergeCell ref="STK201:STL201"/>
    <mergeCell ref="STM201:STN201"/>
    <mergeCell ref="STS201:STT201"/>
    <mergeCell ref="STU201:STV201"/>
    <mergeCell ref="SUA201:SUB201"/>
    <mergeCell ref="SRI201:SRJ201"/>
    <mergeCell ref="SRO201:SRP201"/>
    <mergeCell ref="SRQ201:SRR201"/>
    <mergeCell ref="SRW201:SRX201"/>
    <mergeCell ref="SRY201:SRZ201"/>
    <mergeCell ref="SSE201:SSF201"/>
    <mergeCell ref="SSG201:SSH201"/>
    <mergeCell ref="SSM201:SSN201"/>
    <mergeCell ref="SSO201:SSP201"/>
    <mergeCell ref="SQA201:SQB201"/>
    <mergeCell ref="SQC201:SQD201"/>
    <mergeCell ref="SQI201:SQJ201"/>
    <mergeCell ref="SQK201:SQL201"/>
    <mergeCell ref="SQQ201:SQR201"/>
    <mergeCell ref="SQS201:SQT201"/>
    <mergeCell ref="SQY201:SQZ201"/>
    <mergeCell ref="SRA201:SRB201"/>
    <mergeCell ref="SRG201:SRH201"/>
    <mergeCell ref="SOO201:SOP201"/>
    <mergeCell ref="SOU201:SOV201"/>
    <mergeCell ref="SOW201:SOX201"/>
    <mergeCell ref="SPC201:SPD201"/>
    <mergeCell ref="SPE201:SPF201"/>
    <mergeCell ref="SPK201:SPL201"/>
    <mergeCell ref="SPM201:SPN201"/>
    <mergeCell ref="SPS201:SPT201"/>
    <mergeCell ref="SPU201:SPV201"/>
    <mergeCell ref="SNG201:SNH201"/>
    <mergeCell ref="SNI201:SNJ201"/>
    <mergeCell ref="SNO201:SNP201"/>
    <mergeCell ref="SNQ201:SNR201"/>
    <mergeCell ref="SNW201:SNX201"/>
    <mergeCell ref="SNY201:SNZ201"/>
    <mergeCell ref="SOE201:SOF201"/>
    <mergeCell ref="SOG201:SOH201"/>
    <mergeCell ref="SOM201:SON201"/>
    <mergeCell ref="SLU201:SLV201"/>
    <mergeCell ref="SMA201:SMB201"/>
    <mergeCell ref="SMC201:SMD201"/>
    <mergeCell ref="SMI201:SMJ201"/>
    <mergeCell ref="SMK201:SML201"/>
    <mergeCell ref="SMQ201:SMR201"/>
    <mergeCell ref="SMS201:SMT201"/>
    <mergeCell ref="SMY201:SMZ201"/>
    <mergeCell ref="SNA201:SNB201"/>
    <mergeCell ref="SKM201:SKN201"/>
    <mergeCell ref="SKO201:SKP201"/>
    <mergeCell ref="SKU201:SKV201"/>
    <mergeCell ref="SKW201:SKX201"/>
    <mergeCell ref="SLC201:SLD201"/>
    <mergeCell ref="SLE201:SLF201"/>
    <mergeCell ref="SLK201:SLL201"/>
    <mergeCell ref="SLM201:SLN201"/>
    <mergeCell ref="SLS201:SLT201"/>
    <mergeCell ref="SJA201:SJB201"/>
    <mergeCell ref="SJG201:SJH201"/>
    <mergeCell ref="SJI201:SJJ201"/>
    <mergeCell ref="SJO201:SJP201"/>
    <mergeCell ref="SJQ201:SJR201"/>
    <mergeCell ref="SJW201:SJX201"/>
    <mergeCell ref="SJY201:SJZ201"/>
    <mergeCell ref="SKE201:SKF201"/>
    <mergeCell ref="SKG201:SKH201"/>
    <mergeCell ref="SHS201:SHT201"/>
    <mergeCell ref="SHU201:SHV201"/>
    <mergeCell ref="SIA201:SIB201"/>
    <mergeCell ref="SIC201:SID201"/>
    <mergeCell ref="SII201:SIJ201"/>
    <mergeCell ref="SIK201:SIL201"/>
    <mergeCell ref="SIQ201:SIR201"/>
    <mergeCell ref="SIS201:SIT201"/>
    <mergeCell ref="SIY201:SIZ201"/>
    <mergeCell ref="SGG201:SGH201"/>
    <mergeCell ref="SGM201:SGN201"/>
    <mergeCell ref="SGO201:SGP201"/>
    <mergeCell ref="SGU201:SGV201"/>
    <mergeCell ref="SGW201:SGX201"/>
    <mergeCell ref="SHC201:SHD201"/>
    <mergeCell ref="SHE201:SHF201"/>
    <mergeCell ref="SHK201:SHL201"/>
    <mergeCell ref="SHM201:SHN201"/>
    <mergeCell ref="SEY201:SEZ201"/>
    <mergeCell ref="SFA201:SFB201"/>
    <mergeCell ref="SFG201:SFH201"/>
    <mergeCell ref="SFI201:SFJ201"/>
    <mergeCell ref="SFO201:SFP201"/>
    <mergeCell ref="SFQ201:SFR201"/>
    <mergeCell ref="SFW201:SFX201"/>
    <mergeCell ref="SFY201:SFZ201"/>
    <mergeCell ref="SGE201:SGF201"/>
    <mergeCell ref="SDM201:SDN201"/>
    <mergeCell ref="SDS201:SDT201"/>
    <mergeCell ref="SDU201:SDV201"/>
    <mergeCell ref="SEA201:SEB201"/>
    <mergeCell ref="SEC201:SED201"/>
    <mergeCell ref="SEI201:SEJ201"/>
    <mergeCell ref="SEK201:SEL201"/>
    <mergeCell ref="SEQ201:SER201"/>
    <mergeCell ref="SES201:SET201"/>
    <mergeCell ref="SCE201:SCF201"/>
    <mergeCell ref="SCG201:SCH201"/>
    <mergeCell ref="SCM201:SCN201"/>
    <mergeCell ref="SCO201:SCP201"/>
    <mergeCell ref="SCU201:SCV201"/>
    <mergeCell ref="SCW201:SCX201"/>
    <mergeCell ref="SDC201:SDD201"/>
    <mergeCell ref="SDE201:SDF201"/>
    <mergeCell ref="SDK201:SDL201"/>
    <mergeCell ref="SAS201:SAT201"/>
    <mergeCell ref="SAY201:SAZ201"/>
    <mergeCell ref="SBA201:SBB201"/>
    <mergeCell ref="SBG201:SBH201"/>
    <mergeCell ref="SBI201:SBJ201"/>
    <mergeCell ref="SBO201:SBP201"/>
    <mergeCell ref="SBQ201:SBR201"/>
    <mergeCell ref="SBW201:SBX201"/>
    <mergeCell ref="SBY201:SBZ201"/>
    <mergeCell ref="RZK201:RZL201"/>
    <mergeCell ref="RZM201:RZN201"/>
    <mergeCell ref="RZS201:RZT201"/>
    <mergeCell ref="RZU201:RZV201"/>
    <mergeCell ref="SAA201:SAB201"/>
    <mergeCell ref="SAC201:SAD201"/>
    <mergeCell ref="SAI201:SAJ201"/>
    <mergeCell ref="SAK201:SAL201"/>
    <mergeCell ref="SAQ201:SAR201"/>
    <mergeCell ref="RXY201:RXZ201"/>
    <mergeCell ref="RYE201:RYF201"/>
    <mergeCell ref="RYG201:RYH201"/>
    <mergeCell ref="RYM201:RYN201"/>
    <mergeCell ref="RYO201:RYP201"/>
    <mergeCell ref="RYU201:RYV201"/>
    <mergeCell ref="RYW201:RYX201"/>
    <mergeCell ref="RZC201:RZD201"/>
    <mergeCell ref="RZE201:RZF201"/>
    <mergeCell ref="RWQ201:RWR201"/>
    <mergeCell ref="RWS201:RWT201"/>
    <mergeCell ref="RWY201:RWZ201"/>
    <mergeCell ref="RXA201:RXB201"/>
    <mergeCell ref="RXG201:RXH201"/>
    <mergeCell ref="RXI201:RXJ201"/>
    <mergeCell ref="RXO201:RXP201"/>
    <mergeCell ref="RXQ201:RXR201"/>
    <mergeCell ref="RXW201:RXX201"/>
    <mergeCell ref="RVE201:RVF201"/>
    <mergeCell ref="RVK201:RVL201"/>
    <mergeCell ref="RVM201:RVN201"/>
    <mergeCell ref="RVS201:RVT201"/>
    <mergeCell ref="RVU201:RVV201"/>
    <mergeCell ref="RWA201:RWB201"/>
    <mergeCell ref="RWC201:RWD201"/>
    <mergeCell ref="RWI201:RWJ201"/>
    <mergeCell ref="RWK201:RWL201"/>
    <mergeCell ref="RTW201:RTX201"/>
    <mergeCell ref="RTY201:RTZ201"/>
    <mergeCell ref="RUE201:RUF201"/>
    <mergeCell ref="RUG201:RUH201"/>
    <mergeCell ref="RUM201:RUN201"/>
    <mergeCell ref="RUO201:RUP201"/>
    <mergeCell ref="RUU201:RUV201"/>
    <mergeCell ref="RUW201:RUX201"/>
    <mergeCell ref="RVC201:RVD201"/>
    <mergeCell ref="RSK201:RSL201"/>
    <mergeCell ref="RSQ201:RSR201"/>
    <mergeCell ref="RSS201:RST201"/>
    <mergeCell ref="RSY201:RSZ201"/>
    <mergeCell ref="RTA201:RTB201"/>
    <mergeCell ref="RTG201:RTH201"/>
    <mergeCell ref="RTI201:RTJ201"/>
    <mergeCell ref="RTO201:RTP201"/>
    <mergeCell ref="RTQ201:RTR201"/>
    <mergeCell ref="RRC201:RRD201"/>
    <mergeCell ref="RRE201:RRF201"/>
    <mergeCell ref="RRK201:RRL201"/>
    <mergeCell ref="RRM201:RRN201"/>
    <mergeCell ref="RRS201:RRT201"/>
    <mergeCell ref="RRU201:RRV201"/>
    <mergeCell ref="RSA201:RSB201"/>
    <mergeCell ref="RSC201:RSD201"/>
    <mergeCell ref="RSI201:RSJ201"/>
    <mergeCell ref="RPQ201:RPR201"/>
    <mergeCell ref="RPW201:RPX201"/>
    <mergeCell ref="RPY201:RPZ201"/>
    <mergeCell ref="RQE201:RQF201"/>
    <mergeCell ref="RQG201:RQH201"/>
    <mergeCell ref="RQM201:RQN201"/>
    <mergeCell ref="RQO201:RQP201"/>
    <mergeCell ref="RQU201:RQV201"/>
    <mergeCell ref="RQW201:RQX201"/>
    <mergeCell ref="ROI201:ROJ201"/>
    <mergeCell ref="ROK201:ROL201"/>
    <mergeCell ref="ROQ201:ROR201"/>
    <mergeCell ref="ROS201:ROT201"/>
    <mergeCell ref="ROY201:ROZ201"/>
    <mergeCell ref="RPA201:RPB201"/>
    <mergeCell ref="RPG201:RPH201"/>
    <mergeCell ref="RPI201:RPJ201"/>
    <mergeCell ref="RPO201:RPP201"/>
    <mergeCell ref="RMW201:RMX201"/>
    <mergeCell ref="RNC201:RND201"/>
    <mergeCell ref="RNE201:RNF201"/>
    <mergeCell ref="RNK201:RNL201"/>
    <mergeCell ref="RNM201:RNN201"/>
    <mergeCell ref="RNS201:RNT201"/>
    <mergeCell ref="RNU201:RNV201"/>
    <mergeCell ref="ROA201:ROB201"/>
    <mergeCell ref="ROC201:ROD201"/>
    <mergeCell ref="RLO201:RLP201"/>
    <mergeCell ref="RLQ201:RLR201"/>
    <mergeCell ref="RLW201:RLX201"/>
    <mergeCell ref="RLY201:RLZ201"/>
    <mergeCell ref="RME201:RMF201"/>
    <mergeCell ref="RMG201:RMH201"/>
    <mergeCell ref="RMM201:RMN201"/>
    <mergeCell ref="RMO201:RMP201"/>
    <mergeCell ref="RMU201:RMV201"/>
    <mergeCell ref="RKC201:RKD201"/>
    <mergeCell ref="RKI201:RKJ201"/>
    <mergeCell ref="RKK201:RKL201"/>
    <mergeCell ref="RKQ201:RKR201"/>
    <mergeCell ref="RKS201:RKT201"/>
    <mergeCell ref="RKY201:RKZ201"/>
    <mergeCell ref="RLA201:RLB201"/>
    <mergeCell ref="RLG201:RLH201"/>
    <mergeCell ref="RLI201:RLJ201"/>
    <mergeCell ref="RIU201:RIV201"/>
    <mergeCell ref="RIW201:RIX201"/>
    <mergeCell ref="RJC201:RJD201"/>
    <mergeCell ref="RJE201:RJF201"/>
    <mergeCell ref="RJK201:RJL201"/>
    <mergeCell ref="RJM201:RJN201"/>
    <mergeCell ref="RJS201:RJT201"/>
    <mergeCell ref="RJU201:RJV201"/>
    <mergeCell ref="RKA201:RKB201"/>
    <mergeCell ref="RHI201:RHJ201"/>
    <mergeCell ref="RHO201:RHP201"/>
    <mergeCell ref="RHQ201:RHR201"/>
    <mergeCell ref="RHW201:RHX201"/>
    <mergeCell ref="RHY201:RHZ201"/>
    <mergeCell ref="RIE201:RIF201"/>
    <mergeCell ref="RIG201:RIH201"/>
    <mergeCell ref="RIM201:RIN201"/>
    <mergeCell ref="RIO201:RIP201"/>
    <mergeCell ref="RGA201:RGB201"/>
    <mergeCell ref="RGC201:RGD201"/>
    <mergeCell ref="RGI201:RGJ201"/>
    <mergeCell ref="RGK201:RGL201"/>
    <mergeCell ref="RGQ201:RGR201"/>
    <mergeCell ref="RGS201:RGT201"/>
    <mergeCell ref="RGY201:RGZ201"/>
    <mergeCell ref="RHA201:RHB201"/>
    <mergeCell ref="RHG201:RHH201"/>
    <mergeCell ref="REO201:REP201"/>
    <mergeCell ref="REU201:REV201"/>
    <mergeCell ref="REW201:REX201"/>
    <mergeCell ref="RFC201:RFD201"/>
    <mergeCell ref="RFE201:RFF201"/>
    <mergeCell ref="RFK201:RFL201"/>
    <mergeCell ref="RFM201:RFN201"/>
    <mergeCell ref="RFS201:RFT201"/>
    <mergeCell ref="RFU201:RFV201"/>
    <mergeCell ref="RDG201:RDH201"/>
    <mergeCell ref="RDI201:RDJ201"/>
    <mergeCell ref="RDO201:RDP201"/>
    <mergeCell ref="RDQ201:RDR201"/>
    <mergeCell ref="RDW201:RDX201"/>
    <mergeCell ref="RDY201:RDZ201"/>
    <mergeCell ref="REE201:REF201"/>
    <mergeCell ref="REG201:REH201"/>
    <mergeCell ref="REM201:REN201"/>
    <mergeCell ref="RBU201:RBV201"/>
    <mergeCell ref="RCA201:RCB201"/>
    <mergeCell ref="RCC201:RCD201"/>
    <mergeCell ref="RCI201:RCJ201"/>
    <mergeCell ref="RCK201:RCL201"/>
    <mergeCell ref="RCQ201:RCR201"/>
    <mergeCell ref="RCS201:RCT201"/>
    <mergeCell ref="RCY201:RCZ201"/>
    <mergeCell ref="RDA201:RDB201"/>
    <mergeCell ref="RAM201:RAN201"/>
    <mergeCell ref="RAO201:RAP201"/>
    <mergeCell ref="RAU201:RAV201"/>
    <mergeCell ref="RAW201:RAX201"/>
    <mergeCell ref="RBC201:RBD201"/>
    <mergeCell ref="RBE201:RBF201"/>
    <mergeCell ref="RBK201:RBL201"/>
    <mergeCell ref="RBM201:RBN201"/>
    <mergeCell ref="RBS201:RBT201"/>
    <mergeCell ref="QZA201:QZB201"/>
    <mergeCell ref="QZG201:QZH201"/>
    <mergeCell ref="QZI201:QZJ201"/>
    <mergeCell ref="QZO201:QZP201"/>
    <mergeCell ref="QZQ201:QZR201"/>
    <mergeCell ref="QZW201:QZX201"/>
    <mergeCell ref="QZY201:QZZ201"/>
    <mergeCell ref="RAE201:RAF201"/>
    <mergeCell ref="RAG201:RAH201"/>
    <mergeCell ref="QXS201:QXT201"/>
    <mergeCell ref="QXU201:QXV201"/>
    <mergeCell ref="QYA201:QYB201"/>
    <mergeCell ref="QYC201:QYD201"/>
    <mergeCell ref="QYI201:QYJ201"/>
    <mergeCell ref="QYK201:QYL201"/>
    <mergeCell ref="QYQ201:QYR201"/>
    <mergeCell ref="QYS201:QYT201"/>
    <mergeCell ref="QYY201:QYZ201"/>
    <mergeCell ref="QWG201:QWH201"/>
    <mergeCell ref="QWM201:QWN201"/>
    <mergeCell ref="QWO201:QWP201"/>
    <mergeCell ref="QWU201:QWV201"/>
    <mergeCell ref="QWW201:QWX201"/>
    <mergeCell ref="QXC201:QXD201"/>
    <mergeCell ref="QXE201:QXF201"/>
    <mergeCell ref="QXK201:QXL201"/>
    <mergeCell ref="QXM201:QXN201"/>
    <mergeCell ref="QUY201:QUZ201"/>
    <mergeCell ref="QVA201:QVB201"/>
    <mergeCell ref="QVG201:QVH201"/>
    <mergeCell ref="QVI201:QVJ201"/>
    <mergeCell ref="QVO201:QVP201"/>
    <mergeCell ref="QVQ201:QVR201"/>
    <mergeCell ref="QVW201:QVX201"/>
    <mergeCell ref="QVY201:QVZ201"/>
    <mergeCell ref="QWE201:QWF201"/>
    <mergeCell ref="QTM201:QTN201"/>
    <mergeCell ref="QTS201:QTT201"/>
    <mergeCell ref="QTU201:QTV201"/>
    <mergeCell ref="QUA201:QUB201"/>
    <mergeCell ref="QUC201:QUD201"/>
    <mergeCell ref="QUI201:QUJ201"/>
    <mergeCell ref="QUK201:QUL201"/>
    <mergeCell ref="QUQ201:QUR201"/>
    <mergeCell ref="QUS201:QUT201"/>
    <mergeCell ref="QSE201:QSF201"/>
    <mergeCell ref="QSG201:QSH201"/>
    <mergeCell ref="QSM201:QSN201"/>
    <mergeCell ref="QSO201:QSP201"/>
    <mergeCell ref="QSU201:QSV201"/>
    <mergeCell ref="QSW201:QSX201"/>
    <mergeCell ref="QTC201:QTD201"/>
    <mergeCell ref="QTE201:QTF201"/>
    <mergeCell ref="QTK201:QTL201"/>
    <mergeCell ref="QQS201:QQT201"/>
    <mergeCell ref="QQY201:QQZ201"/>
    <mergeCell ref="QRA201:QRB201"/>
    <mergeCell ref="QRG201:QRH201"/>
    <mergeCell ref="QRI201:QRJ201"/>
    <mergeCell ref="QRO201:QRP201"/>
    <mergeCell ref="QRQ201:QRR201"/>
    <mergeCell ref="QRW201:QRX201"/>
    <mergeCell ref="QRY201:QRZ201"/>
    <mergeCell ref="QPK201:QPL201"/>
    <mergeCell ref="QPM201:QPN201"/>
    <mergeCell ref="QPS201:QPT201"/>
    <mergeCell ref="QPU201:QPV201"/>
    <mergeCell ref="QQA201:QQB201"/>
    <mergeCell ref="QQC201:QQD201"/>
    <mergeCell ref="QQI201:QQJ201"/>
    <mergeCell ref="QQK201:QQL201"/>
    <mergeCell ref="QQQ201:QQR201"/>
    <mergeCell ref="QNY201:QNZ201"/>
    <mergeCell ref="QOE201:QOF201"/>
    <mergeCell ref="QOG201:QOH201"/>
    <mergeCell ref="QOM201:QON201"/>
    <mergeCell ref="QOO201:QOP201"/>
    <mergeCell ref="QOU201:QOV201"/>
    <mergeCell ref="QOW201:QOX201"/>
    <mergeCell ref="QPC201:QPD201"/>
    <mergeCell ref="QPE201:QPF201"/>
    <mergeCell ref="QMQ201:QMR201"/>
    <mergeCell ref="QMS201:QMT201"/>
    <mergeCell ref="QMY201:QMZ201"/>
    <mergeCell ref="QNA201:QNB201"/>
    <mergeCell ref="QNG201:QNH201"/>
    <mergeCell ref="QNI201:QNJ201"/>
    <mergeCell ref="QNO201:QNP201"/>
    <mergeCell ref="QNQ201:QNR201"/>
    <mergeCell ref="QNW201:QNX201"/>
    <mergeCell ref="QLE201:QLF201"/>
    <mergeCell ref="QLK201:QLL201"/>
    <mergeCell ref="QLM201:QLN201"/>
    <mergeCell ref="QLS201:QLT201"/>
    <mergeCell ref="QLU201:QLV201"/>
    <mergeCell ref="QMA201:QMB201"/>
    <mergeCell ref="QMC201:QMD201"/>
    <mergeCell ref="QMI201:QMJ201"/>
    <mergeCell ref="QMK201:QML201"/>
    <mergeCell ref="QJW201:QJX201"/>
    <mergeCell ref="QJY201:QJZ201"/>
    <mergeCell ref="QKE201:QKF201"/>
    <mergeCell ref="QKG201:QKH201"/>
    <mergeCell ref="QKM201:QKN201"/>
    <mergeCell ref="QKO201:QKP201"/>
    <mergeCell ref="QKU201:QKV201"/>
    <mergeCell ref="QKW201:QKX201"/>
    <mergeCell ref="QLC201:QLD201"/>
    <mergeCell ref="QIK201:QIL201"/>
    <mergeCell ref="QIQ201:QIR201"/>
    <mergeCell ref="QIS201:QIT201"/>
    <mergeCell ref="QIY201:QIZ201"/>
    <mergeCell ref="QJA201:QJB201"/>
    <mergeCell ref="QJG201:QJH201"/>
    <mergeCell ref="QJI201:QJJ201"/>
    <mergeCell ref="QJO201:QJP201"/>
    <mergeCell ref="QJQ201:QJR201"/>
    <mergeCell ref="QHC201:QHD201"/>
    <mergeCell ref="QHE201:QHF201"/>
    <mergeCell ref="QHK201:QHL201"/>
    <mergeCell ref="QHM201:QHN201"/>
    <mergeCell ref="QHS201:QHT201"/>
    <mergeCell ref="QHU201:QHV201"/>
    <mergeCell ref="QIA201:QIB201"/>
    <mergeCell ref="QIC201:QID201"/>
    <mergeCell ref="QII201:QIJ201"/>
    <mergeCell ref="QFQ201:QFR201"/>
    <mergeCell ref="QFW201:QFX201"/>
    <mergeCell ref="QFY201:QFZ201"/>
    <mergeCell ref="QGE201:QGF201"/>
    <mergeCell ref="QGG201:QGH201"/>
    <mergeCell ref="QGM201:QGN201"/>
    <mergeCell ref="QGO201:QGP201"/>
    <mergeCell ref="QGU201:QGV201"/>
    <mergeCell ref="QGW201:QGX201"/>
    <mergeCell ref="QEI201:QEJ201"/>
    <mergeCell ref="QEK201:QEL201"/>
    <mergeCell ref="QEQ201:QER201"/>
    <mergeCell ref="QES201:QET201"/>
    <mergeCell ref="QEY201:QEZ201"/>
    <mergeCell ref="QFA201:QFB201"/>
    <mergeCell ref="QFG201:QFH201"/>
    <mergeCell ref="QFI201:QFJ201"/>
    <mergeCell ref="QFO201:QFP201"/>
    <mergeCell ref="QCW201:QCX201"/>
    <mergeCell ref="QDC201:QDD201"/>
    <mergeCell ref="QDE201:QDF201"/>
    <mergeCell ref="QDK201:QDL201"/>
    <mergeCell ref="QDM201:QDN201"/>
    <mergeCell ref="QDS201:QDT201"/>
    <mergeCell ref="QDU201:QDV201"/>
    <mergeCell ref="QEA201:QEB201"/>
    <mergeCell ref="QEC201:QED201"/>
    <mergeCell ref="QBO201:QBP201"/>
    <mergeCell ref="QBQ201:QBR201"/>
    <mergeCell ref="QBW201:QBX201"/>
    <mergeCell ref="QBY201:QBZ201"/>
    <mergeCell ref="QCE201:QCF201"/>
    <mergeCell ref="QCG201:QCH201"/>
    <mergeCell ref="QCM201:QCN201"/>
    <mergeCell ref="QCO201:QCP201"/>
    <mergeCell ref="QCU201:QCV201"/>
    <mergeCell ref="QAC201:QAD201"/>
    <mergeCell ref="QAI201:QAJ201"/>
    <mergeCell ref="QAK201:QAL201"/>
    <mergeCell ref="QAQ201:QAR201"/>
    <mergeCell ref="QAS201:QAT201"/>
    <mergeCell ref="QAY201:QAZ201"/>
    <mergeCell ref="QBA201:QBB201"/>
    <mergeCell ref="QBG201:QBH201"/>
    <mergeCell ref="QBI201:QBJ201"/>
    <mergeCell ref="PYU201:PYV201"/>
    <mergeCell ref="PYW201:PYX201"/>
    <mergeCell ref="PZC201:PZD201"/>
    <mergeCell ref="PZE201:PZF201"/>
    <mergeCell ref="PZK201:PZL201"/>
    <mergeCell ref="PZM201:PZN201"/>
    <mergeCell ref="PZS201:PZT201"/>
    <mergeCell ref="PZU201:PZV201"/>
    <mergeCell ref="QAA201:QAB201"/>
    <mergeCell ref="PXI201:PXJ201"/>
    <mergeCell ref="PXO201:PXP201"/>
    <mergeCell ref="PXQ201:PXR201"/>
    <mergeCell ref="PXW201:PXX201"/>
    <mergeCell ref="PXY201:PXZ201"/>
    <mergeCell ref="PYE201:PYF201"/>
    <mergeCell ref="PYG201:PYH201"/>
    <mergeCell ref="PYM201:PYN201"/>
    <mergeCell ref="PYO201:PYP201"/>
    <mergeCell ref="PWA201:PWB201"/>
    <mergeCell ref="PWC201:PWD201"/>
    <mergeCell ref="PWI201:PWJ201"/>
    <mergeCell ref="PWK201:PWL201"/>
    <mergeCell ref="PWQ201:PWR201"/>
    <mergeCell ref="PWS201:PWT201"/>
    <mergeCell ref="PWY201:PWZ201"/>
    <mergeCell ref="PXA201:PXB201"/>
    <mergeCell ref="PXG201:PXH201"/>
    <mergeCell ref="PUO201:PUP201"/>
    <mergeCell ref="PUU201:PUV201"/>
    <mergeCell ref="PUW201:PUX201"/>
    <mergeCell ref="PVC201:PVD201"/>
    <mergeCell ref="PVE201:PVF201"/>
    <mergeCell ref="PVK201:PVL201"/>
    <mergeCell ref="PVM201:PVN201"/>
    <mergeCell ref="PVS201:PVT201"/>
    <mergeCell ref="PVU201:PVV201"/>
    <mergeCell ref="PTG201:PTH201"/>
    <mergeCell ref="PTI201:PTJ201"/>
    <mergeCell ref="PTO201:PTP201"/>
    <mergeCell ref="PTQ201:PTR201"/>
    <mergeCell ref="PTW201:PTX201"/>
    <mergeCell ref="PTY201:PTZ201"/>
    <mergeCell ref="PUE201:PUF201"/>
    <mergeCell ref="PUG201:PUH201"/>
    <mergeCell ref="PUM201:PUN201"/>
    <mergeCell ref="PRU201:PRV201"/>
    <mergeCell ref="PSA201:PSB201"/>
    <mergeCell ref="PSC201:PSD201"/>
    <mergeCell ref="PSI201:PSJ201"/>
    <mergeCell ref="PSK201:PSL201"/>
    <mergeCell ref="PSQ201:PSR201"/>
    <mergeCell ref="PSS201:PST201"/>
    <mergeCell ref="PSY201:PSZ201"/>
    <mergeCell ref="PTA201:PTB201"/>
    <mergeCell ref="PQM201:PQN201"/>
    <mergeCell ref="PQO201:PQP201"/>
    <mergeCell ref="PQU201:PQV201"/>
    <mergeCell ref="PQW201:PQX201"/>
    <mergeCell ref="PRC201:PRD201"/>
    <mergeCell ref="PRE201:PRF201"/>
    <mergeCell ref="PRK201:PRL201"/>
    <mergeCell ref="PRM201:PRN201"/>
    <mergeCell ref="PRS201:PRT201"/>
    <mergeCell ref="PPA201:PPB201"/>
    <mergeCell ref="PPG201:PPH201"/>
    <mergeCell ref="PPI201:PPJ201"/>
    <mergeCell ref="PPO201:PPP201"/>
    <mergeCell ref="PPQ201:PPR201"/>
    <mergeCell ref="PPW201:PPX201"/>
    <mergeCell ref="PPY201:PPZ201"/>
    <mergeCell ref="PQE201:PQF201"/>
    <mergeCell ref="PQG201:PQH201"/>
    <mergeCell ref="PNS201:PNT201"/>
    <mergeCell ref="PNU201:PNV201"/>
    <mergeCell ref="POA201:POB201"/>
    <mergeCell ref="POC201:POD201"/>
    <mergeCell ref="POI201:POJ201"/>
    <mergeCell ref="POK201:POL201"/>
    <mergeCell ref="POQ201:POR201"/>
    <mergeCell ref="POS201:POT201"/>
    <mergeCell ref="POY201:POZ201"/>
    <mergeCell ref="PMG201:PMH201"/>
    <mergeCell ref="PMM201:PMN201"/>
    <mergeCell ref="PMO201:PMP201"/>
    <mergeCell ref="PMU201:PMV201"/>
    <mergeCell ref="PMW201:PMX201"/>
    <mergeCell ref="PNC201:PND201"/>
    <mergeCell ref="PNE201:PNF201"/>
    <mergeCell ref="PNK201:PNL201"/>
    <mergeCell ref="PNM201:PNN201"/>
    <mergeCell ref="PKY201:PKZ201"/>
    <mergeCell ref="PLA201:PLB201"/>
    <mergeCell ref="PLG201:PLH201"/>
    <mergeCell ref="PLI201:PLJ201"/>
    <mergeCell ref="PLO201:PLP201"/>
    <mergeCell ref="PLQ201:PLR201"/>
    <mergeCell ref="PLW201:PLX201"/>
    <mergeCell ref="PLY201:PLZ201"/>
    <mergeCell ref="PME201:PMF201"/>
    <mergeCell ref="PJM201:PJN201"/>
    <mergeCell ref="PJS201:PJT201"/>
    <mergeCell ref="PJU201:PJV201"/>
    <mergeCell ref="PKA201:PKB201"/>
    <mergeCell ref="PKC201:PKD201"/>
    <mergeCell ref="PKI201:PKJ201"/>
    <mergeCell ref="PKK201:PKL201"/>
    <mergeCell ref="PKQ201:PKR201"/>
    <mergeCell ref="PKS201:PKT201"/>
    <mergeCell ref="PIE201:PIF201"/>
    <mergeCell ref="PIG201:PIH201"/>
    <mergeCell ref="PIM201:PIN201"/>
    <mergeCell ref="PIO201:PIP201"/>
    <mergeCell ref="PIU201:PIV201"/>
    <mergeCell ref="PIW201:PIX201"/>
    <mergeCell ref="PJC201:PJD201"/>
    <mergeCell ref="PJE201:PJF201"/>
    <mergeCell ref="PJK201:PJL201"/>
    <mergeCell ref="PGS201:PGT201"/>
    <mergeCell ref="PGY201:PGZ201"/>
    <mergeCell ref="PHA201:PHB201"/>
    <mergeCell ref="PHG201:PHH201"/>
    <mergeCell ref="PHI201:PHJ201"/>
    <mergeCell ref="PHO201:PHP201"/>
    <mergeCell ref="PHQ201:PHR201"/>
    <mergeCell ref="PHW201:PHX201"/>
    <mergeCell ref="PHY201:PHZ201"/>
    <mergeCell ref="PFK201:PFL201"/>
    <mergeCell ref="PFM201:PFN201"/>
    <mergeCell ref="PFS201:PFT201"/>
    <mergeCell ref="PFU201:PFV201"/>
    <mergeCell ref="PGA201:PGB201"/>
    <mergeCell ref="PGC201:PGD201"/>
    <mergeCell ref="PGI201:PGJ201"/>
    <mergeCell ref="PGK201:PGL201"/>
    <mergeCell ref="PGQ201:PGR201"/>
    <mergeCell ref="PDY201:PDZ201"/>
    <mergeCell ref="PEE201:PEF201"/>
    <mergeCell ref="PEG201:PEH201"/>
    <mergeCell ref="PEM201:PEN201"/>
    <mergeCell ref="PEO201:PEP201"/>
    <mergeCell ref="PEU201:PEV201"/>
    <mergeCell ref="PEW201:PEX201"/>
    <mergeCell ref="PFC201:PFD201"/>
    <mergeCell ref="PFE201:PFF201"/>
    <mergeCell ref="PCQ201:PCR201"/>
    <mergeCell ref="PCS201:PCT201"/>
    <mergeCell ref="PCY201:PCZ201"/>
    <mergeCell ref="PDA201:PDB201"/>
    <mergeCell ref="PDG201:PDH201"/>
    <mergeCell ref="PDI201:PDJ201"/>
    <mergeCell ref="PDO201:PDP201"/>
    <mergeCell ref="PDQ201:PDR201"/>
    <mergeCell ref="PDW201:PDX201"/>
    <mergeCell ref="PBE201:PBF201"/>
    <mergeCell ref="PBK201:PBL201"/>
    <mergeCell ref="PBM201:PBN201"/>
    <mergeCell ref="PBS201:PBT201"/>
    <mergeCell ref="PBU201:PBV201"/>
    <mergeCell ref="PCA201:PCB201"/>
    <mergeCell ref="PCC201:PCD201"/>
    <mergeCell ref="PCI201:PCJ201"/>
    <mergeCell ref="PCK201:PCL201"/>
    <mergeCell ref="OZW201:OZX201"/>
    <mergeCell ref="OZY201:OZZ201"/>
    <mergeCell ref="PAE201:PAF201"/>
    <mergeCell ref="PAG201:PAH201"/>
    <mergeCell ref="PAM201:PAN201"/>
    <mergeCell ref="PAO201:PAP201"/>
    <mergeCell ref="PAU201:PAV201"/>
    <mergeCell ref="PAW201:PAX201"/>
    <mergeCell ref="PBC201:PBD201"/>
    <mergeCell ref="OYK201:OYL201"/>
    <mergeCell ref="OYQ201:OYR201"/>
    <mergeCell ref="OYS201:OYT201"/>
    <mergeCell ref="OYY201:OYZ201"/>
    <mergeCell ref="OZA201:OZB201"/>
    <mergeCell ref="OZG201:OZH201"/>
    <mergeCell ref="OZI201:OZJ201"/>
    <mergeCell ref="OZO201:OZP201"/>
    <mergeCell ref="OZQ201:OZR201"/>
    <mergeCell ref="OXC201:OXD201"/>
    <mergeCell ref="OXE201:OXF201"/>
    <mergeCell ref="OXK201:OXL201"/>
    <mergeCell ref="OXM201:OXN201"/>
    <mergeCell ref="OXS201:OXT201"/>
    <mergeCell ref="OXU201:OXV201"/>
    <mergeCell ref="OYA201:OYB201"/>
    <mergeCell ref="OYC201:OYD201"/>
    <mergeCell ref="OYI201:OYJ201"/>
    <mergeCell ref="OVQ201:OVR201"/>
    <mergeCell ref="OVW201:OVX201"/>
    <mergeCell ref="OVY201:OVZ201"/>
    <mergeCell ref="OWE201:OWF201"/>
    <mergeCell ref="OWG201:OWH201"/>
    <mergeCell ref="OWM201:OWN201"/>
    <mergeCell ref="OWO201:OWP201"/>
    <mergeCell ref="OWU201:OWV201"/>
    <mergeCell ref="OWW201:OWX201"/>
    <mergeCell ref="OUI201:OUJ201"/>
    <mergeCell ref="OUK201:OUL201"/>
    <mergeCell ref="OUQ201:OUR201"/>
    <mergeCell ref="OUS201:OUT201"/>
    <mergeCell ref="OUY201:OUZ201"/>
    <mergeCell ref="OVA201:OVB201"/>
    <mergeCell ref="OVG201:OVH201"/>
    <mergeCell ref="OVI201:OVJ201"/>
    <mergeCell ref="OVO201:OVP201"/>
    <mergeCell ref="OSW201:OSX201"/>
    <mergeCell ref="OTC201:OTD201"/>
    <mergeCell ref="OTE201:OTF201"/>
    <mergeCell ref="OTK201:OTL201"/>
    <mergeCell ref="OTM201:OTN201"/>
    <mergeCell ref="OTS201:OTT201"/>
    <mergeCell ref="OTU201:OTV201"/>
    <mergeCell ref="OUA201:OUB201"/>
    <mergeCell ref="OUC201:OUD201"/>
    <mergeCell ref="ORO201:ORP201"/>
    <mergeCell ref="ORQ201:ORR201"/>
    <mergeCell ref="ORW201:ORX201"/>
    <mergeCell ref="ORY201:ORZ201"/>
    <mergeCell ref="OSE201:OSF201"/>
    <mergeCell ref="OSG201:OSH201"/>
    <mergeCell ref="OSM201:OSN201"/>
    <mergeCell ref="OSO201:OSP201"/>
    <mergeCell ref="OSU201:OSV201"/>
    <mergeCell ref="OQC201:OQD201"/>
    <mergeCell ref="OQI201:OQJ201"/>
    <mergeCell ref="OQK201:OQL201"/>
    <mergeCell ref="OQQ201:OQR201"/>
    <mergeCell ref="OQS201:OQT201"/>
    <mergeCell ref="OQY201:OQZ201"/>
    <mergeCell ref="ORA201:ORB201"/>
    <mergeCell ref="ORG201:ORH201"/>
    <mergeCell ref="ORI201:ORJ201"/>
    <mergeCell ref="OOU201:OOV201"/>
    <mergeCell ref="OOW201:OOX201"/>
    <mergeCell ref="OPC201:OPD201"/>
    <mergeCell ref="OPE201:OPF201"/>
    <mergeCell ref="OPK201:OPL201"/>
    <mergeCell ref="OPM201:OPN201"/>
    <mergeCell ref="OPS201:OPT201"/>
    <mergeCell ref="OPU201:OPV201"/>
    <mergeCell ref="OQA201:OQB201"/>
    <mergeCell ref="ONI201:ONJ201"/>
    <mergeCell ref="ONO201:ONP201"/>
    <mergeCell ref="ONQ201:ONR201"/>
    <mergeCell ref="ONW201:ONX201"/>
    <mergeCell ref="ONY201:ONZ201"/>
    <mergeCell ref="OOE201:OOF201"/>
    <mergeCell ref="OOG201:OOH201"/>
    <mergeCell ref="OOM201:OON201"/>
    <mergeCell ref="OOO201:OOP201"/>
    <mergeCell ref="OMA201:OMB201"/>
    <mergeCell ref="OMC201:OMD201"/>
    <mergeCell ref="OMI201:OMJ201"/>
    <mergeCell ref="OMK201:OML201"/>
    <mergeCell ref="OMQ201:OMR201"/>
    <mergeCell ref="OMS201:OMT201"/>
    <mergeCell ref="OMY201:OMZ201"/>
    <mergeCell ref="ONA201:ONB201"/>
    <mergeCell ref="ONG201:ONH201"/>
    <mergeCell ref="OKO201:OKP201"/>
    <mergeCell ref="OKU201:OKV201"/>
    <mergeCell ref="OKW201:OKX201"/>
    <mergeCell ref="OLC201:OLD201"/>
    <mergeCell ref="OLE201:OLF201"/>
    <mergeCell ref="OLK201:OLL201"/>
    <mergeCell ref="OLM201:OLN201"/>
    <mergeCell ref="OLS201:OLT201"/>
    <mergeCell ref="OLU201:OLV201"/>
    <mergeCell ref="OJG201:OJH201"/>
    <mergeCell ref="OJI201:OJJ201"/>
    <mergeCell ref="OJO201:OJP201"/>
    <mergeCell ref="OJQ201:OJR201"/>
    <mergeCell ref="OJW201:OJX201"/>
    <mergeCell ref="OJY201:OJZ201"/>
    <mergeCell ref="OKE201:OKF201"/>
    <mergeCell ref="OKG201:OKH201"/>
    <mergeCell ref="OKM201:OKN201"/>
    <mergeCell ref="OHU201:OHV201"/>
    <mergeCell ref="OIA201:OIB201"/>
    <mergeCell ref="OIC201:OID201"/>
    <mergeCell ref="OII201:OIJ201"/>
    <mergeCell ref="OIK201:OIL201"/>
    <mergeCell ref="OIQ201:OIR201"/>
    <mergeCell ref="OIS201:OIT201"/>
    <mergeCell ref="OIY201:OIZ201"/>
    <mergeCell ref="OJA201:OJB201"/>
    <mergeCell ref="OGM201:OGN201"/>
    <mergeCell ref="OGO201:OGP201"/>
    <mergeCell ref="OGU201:OGV201"/>
    <mergeCell ref="OGW201:OGX201"/>
    <mergeCell ref="OHC201:OHD201"/>
    <mergeCell ref="OHE201:OHF201"/>
    <mergeCell ref="OHK201:OHL201"/>
    <mergeCell ref="OHM201:OHN201"/>
    <mergeCell ref="OHS201:OHT201"/>
    <mergeCell ref="OFA201:OFB201"/>
    <mergeCell ref="OFG201:OFH201"/>
    <mergeCell ref="OFI201:OFJ201"/>
    <mergeCell ref="OFO201:OFP201"/>
    <mergeCell ref="OFQ201:OFR201"/>
    <mergeCell ref="OFW201:OFX201"/>
    <mergeCell ref="OFY201:OFZ201"/>
    <mergeCell ref="OGE201:OGF201"/>
    <mergeCell ref="OGG201:OGH201"/>
    <mergeCell ref="ODS201:ODT201"/>
    <mergeCell ref="ODU201:ODV201"/>
    <mergeCell ref="OEA201:OEB201"/>
    <mergeCell ref="OEC201:OED201"/>
    <mergeCell ref="OEI201:OEJ201"/>
    <mergeCell ref="OEK201:OEL201"/>
    <mergeCell ref="OEQ201:OER201"/>
    <mergeCell ref="OES201:OET201"/>
    <mergeCell ref="OEY201:OEZ201"/>
    <mergeCell ref="OCG201:OCH201"/>
    <mergeCell ref="OCM201:OCN201"/>
    <mergeCell ref="OCO201:OCP201"/>
    <mergeCell ref="OCU201:OCV201"/>
    <mergeCell ref="OCW201:OCX201"/>
    <mergeCell ref="ODC201:ODD201"/>
    <mergeCell ref="ODE201:ODF201"/>
    <mergeCell ref="ODK201:ODL201"/>
    <mergeCell ref="ODM201:ODN201"/>
    <mergeCell ref="OAY201:OAZ201"/>
    <mergeCell ref="OBA201:OBB201"/>
    <mergeCell ref="OBG201:OBH201"/>
    <mergeCell ref="OBI201:OBJ201"/>
    <mergeCell ref="OBO201:OBP201"/>
    <mergeCell ref="OBQ201:OBR201"/>
    <mergeCell ref="OBW201:OBX201"/>
    <mergeCell ref="OBY201:OBZ201"/>
    <mergeCell ref="OCE201:OCF201"/>
    <mergeCell ref="NZM201:NZN201"/>
    <mergeCell ref="NZS201:NZT201"/>
    <mergeCell ref="NZU201:NZV201"/>
    <mergeCell ref="OAA201:OAB201"/>
    <mergeCell ref="OAC201:OAD201"/>
    <mergeCell ref="OAI201:OAJ201"/>
    <mergeCell ref="OAK201:OAL201"/>
    <mergeCell ref="OAQ201:OAR201"/>
    <mergeCell ref="OAS201:OAT201"/>
    <mergeCell ref="NYE201:NYF201"/>
    <mergeCell ref="NYG201:NYH201"/>
    <mergeCell ref="NYM201:NYN201"/>
    <mergeCell ref="NYO201:NYP201"/>
    <mergeCell ref="NYU201:NYV201"/>
    <mergeCell ref="NYW201:NYX201"/>
    <mergeCell ref="NZC201:NZD201"/>
    <mergeCell ref="NZE201:NZF201"/>
    <mergeCell ref="NZK201:NZL201"/>
    <mergeCell ref="NWS201:NWT201"/>
    <mergeCell ref="NWY201:NWZ201"/>
    <mergeCell ref="NXA201:NXB201"/>
    <mergeCell ref="NXG201:NXH201"/>
    <mergeCell ref="NXI201:NXJ201"/>
    <mergeCell ref="NXO201:NXP201"/>
    <mergeCell ref="NXQ201:NXR201"/>
    <mergeCell ref="NXW201:NXX201"/>
    <mergeCell ref="NXY201:NXZ201"/>
    <mergeCell ref="NVK201:NVL201"/>
    <mergeCell ref="NVM201:NVN201"/>
    <mergeCell ref="NVS201:NVT201"/>
    <mergeCell ref="NVU201:NVV201"/>
    <mergeCell ref="NWA201:NWB201"/>
    <mergeCell ref="NWC201:NWD201"/>
    <mergeCell ref="NWI201:NWJ201"/>
    <mergeCell ref="NWK201:NWL201"/>
    <mergeCell ref="NWQ201:NWR201"/>
    <mergeCell ref="NTY201:NTZ201"/>
    <mergeCell ref="NUE201:NUF201"/>
    <mergeCell ref="NUG201:NUH201"/>
    <mergeCell ref="NUM201:NUN201"/>
    <mergeCell ref="NUO201:NUP201"/>
    <mergeCell ref="NUU201:NUV201"/>
    <mergeCell ref="NUW201:NUX201"/>
    <mergeCell ref="NVC201:NVD201"/>
    <mergeCell ref="NVE201:NVF201"/>
    <mergeCell ref="NSQ201:NSR201"/>
    <mergeCell ref="NSS201:NST201"/>
    <mergeCell ref="NSY201:NSZ201"/>
    <mergeCell ref="NTA201:NTB201"/>
    <mergeCell ref="NTG201:NTH201"/>
    <mergeCell ref="NTI201:NTJ201"/>
    <mergeCell ref="NTO201:NTP201"/>
    <mergeCell ref="NTQ201:NTR201"/>
    <mergeCell ref="NTW201:NTX201"/>
    <mergeCell ref="NRE201:NRF201"/>
    <mergeCell ref="NRK201:NRL201"/>
    <mergeCell ref="NRM201:NRN201"/>
    <mergeCell ref="NRS201:NRT201"/>
    <mergeCell ref="NRU201:NRV201"/>
    <mergeCell ref="NSA201:NSB201"/>
    <mergeCell ref="NSC201:NSD201"/>
    <mergeCell ref="NSI201:NSJ201"/>
    <mergeCell ref="NSK201:NSL201"/>
    <mergeCell ref="NPW201:NPX201"/>
    <mergeCell ref="NPY201:NPZ201"/>
    <mergeCell ref="NQE201:NQF201"/>
    <mergeCell ref="NQG201:NQH201"/>
    <mergeCell ref="NQM201:NQN201"/>
    <mergeCell ref="NQO201:NQP201"/>
    <mergeCell ref="NQU201:NQV201"/>
    <mergeCell ref="NQW201:NQX201"/>
    <mergeCell ref="NRC201:NRD201"/>
    <mergeCell ref="NOK201:NOL201"/>
    <mergeCell ref="NOQ201:NOR201"/>
    <mergeCell ref="NOS201:NOT201"/>
    <mergeCell ref="NOY201:NOZ201"/>
    <mergeCell ref="NPA201:NPB201"/>
    <mergeCell ref="NPG201:NPH201"/>
    <mergeCell ref="NPI201:NPJ201"/>
    <mergeCell ref="NPO201:NPP201"/>
    <mergeCell ref="NPQ201:NPR201"/>
    <mergeCell ref="NNC201:NND201"/>
    <mergeCell ref="NNE201:NNF201"/>
    <mergeCell ref="NNK201:NNL201"/>
    <mergeCell ref="NNM201:NNN201"/>
    <mergeCell ref="NNS201:NNT201"/>
    <mergeCell ref="NNU201:NNV201"/>
    <mergeCell ref="NOA201:NOB201"/>
    <mergeCell ref="NOC201:NOD201"/>
    <mergeCell ref="NOI201:NOJ201"/>
    <mergeCell ref="NLQ201:NLR201"/>
    <mergeCell ref="NLW201:NLX201"/>
    <mergeCell ref="NLY201:NLZ201"/>
    <mergeCell ref="NME201:NMF201"/>
    <mergeCell ref="NMG201:NMH201"/>
    <mergeCell ref="NMM201:NMN201"/>
    <mergeCell ref="NMO201:NMP201"/>
    <mergeCell ref="NMU201:NMV201"/>
    <mergeCell ref="NMW201:NMX201"/>
    <mergeCell ref="NKI201:NKJ201"/>
    <mergeCell ref="NKK201:NKL201"/>
    <mergeCell ref="NKQ201:NKR201"/>
    <mergeCell ref="NKS201:NKT201"/>
    <mergeCell ref="NKY201:NKZ201"/>
    <mergeCell ref="NLA201:NLB201"/>
    <mergeCell ref="NLG201:NLH201"/>
    <mergeCell ref="NLI201:NLJ201"/>
    <mergeCell ref="NLO201:NLP201"/>
    <mergeCell ref="NIW201:NIX201"/>
    <mergeCell ref="NJC201:NJD201"/>
    <mergeCell ref="NJE201:NJF201"/>
    <mergeCell ref="NJK201:NJL201"/>
    <mergeCell ref="NJM201:NJN201"/>
    <mergeCell ref="NJS201:NJT201"/>
    <mergeCell ref="NJU201:NJV201"/>
    <mergeCell ref="NKA201:NKB201"/>
    <mergeCell ref="NKC201:NKD201"/>
    <mergeCell ref="NHO201:NHP201"/>
    <mergeCell ref="NHQ201:NHR201"/>
    <mergeCell ref="NHW201:NHX201"/>
    <mergeCell ref="NHY201:NHZ201"/>
    <mergeCell ref="NIE201:NIF201"/>
    <mergeCell ref="NIG201:NIH201"/>
    <mergeCell ref="NIM201:NIN201"/>
    <mergeCell ref="NIO201:NIP201"/>
    <mergeCell ref="NIU201:NIV201"/>
    <mergeCell ref="NGC201:NGD201"/>
    <mergeCell ref="NGI201:NGJ201"/>
    <mergeCell ref="NGK201:NGL201"/>
    <mergeCell ref="NGQ201:NGR201"/>
    <mergeCell ref="NGS201:NGT201"/>
    <mergeCell ref="NGY201:NGZ201"/>
    <mergeCell ref="NHA201:NHB201"/>
    <mergeCell ref="NHG201:NHH201"/>
    <mergeCell ref="NHI201:NHJ201"/>
    <mergeCell ref="NEU201:NEV201"/>
    <mergeCell ref="NEW201:NEX201"/>
    <mergeCell ref="NFC201:NFD201"/>
    <mergeCell ref="NFE201:NFF201"/>
    <mergeCell ref="NFK201:NFL201"/>
    <mergeCell ref="NFM201:NFN201"/>
    <mergeCell ref="NFS201:NFT201"/>
    <mergeCell ref="NFU201:NFV201"/>
    <mergeCell ref="NGA201:NGB201"/>
    <mergeCell ref="NDI201:NDJ201"/>
    <mergeCell ref="NDO201:NDP201"/>
    <mergeCell ref="NDQ201:NDR201"/>
    <mergeCell ref="NDW201:NDX201"/>
    <mergeCell ref="NDY201:NDZ201"/>
    <mergeCell ref="NEE201:NEF201"/>
    <mergeCell ref="NEG201:NEH201"/>
    <mergeCell ref="NEM201:NEN201"/>
    <mergeCell ref="NEO201:NEP201"/>
    <mergeCell ref="NCA201:NCB201"/>
    <mergeCell ref="NCC201:NCD201"/>
    <mergeCell ref="NCI201:NCJ201"/>
    <mergeCell ref="NCK201:NCL201"/>
    <mergeCell ref="NCQ201:NCR201"/>
    <mergeCell ref="NCS201:NCT201"/>
    <mergeCell ref="NCY201:NCZ201"/>
    <mergeCell ref="NDA201:NDB201"/>
    <mergeCell ref="NDG201:NDH201"/>
    <mergeCell ref="NAO201:NAP201"/>
    <mergeCell ref="NAU201:NAV201"/>
    <mergeCell ref="NAW201:NAX201"/>
    <mergeCell ref="NBC201:NBD201"/>
    <mergeCell ref="NBE201:NBF201"/>
    <mergeCell ref="NBK201:NBL201"/>
    <mergeCell ref="NBM201:NBN201"/>
    <mergeCell ref="NBS201:NBT201"/>
    <mergeCell ref="NBU201:NBV201"/>
    <mergeCell ref="MZG201:MZH201"/>
    <mergeCell ref="MZI201:MZJ201"/>
    <mergeCell ref="MZO201:MZP201"/>
    <mergeCell ref="MZQ201:MZR201"/>
    <mergeCell ref="MZW201:MZX201"/>
    <mergeCell ref="MZY201:MZZ201"/>
    <mergeCell ref="NAE201:NAF201"/>
    <mergeCell ref="NAG201:NAH201"/>
    <mergeCell ref="NAM201:NAN201"/>
    <mergeCell ref="MXU201:MXV201"/>
    <mergeCell ref="MYA201:MYB201"/>
    <mergeCell ref="MYC201:MYD201"/>
    <mergeCell ref="MYI201:MYJ201"/>
    <mergeCell ref="MYK201:MYL201"/>
    <mergeCell ref="MYQ201:MYR201"/>
    <mergeCell ref="MYS201:MYT201"/>
    <mergeCell ref="MYY201:MYZ201"/>
    <mergeCell ref="MZA201:MZB201"/>
    <mergeCell ref="MWM201:MWN201"/>
    <mergeCell ref="MWO201:MWP201"/>
    <mergeCell ref="MWU201:MWV201"/>
    <mergeCell ref="MWW201:MWX201"/>
    <mergeCell ref="MXC201:MXD201"/>
    <mergeCell ref="MXE201:MXF201"/>
    <mergeCell ref="MXK201:MXL201"/>
    <mergeCell ref="MXM201:MXN201"/>
    <mergeCell ref="MXS201:MXT201"/>
    <mergeCell ref="MVA201:MVB201"/>
    <mergeCell ref="MVG201:MVH201"/>
    <mergeCell ref="MVI201:MVJ201"/>
    <mergeCell ref="MVO201:MVP201"/>
    <mergeCell ref="MVQ201:MVR201"/>
    <mergeCell ref="MVW201:MVX201"/>
    <mergeCell ref="MVY201:MVZ201"/>
    <mergeCell ref="MWE201:MWF201"/>
    <mergeCell ref="MWG201:MWH201"/>
    <mergeCell ref="MTS201:MTT201"/>
    <mergeCell ref="MTU201:MTV201"/>
    <mergeCell ref="MUA201:MUB201"/>
    <mergeCell ref="MUC201:MUD201"/>
    <mergeCell ref="MUI201:MUJ201"/>
    <mergeCell ref="MUK201:MUL201"/>
    <mergeCell ref="MUQ201:MUR201"/>
    <mergeCell ref="MUS201:MUT201"/>
    <mergeCell ref="MUY201:MUZ201"/>
    <mergeCell ref="MSG201:MSH201"/>
    <mergeCell ref="MSM201:MSN201"/>
    <mergeCell ref="MSO201:MSP201"/>
    <mergeCell ref="MSU201:MSV201"/>
    <mergeCell ref="MSW201:MSX201"/>
    <mergeCell ref="MTC201:MTD201"/>
    <mergeCell ref="MTE201:MTF201"/>
    <mergeCell ref="MTK201:MTL201"/>
    <mergeCell ref="MTM201:MTN201"/>
    <mergeCell ref="MQY201:MQZ201"/>
    <mergeCell ref="MRA201:MRB201"/>
    <mergeCell ref="MRG201:MRH201"/>
    <mergeCell ref="MRI201:MRJ201"/>
    <mergeCell ref="MRO201:MRP201"/>
    <mergeCell ref="MRQ201:MRR201"/>
    <mergeCell ref="MRW201:MRX201"/>
    <mergeCell ref="MRY201:MRZ201"/>
    <mergeCell ref="MSE201:MSF201"/>
    <mergeCell ref="MPM201:MPN201"/>
    <mergeCell ref="MPS201:MPT201"/>
    <mergeCell ref="MPU201:MPV201"/>
    <mergeCell ref="MQA201:MQB201"/>
    <mergeCell ref="MQC201:MQD201"/>
    <mergeCell ref="MQI201:MQJ201"/>
    <mergeCell ref="MQK201:MQL201"/>
    <mergeCell ref="MQQ201:MQR201"/>
    <mergeCell ref="MQS201:MQT201"/>
    <mergeCell ref="MOE201:MOF201"/>
    <mergeCell ref="MOG201:MOH201"/>
    <mergeCell ref="MOM201:MON201"/>
    <mergeCell ref="MOO201:MOP201"/>
    <mergeCell ref="MOU201:MOV201"/>
    <mergeCell ref="MOW201:MOX201"/>
    <mergeCell ref="MPC201:MPD201"/>
    <mergeCell ref="MPE201:MPF201"/>
    <mergeCell ref="MPK201:MPL201"/>
    <mergeCell ref="MMS201:MMT201"/>
    <mergeCell ref="MMY201:MMZ201"/>
    <mergeCell ref="MNA201:MNB201"/>
    <mergeCell ref="MNG201:MNH201"/>
    <mergeCell ref="MNI201:MNJ201"/>
    <mergeCell ref="MNO201:MNP201"/>
    <mergeCell ref="MNQ201:MNR201"/>
    <mergeCell ref="MNW201:MNX201"/>
    <mergeCell ref="MNY201:MNZ201"/>
    <mergeCell ref="MLK201:MLL201"/>
    <mergeCell ref="MLM201:MLN201"/>
    <mergeCell ref="MLS201:MLT201"/>
    <mergeCell ref="MLU201:MLV201"/>
    <mergeCell ref="MMA201:MMB201"/>
    <mergeCell ref="MMC201:MMD201"/>
    <mergeCell ref="MMI201:MMJ201"/>
    <mergeCell ref="MMK201:MML201"/>
    <mergeCell ref="MMQ201:MMR201"/>
    <mergeCell ref="MJY201:MJZ201"/>
    <mergeCell ref="MKE201:MKF201"/>
    <mergeCell ref="MKG201:MKH201"/>
    <mergeCell ref="MKM201:MKN201"/>
    <mergeCell ref="MKO201:MKP201"/>
    <mergeCell ref="MKU201:MKV201"/>
    <mergeCell ref="MKW201:MKX201"/>
    <mergeCell ref="MLC201:MLD201"/>
    <mergeCell ref="MLE201:MLF201"/>
    <mergeCell ref="MIQ201:MIR201"/>
    <mergeCell ref="MIS201:MIT201"/>
    <mergeCell ref="MIY201:MIZ201"/>
    <mergeCell ref="MJA201:MJB201"/>
    <mergeCell ref="MJG201:MJH201"/>
    <mergeCell ref="MJI201:MJJ201"/>
    <mergeCell ref="MJO201:MJP201"/>
    <mergeCell ref="MJQ201:MJR201"/>
    <mergeCell ref="MJW201:MJX201"/>
    <mergeCell ref="MHE201:MHF201"/>
    <mergeCell ref="MHK201:MHL201"/>
    <mergeCell ref="MHM201:MHN201"/>
    <mergeCell ref="MHS201:MHT201"/>
    <mergeCell ref="MHU201:MHV201"/>
    <mergeCell ref="MIA201:MIB201"/>
    <mergeCell ref="MIC201:MID201"/>
    <mergeCell ref="MII201:MIJ201"/>
    <mergeCell ref="MIK201:MIL201"/>
    <mergeCell ref="MFW201:MFX201"/>
    <mergeCell ref="MFY201:MFZ201"/>
    <mergeCell ref="MGE201:MGF201"/>
    <mergeCell ref="MGG201:MGH201"/>
    <mergeCell ref="MGM201:MGN201"/>
    <mergeCell ref="MGO201:MGP201"/>
    <mergeCell ref="MGU201:MGV201"/>
    <mergeCell ref="MGW201:MGX201"/>
    <mergeCell ref="MHC201:MHD201"/>
    <mergeCell ref="MEK201:MEL201"/>
    <mergeCell ref="MEQ201:MER201"/>
    <mergeCell ref="MES201:MET201"/>
    <mergeCell ref="MEY201:MEZ201"/>
    <mergeCell ref="MFA201:MFB201"/>
    <mergeCell ref="MFG201:MFH201"/>
    <mergeCell ref="MFI201:MFJ201"/>
    <mergeCell ref="MFO201:MFP201"/>
    <mergeCell ref="MFQ201:MFR201"/>
    <mergeCell ref="MDC201:MDD201"/>
    <mergeCell ref="MDE201:MDF201"/>
    <mergeCell ref="MDK201:MDL201"/>
    <mergeCell ref="MDM201:MDN201"/>
    <mergeCell ref="MDS201:MDT201"/>
    <mergeCell ref="MDU201:MDV201"/>
    <mergeCell ref="MEA201:MEB201"/>
    <mergeCell ref="MEC201:MED201"/>
    <mergeCell ref="MEI201:MEJ201"/>
    <mergeCell ref="MBQ201:MBR201"/>
    <mergeCell ref="MBW201:MBX201"/>
    <mergeCell ref="MBY201:MBZ201"/>
    <mergeCell ref="MCE201:MCF201"/>
    <mergeCell ref="MCG201:MCH201"/>
    <mergeCell ref="MCM201:MCN201"/>
    <mergeCell ref="MCO201:MCP201"/>
    <mergeCell ref="MCU201:MCV201"/>
    <mergeCell ref="MCW201:MCX201"/>
    <mergeCell ref="MAI201:MAJ201"/>
    <mergeCell ref="MAK201:MAL201"/>
    <mergeCell ref="MAQ201:MAR201"/>
    <mergeCell ref="MAS201:MAT201"/>
    <mergeCell ref="MAY201:MAZ201"/>
    <mergeCell ref="MBA201:MBB201"/>
    <mergeCell ref="MBG201:MBH201"/>
    <mergeCell ref="MBI201:MBJ201"/>
    <mergeCell ref="MBO201:MBP201"/>
    <mergeCell ref="LYW201:LYX201"/>
    <mergeCell ref="LZC201:LZD201"/>
    <mergeCell ref="LZE201:LZF201"/>
    <mergeCell ref="LZK201:LZL201"/>
    <mergeCell ref="LZM201:LZN201"/>
    <mergeCell ref="LZS201:LZT201"/>
    <mergeCell ref="LZU201:LZV201"/>
    <mergeCell ref="MAA201:MAB201"/>
    <mergeCell ref="MAC201:MAD201"/>
    <mergeCell ref="LXO201:LXP201"/>
    <mergeCell ref="LXQ201:LXR201"/>
    <mergeCell ref="LXW201:LXX201"/>
    <mergeCell ref="LXY201:LXZ201"/>
    <mergeCell ref="LYE201:LYF201"/>
    <mergeCell ref="LYG201:LYH201"/>
    <mergeCell ref="LYM201:LYN201"/>
    <mergeCell ref="LYO201:LYP201"/>
    <mergeCell ref="LYU201:LYV201"/>
    <mergeCell ref="LWC201:LWD201"/>
    <mergeCell ref="LWI201:LWJ201"/>
    <mergeCell ref="LWK201:LWL201"/>
    <mergeCell ref="LWQ201:LWR201"/>
    <mergeCell ref="LWS201:LWT201"/>
    <mergeCell ref="LWY201:LWZ201"/>
    <mergeCell ref="LXA201:LXB201"/>
    <mergeCell ref="LXG201:LXH201"/>
    <mergeCell ref="LXI201:LXJ201"/>
    <mergeCell ref="LUU201:LUV201"/>
    <mergeCell ref="LUW201:LUX201"/>
    <mergeCell ref="LVC201:LVD201"/>
    <mergeCell ref="LVE201:LVF201"/>
    <mergeCell ref="LVK201:LVL201"/>
    <mergeCell ref="LVM201:LVN201"/>
    <mergeCell ref="LVS201:LVT201"/>
    <mergeCell ref="LVU201:LVV201"/>
    <mergeCell ref="LWA201:LWB201"/>
    <mergeCell ref="LTI201:LTJ201"/>
    <mergeCell ref="LTO201:LTP201"/>
    <mergeCell ref="LTQ201:LTR201"/>
    <mergeCell ref="LTW201:LTX201"/>
    <mergeCell ref="LTY201:LTZ201"/>
    <mergeCell ref="LUE201:LUF201"/>
    <mergeCell ref="LUG201:LUH201"/>
    <mergeCell ref="LUM201:LUN201"/>
    <mergeCell ref="LUO201:LUP201"/>
    <mergeCell ref="LSA201:LSB201"/>
    <mergeCell ref="LSC201:LSD201"/>
    <mergeCell ref="LSI201:LSJ201"/>
    <mergeCell ref="LSK201:LSL201"/>
    <mergeCell ref="LSQ201:LSR201"/>
    <mergeCell ref="LSS201:LST201"/>
    <mergeCell ref="LSY201:LSZ201"/>
    <mergeCell ref="LTA201:LTB201"/>
    <mergeCell ref="LTG201:LTH201"/>
    <mergeCell ref="LQO201:LQP201"/>
    <mergeCell ref="LQU201:LQV201"/>
    <mergeCell ref="LQW201:LQX201"/>
    <mergeCell ref="LRC201:LRD201"/>
    <mergeCell ref="LRE201:LRF201"/>
    <mergeCell ref="LRK201:LRL201"/>
    <mergeCell ref="LRM201:LRN201"/>
    <mergeCell ref="LRS201:LRT201"/>
    <mergeCell ref="LRU201:LRV201"/>
    <mergeCell ref="LPG201:LPH201"/>
    <mergeCell ref="LPI201:LPJ201"/>
    <mergeCell ref="LPO201:LPP201"/>
    <mergeCell ref="LPQ201:LPR201"/>
    <mergeCell ref="LPW201:LPX201"/>
    <mergeCell ref="LPY201:LPZ201"/>
    <mergeCell ref="LQE201:LQF201"/>
    <mergeCell ref="LQG201:LQH201"/>
    <mergeCell ref="LQM201:LQN201"/>
    <mergeCell ref="LNU201:LNV201"/>
    <mergeCell ref="LOA201:LOB201"/>
    <mergeCell ref="LOC201:LOD201"/>
    <mergeCell ref="LOI201:LOJ201"/>
    <mergeCell ref="LOK201:LOL201"/>
    <mergeCell ref="LOQ201:LOR201"/>
    <mergeCell ref="LOS201:LOT201"/>
    <mergeCell ref="LOY201:LOZ201"/>
    <mergeCell ref="LPA201:LPB201"/>
    <mergeCell ref="LMM201:LMN201"/>
    <mergeCell ref="LMO201:LMP201"/>
    <mergeCell ref="LMU201:LMV201"/>
    <mergeCell ref="LMW201:LMX201"/>
    <mergeCell ref="LNC201:LND201"/>
    <mergeCell ref="LNE201:LNF201"/>
    <mergeCell ref="LNK201:LNL201"/>
    <mergeCell ref="LNM201:LNN201"/>
    <mergeCell ref="LNS201:LNT201"/>
    <mergeCell ref="LLA201:LLB201"/>
    <mergeCell ref="LLG201:LLH201"/>
    <mergeCell ref="LLI201:LLJ201"/>
    <mergeCell ref="LLO201:LLP201"/>
    <mergeCell ref="LLQ201:LLR201"/>
    <mergeCell ref="LLW201:LLX201"/>
    <mergeCell ref="LLY201:LLZ201"/>
    <mergeCell ref="LME201:LMF201"/>
    <mergeCell ref="LMG201:LMH201"/>
    <mergeCell ref="LJS201:LJT201"/>
    <mergeCell ref="LJU201:LJV201"/>
    <mergeCell ref="LKA201:LKB201"/>
    <mergeCell ref="LKC201:LKD201"/>
    <mergeCell ref="LKI201:LKJ201"/>
    <mergeCell ref="LKK201:LKL201"/>
    <mergeCell ref="LKQ201:LKR201"/>
    <mergeCell ref="LKS201:LKT201"/>
    <mergeCell ref="LKY201:LKZ201"/>
    <mergeCell ref="LIG201:LIH201"/>
    <mergeCell ref="LIM201:LIN201"/>
    <mergeCell ref="LIO201:LIP201"/>
    <mergeCell ref="LIU201:LIV201"/>
    <mergeCell ref="LIW201:LIX201"/>
    <mergeCell ref="LJC201:LJD201"/>
    <mergeCell ref="LJE201:LJF201"/>
    <mergeCell ref="LJK201:LJL201"/>
    <mergeCell ref="LJM201:LJN201"/>
    <mergeCell ref="LGY201:LGZ201"/>
    <mergeCell ref="LHA201:LHB201"/>
    <mergeCell ref="LHG201:LHH201"/>
    <mergeCell ref="LHI201:LHJ201"/>
    <mergeCell ref="LHO201:LHP201"/>
    <mergeCell ref="LHQ201:LHR201"/>
    <mergeCell ref="LHW201:LHX201"/>
    <mergeCell ref="LHY201:LHZ201"/>
    <mergeCell ref="LIE201:LIF201"/>
    <mergeCell ref="LFM201:LFN201"/>
    <mergeCell ref="LFS201:LFT201"/>
    <mergeCell ref="LFU201:LFV201"/>
    <mergeCell ref="LGA201:LGB201"/>
    <mergeCell ref="LGC201:LGD201"/>
    <mergeCell ref="LGI201:LGJ201"/>
    <mergeCell ref="LGK201:LGL201"/>
    <mergeCell ref="LGQ201:LGR201"/>
    <mergeCell ref="LGS201:LGT201"/>
    <mergeCell ref="LEE201:LEF201"/>
    <mergeCell ref="LEG201:LEH201"/>
    <mergeCell ref="LEM201:LEN201"/>
    <mergeCell ref="LEO201:LEP201"/>
    <mergeCell ref="LEU201:LEV201"/>
    <mergeCell ref="LEW201:LEX201"/>
    <mergeCell ref="LFC201:LFD201"/>
    <mergeCell ref="LFE201:LFF201"/>
    <mergeCell ref="LFK201:LFL201"/>
    <mergeCell ref="LCS201:LCT201"/>
    <mergeCell ref="LCY201:LCZ201"/>
    <mergeCell ref="LDA201:LDB201"/>
    <mergeCell ref="LDG201:LDH201"/>
    <mergeCell ref="LDI201:LDJ201"/>
    <mergeCell ref="LDO201:LDP201"/>
    <mergeCell ref="LDQ201:LDR201"/>
    <mergeCell ref="LDW201:LDX201"/>
    <mergeCell ref="LDY201:LDZ201"/>
    <mergeCell ref="LBK201:LBL201"/>
    <mergeCell ref="LBM201:LBN201"/>
    <mergeCell ref="LBS201:LBT201"/>
    <mergeCell ref="LBU201:LBV201"/>
    <mergeCell ref="LCA201:LCB201"/>
    <mergeCell ref="LCC201:LCD201"/>
    <mergeCell ref="LCI201:LCJ201"/>
    <mergeCell ref="LCK201:LCL201"/>
    <mergeCell ref="LCQ201:LCR201"/>
    <mergeCell ref="KZY201:KZZ201"/>
    <mergeCell ref="LAE201:LAF201"/>
    <mergeCell ref="LAG201:LAH201"/>
    <mergeCell ref="LAM201:LAN201"/>
    <mergeCell ref="LAO201:LAP201"/>
    <mergeCell ref="LAU201:LAV201"/>
    <mergeCell ref="LAW201:LAX201"/>
    <mergeCell ref="LBC201:LBD201"/>
    <mergeCell ref="LBE201:LBF201"/>
    <mergeCell ref="KYQ201:KYR201"/>
    <mergeCell ref="KYS201:KYT201"/>
    <mergeCell ref="KYY201:KYZ201"/>
    <mergeCell ref="KZA201:KZB201"/>
    <mergeCell ref="KZG201:KZH201"/>
    <mergeCell ref="KZI201:KZJ201"/>
    <mergeCell ref="KZO201:KZP201"/>
    <mergeCell ref="KZQ201:KZR201"/>
    <mergeCell ref="KZW201:KZX201"/>
    <mergeCell ref="KXE201:KXF201"/>
    <mergeCell ref="KXK201:KXL201"/>
    <mergeCell ref="KXM201:KXN201"/>
    <mergeCell ref="KXS201:KXT201"/>
    <mergeCell ref="KXU201:KXV201"/>
    <mergeCell ref="KYA201:KYB201"/>
    <mergeCell ref="KYC201:KYD201"/>
    <mergeCell ref="KYI201:KYJ201"/>
    <mergeCell ref="KYK201:KYL201"/>
    <mergeCell ref="KVW201:KVX201"/>
    <mergeCell ref="KVY201:KVZ201"/>
    <mergeCell ref="KWE201:KWF201"/>
    <mergeCell ref="KWG201:KWH201"/>
    <mergeCell ref="KWM201:KWN201"/>
    <mergeCell ref="KWO201:KWP201"/>
    <mergeCell ref="KWU201:KWV201"/>
    <mergeCell ref="KWW201:KWX201"/>
    <mergeCell ref="KXC201:KXD201"/>
    <mergeCell ref="KUK201:KUL201"/>
    <mergeCell ref="KUQ201:KUR201"/>
    <mergeCell ref="KUS201:KUT201"/>
    <mergeCell ref="KUY201:KUZ201"/>
    <mergeCell ref="KVA201:KVB201"/>
    <mergeCell ref="KVG201:KVH201"/>
    <mergeCell ref="KVI201:KVJ201"/>
    <mergeCell ref="KVO201:KVP201"/>
    <mergeCell ref="KVQ201:KVR201"/>
    <mergeCell ref="KTC201:KTD201"/>
    <mergeCell ref="KTE201:KTF201"/>
    <mergeCell ref="KTK201:KTL201"/>
    <mergeCell ref="KTM201:KTN201"/>
    <mergeCell ref="KTS201:KTT201"/>
    <mergeCell ref="KTU201:KTV201"/>
    <mergeCell ref="KUA201:KUB201"/>
    <mergeCell ref="KUC201:KUD201"/>
    <mergeCell ref="KUI201:KUJ201"/>
    <mergeCell ref="KRQ201:KRR201"/>
    <mergeCell ref="KRW201:KRX201"/>
    <mergeCell ref="KRY201:KRZ201"/>
    <mergeCell ref="KSE201:KSF201"/>
    <mergeCell ref="KSG201:KSH201"/>
    <mergeCell ref="KSM201:KSN201"/>
    <mergeCell ref="KSO201:KSP201"/>
    <mergeCell ref="KSU201:KSV201"/>
    <mergeCell ref="KSW201:KSX201"/>
    <mergeCell ref="KQI201:KQJ201"/>
    <mergeCell ref="KQK201:KQL201"/>
    <mergeCell ref="KQQ201:KQR201"/>
    <mergeCell ref="KQS201:KQT201"/>
    <mergeCell ref="KQY201:KQZ201"/>
    <mergeCell ref="KRA201:KRB201"/>
    <mergeCell ref="KRG201:KRH201"/>
    <mergeCell ref="KRI201:KRJ201"/>
    <mergeCell ref="KRO201:KRP201"/>
    <mergeCell ref="KOW201:KOX201"/>
    <mergeCell ref="KPC201:KPD201"/>
    <mergeCell ref="KPE201:KPF201"/>
    <mergeCell ref="KPK201:KPL201"/>
    <mergeCell ref="KPM201:KPN201"/>
    <mergeCell ref="KPS201:KPT201"/>
    <mergeCell ref="KPU201:KPV201"/>
    <mergeCell ref="KQA201:KQB201"/>
    <mergeCell ref="KQC201:KQD201"/>
    <mergeCell ref="KNO201:KNP201"/>
    <mergeCell ref="KNQ201:KNR201"/>
    <mergeCell ref="KNW201:KNX201"/>
    <mergeCell ref="KNY201:KNZ201"/>
    <mergeCell ref="KOE201:KOF201"/>
    <mergeCell ref="KOG201:KOH201"/>
    <mergeCell ref="KOM201:KON201"/>
    <mergeCell ref="KOO201:KOP201"/>
    <mergeCell ref="KOU201:KOV201"/>
    <mergeCell ref="KMC201:KMD201"/>
    <mergeCell ref="KMI201:KMJ201"/>
    <mergeCell ref="KMK201:KML201"/>
    <mergeCell ref="KMQ201:KMR201"/>
    <mergeCell ref="KMS201:KMT201"/>
    <mergeCell ref="KMY201:KMZ201"/>
    <mergeCell ref="KNA201:KNB201"/>
    <mergeCell ref="KNG201:KNH201"/>
    <mergeCell ref="KNI201:KNJ201"/>
    <mergeCell ref="KKU201:KKV201"/>
    <mergeCell ref="KKW201:KKX201"/>
    <mergeCell ref="KLC201:KLD201"/>
    <mergeCell ref="KLE201:KLF201"/>
    <mergeCell ref="KLK201:KLL201"/>
    <mergeCell ref="KLM201:KLN201"/>
    <mergeCell ref="KLS201:KLT201"/>
    <mergeCell ref="KLU201:KLV201"/>
    <mergeCell ref="KMA201:KMB201"/>
    <mergeCell ref="KJI201:KJJ201"/>
    <mergeCell ref="KJO201:KJP201"/>
    <mergeCell ref="KJQ201:KJR201"/>
    <mergeCell ref="KJW201:KJX201"/>
    <mergeCell ref="KJY201:KJZ201"/>
    <mergeCell ref="KKE201:KKF201"/>
    <mergeCell ref="KKG201:KKH201"/>
    <mergeCell ref="KKM201:KKN201"/>
    <mergeCell ref="KKO201:KKP201"/>
    <mergeCell ref="KIA201:KIB201"/>
    <mergeCell ref="KIC201:KID201"/>
    <mergeCell ref="KII201:KIJ201"/>
    <mergeCell ref="KIK201:KIL201"/>
    <mergeCell ref="KIQ201:KIR201"/>
    <mergeCell ref="KIS201:KIT201"/>
    <mergeCell ref="KIY201:KIZ201"/>
    <mergeCell ref="KJA201:KJB201"/>
    <mergeCell ref="KJG201:KJH201"/>
    <mergeCell ref="KGO201:KGP201"/>
    <mergeCell ref="KGU201:KGV201"/>
    <mergeCell ref="KGW201:KGX201"/>
    <mergeCell ref="KHC201:KHD201"/>
    <mergeCell ref="KHE201:KHF201"/>
    <mergeCell ref="KHK201:KHL201"/>
    <mergeCell ref="KHM201:KHN201"/>
    <mergeCell ref="KHS201:KHT201"/>
    <mergeCell ref="KHU201:KHV201"/>
    <mergeCell ref="KFG201:KFH201"/>
    <mergeCell ref="KFI201:KFJ201"/>
    <mergeCell ref="KFO201:KFP201"/>
    <mergeCell ref="KFQ201:KFR201"/>
    <mergeCell ref="KFW201:KFX201"/>
    <mergeCell ref="KFY201:KFZ201"/>
    <mergeCell ref="KGE201:KGF201"/>
    <mergeCell ref="KGG201:KGH201"/>
    <mergeCell ref="KGM201:KGN201"/>
    <mergeCell ref="KDU201:KDV201"/>
    <mergeCell ref="KEA201:KEB201"/>
    <mergeCell ref="KEC201:KED201"/>
    <mergeCell ref="KEI201:KEJ201"/>
    <mergeCell ref="KEK201:KEL201"/>
    <mergeCell ref="KEQ201:KER201"/>
    <mergeCell ref="KES201:KET201"/>
    <mergeCell ref="KEY201:KEZ201"/>
    <mergeCell ref="KFA201:KFB201"/>
    <mergeCell ref="KCM201:KCN201"/>
    <mergeCell ref="KCO201:KCP201"/>
    <mergeCell ref="KCU201:KCV201"/>
    <mergeCell ref="KCW201:KCX201"/>
    <mergeCell ref="KDC201:KDD201"/>
    <mergeCell ref="KDE201:KDF201"/>
    <mergeCell ref="KDK201:KDL201"/>
    <mergeCell ref="KDM201:KDN201"/>
    <mergeCell ref="KDS201:KDT201"/>
    <mergeCell ref="KBA201:KBB201"/>
    <mergeCell ref="KBG201:KBH201"/>
    <mergeCell ref="KBI201:KBJ201"/>
    <mergeCell ref="KBO201:KBP201"/>
    <mergeCell ref="KBQ201:KBR201"/>
    <mergeCell ref="KBW201:KBX201"/>
    <mergeCell ref="KBY201:KBZ201"/>
    <mergeCell ref="KCE201:KCF201"/>
    <mergeCell ref="KCG201:KCH201"/>
    <mergeCell ref="JZS201:JZT201"/>
    <mergeCell ref="JZU201:JZV201"/>
    <mergeCell ref="KAA201:KAB201"/>
    <mergeCell ref="KAC201:KAD201"/>
    <mergeCell ref="KAI201:KAJ201"/>
    <mergeCell ref="KAK201:KAL201"/>
    <mergeCell ref="KAQ201:KAR201"/>
    <mergeCell ref="KAS201:KAT201"/>
    <mergeCell ref="KAY201:KAZ201"/>
    <mergeCell ref="JYG201:JYH201"/>
    <mergeCell ref="JYM201:JYN201"/>
    <mergeCell ref="JYO201:JYP201"/>
    <mergeCell ref="JYU201:JYV201"/>
    <mergeCell ref="JYW201:JYX201"/>
    <mergeCell ref="JZC201:JZD201"/>
    <mergeCell ref="JZE201:JZF201"/>
    <mergeCell ref="JZK201:JZL201"/>
    <mergeCell ref="JZM201:JZN201"/>
    <mergeCell ref="JWY201:JWZ201"/>
    <mergeCell ref="JXA201:JXB201"/>
    <mergeCell ref="JXG201:JXH201"/>
    <mergeCell ref="JXI201:JXJ201"/>
    <mergeCell ref="JXO201:JXP201"/>
    <mergeCell ref="JXQ201:JXR201"/>
    <mergeCell ref="JXW201:JXX201"/>
    <mergeCell ref="JXY201:JXZ201"/>
    <mergeCell ref="JYE201:JYF201"/>
    <mergeCell ref="JVM201:JVN201"/>
    <mergeCell ref="JVS201:JVT201"/>
    <mergeCell ref="JVU201:JVV201"/>
    <mergeCell ref="JWA201:JWB201"/>
    <mergeCell ref="JWC201:JWD201"/>
    <mergeCell ref="JWI201:JWJ201"/>
    <mergeCell ref="JWK201:JWL201"/>
    <mergeCell ref="JWQ201:JWR201"/>
    <mergeCell ref="JWS201:JWT201"/>
    <mergeCell ref="JUE201:JUF201"/>
    <mergeCell ref="JUG201:JUH201"/>
    <mergeCell ref="JUM201:JUN201"/>
    <mergeCell ref="JUO201:JUP201"/>
    <mergeCell ref="JUU201:JUV201"/>
    <mergeCell ref="JUW201:JUX201"/>
    <mergeCell ref="JVC201:JVD201"/>
    <mergeCell ref="JVE201:JVF201"/>
    <mergeCell ref="JVK201:JVL201"/>
    <mergeCell ref="JSS201:JST201"/>
    <mergeCell ref="JSY201:JSZ201"/>
    <mergeCell ref="JTA201:JTB201"/>
    <mergeCell ref="JTG201:JTH201"/>
    <mergeCell ref="JTI201:JTJ201"/>
    <mergeCell ref="JTO201:JTP201"/>
    <mergeCell ref="JTQ201:JTR201"/>
    <mergeCell ref="JTW201:JTX201"/>
    <mergeCell ref="JTY201:JTZ201"/>
    <mergeCell ref="JRK201:JRL201"/>
    <mergeCell ref="JRM201:JRN201"/>
    <mergeCell ref="JRS201:JRT201"/>
    <mergeCell ref="JRU201:JRV201"/>
    <mergeCell ref="JSA201:JSB201"/>
    <mergeCell ref="JSC201:JSD201"/>
    <mergeCell ref="JSI201:JSJ201"/>
    <mergeCell ref="JSK201:JSL201"/>
    <mergeCell ref="JSQ201:JSR201"/>
    <mergeCell ref="JPY201:JPZ201"/>
    <mergeCell ref="JQE201:JQF201"/>
    <mergeCell ref="JQG201:JQH201"/>
    <mergeCell ref="JQM201:JQN201"/>
    <mergeCell ref="JQO201:JQP201"/>
    <mergeCell ref="JQU201:JQV201"/>
    <mergeCell ref="JQW201:JQX201"/>
    <mergeCell ref="JRC201:JRD201"/>
    <mergeCell ref="JRE201:JRF201"/>
    <mergeCell ref="JOQ201:JOR201"/>
    <mergeCell ref="JOS201:JOT201"/>
    <mergeCell ref="JOY201:JOZ201"/>
    <mergeCell ref="JPA201:JPB201"/>
    <mergeCell ref="JPG201:JPH201"/>
    <mergeCell ref="JPI201:JPJ201"/>
    <mergeCell ref="JPO201:JPP201"/>
    <mergeCell ref="JPQ201:JPR201"/>
    <mergeCell ref="JPW201:JPX201"/>
    <mergeCell ref="JNE201:JNF201"/>
    <mergeCell ref="JNK201:JNL201"/>
    <mergeCell ref="JNM201:JNN201"/>
    <mergeCell ref="JNS201:JNT201"/>
    <mergeCell ref="JNU201:JNV201"/>
    <mergeCell ref="JOA201:JOB201"/>
    <mergeCell ref="JOC201:JOD201"/>
    <mergeCell ref="JOI201:JOJ201"/>
    <mergeCell ref="JOK201:JOL201"/>
    <mergeCell ref="JLW201:JLX201"/>
    <mergeCell ref="JLY201:JLZ201"/>
    <mergeCell ref="JME201:JMF201"/>
    <mergeCell ref="JMG201:JMH201"/>
    <mergeCell ref="JMM201:JMN201"/>
    <mergeCell ref="JMO201:JMP201"/>
    <mergeCell ref="JMU201:JMV201"/>
    <mergeCell ref="JMW201:JMX201"/>
    <mergeCell ref="JNC201:JND201"/>
    <mergeCell ref="JKK201:JKL201"/>
    <mergeCell ref="JKQ201:JKR201"/>
    <mergeCell ref="JKS201:JKT201"/>
    <mergeCell ref="JKY201:JKZ201"/>
    <mergeCell ref="JLA201:JLB201"/>
    <mergeCell ref="JLG201:JLH201"/>
    <mergeCell ref="JLI201:JLJ201"/>
    <mergeCell ref="JLO201:JLP201"/>
    <mergeCell ref="JLQ201:JLR201"/>
    <mergeCell ref="JJC201:JJD201"/>
    <mergeCell ref="JJE201:JJF201"/>
    <mergeCell ref="JJK201:JJL201"/>
    <mergeCell ref="JJM201:JJN201"/>
    <mergeCell ref="JJS201:JJT201"/>
    <mergeCell ref="JJU201:JJV201"/>
    <mergeCell ref="JKA201:JKB201"/>
    <mergeCell ref="JKC201:JKD201"/>
    <mergeCell ref="JKI201:JKJ201"/>
    <mergeCell ref="JHQ201:JHR201"/>
    <mergeCell ref="JHW201:JHX201"/>
    <mergeCell ref="JHY201:JHZ201"/>
    <mergeCell ref="JIE201:JIF201"/>
    <mergeCell ref="JIG201:JIH201"/>
    <mergeCell ref="JIM201:JIN201"/>
    <mergeCell ref="JIO201:JIP201"/>
    <mergeCell ref="JIU201:JIV201"/>
    <mergeCell ref="JIW201:JIX201"/>
    <mergeCell ref="JGI201:JGJ201"/>
    <mergeCell ref="JGK201:JGL201"/>
    <mergeCell ref="JGQ201:JGR201"/>
    <mergeCell ref="JGS201:JGT201"/>
    <mergeCell ref="JGY201:JGZ201"/>
    <mergeCell ref="JHA201:JHB201"/>
    <mergeCell ref="JHG201:JHH201"/>
    <mergeCell ref="JHI201:JHJ201"/>
    <mergeCell ref="JHO201:JHP201"/>
    <mergeCell ref="JEW201:JEX201"/>
    <mergeCell ref="JFC201:JFD201"/>
    <mergeCell ref="JFE201:JFF201"/>
    <mergeCell ref="JFK201:JFL201"/>
    <mergeCell ref="JFM201:JFN201"/>
    <mergeCell ref="JFS201:JFT201"/>
    <mergeCell ref="JFU201:JFV201"/>
    <mergeCell ref="JGA201:JGB201"/>
    <mergeCell ref="JGC201:JGD201"/>
    <mergeCell ref="JDO201:JDP201"/>
    <mergeCell ref="JDQ201:JDR201"/>
    <mergeCell ref="JDW201:JDX201"/>
    <mergeCell ref="JDY201:JDZ201"/>
    <mergeCell ref="JEE201:JEF201"/>
    <mergeCell ref="JEG201:JEH201"/>
    <mergeCell ref="JEM201:JEN201"/>
    <mergeCell ref="JEO201:JEP201"/>
    <mergeCell ref="JEU201:JEV201"/>
    <mergeCell ref="JCC201:JCD201"/>
    <mergeCell ref="JCI201:JCJ201"/>
    <mergeCell ref="JCK201:JCL201"/>
    <mergeCell ref="JCQ201:JCR201"/>
    <mergeCell ref="JCS201:JCT201"/>
    <mergeCell ref="JCY201:JCZ201"/>
    <mergeCell ref="JDA201:JDB201"/>
    <mergeCell ref="JDG201:JDH201"/>
    <mergeCell ref="JDI201:JDJ201"/>
    <mergeCell ref="JAU201:JAV201"/>
    <mergeCell ref="JAW201:JAX201"/>
    <mergeCell ref="JBC201:JBD201"/>
    <mergeCell ref="JBE201:JBF201"/>
    <mergeCell ref="JBK201:JBL201"/>
    <mergeCell ref="JBM201:JBN201"/>
    <mergeCell ref="JBS201:JBT201"/>
    <mergeCell ref="JBU201:JBV201"/>
    <mergeCell ref="JCA201:JCB201"/>
    <mergeCell ref="IZI201:IZJ201"/>
    <mergeCell ref="IZO201:IZP201"/>
    <mergeCell ref="IZQ201:IZR201"/>
    <mergeCell ref="IZW201:IZX201"/>
    <mergeCell ref="IZY201:IZZ201"/>
    <mergeCell ref="JAE201:JAF201"/>
    <mergeCell ref="JAG201:JAH201"/>
    <mergeCell ref="JAM201:JAN201"/>
    <mergeCell ref="JAO201:JAP201"/>
    <mergeCell ref="IYA201:IYB201"/>
    <mergeCell ref="IYC201:IYD201"/>
    <mergeCell ref="IYI201:IYJ201"/>
    <mergeCell ref="IYK201:IYL201"/>
    <mergeCell ref="IYQ201:IYR201"/>
    <mergeCell ref="IYS201:IYT201"/>
    <mergeCell ref="IYY201:IYZ201"/>
    <mergeCell ref="IZA201:IZB201"/>
    <mergeCell ref="IZG201:IZH201"/>
    <mergeCell ref="IWO201:IWP201"/>
    <mergeCell ref="IWU201:IWV201"/>
    <mergeCell ref="IWW201:IWX201"/>
    <mergeCell ref="IXC201:IXD201"/>
    <mergeCell ref="IXE201:IXF201"/>
    <mergeCell ref="IXK201:IXL201"/>
    <mergeCell ref="IXM201:IXN201"/>
    <mergeCell ref="IXS201:IXT201"/>
    <mergeCell ref="IXU201:IXV201"/>
    <mergeCell ref="IVG201:IVH201"/>
    <mergeCell ref="IVI201:IVJ201"/>
    <mergeCell ref="IVO201:IVP201"/>
    <mergeCell ref="IVQ201:IVR201"/>
    <mergeCell ref="IVW201:IVX201"/>
    <mergeCell ref="IVY201:IVZ201"/>
    <mergeCell ref="IWE201:IWF201"/>
    <mergeCell ref="IWG201:IWH201"/>
    <mergeCell ref="IWM201:IWN201"/>
    <mergeCell ref="ITU201:ITV201"/>
    <mergeCell ref="IUA201:IUB201"/>
    <mergeCell ref="IUC201:IUD201"/>
    <mergeCell ref="IUI201:IUJ201"/>
    <mergeCell ref="IUK201:IUL201"/>
    <mergeCell ref="IUQ201:IUR201"/>
    <mergeCell ref="IUS201:IUT201"/>
    <mergeCell ref="IUY201:IUZ201"/>
    <mergeCell ref="IVA201:IVB201"/>
    <mergeCell ref="ISM201:ISN201"/>
    <mergeCell ref="ISO201:ISP201"/>
    <mergeCell ref="ISU201:ISV201"/>
    <mergeCell ref="ISW201:ISX201"/>
    <mergeCell ref="ITC201:ITD201"/>
    <mergeCell ref="ITE201:ITF201"/>
    <mergeCell ref="ITK201:ITL201"/>
    <mergeCell ref="ITM201:ITN201"/>
    <mergeCell ref="ITS201:ITT201"/>
    <mergeCell ref="IRA201:IRB201"/>
    <mergeCell ref="IRG201:IRH201"/>
    <mergeCell ref="IRI201:IRJ201"/>
    <mergeCell ref="IRO201:IRP201"/>
    <mergeCell ref="IRQ201:IRR201"/>
    <mergeCell ref="IRW201:IRX201"/>
    <mergeCell ref="IRY201:IRZ201"/>
    <mergeCell ref="ISE201:ISF201"/>
    <mergeCell ref="ISG201:ISH201"/>
    <mergeCell ref="IPS201:IPT201"/>
    <mergeCell ref="IPU201:IPV201"/>
    <mergeCell ref="IQA201:IQB201"/>
    <mergeCell ref="IQC201:IQD201"/>
    <mergeCell ref="IQI201:IQJ201"/>
    <mergeCell ref="IQK201:IQL201"/>
    <mergeCell ref="IQQ201:IQR201"/>
    <mergeCell ref="IQS201:IQT201"/>
    <mergeCell ref="IQY201:IQZ201"/>
    <mergeCell ref="IOG201:IOH201"/>
    <mergeCell ref="IOM201:ION201"/>
    <mergeCell ref="IOO201:IOP201"/>
    <mergeCell ref="IOU201:IOV201"/>
    <mergeCell ref="IOW201:IOX201"/>
    <mergeCell ref="IPC201:IPD201"/>
    <mergeCell ref="IPE201:IPF201"/>
    <mergeCell ref="IPK201:IPL201"/>
    <mergeCell ref="IPM201:IPN201"/>
    <mergeCell ref="IMY201:IMZ201"/>
    <mergeCell ref="INA201:INB201"/>
    <mergeCell ref="ING201:INH201"/>
    <mergeCell ref="INI201:INJ201"/>
    <mergeCell ref="INO201:INP201"/>
    <mergeCell ref="INQ201:INR201"/>
    <mergeCell ref="INW201:INX201"/>
    <mergeCell ref="INY201:INZ201"/>
    <mergeCell ref="IOE201:IOF201"/>
    <mergeCell ref="ILM201:ILN201"/>
    <mergeCell ref="ILS201:ILT201"/>
    <mergeCell ref="ILU201:ILV201"/>
    <mergeCell ref="IMA201:IMB201"/>
    <mergeCell ref="IMC201:IMD201"/>
    <mergeCell ref="IMI201:IMJ201"/>
    <mergeCell ref="IMK201:IML201"/>
    <mergeCell ref="IMQ201:IMR201"/>
    <mergeCell ref="IMS201:IMT201"/>
    <mergeCell ref="IKE201:IKF201"/>
    <mergeCell ref="IKG201:IKH201"/>
    <mergeCell ref="IKM201:IKN201"/>
    <mergeCell ref="IKO201:IKP201"/>
    <mergeCell ref="IKU201:IKV201"/>
    <mergeCell ref="IKW201:IKX201"/>
    <mergeCell ref="ILC201:ILD201"/>
    <mergeCell ref="ILE201:ILF201"/>
    <mergeCell ref="ILK201:ILL201"/>
    <mergeCell ref="IIS201:IIT201"/>
    <mergeCell ref="IIY201:IIZ201"/>
    <mergeCell ref="IJA201:IJB201"/>
    <mergeCell ref="IJG201:IJH201"/>
    <mergeCell ref="IJI201:IJJ201"/>
    <mergeCell ref="IJO201:IJP201"/>
    <mergeCell ref="IJQ201:IJR201"/>
    <mergeCell ref="IJW201:IJX201"/>
    <mergeCell ref="IJY201:IJZ201"/>
    <mergeCell ref="IHK201:IHL201"/>
    <mergeCell ref="IHM201:IHN201"/>
    <mergeCell ref="IHS201:IHT201"/>
    <mergeCell ref="IHU201:IHV201"/>
    <mergeCell ref="IIA201:IIB201"/>
    <mergeCell ref="IIC201:IID201"/>
    <mergeCell ref="III201:IIJ201"/>
    <mergeCell ref="IIK201:IIL201"/>
    <mergeCell ref="IIQ201:IIR201"/>
    <mergeCell ref="IFY201:IFZ201"/>
    <mergeCell ref="IGE201:IGF201"/>
    <mergeCell ref="IGG201:IGH201"/>
    <mergeCell ref="IGM201:IGN201"/>
    <mergeCell ref="IGO201:IGP201"/>
    <mergeCell ref="IGU201:IGV201"/>
    <mergeCell ref="IGW201:IGX201"/>
    <mergeCell ref="IHC201:IHD201"/>
    <mergeCell ref="IHE201:IHF201"/>
    <mergeCell ref="IEQ201:IER201"/>
    <mergeCell ref="IES201:IET201"/>
    <mergeCell ref="IEY201:IEZ201"/>
    <mergeCell ref="IFA201:IFB201"/>
    <mergeCell ref="IFG201:IFH201"/>
    <mergeCell ref="IFI201:IFJ201"/>
    <mergeCell ref="IFO201:IFP201"/>
    <mergeCell ref="IFQ201:IFR201"/>
    <mergeCell ref="IFW201:IFX201"/>
    <mergeCell ref="IDE201:IDF201"/>
    <mergeCell ref="IDK201:IDL201"/>
    <mergeCell ref="IDM201:IDN201"/>
    <mergeCell ref="IDS201:IDT201"/>
    <mergeCell ref="IDU201:IDV201"/>
    <mergeCell ref="IEA201:IEB201"/>
    <mergeCell ref="IEC201:IED201"/>
    <mergeCell ref="IEI201:IEJ201"/>
    <mergeCell ref="IEK201:IEL201"/>
    <mergeCell ref="IBW201:IBX201"/>
    <mergeCell ref="IBY201:IBZ201"/>
    <mergeCell ref="ICE201:ICF201"/>
    <mergeCell ref="ICG201:ICH201"/>
    <mergeCell ref="ICM201:ICN201"/>
    <mergeCell ref="ICO201:ICP201"/>
    <mergeCell ref="ICU201:ICV201"/>
    <mergeCell ref="ICW201:ICX201"/>
    <mergeCell ref="IDC201:IDD201"/>
    <mergeCell ref="IAK201:IAL201"/>
    <mergeCell ref="IAQ201:IAR201"/>
    <mergeCell ref="IAS201:IAT201"/>
    <mergeCell ref="IAY201:IAZ201"/>
    <mergeCell ref="IBA201:IBB201"/>
    <mergeCell ref="IBG201:IBH201"/>
    <mergeCell ref="IBI201:IBJ201"/>
    <mergeCell ref="IBO201:IBP201"/>
    <mergeCell ref="IBQ201:IBR201"/>
    <mergeCell ref="HZC201:HZD201"/>
    <mergeCell ref="HZE201:HZF201"/>
    <mergeCell ref="HZK201:HZL201"/>
    <mergeCell ref="HZM201:HZN201"/>
    <mergeCell ref="HZS201:HZT201"/>
    <mergeCell ref="HZU201:HZV201"/>
    <mergeCell ref="IAA201:IAB201"/>
    <mergeCell ref="IAC201:IAD201"/>
    <mergeCell ref="IAI201:IAJ201"/>
    <mergeCell ref="HXQ201:HXR201"/>
    <mergeCell ref="HXW201:HXX201"/>
    <mergeCell ref="HXY201:HXZ201"/>
    <mergeCell ref="HYE201:HYF201"/>
    <mergeCell ref="HYG201:HYH201"/>
    <mergeCell ref="HYM201:HYN201"/>
    <mergeCell ref="HYO201:HYP201"/>
    <mergeCell ref="HYU201:HYV201"/>
    <mergeCell ref="HYW201:HYX201"/>
    <mergeCell ref="HWI201:HWJ201"/>
    <mergeCell ref="HWK201:HWL201"/>
    <mergeCell ref="HWQ201:HWR201"/>
    <mergeCell ref="HWS201:HWT201"/>
    <mergeCell ref="HWY201:HWZ201"/>
    <mergeCell ref="HXA201:HXB201"/>
    <mergeCell ref="HXG201:HXH201"/>
    <mergeCell ref="HXI201:HXJ201"/>
    <mergeCell ref="HXO201:HXP201"/>
    <mergeCell ref="HUW201:HUX201"/>
    <mergeCell ref="HVC201:HVD201"/>
    <mergeCell ref="HVE201:HVF201"/>
    <mergeCell ref="HVK201:HVL201"/>
    <mergeCell ref="HVM201:HVN201"/>
    <mergeCell ref="HVS201:HVT201"/>
    <mergeCell ref="HVU201:HVV201"/>
    <mergeCell ref="HWA201:HWB201"/>
    <mergeCell ref="HWC201:HWD201"/>
    <mergeCell ref="HTO201:HTP201"/>
    <mergeCell ref="HTQ201:HTR201"/>
    <mergeCell ref="HTW201:HTX201"/>
    <mergeCell ref="HTY201:HTZ201"/>
    <mergeCell ref="HUE201:HUF201"/>
    <mergeCell ref="HUG201:HUH201"/>
    <mergeCell ref="HUM201:HUN201"/>
    <mergeCell ref="HUO201:HUP201"/>
    <mergeCell ref="HUU201:HUV201"/>
    <mergeCell ref="HSC201:HSD201"/>
    <mergeCell ref="HSI201:HSJ201"/>
    <mergeCell ref="HSK201:HSL201"/>
    <mergeCell ref="HSQ201:HSR201"/>
    <mergeCell ref="HSS201:HST201"/>
    <mergeCell ref="HSY201:HSZ201"/>
    <mergeCell ref="HTA201:HTB201"/>
    <mergeCell ref="HTG201:HTH201"/>
    <mergeCell ref="HTI201:HTJ201"/>
    <mergeCell ref="HQU201:HQV201"/>
    <mergeCell ref="HQW201:HQX201"/>
    <mergeCell ref="HRC201:HRD201"/>
    <mergeCell ref="HRE201:HRF201"/>
    <mergeCell ref="HRK201:HRL201"/>
    <mergeCell ref="HRM201:HRN201"/>
    <mergeCell ref="HRS201:HRT201"/>
    <mergeCell ref="HRU201:HRV201"/>
    <mergeCell ref="HSA201:HSB201"/>
    <mergeCell ref="HPI201:HPJ201"/>
    <mergeCell ref="HPO201:HPP201"/>
    <mergeCell ref="HPQ201:HPR201"/>
    <mergeCell ref="HPW201:HPX201"/>
    <mergeCell ref="HPY201:HPZ201"/>
    <mergeCell ref="HQE201:HQF201"/>
    <mergeCell ref="HQG201:HQH201"/>
    <mergeCell ref="HQM201:HQN201"/>
    <mergeCell ref="HQO201:HQP201"/>
    <mergeCell ref="HOA201:HOB201"/>
    <mergeCell ref="HOC201:HOD201"/>
    <mergeCell ref="HOI201:HOJ201"/>
    <mergeCell ref="HOK201:HOL201"/>
    <mergeCell ref="HOQ201:HOR201"/>
    <mergeCell ref="HOS201:HOT201"/>
    <mergeCell ref="HOY201:HOZ201"/>
    <mergeCell ref="HPA201:HPB201"/>
    <mergeCell ref="HPG201:HPH201"/>
    <mergeCell ref="HMO201:HMP201"/>
    <mergeCell ref="HMU201:HMV201"/>
    <mergeCell ref="HMW201:HMX201"/>
    <mergeCell ref="HNC201:HND201"/>
    <mergeCell ref="HNE201:HNF201"/>
    <mergeCell ref="HNK201:HNL201"/>
    <mergeCell ref="HNM201:HNN201"/>
    <mergeCell ref="HNS201:HNT201"/>
    <mergeCell ref="HNU201:HNV201"/>
    <mergeCell ref="HLG201:HLH201"/>
    <mergeCell ref="HLI201:HLJ201"/>
    <mergeCell ref="HLO201:HLP201"/>
    <mergeCell ref="HLQ201:HLR201"/>
    <mergeCell ref="HLW201:HLX201"/>
    <mergeCell ref="HLY201:HLZ201"/>
    <mergeCell ref="HME201:HMF201"/>
    <mergeCell ref="HMG201:HMH201"/>
    <mergeCell ref="HMM201:HMN201"/>
    <mergeCell ref="HJU201:HJV201"/>
    <mergeCell ref="HKA201:HKB201"/>
    <mergeCell ref="HKC201:HKD201"/>
    <mergeCell ref="HKI201:HKJ201"/>
    <mergeCell ref="HKK201:HKL201"/>
    <mergeCell ref="HKQ201:HKR201"/>
    <mergeCell ref="HKS201:HKT201"/>
    <mergeCell ref="HKY201:HKZ201"/>
    <mergeCell ref="HLA201:HLB201"/>
    <mergeCell ref="HIM201:HIN201"/>
    <mergeCell ref="HIO201:HIP201"/>
    <mergeCell ref="HIU201:HIV201"/>
    <mergeCell ref="HIW201:HIX201"/>
    <mergeCell ref="HJC201:HJD201"/>
    <mergeCell ref="HJE201:HJF201"/>
    <mergeCell ref="HJK201:HJL201"/>
    <mergeCell ref="HJM201:HJN201"/>
    <mergeCell ref="HJS201:HJT201"/>
    <mergeCell ref="HHA201:HHB201"/>
    <mergeCell ref="HHG201:HHH201"/>
    <mergeCell ref="HHI201:HHJ201"/>
    <mergeCell ref="HHO201:HHP201"/>
    <mergeCell ref="HHQ201:HHR201"/>
    <mergeCell ref="HHW201:HHX201"/>
    <mergeCell ref="HHY201:HHZ201"/>
    <mergeCell ref="HIE201:HIF201"/>
    <mergeCell ref="HIG201:HIH201"/>
    <mergeCell ref="HFS201:HFT201"/>
    <mergeCell ref="HFU201:HFV201"/>
    <mergeCell ref="HGA201:HGB201"/>
    <mergeCell ref="HGC201:HGD201"/>
    <mergeCell ref="HGI201:HGJ201"/>
    <mergeCell ref="HGK201:HGL201"/>
    <mergeCell ref="HGQ201:HGR201"/>
    <mergeCell ref="HGS201:HGT201"/>
    <mergeCell ref="HGY201:HGZ201"/>
    <mergeCell ref="HEG201:HEH201"/>
    <mergeCell ref="HEM201:HEN201"/>
    <mergeCell ref="HEO201:HEP201"/>
    <mergeCell ref="HEU201:HEV201"/>
    <mergeCell ref="HEW201:HEX201"/>
    <mergeCell ref="HFC201:HFD201"/>
    <mergeCell ref="HFE201:HFF201"/>
    <mergeCell ref="HFK201:HFL201"/>
    <mergeCell ref="HFM201:HFN201"/>
    <mergeCell ref="HCY201:HCZ201"/>
    <mergeCell ref="HDA201:HDB201"/>
    <mergeCell ref="HDG201:HDH201"/>
    <mergeCell ref="HDI201:HDJ201"/>
    <mergeCell ref="HDO201:HDP201"/>
    <mergeCell ref="HDQ201:HDR201"/>
    <mergeCell ref="HDW201:HDX201"/>
    <mergeCell ref="HDY201:HDZ201"/>
    <mergeCell ref="HEE201:HEF201"/>
    <mergeCell ref="HBM201:HBN201"/>
    <mergeCell ref="HBS201:HBT201"/>
    <mergeCell ref="HBU201:HBV201"/>
    <mergeCell ref="HCA201:HCB201"/>
    <mergeCell ref="HCC201:HCD201"/>
    <mergeCell ref="HCI201:HCJ201"/>
    <mergeCell ref="HCK201:HCL201"/>
    <mergeCell ref="HCQ201:HCR201"/>
    <mergeCell ref="HCS201:HCT201"/>
    <mergeCell ref="HAE201:HAF201"/>
    <mergeCell ref="HAG201:HAH201"/>
    <mergeCell ref="HAM201:HAN201"/>
    <mergeCell ref="HAO201:HAP201"/>
    <mergeCell ref="HAU201:HAV201"/>
    <mergeCell ref="HAW201:HAX201"/>
    <mergeCell ref="HBC201:HBD201"/>
    <mergeCell ref="HBE201:HBF201"/>
    <mergeCell ref="HBK201:HBL201"/>
    <mergeCell ref="GYS201:GYT201"/>
    <mergeCell ref="GYY201:GYZ201"/>
    <mergeCell ref="GZA201:GZB201"/>
    <mergeCell ref="GZG201:GZH201"/>
    <mergeCell ref="GZI201:GZJ201"/>
    <mergeCell ref="GZO201:GZP201"/>
    <mergeCell ref="GZQ201:GZR201"/>
    <mergeCell ref="GZW201:GZX201"/>
    <mergeCell ref="GZY201:GZZ201"/>
    <mergeCell ref="GXK201:GXL201"/>
    <mergeCell ref="GXM201:GXN201"/>
    <mergeCell ref="GXS201:GXT201"/>
    <mergeCell ref="GXU201:GXV201"/>
    <mergeCell ref="GYA201:GYB201"/>
    <mergeCell ref="GYC201:GYD201"/>
    <mergeCell ref="GYI201:GYJ201"/>
    <mergeCell ref="GYK201:GYL201"/>
    <mergeCell ref="GYQ201:GYR201"/>
    <mergeCell ref="GVY201:GVZ201"/>
    <mergeCell ref="GWE201:GWF201"/>
    <mergeCell ref="GWG201:GWH201"/>
    <mergeCell ref="GWM201:GWN201"/>
    <mergeCell ref="GWO201:GWP201"/>
    <mergeCell ref="GWU201:GWV201"/>
    <mergeCell ref="GWW201:GWX201"/>
    <mergeCell ref="GXC201:GXD201"/>
    <mergeCell ref="GXE201:GXF201"/>
    <mergeCell ref="GUQ201:GUR201"/>
    <mergeCell ref="GUS201:GUT201"/>
    <mergeCell ref="GUY201:GUZ201"/>
    <mergeCell ref="GVA201:GVB201"/>
    <mergeCell ref="GVG201:GVH201"/>
    <mergeCell ref="GVI201:GVJ201"/>
    <mergeCell ref="GVO201:GVP201"/>
    <mergeCell ref="GVQ201:GVR201"/>
    <mergeCell ref="GVW201:GVX201"/>
    <mergeCell ref="GTE201:GTF201"/>
    <mergeCell ref="GTK201:GTL201"/>
    <mergeCell ref="GTM201:GTN201"/>
    <mergeCell ref="GTS201:GTT201"/>
    <mergeCell ref="GTU201:GTV201"/>
    <mergeCell ref="GUA201:GUB201"/>
    <mergeCell ref="GUC201:GUD201"/>
    <mergeCell ref="GUI201:GUJ201"/>
    <mergeCell ref="GUK201:GUL201"/>
    <mergeCell ref="GRW201:GRX201"/>
    <mergeCell ref="GRY201:GRZ201"/>
    <mergeCell ref="GSE201:GSF201"/>
    <mergeCell ref="GSG201:GSH201"/>
    <mergeCell ref="GSM201:GSN201"/>
    <mergeCell ref="GSO201:GSP201"/>
    <mergeCell ref="GSU201:GSV201"/>
    <mergeCell ref="GSW201:GSX201"/>
    <mergeCell ref="GTC201:GTD201"/>
    <mergeCell ref="GQK201:GQL201"/>
    <mergeCell ref="GQQ201:GQR201"/>
    <mergeCell ref="GQS201:GQT201"/>
    <mergeCell ref="GQY201:GQZ201"/>
    <mergeCell ref="GRA201:GRB201"/>
    <mergeCell ref="GRG201:GRH201"/>
    <mergeCell ref="GRI201:GRJ201"/>
    <mergeCell ref="GRO201:GRP201"/>
    <mergeCell ref="GRQ201:GRR201"/>
    <mergeCell ref="GPC201:GPD201"/>
    <mergeCell ref="GPE201:GPF201"/>
    <mergeCell ref="GPK201:GPL201"/>
    <mergeCell ref="GPM201:GPN201"/>
    <mergeCell ref="GPS201:GPT201"/>
    <mergeCell ref="GPU201:GPV201"/>
    <mergeCell ref="GQA201:GQB201"/>
    <mergeCell ref="GQC201:GQD201"/>
    <mergeCell ref="GQI201:GQJ201"/>
    <mergeCell ref="GNQ201:GNR201"/>
    <mergeCell ref="GNW201:GNX201"/>
    <mergeCell ref="GNY201:GNZ201"/>
    <mergeCell ref="GOE201:GOF201"/>
    <mergeCell ref="GOG201:GOH201"/>
    <mergeCell ref="GOM201:GON201"/>
    <mergeCell ref="GOO201:GOP201"/>
    <mergeCell ref="GOU201:GOV201"/>
    <mergeCell ref="GOW201:GOX201"/>
    <mergeCell ref="GMI201:GMJ201"/>
    <mergeCell ref="GMK201:GML201"/>
    <mergeCell ref="GMQ201:GMR201"/>
    <mergeCell ref="GMS201:GMT201"/>
    <mergeCell ref="GMY201:GMZ201"/>
    <mergeCell ref="GNA201:GNB201"/>
    <mergeCell ref="GNG201:GNH201"/>
    <mergeCell ref="GNI201:GNJ201"/>
    <mergeCell ref="GNO201:GNP201"/>
    <mergeCell ref="GKW201:GKX201"/>
    <mergeCell ref="GLC201:GLD201"/>
    <mergeCell ref="GLE201:GLF201"/>
    <mergeCell ref="GLK201:GLL201"/>
    <mergeCell ref="GLM201:GLN201"/>
    <mergeCell ref="GLS201:GLT201"/>
    <mergeCell ref="GLU201:GLV201"/>
    <mergeCell ref="GMA201:GMB201"/>
    <mergeCell ref="GMC201:GMD201"/>
    <mergeCell ref="GJO201:GJP201"/>
    <mergeCell ref="GJQ201:GJR201"/>
    <mergeCell ref="GJW201:GJX201"/>
    <mergeCell ref="GJY201:GJZ201"/>
    <mergeCell ref="GKE201:GKF201"/>
    <mergeCell ref="GKG201:GKH201"/>
    <mergeCell ref="GKM201:GKN201"/>
    <mergeCell ref="GKO201:GKP201"/>
    <mergeCell ref="GKU201:GKV201"/>
    <mergeCell ref="GIC201:GID201"/>
    <mergeCell ref="GII201:GIJ201"/>
    <mergeCell ref="GIK201:GIL201"/>
    <mergeCell ref="GIQ201:GIR201"/>
    <mergeCell ref="GIS201:GIT201"/>
    <mergeCell ref="GIY201:GIZ201"/>
    <mergeCell ref="GJA201:GJB201"/>
    <mergeCell ref="GJG201:GJH201"/>
    <mergeCell ref="GJI201:GJJ201"/>
    <mergeCell ref="GGU201:GGV201"/>
    <mergeCell ref="GGW201:GGX201"/>
    <mergeCell ref="GHC201:GHD201"/>
    <mergeCell ref="GHE201:GHF201"/>
    <mergeCell ref="GHK201:GHL201"/>
    <mergeCell ref="GHM201:GHN201"/>
    <mergeCell ref="GHS201:GHT201"/>
    <mergeCell ref="GHU201:GHV201"/>
    <mergeCell ref="GIA201:GIB201"/>
    <mergeCell ref="GFI201:GFJ201"/>
    <mergeCell ref="GFO201:GFP201"/>
    <mergeCell ref="GFQ201:GFR201"/>
    <mergeCell ref="GFW201:GFX201"/>
    <mergeCell ref="GFY201:GFZ201"/>
    <mergeCell ref="GGE201:GGF201"/>
    <mergeCell ref="GGG201:GGH201"/>
    <mergeCell ref="GGM201:GGN201"/>
    <mergeCell ref="GGO201:GGP201"/>
    <mergeCell ref="GEA201:GEB201"/>
    <mergeCell ref="GEC201:GED201"/>
    <mergeCell ref="GEI201:GEJ201"/>
    <mergeCell ref="GEK201:GEL201"/>
    <mergeCell ref="GEQ201:GER201"/>
    <mergeCell ref="GES201:GET201"/>
    <mergeCell ref="GEY201:GEZ201"/>
    <mergeCell ref="GFA201:GFB201"/>
    <mergeCell ref="GFG201:GFH201"/>
    <mergeCell ref="GCO201:GCP201"/>
    <mergeCell ref="GCU201:GCV201"/>
    <mergeCell ref="GCW201:GCX201"/>
    <mergeCell ref="GDC201:GDD201"/>
    <mergeCell ref="GDE201:GDF201"/>
    <mergeCell ref="GDK201:GDL201"/>
    <mergeCell ref="GDM201:GDN201"/>
    <mergeCell ref="GDS201:GDT201"/>
    <mergeCell ref="GDU201:GDV201"/>
    <mergeCell ref="GBG201:GBH201"/>
    <mergeCell ref="GBI201:GBJ201"/>
    <mergeCell ref="GBO201:GBP201"/>
    <mergeCell ref="GBQ201:GBR201"/>
    <mergeCell ref="GBW201:GBX201"/>
    <mergeCell ref="GBY201:GBZ201"/>
    <mergeCell ref="GCE201:GCF201"/>
    <mergeCell ref="GCG201:GCH201"/>
    <mergeCell ref="GCM201:GCN201"/>
    <mergeCell ref="FZU201:FZV201"/>
    <mergeCell ref="GAA201:GAB201"/>
    <mergeCell ref="GAC201:GAD201"/>
    <mergeCell ref="GAI201:GAJ201"/>
    <mergeCell ref="GAK201:GAL201"/>
    <mergeCell ref="GAQ201:GAR201"/>
    <mergeCell ref="GAS201:GAT201"/>
    <mergeCell ref="GAY201:GAZ201"/>
    <mergeCell ref="GBA201:GBB201"/>
    <mergeCell ref="FYM201:FYN201"/>
    <mergeCell ref="FYO201:FYP201"/>
    <mergeCell ref="FYU201:FYV201"/>
    <mergeCell ref="FYW201:FYX201"/>
    <mergeCell ref="FZC201:FZD201"/>
    <mergeCell ref="FZE201:FZF201"/>
    <mergeCell ref="FZK201:FZL201"/>
    <mergeCell ref="FZM201:FZN201"/>
    <mergeCell ref="FZS201:FZT201"/>
    <mergeCell ref="FXA201:FXB201"/>
    <mergeCell ref="FXG201:FXH201"/>
    <mergeCell ref="FXI201:FXJ201"/>
    <mergeCell ref="FXO201:FXP201"/>
    <mergeCell ref="FXQ201:FXR201"/>
    <mergeCell ref="FXW201:FXX201"/>
    <mergeCell ref="FXY201:FXZ201"/>
    <mergeCell ref="FYE201:FYF201"/>
    <mergeCell ref="FYG201:FYH201"/>
    <mergeCell ref="FVS201:FVT201"/>
    <mergeCell ref="FVU201:FVV201"/>
    <mergeCell ref="FWA201:FWB201"/>
    <mergeCell ref="FWC201:FWD201"/>
    <mergeCell ref="FWI201:FWJ201"/>
    <mergeCell ref="FWK201:FWL201"/>
    <mergeCell ref="FWQ201:FWR201"/>
    <mergeCell ref="FWS201:FWT201"/>
    <mergeCell ref="FWY201:FWZ201"/>
    <mergeCell ref="FUG201:FUH201"/>
    <mergeCell ref="FUM201:FUN201"/>
    <mergeCell ref="FUO201:FUP201"/>
    <mergeCell ref="FUU201:FUV201"/>
    <mergeCell ref="FUW201:FUX201"/>
    <mergeCell ref="FVC201:FVD201"/>
    <mergeCell ref="FVE201:FVF201"/>
    <mergeCell ref="FVK201:FVL201"/>
    <mergeCell ref="FVM201:FVN201"/>
    <mergeCell ref="FSY201:FSZ201"/>
    <mergeCell ref="FTA201:FTB201"/>
    <mergeCell ref="FTG201:FTH201"/>
    <mergeCell ref="FTI201:FTJ201"/>
    <mergeCell ref="FTO201:FTP201"/>
    <mergeCell ref="FTQ201:FTR201"/>
    <mergeCell ref="FTW201:FTX201"/>
    <mergeCell ref="FTY201:FTZ201"/>
    <mergeCell ref="FUE201:FUF201"/>
    <mergeCell ref="FRM201:FRN201"/>
    <mergeCell ref="FRS201:FRT201"/>
    <mergeCell ref="FRU201:FRV201"/>
    <mergeCell ref="FSA201:FSB201"/>
    <mergeCell ref="FSC201:FSD201"/>
    <mergeCell ref="FSI201:FSJ201"/>
    <mergeCell ref="FSK201:FSL201"/>
    <mergeCell ref="FSQ201:FSR201"/>
    <mergeCell ref="FSS201:FST201"/>
    <mergeCell ref="FQE201:FQF201"/>
    <mergeCell ref="FQG201:FQH201"/>
    <mergeCell ref="FQM201:FQN201"/>
    <mergeCell ref="FQO201:FQP201"/>
    <mergeCell ref="FQU201:FQV201"/>
    <mergeCell ref="FQW201:FQX201"/>
    <mergeCell ref="FRC201:FRD201"/>
    <mergeCell ref="FRE201:FRF201"/>
    <mergeCell ref="FRK201:FRL201"/>
    <mergeCell ref="FOS201:FOT201"/>
    <mergeCell ref="FOY201:FOZ201"/>
    <mergeCell ref="FPA201:FPB201"/>
    <mergeCell ref="FPG201:FPH201"/>
    <mergeCell ref="FPI201:FPJ201"/>
    <mergeCell ref="FPO201:FPP201"/>
    <mergeCell ref="FPQ201:FPR201"/>
    <mergeCell ref="FPW201:FPX201"/>
    <mergeCell ref="FPY201:FPZ201"/>
    <mergeCell ref="FNK201:FNL201"/>
    <mergeCell ref="FNM201:FNN201"/>
    <mergeCell ref="FNS201:FNT201"/>
    <mergeCell ref="FNU201:FNV201"/>
    <mergeCell ref="FOA201:FOB201"/>
    <mergeCell ref="FOC201:FOD201"/>
    <mergeCell ref="FOI201:FOJ201"/>
    <mergeCell ref="FOK201:FOL201"/>
    <mergeCell ref="FOQ201:FOR201"/>
    <mergeCell ref="FLY201:FLZ201"/>
    <mergeCell ref="FME201:FMF201"/>
    <mergeCell ref="FMG201:FMH201"/>
    <mergeCell ref="FMM201:FMN201"/>
    <mergeCell ref="FMO201:FMP201"/>
    <mergeCell ref="FMU201:FMV201"/>
    <mergeCell ref="FMW201:FMX201"/>
    <mergeCell ref="FNC201:FND201"/>
    <mergeCell ref="FNE201:FNF201"/>
    <mergeCell ref="FKQ201:FKR201"/>
    <mergeCell ref="FKS201:FKT201"/>
    <mergeCell ref="FKY201:FKZ201"/>
    <mergeCell ref="FLA201:FLB201"/>
    <mergeCell ref="FLG201:FLH201"/>
    <mergeCell ref="FLI201:FLJ201"/>
    <mergeCell ref="FLO201:FLP201"/>
    <mergeCell ref="FLQ201:FLR201"/>
    <mergeCell ref="FLW201:FLX201"/>
    <mergeCell ref="FJE201:FJF201"/>
    <mergeCell ref="FJK201:FJL201"/>
    <mergeCell ref="FJM201:FJN201"/>
    <mergeCell ref="FJS201:FJT201"/>
    <mergeCell ref="FJU201:FJV201"/>
    <mergeCell ref="FKA201:FKB201"/>
    <mergeCell ref="FKC201:FKD201"/>
    <mergeCell ref="FKI201:FKJ201"/>
    <mergeCell ref="FKK201:FKL201"/>
    <mergeCell ref="FHW201:FHX201"/>
    <mergeCell ref="FHY201:FHZ201"/>
    <mergeCell ref="FIE201:FIF201"/>
    <mergeCell ref="FIG201:FIH201"/>
    <mergeCell ref="FIM201:FIN201"/>
    <mergeCell ref="FIO201:FIP201"/>
    <mergeCell ref="FIU201:FIV201"/>
    <mergeCell ref="FIW201:FIX201"/>
    <mergeCell ref="FJC201:FJD201"/>
    <mergeCell ref="FGK201:FGL201"/>
    <mergeCell ref="FGQ201:FGR201"/>
    <mergeCell ref="FGS201:FGT201"/>
    <mergeCell ref="FGY201:FGZ201"/>
    <mergeCell ref="FHA201:FHB201"/>
    <mergeCell ref="FHG201:FHH201"/>
    <mergeCell ref="FHI201:FHJ201"/>
    <mergeCell ref="FHO201:FHP201"/>
    <mergeCell ref="FHQ201:FHR201"/>
    <mergeCell ref="FFC201:FFD201"/>
    <mergeCell ref="FFE201:FFF201"/>
    <mergeCell ref="FFK201:FFL201"/>
    <mergeCell ref="FFM201:FFN201"/>
    <mergeCell ref="FFS201:FFT201"/>
    <mergeCell ref="FFU201:FFV201"/>
    <mergeCell ref="FGA201:FGB201"/>
    <mergeCell ref="FGC201:FGD201"/>
    <mergeCell ref="FGI201:FGJ201"/>
    <mergeCell ref="FDQ201:FDR201"/>
    <mergeCell ref="FDW201:FDX201"/>
    <mergeCell ref="FDY201:FDZ201"/>
    <mergeCell ref="FEE201:FEF201"/>
    <mergeCell ref="FEG201:FEH201"/>
    <mergeCell ref="FEM201:FEN201"/>
    <mergeCell ref="FEO201:FEP201"/>
    <mergeCell ref="FEU201:FEV201"/>
    <mergeCell ref="FEW201:FEX201"/>
    <mergeCell ref="FCI201:FCJ201"/>
    <mergeCell ref="FCK201:FCL201"/>
    <mergeCell ref="FCQ201:FCR201"/>
    <mergeCell ref="FCS201:FCT201"/>
    <mergeCell ref="FCY201:FCZ201"/>
    <mergeCell ref="FDA201:FDB201"/>
    <mergeCell ref="FDG201:FDH201"/>
    <mergeCell ref="FDI201:FDJ201"/>
    <mergeCell ref="FDO201:FDP201"/>
    <mergeCell ref="FAW201:FAX201"/>
    <mergeCell ref="FBC201:FBD201"/>
    <mergeCell ref="FBE201:FBF201"/>
    <mergeCell ref="FBK201:FBL201"/>
    <mergeCell ref="FBM201:FBN201"/>
    <mergeCell ref="FBS201:FBT201"/>
    <mergeCell ref="FBU201:FBV201"/>
    <mergeCell ref="FCA201:FCB201"/>
    <mergeCell ref="FCC201:FCD201"/>
    <mergeCell ref="EZO201:EZP201"/>
    <mergeCell ref="EZQ201:EZR201"/>
    <mergeCell ref="EZW201:EZX201"/>
    <mergeCell ref="EZY201:EZZ201"/>
    <mergeCell ref="FAE201:FAF201"/>
    <mergeCell ref="FAG201:FAH201"/>
    <mergeCell ref="FAM201:FAN201"/>
    <mergeCell ref="FAO201:FAP201"/>
    <mergeCell ref="FAU201:FAV201"/>
    <mergeCell ref="EYC201:EYD201"/>
    <mergeCell ref="EYI201:EYJ201"/>
    <mergeCell ref="EYK201:EYL201"/>
    <mergeCell ref="EYQ201:EYR201"/>
    <mergeCell ref="EYS201:EYT201"/>
    <mergeCell ref="EYY201:EYZ201"/>
    <mergeCell ref="EZA201:EZB201"/>
    <mergeCell ref="EZG201:EZH201"/>
    <mergeCell ref="EZI201:EZJ201"/>
    <mergeCell ref="EWU201:EWV201"/>
    <mergeCell ref="EWW201:EWX201"/>
    <mergeCell ref="EXC201:EXD201"/>
    <mergeCell ref="EXE201:EXF201"/>
    <mergeCell ref="EXK201:EXL201"/>
    <mergeCell ref="EXM201:EXN201"/>
    <mergeCell ref="EXS201:EXT201"/>
    <mergeCell ref="EXU201:EXV201"/>
    <mergeCell ref="EYA201:EYB201"/>
    <mergeCell ref="EVI201:EVJ201"/>
    <mergeCell ref="EVO201:EVP201"/>
    <mergeCell ref="EVQ201:EVR201"/>
    <mergeCell ref="EVW201:EVX201"/>
    <mergeCell ref="EVY201:EVZ201"/>
    <mergeCell ref="EWE201:EWF201"/>
    <mergeCell ref="EWG201:EWH201"/>
    <mergeCell ref="EWM201:EWN201"/>
    <mergeCell ref="EWO201:EWP201"/>
    <mergeCell ref="EUA201:EUB201"/>
    <mergeCell ref="EUC201:EUD201"/>
    <mergeCell ref="EUI201:EUJ201"/>
    <mergeCell ref="EUK201:EUL201"/>
    <mergeCell ref="EUQ201:EUR201"/>
    <mergeCell ref="EUS201:EUT201"/>
    <mergeCell ref="EUY201:EUZ201"/>
    <mergeCell ref="EVA201:EVB201"/>
    <mergeCell ref="EVG201:EVH201"/>
    <mergeCell ref="ESO201:ESP201"/>
    <mergeCell ref="ESU201:ESV201"/>
    <mergeCell ref="ESW201:ESX201"/>
    <mergeCell ref="ETC201:ETD201"/>
    <mergeCell ref="ETE201:ETF201"/>
    <mergeCell ref="ETK201:ETL201"/>
    <mergeCell ref="ETM201:ETN201"/>
    <mergeCell ref="ETS201:ETT201"/>
    <mergeCell ref="ETU201:ETV201"/>
    <mergeCell ref="ERG201:ERH201"/>
    <mergeCell ref="ERI201:ERJ201"/>
    <mergeCell ref="ERO201:ERP201"/>
    <mergeCell ref="ERQ201:ERR201"/>
    <mergeCell ref="ERW201:ERX201"/>
    <mergeCell ref="ERY201:ERZ201"/>
    <mergeCell ref="ESE201:ESF201"/>
    <mergeCell ref="ESG201:ESH201"/>
    <mergeCell ref="ESM201:ESN201"/>
    <mergeCell ref="EPU201:EPV201"/>
    <mergeCell ref="EQA201:EQB201"/>
    <mergeCell ref="EQC201:EQD201"/>
    <mergeCell ref="EQI201:EQJ201"/>
    <mergeCell ref="EQK201:EQL201"/>
    <mergeCell ref="EQQ201:EQR201"/>
    <mergeCell ref="EQS201:EQT201"/>
    <mergeCell ref="EQY201:EQZ201"/>
    <mergeCell ref="ERA201:ERB201"/>
    <mergeCell ref="EOM201:EON201"/>
    <mergeCell ref="EOO201:EOP201"/>
    <mergeCell ref="EOU201:EOV201"/>
    <mergeCell ref="EOW201:EOX201"/>
    <mergeCell ref="EPC201:EPD201"/>
    <mergeCell ref="EPE201:EPF201"/>
    <mergeCell ref="EPK201:EPL201"/>
    <mergeCell ref="EPM201:EPN201"/>
    <mergeCell ref="EPS201:EPT201"/>
    <mergeCell ref="ENA201:ENB201"/>
    <mergeCell ref="ENG201:ENH201"/>
    <mergeCell ref="ENI201:ENJ201"/>
    <mergeCell ref="ENO201:ENP201"/>
    <mergeCell ref="ENQ201:ENR201"/>
    <mergeCell ref="ENW201:ENX201"/>
    <mergeCell ref="ENY201:ENZ201"/>
    <mergeCell ref="EOE201:EOF201"/>
    <mergeCell ref="EOG201:EOH201"/>
    <mergeCell ref="ELS201:ELT201"/>
    <mergeCell ref="ELU201:ELV201"/>
    <mergeCell ref="EMA201:EMB201"/>
    <mergeCell ref="EMC201:EMD201"/>
    <mergeCell ref="EMI201:EMJ201"/>
    <mergeCell ref="EMK201:EML201"/>
    <mergeCell ref="EMQ201:EMR201"/>
    <mergeCell ref="EMS201:EMT201"/>
    <mergeCell ref="EMY201:EMZ201"/>
    <mergeCell ref="EKG201:EKH201"/>
    <mergeCell ref="EKM201:EKN201"/>
    <mergeCell ref="EKO201:EKP201"/>
    <mergeCell ref="EKU201:EKV201"/>
    <mergeCell ref="EKW201:EKX201"/>
    <mergeCell ref="ELC201:ELD201"/>
    <mergeCell ref="ELE201:ELF201"/>
    <mergeCell ref="ELK201:ELL201"/>
    <mergeCell ref="ELM201:ELN201"/>
    <mergeCell ref="EIY201:EIZ201"/>
    <mergeCell ref="EJA201:EJB201"/>
    <mergeCell ref="EJG201:EJH201"/>
    <mergeCell ref="EJI201:EJJ201"/>
    <mergeCell ref="EJO201:EJP201"/>
    <mergeCell ref="EJQ201:EJR201"/>
    <mergeCell ref="EJW201:EJX201"/>
    <mergeCell ref="EJY201:EJZ201"/>
    <mergeCell ref="EKE201:EKF201"/>
    <mergeCell ref="EHM201:EHN201"/>
    <mergeCell ref="EHS201:EHT201"/>
    <mergeCell ref="EHU201:EHV201"/>
    <mergeCell ref="EIA201:EIB201"/>
    <mergeCell ref="EIC201:EID201"/>
    <mergeCell ref="EII201:EIJ201"/>
    <mergeCell ref="EIK201:EIL201"/>
    <mergeCell ref="EIQ201:EIR201"/>
    <mergeCell ref="EIS201:EIT201"/>
    <mergeCell ref="EGE201:EGF201"/>
    <mergeCell ref="EGG201:EGH201"/>
    <mergeCell ref="EGM201:EGN201"/>
    <mergeCell ref="EGO201:EGP201"/>
    <mergeCell ref="EGU201:EGV201"/>
    <mergeCell ref="EGW201:EGX201"/>
    <mergeCell ref="EHC201:EHD201"/>
    <mergeCell ref="EHE201:EHF201"/>
    <mergeCell ref="EHK201:EHL201"/>
    <mergeCell ref="EES201:EET201"/>
    <mergeCell ref="EEY201:EEZ201"/>
    <mergeCell ref="EFA201:EFB201"/>
    <mergeCell ref="EFG201:EFH201"/>
    <mergeCell ref="EFI201:EFJ201"/>
    <mergeCell ref="EFO201:EFP201"/>
    <mergeCell ref="EFQ201:EFR201"/>
    <mergeCell ref="EFW201:EFX201"/>
    <mergeCell ref="EFY201:EFZ201"/>
    <mergeCell ref="EDK201:EDL201"/>
    <mergeCell ref="EDM201:EDN201"/>
    <mergeCell ref="EDS201:EDT201"/>
    <mergeCell ref="EDU201:EDV201"/>
    <mergeCell ref="EEA201:EEB201"/>
    <mergeCell ref="EEC201:EED201"/>
    <mergeCell ref="EEI201:EEJ201"/>
    <mergeCell ref="EEK201:EEL201"/>
    <mergeCell ref="EEQ201:EER201"/>
    <mergeCell ref="EBY201:EBZ201"/>
    <mergeCell ref="ECE201:ECF201"/>
    <mergeCell ref="ECG201:ECH201"/>
    <mergeCell ref="ECM201:ECN201"/>
    <mergeCell ref="ECO201:ECP201"/>
    <mergeCell ref="ECU201:ECV201"/>
    <mergeCell ref="ECW201:ECX201"/>
    <mergeCell ref="EDC201:EDD201"/>
    <mergeCell ref="EDE201:EDF201"/>
    <mergeCell ref="EAQ201:EAR201"/>
    <mergeCell ref="EAS201:EAT201"/>
    <mergeCell ref="EAY201:EAZ201"/>
    <mergeCell ref="EBA201:EBB201"/>
    <mergeCell ref="EBG201:EBH201"/>
    <mergeCell ref="EBI201:EBJ201"/>
    <mergeCell ref="EBO201:EBP201"/>
    <mergeCell ref="EBQ201:EBR201"/>
    <mergeCell ref="EBW201:EBX201"/>
    <mergeCell ref="DZE201:DZF201"/>
    <mergeCell ref="DZK201:DZL201"/>
    <mergeCell ref="DZM201:DZN201"/>
    <mergeCell ref="DZS201:DZT201"/>
    <mergeCell ref="DZU201:DZV201"/>
    <mergeCell ref="EAA201:EAB201"/>
    <mergeCell ref="EAC201:EAD201"/>
    <mergeCell ref="EAI201:EAJ201"/>
    <mergeCell ref="EAK201:EAL201"/>
    <mergeCell ref="DXW201:DXX201"/>
    <mergeCell ref="DXY201:DXZ201"/>
    <mergeCell ref="DYE201:DYF201"/>
    <mergeCell ref="DYG201:DYH201"/>
    <mergeCell ref="DYM201:DYN201"/>
    <mergeCell ref="DYO201:DYP201"/>
    <mergeCell ref="DYU201:DYV201"/>
    <mergeCell ref="DYW201:DYX201"/>
    <mergeCell ref="DZC201:DZD201"/>
    <mergeCell ref="DWK201:DWL201"/>
    <mergeCell ref="DWQ201:DWR201"/>
    <mergeCell ref="DWS201:DWT201"/>
    <mergeCell ref="DWY201:DWZ201"/>
    <mergeCell ref="DXA201:DXB201"/>
    <mergeCell ref="DXG201:DXH201"/>
    <mergeCell ref="DXI201:DXJ201"/>
    <mergeCell ref="DXO201:DXP201"/>
    <mergeCell ref="DXQ201:DXR201"/>
    <mergeCell ref="DVC201:DVD201"/>
    <mergeCell ref="DVE201:DVF201"/>
    <mergeCell ref="DVK201:DVL201"/>
    <mergeCell ref="DVM201:DVN201"/>
    <mergeCell ref="DVS201:DVT201"/>
    <mergeCell ref="DVU201:DVV201"/>
    <mergeCell ref="DWA201:DWB201"/>
    <mergeCell ref="DWC201:DWD201"/>
    <mergeCell ref="DWI201:DWJ201"/>
    <mergeCell ref="DTQ201:DTR201"/>
    <mergeCell ref="DTW201:DTX201"/>
    <mergeCell ref="DTY201:DTZ201"/>
    <mergeCell ref="DUE201:DUF201"/>
    <mergeCell ref="DUG201:DUH201"/>
    <mergeCell ref="DUM201:DUN201"/>
    <mergeCell ref="DUO201:DUP201"/>
    <mergeCell ref="DUU201:DUV201"/>
    <mergeCell ref="DUW201:DUX201"/>
    <mergeCell ref="DSI201:DSJ201"/>
    <mergeCell ref="DSK201:DSL201"/>
    <mergeCell ref="DSQ201:DSR201"/>
    <mergeCell ref="DSS201:DST201"/>
    <mergeCell ref="DSY201:DSZ201"/>
    <mergeCell ref="DTA201:DTB201"/>
    <mergeCell ref="DTG201:DTH201"/>
    <mergeCell ref="DTI201:DTJ201"/>
    <mergeCell ref="DTO201:DTP201"/>
    <mergeCell ref="DQW201:DQX201"/>
    <mergeCell ref="DRC201:DRD201"/>
    <mergeCell ref="DRE201:DRF201"/>
    <mergeCell ref="DRK201:DRL201"/>
    <mergeCell ref="DRM201:DRN201"/>
    <mergeCell ref="DRS201:DRT201"/>
    <mergeCell ref="DRU201:DRV201"/>
    <mergeCell ref="DSA201:DSB201"/>
    <mergeCell ref="DSC201:DSD201"/>
    <mergeCell ref="DPO201:DPP201"/>
    <mergeCell ref="DPQ201:DPR201"/>
    <mergeCell ref="DPW201:DPX201"/>
    <mergeCell ref="DPY201:DPZ201"/>
    <mergeCell ref="DQE201:DQF201"/>
    <mergeCell ref="DQG201:DQH201"/>
    <mergeCell ref="DQM201:DQN201"/>
    <mergeCell ref="DQO201:DQP201"/>
    <mergeCell ref="DQU201:DQV201"/>
    <mergeCell ref="DOC201:DOD201"/>
    <mergeCell ref="DOI201:DOJ201"/>
    <mergeCell ref="DOK201:DOL201"/>
    <mergeCell ref="DOQ201:DOR201"/>
    <mergeCell ref="DOS201:DOT201"/>
    <mergeCell ref="DOY201:DOZ201"/>
    <mergeCell ref="DPA201:DPB201"/>
    <mergeCell ref="DPG201:DPH201"/>
    <mergeCell ref="DPI201:DPJ201"/>
    <mergeCell ref="DMU201:DMV201"/>
    <mergeCell ref="DMW201:DMX201"/>
    <mergeCell ref="DNC201:DND201"/>
    <mergeCell ref="DNE201:DNF201"/>
    <mergeCell ref="DNK201:DNL201"/>
    <mergeCell ref="DNM201:DNN201"/>
    <mergeCell ref="DNS201:DNT201"/>
    <mergeCell ref="DNU201:DNV201"/>
    <mergeCell ref="DOA201:DOB201"/>
    <mergeCell ref="DLI201:DLJ201"/>
    <mergeCell ref="DLO201:DLP201"/>
    <mergeCell ref="DLQ201:DLR201"/>
    <mergeCell ref="DLW201:DLX201"/>
    <mergeCell ref="DLY201:DLZ201"/>
    <mergeCell ref="DME201:DMF201"/>
    <mergeCell ref="DMG201:DMH201"/>
    <mergeCell ref="DMM201:DMN201"/>
    <mergeCell ref="DMO201:DMP201"/>
    <mergeCell ref="DKA201:DKB201"/>
    <mergeCell ref="DKC201:DKD201"/>
    <mergeCell ref="DKI201:DKJ201"/>
    <mergeCell ref="DKK201:DKL201"/>
    <mergeCell ref="DKQ201:DKR201"/>
    <mergeCell ref="DKS201:DKT201"/>
    <mergeCell ref="DKY201:DKZ201"/>
    <mergeCell ref="DLA201:DLB201"/>
    <mergeCell ref="DLG201:DLH201"/>
    <mergeCell ref="DIO201:DIP201"/>
    <mergeCell ref="DIU201:DIV201"/>
    <mergeCell ref="DIW201:DIX201"/>
    <mergeCell ref="DJC201:DJD201"/>
    <mergeCell ref="DJE201:DJF201"/>
    <mergeCell ref="DJK201:DJL201"/>
    <mergeCell ref="DJM201:DJN201"/>
    <mergeCell ref="DJS201:DJT201"/>
    <mergeCell ref="DJU201:DJV201"/>
    <mergeCell ref="DHG201:DHH201"/>
    <mergeCell ref="DHI201:DHJ201"/>
    <mergeCell ref="DHO201:DHP201"/>
    <mergeCell ref="DHQ201:DHR201"/>
    <mergeCell ref="DHW201:DHX201"/>
    <mergeCell ref="DHY201:DHZ201"/>
    <mergeCell ref="DIE201:DIF201"/>
    <mergeCell ref="DIG201:DIH201"/>
    <mergeCell ref="DIM201:DIN201"/>
    <mergeCell ref="DFU201:DFV201"/>
    <mergeCell ref="DGA201:DGB201"/>
    <mergeCell ref="DGC201:DGD201"/>
    <mergeCell ref="DGI201:DGJ201"/>
    <mergeCell ref="DGK201:DGL201"/>
    <mergeCell ref="DGQ201:DGR201"/>
    <mergeCell ref="DGS201:DGT201"/>
    <mergeCell ref="DGY201:DGZ201"/>
    <mergeCell ref="DHA201:DHB201"/>
    <mergeCell ref="DEM201:DEN201"/>
    <mergeCell ref="DEO201:DEP201"/>
    <mergeCell ref="DEU201:DEV201"/>
    <mergeCell ref="DEW201:DEX201"/>
    <mergeCell ref="DFC201:DFD201"/>
    <mergeCell ref="DFE201:DFF201"/>
    <mergeCell ref="DFK201:DFL201"/>
    <mergeCell ref="DFM201:DFN201"/>
    <mergeCell ref="DFS201:DFT201"/>
    <mergeCell ref="DDA201:DDB201"/>
    <mergeCell ref="DDG201:DDH201"/>
    <mergeCell ref="DDI201:DDJ201"/>
    <mergeCell ref="DDO201:DDP201"/>
    <mergeCell ref="DDQ201:DDR201"/>
    <mergeCell ref="DDW201:DDX201"/>
    <mergeCell ref="DDY201:DDZ201"/>
    <mergeCell ref="DEE201:DEF201"/>
    <mergeCell ref="DEG201:DEH201"/>
    <mergeCell ref="DBS201:DBT201"/>
    <mergeCell ref="DBU201:DBV201"/>
    <mergeCell ref="DCA201:DCB201"/>
    <mergeCell ref="DCC201:DCD201"/>
    <mergeCell ref="DCI201:DCJ201"/>
    <mergeCell ref="DCK201:DCL201"/>
    <mergeCell ref="DCQ201:DCR201"/>
    <mergeCell ref="DCS201:DCT201"/>
    <mergeCell ref="DCY201:DCZ201"/>
    <mergeCell ref="DAG201:DAH201"/>
    <mergeCell ref="DAM201:DAN201"/>
    <mergeCell ref="DAO201:DAP201"/>
    <mergeCell ref="DAU201:DAV201"/>
    <mergeCell ref="DAW201:DAX201"/>
    <mergeCell ref="DBC201:DBD201"/>
    <mergeCell ref="DBE201:DBF201"/>
    <mergeCell ref="DBK201:DBL201"/>
    <mergeCell ref="DBM201:DBN201"/>
    <mergeCell ref="CYY201:CYZ201"/>
    <mergeCell ref="CZA201:CZB201"/>
    <mergeCell ref="CZG201:CZH201"/>
    <mergeCell ref="CZI201:CZJ201"/>
    <mergeCell ref="CZO201:CZP201"/>
    <mergeCell ref="CZQ201:CZR201"/>
    <mergeCell ref="CZW201:CZX201"/>
    <mergeCell ref="CZY201:CZZ201"/>
    <mergeCell ref="DAE201:DAF201"/>
    <mergeCell ref="CXM201:CXN201"/>
    <mergeCell ref="CXS201:CXT201"/>
    <mergeCell ref="CXU201:CXV201"/>
    <mergeCell ref="CYA201:CYB201"/>
    <mergeCell ref="CYC201:CYD201"/>
    <mergeCell ref="CYI201:CYJ201"/>
    <mergeCell ref="CYK201:CYL201"/>
    <mergeCell ref="CYQ201:CYR201"/>
    <mergeCell ref="CYS201:CYT201"/>
    <mergeCell ref="CWE201:CWF201"/>
    <mergeCell ref="CWG201:CWH201"/>
    <mergeCell ref="CWM201:CWN201"/>
    <mergeCell ref="CWO201:CWP201"/>
    <mergeCell ref="CWU201:CWV201"/>
    <mergeCell ref="CWW201:CWX201"/>
    <mergeCell ref="CXC201:CXD201"/>
    <mergeCell ref="CXE201:CXF201"/>
    <mergeCell ref="CXK201:CXL201"/>
    <mergeCell ref="CUS201:CUT201"/>
    <mergeCell ref="CUY201:CUZ201"/>
    <mergeCell ref="CVA201:CVB201"/>
    <mergeCell ref="CVG201:CVH201"/>
    <mergeCell ref="CVI201:CVJ201"/>
    <mergeCell ref="CVO201:CVP201"/>
    <mergeCell ref="CVQ201:CVR201"/>
    <mergeCell ref="CVW201:CVX201"/>
    <mergeCell ref="CVY201:CVZ201"/>
    <mergeCell ref="CTK201:CTL201"/>
    <mergeCell ref="CTM201:CTN201"/>
    <mergeCell ref="CTS201:CTT201"/>
    <mergeCell ref="CTU201:CTV201"/>
    <mergeCell ref="CUA201:CUB201"/>
    <mergeCell ref="CUC201:CUD201"/>
    <mergeCell ref="CUI201:CUJ201"/>
    <mergeCell ref="CUK201:CUL201"/>
    <mergeCell ref="CUQ201:CUR201"/>
    <mergeCell ref="CRY201:CRZ201"/>
    <mergeCell ref="CSE201:CSF201"/>
    <mergeCell ref="CSG201:CSH201"/>
    <mergeCell ref="CSM201:CSN201"/>
    <mergeCell ref="CSO201:CSP201"/>
    <mergeCell ref="CSU201:CSV201"/>
    <mergeCell ref="CSW201:CSX201"/>
    <mergeCell ref="CTC201:CTD201"/>
    <mergeCell ref="CTE201:CTF201"/>
    <mergeCell ref="CQQ201:CQR201"/>
    <mergeCell ref="CQS201:CQT201"/>
    <mergeCell ref="CQY201:CQZ201"/>
    <mergeCell ref="CRA201:CRB201"/>
    <mergeCell ref="CRG201:CRH201"/>
    <mergeCell ref="CRI201:CRJ201"/>
    <mergeCell ref="CRO201:CRP201"/>
    <mergeCell ref="CRQ201:CRR201"/>
    <mergeCell ref="CRW201:CRX201"/>
    <mergeCell ref="CPE201:CPF201"/>
    <mergeCell ref="CPK201:CPL201"/>
    <mergeCell ref="CPM201:CPN201"/>
    <mergeCell ref="CPS201:CPT201"/>
    <mergeCell ref="CPU201:CPV201"/>
    <mergeCell ref="CQA201:CQB201"/>
    <mergeCell ref="CQC201:CQD201"/>
    <mergeCell ref="CQI201:CQJ201"/>
    <mergeCell ref="CQK201:CQL201"/>
    <mergeCell ref="CNW201:CNX201"/>
    <mergeCell ref="CNY201:CNZ201"/>
    <mergeCell ref="COE201:COF201"/>
    <mergeCell ref="COG201:COH201"/>
    <mergeCell ref="COM201:CON201"/>
    <mergeCell ref="COO201:COP201"/>
    <mergeCell ref="COU201:COV201"/>
    <mergeCell ref="COW201:COX201"/>
    <mergeCell ref="CPC201:CPD201"/>
    <mergeCell ref="CMK201:CML201"/>
    <mergeCell ref="CMQ201:CMR201"/>
    <mergeCell ref="CMS201:CMT201"/>
    <mergeCell ref="CMY201:CMZ201"/>
    <mergeCell ref="CNA201:CNB201"/>
    <mergeCell ref="CNG201:CNH201"/>
    <mergeCell ref="CNI201:CNJ201"/>
    <mergeCell ref="CNO201:CNP201"/>
    <mergeCell ref="CNQ201:CNR201"/>
    <mergeCell ref="CLC201:CLD201"/>
    <mergeCell ref="CLE201:CLF201"/>
    <mergeCell ref="CLK201:CLL201"/>
    <mergeCell ref="CLM201:CLN201"/>
    <mergeCell ref="CLS201:CLT201"/>
    <mergeCell ref="CLU201:CLV201"/>
    <mergeCell ref="CMA201:CMB201"/>
    <mergeCell ref="CMC201:CMD201"/>
    <mergeCell ref="CMI201:CMJ201"/>
    <mergeCell ref="CJQ201:CJR201"/>
    <mergeCell ref="CJW201:CJX201"/>
    <mergeCell ref="CJY201:CJZ201"/>
    <mergeCell ref="CKE201:CKF201"/>
    <mergeCell ref="CKG201:CKH201"/>
    <mergeCell ref="CKM201:CKN201"/>
    <mergeCell ref="CKO201:CKP201"/>
    <mergeCell ref="CKU201:CKV201"/>
    <mergeCell ref="CKW201:CKX201"/>
    <mergeCell ref="CII201:CIJ201"/>
    <mergeCell ref="CIK201:CIL201"/>
    <mergeCell ref="CIQ201:CIR201"/>
    <mergeCell ref="CIS201:CIT201"/>
    <mergeCell ref="CIY201:CIZ201"/>
    <mergeCell ref="CJA201:CJB201"/>
    <mergeCell ref="CJG201:CJH201"/>
    <mergeCell ref="CJI201:CJJ201"/>
    <mergeCell ref="CJO201:CJP201"/>
    <mergeCell ref="CGW201:CGX201"/>
    <mergeCell ref="CHC201:CHD201"/>
    <mergeCell ref="CHE201:CHF201"/>
    <mergeCell ref="CHK201:CHL201"/>
    <mergeCell ref="CHM201:CHN201"/>
    <mergeCell ref="CHS201:CHT201"/>
    <mergeCell ref="CHU201:CHV201"/>
    <mergeCell ref="CIA201:CIB201"/>
    <mergeCell ref="CIC201:CID201"/>
    <mergeCell ref="CFO201:CFP201"/>
    <mergeCell ref="CFQ201:CFR201"/>
    <mergeCell ref="CFW201:CFX201"/>
    <mergeCell ref="CFY201:CFZ201"/>
    <mergeCell ref="CGE201:CGF201"/>
    <mergeCell ref="CGG201:CGH201"/>
    <mergeCell ref="CGM201:CGN201"/>
    <mergeCell ref="CGO201:CGP201"/>
    <mergeCell ref="CGU201:CGV201"/>
    <mergeCell ref="CEC201:CED201"/>
    <mergeCell ref="CEI201:CEJ201"/>
    <mergeCell ref="CEK201:CEL201"/>
    <mergeCell ref="CEQ201:CER201"/>
    <mergeCell ref="CES201:CET201"/>
    <mergeCell ref="CEY201:CEZ201"/>
    <mergeCell ref="CFA201:CFB201"/>
    <mergeCell ref="CFG201:CFH201"/>
    <mergeCell ref="CFI201:CFJ201"/>
    <mergeCell ref="CCU201:CCV201"/>
    <mergeCell ref="CCW201:CCX201"/>
    <mergeCell ref="CDC201:CDD201"/>
    <mergeCell ref="CDE201:CDF201"/>
    <mergeCell ref="CDK201:CDL201"/>
    <mergeCell ref="CDM201:CDN201"/>
    <mergeCell ref="CDS201:CDT201"/>
    <mergeCell ref="CDU201:CDV201"/>
    <mergeCell ref="CEA201:CEB201"/>
    <mergeCell ref="CBI201:CBJ201"/>
    <mergeCell ref="CBO201:CBP201"/>
    <mergeCell ref="CBQ201:CBR201"/>
    <mergeCell ref="CBW201:CBX201"/>
    <mergeCell ref="CBY201:CBZ201"/>
    <mergeCell ref="CCE201:CCF201"/>
    <mergeCell ref="CCG201:CCH201"/>
    <mergeCell ref="CCM201:CCN201"/>
    <mergeCell ref="CCO201:CCP201"/>
    <mergeCell ref="CAA201:CAB201"/>
    <mergeCell ref="CAC201:CAD201"/>
    <mergeCell ref="CAI201:CAJ201"/>
    <mergeCell ref="CAK201:CAL201"/>
    <mergeCell ref="CAQ201:CAR201"/>
    <mergeCell ref="CAS201:CAT201"/>
    <mergeCell ref="CAY201:CAZ201"/>
    <mergeCell ref="CBA201:CBB201"/>
    <mergeCell ref="CBG201:CBH201"/>
    <mergeCell ref="BYO201:BYP201"/>
    <mergeCell ref="BYU201:BYV201"/>
    <mergeCell ref="BYW201:BYX201"/>
    <mergeCell ref="BZC201:BZD201"/>
    <mergeCell ref="BZE201:BZF201"/>
    <mergeCell ref="BZK201:BZL201"/>
    <mergeCell ref="BZM201:BZN201"/>
    <mergeCell ref="BZS201:BZT201"/>
    <mergeCell ref="BZU201:BZV201"/>
    <mergeCell ref="BXG201:BXH201"/>
    <mergeCell ref="BXI201:BXJ201"/>
    <mergeCell ref="BXO201:BXP201"/>
    <mergeCell ref="BXQ201:BXR201"/>
    <mergeCell ref="BXW201:BXX201"/>
    <mergeCell ref="BXY201:BXZ201"/>
    <mergeCell ref="BYE201:BYF201"/>
    <mergeCell ref="BYG201:BYH201"/>
    <mergeCell ref="BYM201:BYN201"/>
    <mergeCell ref="BVU201:BVV201"/>
    <mergeCell ref="BWA201:BWB201"/>
    <mergeCell ref="BWC201:BWD201"/>
    <mergeCell ref="BWI201:BWJ201"/>
    <mergeCell ref="BWK201:BWL201"/>
    <mergeCell ref="BWQ201:BWR201"/>
    <mergeCell ref="BWS201:BWT201"/>
    <mergeCell ref="BWY201:BWZ201"/>
    <mergeCell ref="BXA201:BXB201"/>
    <mergeCell ref="BUM201:BUN201"/>
    <mergeCell ref="BUO201:BUP201"/>
    <mergeCell ref="BUU201:BUV201"/>
    <mergeCell ref="BUW201:BUX201"/>
    <mergeCell ref="BVC201:BVD201"/>
    <mergeCell ref="BVE201:BVF201"/>
    <mergeCell ref="BVK201:BVL201"/>
    <mergeCell ref="BVM201:BVN201"/>
    <mergeCell ref="BVS201:BVT201"/>
    <mergeCell ref="BTA201:BTB201"/>
    <mergeCell ref="BTG201:BTH201"/>
    <mergeCell ref="BTI201:BTJ201"/>
    <mergeCell ref="BTO201:BTP201"/>
    <mergeCell ref="BTQ201:BTR201"/>
    <mergeCell ref="BTW201:BTX201"/>
    <mergeCell ref="BTY201:BTZ201"/>
    <mergeCell ref="BUE201:BUF201"/>
    <mergeCell ref="BUG201:BUH201"/>
    <mergeCell ref="BRS201:BRT201"/>
    <mergeCell ref="BRU201:BRV201"/>
    <mergeCell ref="BSA201:BSB201"/>
    <mergeCell ref="BSC201:BSD201"/>
    <mergeCell ref="BSI201:BSJ201"/>
    <mergeCell ref="BSK201:BSL201"/>
    <mergeCell ref="BSQ201:BSR201"/>
    <mergeCell ref="BSS201:BST201"/>
    <mergeCell ref="BSY201:BSZ201"/>
    <mergeCell ref="BQG201:BQH201"/>
    <mergeCell ref="BQM201:BQN201"/>
    <mergeCell ref="BQO201:BQP201"/>
    <mergeCell ref="BQU201:BQV201"/>
    <mergeCell ref="BQW201:BQX201"/>
    <mergeCell ref="BRC201:BRD201"/>
    <mergeCell ref="BRE201:BRF201"/>
    <mergeCell ref="BRK201:BRL201"/>
    <mergeCell ref="BRM201:BRN201"/>
    <mergeCell ref="BOY201:BOZ201"/>
    <mergeCell ref="BPA201:BPB201"/>
    <mergeCell ref="BPG201:BPH201"/>
    <mergeCell ref="BPI201:BPJ201"/>
    <mergeCell ref="BPO201:BPP201"/>
    <mergeCell ref="BPQ201:BPR201"/>
    <mergeCell ref="BPW201:BPX201"/>
    <mergeCell ref="BPY201:BPZ201"/>
    <mergeCell ref="BQE201:BQF201"/>
    <mergeCell ref="BNM201:BNN201"/>
    <mergeCell ref="BNS201:BNT201"/>
    <mergeCell ref="BNU201:BNV201"/>
    <mergeCell ref="BOA201:BOB201"/>
    <mergeCell ref="BOC201:BOD201"/>
    <mergeCell ref="BOI201:BOJ201"/>
    <mergeCell ref="BOK201:BOL201"/>
    <mergeCell ref="BOQ201:BOR201"/>
    <mergeCell ref="BOS201:BOT201"/>
    <mergeCell ref="BME201:BMF201"/>
    <mergeCell ref="BMG201:BMH201"/>
    <mergeCell ref="BMM201:BMN201"/>
    <mergeCell ref="BMO201:BMP201"/>
    <mergeCell ref="BMU201:BMV201"/>
    <mergeCell ref="BMW201:BMX201"/>
    <mergeCell ref="BNC201:BND201"/>
    <mergeCell ref="BNE201:BNF201"/>
    <mergeCell ref="BNK201:BNL201"/>
    <mergeCell ref="BKS201:BKT201"/>
    <mergeCell ref="BKY201:BKZ201"/>
    <mergeCell ref="BLA201:BLB201"/>
    <mergeCell ref="BLG201:BLH201"/>
    <mergeCell ref="BLI201:BLJ201"/>
    <mergeCell ref="BLO201:BLP201"/>
    <mergeCell ref="BLQ201:BLR201"/>
    <mergeCell ref="BLW201:BLX201"/>
    <mergeCell ref="BLY201:BLZ201"/>
    <mergeCell ref="BJK201:BJL201"/>
    <mergeCell ref="BJM201:BJN201"/>
    <mergeCell ref="BJS201:BJT201"/>
    <mergeCell ref="BJU201:BJV201"/>
    <mergeCell ref="BKA201:BKB201"/>
    <mergeCell ref="BKC201:BKD201"/>
    <mergeCell ref="BKI201:BKJ201"/>
    <mergeCell ref="BKK201:BKL201"/>
    <mergeCell ref="BKQ201:BKR201"/>
    <mergeCell ref="BHY201:BHZ201"/>
    <mergeCell ref="BIE201:BIF201"/>
    <mergeCell ref="BIG201:BIH201"/>
    <mergeCell ref="BIM201:BIN201"/>
    <mergeCell ref="BIO201:BIP201"/>
    <mergeCell ref="BIU201:BIV201"/>
    <mergeCell ref="BIW201:BIX201"/>
    <mergeCell ref="BJC201:BJD201"/>
    <mergeCell ref="BJE201:BJF201"/>
    <mergeCell ref="BGQ201:BGR201"/>
    <mergeCell ref="BGS201:BGT201"/>
    <mergeCell ref="BGY201:BGZ201"/>
    <mergeCell ref="BHA201:BHB201"/>
    <mergeCell ref="BHG201:BHH201"/>
    <mergeCell ref="BHI201:BHJ201"/>
    <mergeCell ref="BHO201:BHP201"/>
    <mergeCell ref="BHQ201:BHR201"/>
    <mergeCell ref="BHW201:BHX201"/>
    <mergeCell ref="BFE201:BFF201"/>
    <mergeCell ref="BFK201:BFL201"/>
    <mergeCell ref="BFM201:BFN201"/>
    <mergeCell ref="BFS201:BFT201"/>
    <mergeCell ref="BFU201:BFV201"/>
    <mergeCell ref="BGA201:BGB201"/>
    <mergeCell ref="BGC201:BGD201"/>
    <mergeCell ref="BGI201:BGJ201"/>
    <mergeCell ref="BGK201:BGL201"/>
    <mergeCell ref="BDW201:BDX201"/>
    <mergeCell ref="BDY201:BDZ201"/>
    <mergeCell ref="BEE201:BEF201"/>
    <mergeCell ref="BEG201:BEH201"/>
    <mergeCell ref="BEM201:BEN201"/>
    <mergeCell ref="BEO201:BEP201"/>
    <mergeCell ref="BEU201:BEV201"/>
    <mergeCell ref="BEW201:BEX201"/>
    <mergeCell ref="BFC201:BFD201"/>
    <mergeCell ref="BCK201:BCL201"/>
    <mergeCell ref="BCQ201:BCR201"/>
    <mergeCell ref="BCS201:BCT201"/>
    <mergeCell ref="BCY201:BCZ201"/>
    <mergeCell ref="BDA201:BDB201"/>
    <mergeCell ref="BDG201:BDH201"/>
    <mergeCell ref="BDI201:BDJ201"/>
    <mergeCell ref="BDO201:BDP201"/>
    <mergeCell ref="BDQ201:BDR201"/>
    <mergeCell ref="BBC201:BBD201"/>
    <mergeCell ref="BBE201:BBF201"/>
    <mergeCell ref="BBK201:BBL201"/>
    <mergeCell ref="BBM201:BBN201"/>
    <mergeCell ref="BBS201:BBT201"/>
    <mergeCell ref="BBU201:BBV201"/>
    <mergeCell ref="BCA201:BCB201"/>
    <mergeCell ref="BCC201:BCD201"/>
    <mergeCell ref="BCI201:BCJ201"/>
    <mergeCell ref="AZQ201:AZR201"/>
    <mergeCell ref="AZW201:AZX201"/>
    <mergeCell ref="AZY201:AZZ201"/>
    <mergeCell ref="BAE201:BAF201"/>
    <mergeCell ref="BAG201:BAH201"/>
    <mergeCell ref="BAM201:BAN201"/>
    <mergeCell ref="BAO201:BAP201"/>
    <mergeCell ref="BAU201:BAV201"/>
    <mergeCell ref="BAW201:BAX201"/>
    <mergeCell ref="AYI201:AYJ201"/>
    <mergeCell ref="AYK201:AYL201"/>
    <mergeCell ref="AYQ201:AYR201"/>
    <mergeCell ref="AYS201:AYT201"/>
    <mergeCell ref="AYY201:AYZ201"/>
    <mergeCell ref="AZA201:AZB201"/>
    <mergeCell ref="AZG201:AZH201"/>
    <mergeCell ref="AZI201:AZJ201"/>
    <mergeCell ref="AZO201:AZP201"/>
    <mergeCell ref="AWW201:AWX201"/>
    <mergeCell ref="AXC201:AXD201"/>
    <mergeCell ref="AXE201:AXF201"/>
    <mergeCell ref="AXK201:AXL201"/>
    <mergeCell ref="AXM201:AXN201"/>
    <mergeCell ref="AXS201:AXT201"/>
    <mergeCell ref="AXU201:AXV201"/>
    <mergeCell ref="AYA201:AYB201"/>
    <mergeCell ref="AYC201:AYD201"/>
    <mergeCell ref="AVO201:AVP201"/>
    <mergeCell ref="AVQ201:AVR201"/>
    <mergeCell ref="AVW201:AVX201"/>
    <mergeCell ref="AVY201:AVZ201"/>
    <mergeCell ref="AWE201:AWF201"/>
    <mergeCell ref="AWG201:AWH201"/>
    <mergeCell ref="AWM201:AWN201"/>
    <mergeCell ref="AWO201:AWP201"/>
    <mergeCell ref="AWU201:AWV201"/>
    <mergeCell ref="AUC201:AUD201"/>
    <mergeCell ref="AUI201:AUJ201"/>
    <mergeCell ref="AUK201:AUL201"/>
    <mergeCell ref="AUQ201:AUR201"/>
    <mergeCell ref="AUS201:AUT201"/>
    <mergeCell ref="AUY201:AUZ201"/>
    <mergeCell ref="AVA201:AVB201"/>
    <mergeCell ref="AVG201:AVH201"/>
    <mergeCell ref="AVI201:AVJ201"/>
    <mergeCell ref="ASU201:ASV201"/>
    <mergeCell ref="ASW201:ASX201"/>
    <mergeCell ref="ATC201:ATD201"/>
    <mergeCell ref="ATE201:ATF201"/>
    <mergeCell ref="ATK201:ATL201"/>
    <mergeCell ref="ATM201:ATN201"/>
    <mergeCell ref="ATS201:ATT201"/>
    <mergeCell ref="ATU201:ATV201"/>
    <mergeCell ref="AUA201:AUB201"/>
    <mergeCell ref="ARI201:ARJ201"/>
    <mergeCell ref="ARO201:ARP201"/>
    <mergeCell ref="ARQ201:ARR201"/>
    <mergeCell ref="ARW201:ARX201"/>
    <mergeCell ref="ARY201:ARZ201"/>
    <mergeCell ref="ASE201:ASF201"/>
    <mergeCell ref="ASG201:ASH201"/>
    <mergeCell ref="ASM201:ASN201"/>
    <mergeCell ref="ASO201:ASP201"/>
    <mergeCell ref="AQA201:AQB201"/>
    <mergeCell ref="AQC201:AQD201"/>
    <mergeCell ref="AQI201:AQJ201"/>
    <mergeCell ref="AQK201:AQL201"/>
    <mergeCell ref="AQQ201:AQR201"/>
    <mergeCell ref="AQS201:AQT201"/>
    <mergeCell ref="AQY201:AQZ201"/>
    <mergeCell ref="ARA201:ARB201"/>
    <mergeCell ref="ARG201:ARH201"/>
    <mergeCell ref="AOO201:AOP201"/>
    <mergeCell ref="AOU201:AOV201"/>
    <mergeCell ref="AOW201:AOX201"/>
    <mergeCell ref="APC201:APD201"/>
    <mergeCell ref="APE201:APF201"/>
    <mergeCell ref="APK201:APL201"/>
    <mergeCell ref="APM201:APN201"/>
    <mergeCell ref="APS201:APT201"/>
    <mergeCell ref="APU201:APV201"/>
    <mergeCell ref="ANG201:ANH201"/>
    <mergeCell ref="ANI201:ANJ201"/>
    <mergeCell ref="ANO201:ANP201"/>
    <mergeCell ref="ANQ201:ANR201"/>
    <mergeCell ref="ANW201:ANX201"/>
    <mergeCell ref="ANY201:ANZ201"/>
    <mergeCell ref="AOE201:AOF201"/>
    <mergeCell ref="AOG201:AOH201"/>
    <mergeCell ref="AOM201:AON201"/>
    <mergeCell ref="ALU201:ALV201"/>
    <mergeCell ref="AMA201:AMB201"/>
    <mergeCell ref="AMC201:AMD201"/>
    <mergeCell ref="AMI201:AMJ201"/>
    <mergeCell ref="AMK201:AML201"/>
    <mergeCell ref="AMQ201:AMR201"/>
    <mergeCell ref="AMS201:AMT201"/>
    <mergeCell ref="AMY201:AMZ201"/>
    <mergeCell ref="ANA201:ANB201"/>
    <mergeCell ref="AKM201:AKN201"/>
    <mergeCell ref="AKO201:AKP201"/>
    <mergeCell ref="AKU201:AKV201"/>
    <mergeCell ref="AKW201:AKX201"/>
    <mergeCell ref="ALC201:ALD201"/>
    <mergeCell ref="ALE201:ALF201"/>
    <mergeCell ref="ALK201:ALL201"/>
    <mergeCell ref="ALM201:ALN201"/>
    <mergeCell ref="ALS201:ALT201"/>
    <mergeCell ref="AJA201:AJB201"/>
    <mergeCell ref="AJG201:AJH201"/>
    <mergeCell ref="AJI201:AJJ201"/>
    <mergeCell ref="AJO201:AJP201"/>
    <mergeCell ref="AJQ201:AJR201"/>
    <mergeCell ref="AJW201:AJX201"/>
    <mergeCell ref="AJY201:AJZ201"/>
    <mergeCell ref="AKE201:AKF201"/>
    <mergeCell ref="AKG201:AKH201"/>
    <mergeCell ref="AHS201:AHT201"/>
    <mergeCell ref="AHU201:AHV201"/>
    <mergeCell ref="AIA201:AIB201"/>
    <mergeCell ref="AIC201:AID201"/>
    <mergeCell ref="AII201:AIJ201"/>
    <mergeCell ref="AIK201:AIL201"/>
    <mergeCell ref="AIQ201:AIR201"/>
    <mergeCell ref="AIS201:AIT201"/>
    <mergeCell ref="AIY201:AIZ201"/>
    <mergeCell ref="AGG201:AGH201"/>
    <mergeCell ref="AGM201:AGN201"/>
    <mergeCell ref="AGO201:AGP201"/>
    <mergeCell ref="AGU201:AGV201"/>
    <mergeCell ref="AGW201:AGX201"/>
    <mergeCell ref="AHC201:AHD201"/>
    <mergeCell ref="AHE201:AHF201"/>
    <mergeCell ref="AHK201:AHL201"/>
    <mergeCell ref="AHM201:AHN201"/>
    <mergeCell ref="AEY201:AEZ201"/>
    <mergeCell ref="AFA201:AFB201"/>
    <mergeCell ref="AFG201:AFH201"/>
    <mergeCell ref="AFI201:AFJ201"/>
    <mergeCell ref="AFO201:AFP201"/>
    <mergeCell ref="AFQ201:AFR201"/>
    <mergeCell ref="AFW201:AFX201"/>
    <mergeCell ref="AFY201:AFZ201"/>
    <mergeCell ref="AGE201:AGF201"/>
    <mergeCell ref="ADM201:ADN201"/>
    <mergeCell ref="ADS201:ADT201"/>
    <mergeCell ref="ADU201:ADV201"/>
    <mergeCell ref="AEA201:AEB201"/>
    <mergeCell ref="AEC201:AED201"/>
    <mergeCell ref="AEI201:AEJ201"/>
    <mergeCell ref="AEK201:AEL201"/>
    <mergeCell ref="AEQ201:AER201"/>
    <mergeCell ref="AES201:AET201"/>
    <mergeCell ref="ACE201:ACF201"/>
    <mergeCell ref="ACG201:ACH201"/>
    <mergeCell ref="ACM201:ACN201"/>
    <mergeCell ref="ACO201:ACP201"/>
    <mergeCell ref="ACU201:ACV201"/>
    <mergeCell ref="ACW201:ACX201"/>
    <mergeCell ref="ADC201:ADD201"/>
    <mergeCell ref="ADE201:ADF201"/>
    <mergeCell ref="ADK201:ADL201"/>
    <mergeCell ref="AAS201:AAT201"/>
    <mergeCell ref="AAY201:AAZ201"/>
    <mergeCell ref="ABA201:ABB201"/>
    <mergeCell ref="ABG201:ABH201"/>
    <mergeCell ref="ABI201:ABJ201"/>
    <mergeCell ref="ABO201:ABP201"/>
    <mergeCell ref="ABQ201:ABR201"/>
    <mergeCell ref="ABW201:ABX201"/>
    <mergeCell ref="ABY201:ABZ201"/>
    <mergeCell ref="ZK201:ZL201"/>
    <mergeCell ref="ZM201:ZN201"/>
    <mergeCell ref="ZS201:ZT201"/>
    <mergeCell ref="ZU201:ZV201"/>
    <mergeCell ref="AAA201:AAB201"/>
    <mergeCell ref="AAC201:AAD201"/>
    <mergeCell ref="AAI201:AAJ201"/>
    <mergeCell ref="AAK201:AAL201"/>
    <mergeCell ref="AAQ201:AAR201"/>
    <mergeCell ref="XY201:XZ201"/>
    <mergeCell ref="YE201:YF201"/>
    <mergeCell ref="YG201:YH201"/>
    <mergeCell ref="YM201:YN201"/>
    <mergeCell ref="YO201:YP201"/>
    <mergeCell ref="YU201:YV201"/>
    <mergeCell ref="YW201:YX201"/>
    <mergeCell ref="ZC201:ZD201"/>
    <mergeCell ref="ZE201:ZF201"/>
    <mergeCell ref="WQ201:WR201"/>
    <mergeCell ref="WS201:WT201"/>
    <mergeCell ref="WY201:WZ201"/>
    <mergeCell ref="XA201:XB201"/>
    <mergeCell ref="XG201:XH201"/>
    <mergeCell ref="XI201:XJ201"/>
    <mergeCell ref="XO201:XP201"/>
    <mergeCell ref="XQ201:XR201"/>
    <mergeCell ref="XW201:XX201"/>
    <mergeCell ref="VE201:VF201"/>
    <mergeCell ref="VK201:VL201"/>
    <mergeCell ref="VM201:VN201"/>
    <mergeCell ref="VS201:VT201"/>
    <mergeCell ref="VU201:VV201"/>
    <mergeCell ref="WA201:WB201"/>
    <mergeCell ref="WC201:WD201"/>
    <mergeCell ref="WI201:WJ201"/>
    <mergeCell ref="WK201:WL201"/>
    <mergeCell ref="TW201:TX201"/>
    <mergeCell ref="TY201:TZ201"/>
    <mergeCell ref="UE201:UF201"/>
    <mergeCell ref="UG201:UH201"/>
    <mergeCell ref="UM201:UN201"/>
    <mergeCell ref="UO201:UP201"/>
    <mergeCell ref="UU201:UV201"/>
    <mergeCell ref="UW201:UX201"/>
    <mergeCell ref="VC201:VD201"/>
    <mergeCell ref="SK201:SL201"/>
    <mergeCell ref="SQ201:SR201"/>
    <mergeCell ref="SS201:ST201"/>
    <mergeCell ref="SY201:SZ201"/>
    <mergeCell ref="TA201:TB201"/>
    <mergeCell ref="TG201:TH201"/>
    <mergeCell ref="TI201:TJ201"/>
    <mergeCell ref="TO201:TP201"/>
    <mergeCell ref="TQ201:TR201"/>
    <mergeCell ref="RC201:RD201"/>
    <mergeCell ref="RE201:RF201"/>
    <mergeCell ref="RK201:RL201"/>
    <mergeCell ref="RM201:RN201"/>
    <mergeCell ref="RS201:RT201"/>
    <mergeCell ref="RU201:RV201"/>
    <mergeCell ref="SA201:SB201"/>
    <mergeCell ref="SC201:SD201"/>
    <mergeCell ref="SI201:SJ201"/>
    <mergeCell ref="PQ201:PR201"/>
    <mergeCell ref="PW201:PX201"/>
    <mergeCell ref="PY201:PZ201"/>
    <mergeCell ref="QE201:QF201"/>
    <mergeCell ref="QG201:QH201"/>
    <mergeCell ref="QM201:QN201"/>
    <mergeCell ref="QO201:QP201"/>
    <mergeCell ref="QU201:QV201"/>
    <mergeCell ref="QW201:QX201"/>
    <mergeCell ref="OI201:OJ201"/>
    <mergeCell ref="OK201:OL201"/>
    <mergeCell ref="OQ201:OR201"/>
    <mergeCell ref="OS201:OT201"/>
    <mergeCell ref="OY201:OZ201"/>
    <mergeCell ref="PA201:PB201"/>
    <mergeCell ref="PG201:PH201"/>
    <mergeCell ref="PI201:PJ201"/>
    <mergeCell ref="PO201:PP201"/>
    <mergeCell ref="MW201:MX201"/>
    <mergeCell ref="NC201:ND201"/>
    <mergeCell ref="NE201:NF201"/>
    <mergeCell ref="NK201:NL201"/>
    <mergeCell ref="NM201:NN201"/>
    <mergeCell ref="NS201:NT201"/>
    <mergeCell ref="NU201:NV201"/>
    <mergeCell ref="OA201:OB201"/>
    <mergeCell ref="OC201:OD201"/>
    <mergeCell ref="LO201:LP201"/>
    <mergeCell ref="LQ201:LR201"/>
    <mergeCell ref="LW201:LX201"/>
    <mergeCell ref="LY201:LZ201"/>
    <mergeCell ref="ME201:MF201"/>
    <mergeCell ref="MG201:MH201"/>
    <mergeCell ref="MM201:MN201"/>
    <mergeCell ref="MO201:MP201"/>
    <mergeCell ref="MU201:MV201"/>
    <mergeCell ref="KC201:KD201"/>
    <mergeCell ref="KI201:KJ201"/>
    <mergeCell ref="KK201:KL201"/>
    <mergeCell ref="KQ201:KR201"/>
    <mergeCell ref="KS201:KT201"/>
    <mergeCell ref="KY201:KZ201"/>
    <mergeCell ref="LA201:LB201"/>
    <mergeCell ref="LG201:LH201"/>
    <mergeCell ref="LI201:LJ201"/>
    <mergeCell ref="IU201:IV201"/>
    <mergeCell ref="IW201:IX201"/>
    <mergeCell ref="JC201:JD201"/>
    <mergeCell ref="JE201:JF201"/>
    <mergeCell ref="JK201:JL201"/>
    <mergeCell ref="JM201:JN201"/>
    <mergeCell ref="JS201:JT201"/>
    <mergeCell ref="JU201:JV201"/>
    <mergeCell ref="KA201:KB201"/>
    <mergeCell ref="HI201:HJ201"/>
    <mergeCell ref="HO201:HP201"/>
    <mergeCell ref="HQ201:HR201"/>
    <mergeCell ref="HW201:HX201"/>
    <mergeCell ref="HY201:HZ201"/>
    <mergeCell ref="IE201:IF201"/>
    <mergeCell ref="IG201:IH201"/>
    <mergeCell ref="IM201:IN201"/>
    <mergeCell ref="IO201:IP201"/>
    <mergeCell ref="GA201:GB201"/>
    <mergeCell ref="GC201:GD201"/>
    <mergeCell ref="GI201:GJ201"/>
    <mergeCell ref="GK201:GL201"/>
    <mergeCell ref="GQ201:GR201"/>
    <mergeCell ref="GS201:GT201"/>
    <mergeCell ref="GY201:GZ201"/>
    <mergeCell ref="HA201:HB201"/>
    <mergeCell ref="HG201:HH201"/>
    <mergeCell ref="EO201:EP201"/>
    <mergeCell ref="EU201:EV201"/>
    <mergeCell ref="EW201:EX201"/>
    <mergeCell ref="FC201:FD201"/>
    <mergeCell ref="FE201:FF201"/>
    <mergeCell ref="FK201:FL201"/>
    <mergeCell ref="FM201:FN201"/>
    <mergeCell ref="FS201:FT201"/>
    <mergeCell ref="FU201:FV201"/>
    <mergeCell ref="DG201:DH201"/>
    <mergeCell ref="DI201:DJ201"/>
    <mergeCell ref="DO201:DP201"/>
    <mergeCell ref="DQ201:DR201"/>
    <mergeCell ref="DW201:DX201"/>
    <mergeCell ref="DY201:DZ201"/>
    <mergeCell ref="EE201:EF201"/>
    <mergeCell ref="EG201:EH201"/>
    <mergeCell ref="EM201:EN201"/>
    <mergeCell ref="BU201:BV201"/>
    <mergeCell ref="CA201:CB201"/>
    <mergeCell ref="CC201:CD201"/>
    <mergeCell ref="CI201:CJ201"/>
    <mergeCell ref="CK201:CL201"/>
    <mergeCell ref="CQ201:CR201"/>
    <mergeCell ref="CS201:CT201"/>
    <mergeCell ref="CY201:CZ201"/>
    <mergeCell ref="DA201:DB201"/>
    <mergeCell ref="AM201:AN201"/>
    <mergeCell ref="AO201:AP201"/>
    <mergeCell ref="AU201:AV201"/>
    <mergeCell ref="AW201:AX201"/>
    <mergeCell ref="BC201:BD201"/>
    <mergeCell ref="BE201:BF201"/>
    <mergeCell ref="BK201:BL201"/>
    <mergeCell ref="BM201:BN201"/>
    <mergeCell ref="BS201:BT201"/>
    <mergeCell ref="I201:J201"/>
    <mergeCell ref="O201:P201"/>
    <mergeCell ref="Q201:R201"/>
    <mergeCell ref="W201:X201"/>
    <mergeCell ref="Y201:Z201"/>
    <mergeCell ref="AE201:AF201"/>
    <mergeCell ref="AG201:AH201"/>
    <mergeCell ref="B265:H265"/>
    <mergeCell ref="A47:B47"/>
    <mergeCell ref="C47:H47"/>
    <mergeCell ref="B263:H263"/>
    <mergeCell ref="A119:B119"/>
    <mergeCell ref="A120:B120"/>
    <mergeCell ref="G89:H98"/>
    <mergeCell ref="A90:B90"/>
    <mergeCell ref="A91:B91"/>
    <mergeCell ref="A92:B92"/>
    <mergeCell ref="F158:H158"/>
    <mergeCell ref="A158:E158"/>
    <mergeCell ref="A160:E160"/>
    <mergeCell ref="A161:E161"/>
    <mergeCell ref="F160:H160"/>
    <mergeCell ref="G117:H117"/>
    <mergeCell ref="F166:H166"/>
    <mergeCell ref="A215:B215"/>
    <mergeCell ref="G215:H215"/>
    <mergeCell ref="A206:H206"/>
    <mergeCell ref="A207:H207"/>
    <mergeCell ref="A212:B212"/>
    <mergeCell ref="G212:H212"/>
    <mergeCell ref="F164:H164"/>
    <mergeCell ref="E104:F113"/>
    <mergeCell ref="E177:F177"/>
    <mergeCell ref="G177:H177"/>
    <mergeCell ref="A209:B209"/>
    <mergeCell ref="G209:H209"/>
    <mergeCell ref="A208:H208"/>
    <mergeCell ref="A202:B202"/>
    <mergeCell ref="G202:H202"/>
    <mergeCell ref="A203:B203"/>
    <mergeCell ref="G203:H203"/>
    <mergeCell ref="A204:B204"/>
    <mergeCell ref="G204:H204"/>
    <mergeCell ref="B182:B183"/>
    <mergeCell ref="A205:B205"/>
    <mergeCell ref="G205:H205"/>
    <mergeCell ref="C182:C183"/>
    <mergeCell ref="E145:F145"/>
    <mergeCell ref="G145:H145"/>
    <mergeCell ref="A146:B146"/>
    <mergeCell ref="B262:H262"/>
    <mergeCell ref="G191:H191"/>
    <mergeCell ref="A258:H258"/>
    <mergeCell ref="A192:B192"/>
    <mergeCell ref="G192:H192"/>
    <mergeCell ref="A193:B193"/>
    <mergeCell ref="G193:H193"/>
    <mergeCell ref="A194:B194"/>
    <mergeCell ref="G194:H194"/>
    <mergeCell ref="A195:B195"/>
    <mergeCell ref="G195:H195"/>
    <mergeCell ref="A196:B196"/>
    <mergeCell ref="G196:H196"/>
    <mergeCell ref="A197:B197"/>
    <mergeCell ref="G197:H197"/>
    <mergeCell ref="A198:B198"/>
    <mergeCell ref="G198:H198"/>
    <mergeCell ref="A199:H199"/>
    <mergeCell ref="A200:B200"/>
    <mergeCell ref="G200:H200"/>
    <mergeCell ref="A201:B201"/>
    <mergeCell ref="A191:B191"/>
    <mergeCell ref="B261:H261"/>
    <mergeCell ref="A165:E165"/>
    <mergeCell ref="F159:H159"/>
    <mergeCell ref="A164:E164"/>
    <mergeCell ref="A121:B121"/>
    <mergeCell ref="A122:B122"/>
    <mergeCell ref="A123:B123"/>
    <mergeCell ref="A125:B125"/>
    <mergeCell ref="A126:B126"/>
    <mergeCell ref="A159:E159"/>
    <mergeCell ref="A156:E156"/>
    <mergeCell ref="F163:H163"/>
    <mergeCell ref="A157:E157"/>
    <mergeCell ref="A239:B239"/>
    <mergeCell ref="G239:H239"/>
    <mergeCell ref="A240:B240"/>
    <mergeCell ref="G240:H240"/>
    <mergeCell ref="A241:B241"/>
    <mergeCell ref="G241:H241"/>
    <mergeCell ref="A242:B242"/>
    <mergeCell ref="G242:H242"/>
    <mergeCell ref="A243:B243"/>
    <mergeCell ref="G243:H243"/>
    <mergeCell ref="C172:D172"/>
    <mergeCell ref="E172:F172"/>
    <mergeCell ref="A251:B251"/>
    <mergeCell ref="A148:B148"/>
    <mergeCell ref="A149:B149"/>
    <mergeCell ref="A150:B150"/>
    <mergeCell ref="A151:B151"/>
    <mergeCell ref="A179:H179"/>
    <mergeCell ref="F167:H167"/>
    <mergeCell ref="A174:B174"/>
    <mergeCell ref="C174:D174"/>
    <mergeCell ref="E174:F174"/>
    <mergeCell ref="G174:H174"/>
    <mergeCell ref="A173:B173"/>
    <mergeCell ref="E173:F173"/>
    <mergeCell ref="A178:B178"/>
    <mergeCell ref="E178:F178"/>
    <mergeCell ref="E146:F155"/>
    <mergeCell ref="G146:H155"/>
    <mergeCell ref="A147:B147"/>
    <mergeCell ref="A213:B213"/>
    <mergeCell ref="G213:H213"/>
    <mergeCell ref="A214:B214"/>
    <mergeCell ref="G214:H214"/>
    <mergeCell ref="A210:B210"/>
    <mergeCell ref="G210:H210"/>
    <mergeCell ref="F165:H165"/>
    <mergeCell ref="A166:E166"/>
    <mergeCell ref="C178:D178"/>
    <mergeCell ref="A167:E167"/>
    <mergeCell ref="G172:H172"/>
    <mergeCell ref="A175:B175"/>
    <mergeCell ref="C175:D175"/>
    <mergeCell ref="E175:F175"/>
    <mergeCell ref="G175:H175"/>
    <mergeCell ref="A176:B176"/>
    <mergeCell ref="C176:D176"/>
    <mergeCell ref="E176:F176"/>
    <mergeCell ref="G176:H176"/>
    <mergeCell ref="A177:B177"/>
    <mergeCell ref="C177:D177"/>
    <mergeCell ref="A65:C65"/>
    <mergeCell ref="D65:H65"/>
    <mergeCell ref="C72:H72"/>
    <mergeCell ref="A75:B75"/>
    <mergeCell ref="A114:B114"/>
    <mergeCell ref="C114:H114"/>
    <mergeCell ref="A89:B89"/>
    <mergeCell ref="E89:F98"/>
    <mergeCell ref="A131:B131"/>
    <mergeCell ref="E131:F131"/>
    <mergeCell ref="G131:H131"/>
    <mergeCell ref="A132:B132"/>
    <mergeCell ref="E132:F141"/>
    <mergeCell ref="G132:H141"/>
    <mergeCell ref="A133:B133"/>
    <mergeCell ref="A134:B134"/>
    <mergeCell ref="A135:B135"/>
    <mergeCell ref="A128:B128"/>
    <mergeCell ref="C128:H128"/>
    <mergeCell ref="A130:B130"/>
    <mergeCell ref="A67:C67"/>
    <mergeCell ref="D67:H67"/>
    <mergeCell ref="A68:C68"/>
    <mergeCell ref="D68:H68"/>
    <mergeCell ref="A74:B74"/>
    <mergeCell ref="G73:H73"/>
    <mergeCell ref="A88:B88"/>
    <mergeCell ref="A104:B104"/>
    <mergeCell ref="A98:B98"/>
    <mergeCell ref="A80:B80"/>
    <mergeCell ref="A73:B73"/>
    <mergeCell ref="A76:B76"/>
    <mergeCell ref="G201:H201"/>
    <mergeCell ref="B259:H259"/>
    <mergeCell ref="G233:H233"/>
    <mergeCell ref="A234:B234"/>
    <mergeCell ref="G234:H234"/>
    <mergeCell ref="A235:H235"/>
    <mergeCell ref="A236:H236"/>
    <mergeCell ref="A237:H237"/>
    <mergeCell ref="A238:B238"/>
    <mergeCell ref="G238:H238"/>
    <mergeCell ref="A211:B211"/>
    <mergeCell ref="A66:C66"/>
    <mergeCell ref="D66:H66"/>
    <mergeCell ref="A69:C69"/>
    <mergeCell ref="D69:H69"/>
    <mergeCell ref="A189:B189"/>
    <mergeCell ref="G178:H178"/>
    <mergeCell ref="A180:H180"/>
    <mergeCell ref="A230:H230"/>
    <mergeCell ref="A231:B231"/>
    <mergeCell ref="G231:H231"/>
    <mergeCell ref="A232:B232"/>
    <mergeCell ref="G232:H232"/>
    <mergeCell ref="A233:B233"/>
    <mergeCell ref="C142:H142"/>
    <mergeCell ref="A144:B144"/>
    <mergeCell ref="A190:B190"/>
    <mergeCell ref="A182:A183"/>
    <mergeCell ref="A187:B187"/>
    <mergeCell ref="A188:B188"/>
    <mergeCell ref="C173:D173"/>
    <mergeCell ref="G173:H173"/>
    <mergeCell ref="A40:D40"/>
    <mergeCell ref="E40:H40"/>
    <mergeCell ref="F32:H32"/>
    <mergeCell ref="F33:H33"/>
    <mergeCell ref="A39:H39"/>
    <mergeCell ref="A63:C63"/>
    <mergeCell ref="F35:H35"/>
    <mergeCell ref="A37:B37"/>
    <mergeCell ref="A44:D44"/>
    <mergeCell ref="A45:D45"/>
    <mergeCell ref="A46:H46"/>
    <mergeCell ref="D57:H57"/>
    <mergeCell ref="A57:C57"/>
    <mergeCell ref="G49:H49"/>
    <mergeCell ref="A50:B51"/>
    <mergeCell ref="D63:H63"/>
    <mergeCell ref="G52:H52"/>
    <mergeCell ref="D61:H61"/>
    <mergeCell ref="C51:H51"/>
    <mergeCell ref="D60:H60"/>
    <mergeCell ref="D56:H56"/>
    <mergeCell ref="C52:E52"/>
    <mergeCell ref="A42:D42"/>
    <mergeCell ref="E42:H42"/>
    <mergeCell ref="E43:H43"/>
    <mergeCell ref="E44:H44"/>
    <mergeCell ref="E45:H45"/>
    <mergeCell ref="A43:D43"/>
    <mergeCell ref="C37:H37"/>
    <mergeCell ref="A38:B38"/>
    <mergeCell ref="C38:H38"/>
    <mergeCell ref="C48:E48"/>
    <mergeCell ref="F31:H31"/>
    <mergeCell ref="A32:B32"/>
    <mergeCell ref="A31:B31"/>
    <mergeCell ref="C32:E32"/>
    <mergeCell ref="A33:B33"/>
    <mergeCell ref="C33:E33"/>
    <mergeCell ref="E27:H27"/>
    <mergeCell ref="A24:D24"/>
    <mergeCell ref="A36:H36"/>
    <mergeCell ref="A35:B35"/>
    <mergeCell ref="C35:E35"/>
    <mergeCell ref="A27:D27"/>
    <mergeCell ref="A28:D28"/>
    <mergeCell ref="E28:H28"/>
    <mergeCell ref="A34:B34"/>
    <mergeCell ref="C34:E34"/>
    <mergeCell ref="A29:D29"/>
    <mergeCell ref="E29:H29"/>
    <mergeCell ref="A30:D30"/>
    <mergeCell ref="E30:H30"/>
    <mergeCell ref="A26:D26"/>
    <mergeCell ref="E26:H26"/>
    <mergeCell ref="C31:E31"/>
    <mergeCell ref="F34:H34"/>
    <mergeCell ref="E103:F103"/>
    <mergeCell ref="G103:H103"/>
    <mergeCell ref="C144:H144"/>
    <mergeCell ref="A145:B145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21:D22"/>
    <mergeCell ref="E21:H22"/>
    <mergeCell ref="E13:H13"/>
    <mergeCell ref="A14:B14"/>
    <mergeCell ref="C14:H14"/>
    <mergeCell ref="C15:H15"/>
    <mergeCell ref="A23:D23"/>
    <mergeCell ref="E23:H23"/>
    <mergeCell ref="A17:B17"/>
    <mergeCell ref="C17:D17"/>
    <mergeCell ref="E17:F17"/>
    <mergeCell ref="G17:H17"/>
    <mergeCell ref="A11:D11"/>
    <mergeCell ref="E11:H11"/>
    <mergeCell ref="A5:D5"/>
    <mergeCell ref="E5:H5"/>
    <mergeCell ref="A6:D6"/>
    <mergeCell ref="E6:H6"/>
    <mergeCell ref="A7:D7"/>
    <mergeCell ref="E7:H7"/>
    <mergeCell ref="A15:B15"/>
    <mergeCell ref="A12:D12"/>
    <mergeCell ref="E12:H12"/>
    <mergeCell ref="A13:D13"/>
    <mergeCell ref="E20:F20"/>
    <mergeCell ref="G20:H20"/>
    <mergeCell ref="A16:B16"/>
    <mergeCell ref="C16:H16"/>
    <mergeCell ref="E25:H25"/>
    <mergeCell ref="E24:H24"/>
    <mergeCell ref="A25:D25"/>
    <mergeCell ref="A10:D10"/>
    <mergeCell ref="E10:H10"/>
    <mergeCell ref="A18:B18"/>
    <mergeCell ref="C18:D18"/>
    <mergeCell ref="E18:F18"/>
    <mergeCell ref="G18:H18"/>
    <mergeCell ref="A19:B19"/>
    <mergeCell ref="C19:D19"/>
    <mergeCell ref="E19:F19"/>
    <mergeCell ref="G19:H19"/>
    <mergeCell ref="A20:B20"/>
    <mergeCell ref="C20:D20"/>
    <mergeCell ref="A278:H281"/>
    <mergeCell ref="A277:B277"/>
    <mergeCell ref="E277:F277"/>
    <mergeCell ref="C277:D277"/>
    <mergeCell ref="G277:H277"/>
    <mergeCell ref="A168:E168"/>
    <mergeCell ref="F168:H168"/>
    <mergeCell ref="A169:E169"/>
    <mergeCell ref="F169:H169"/>
    <mergeCell ref="A172:B172"/>
    <mergeCell ref="A273:H273"/>
    <mergeCell ref="A170:H170"/>
    <mergeCell ref="A276:H276"/>
    <mergeCell ref="A274:H274"/>
    <mergeCell ref="A270:H270"/>
    <mergeCell ref="A271:H271"/>
    <mergeCell ref="E171:F171"/>
    <mergeCell ref="A185:H185"/>
    <mergeCell ref="A181:H181"/>
    <mergeCell ref="A184:H184"/>
    <mergeCell ref="A186:H186"/>
    <mergeCell ref="G222:H222"/>
    <mergeCell ref="A223:B223"/>
    <mergeCell ref="G223:H223"/>
    <mergeCell ref="C171:D171"/>
    <mergeCell ref="G171:H171"/>
    <mergeCell ref="A275:H275"/>
    <mergeCell ref="A272:H272"/>
    <mergeCell ref="G190:H190"/>
    <mergeCell ref="A171:B171"/>
    <mergeCell ref="D182:D183"/>
    <mergeCell ref="B267:H267"/>
    <mergeCell ref="A224:B224"/>
    <mergeCell ref="G211:H211"/>
    <mergeCell ref="B264:H264"/>
    <mergeCell ref="B260:H260"/>
    <mergeCell ref="G188:H188"/>
    <mergeCell ref="A227:B227"/>
    <mergeCell ref="G227:H227"/>
    <mergeCell ref="A228:H228"/>
    <mergeCell ref="A229:H229"/>
    <mergeCell ref="E41:H41"/>
    <mergeCell ref="A41:D41"/>
    <mergeCell ref="D55:H55"/>
    <mergeCell ref="C50:E50"/>
    <mergeCell ref="D58:H58"/>
    <mergeCell ref="D59:H59"/>
    <mergeCell ref="C49:E49"/>
    <mergeCell ref="A93:B93"/>
    <mergeCell ref="A94:B94"/>
    <mergeCell ref="A95:B95"/>
    <mergeCell ref="A84:B84"/>
    <mergeCell ref="C84:H84"/>
    <mergeCell ref="A124:B124"/>
    <mergeCell ref="A79:B79"/>
    <mergeCell ref="F157:H157"/>
    <mergeCell ref="A127:B127"/>
    <mergeCell ref="A48:B48"/>
    <mergeCell ref="A52:B53"/>
    <mergeCell ref="C53:H53"/>
    <mergeCell ref="A49:B49"/>
    <mergeCell ref="G48:H48"/>
    <mergeCell ref="G50:H50"/>
    <mergeCell ref="B266:H266"/>
    <mergeCell ref="A152:B152"/>
    <mergeCell ref="A153:B153"/>
    <mergeCell ref="A154:B154"/>
    <mergeCell ref="A155:B155"/>
    <mergeCell ref="D62:H62"/>
    <mergeCell ref="A58:C62"/>
    <mergeCell ref="A244:B244"/>
    <mergeCell ref="G244:H244"/>
    <mergeCell ref="A245:B245"/>
    <mergeCell ref="G245:H245"/>
    <mergeCell ref="A256:B256"/>
    <mergeCell ref="G256:H256"/>
    <mergeCell ref="A257:B257"/>
    <mergeCell ref="G257:H257"/>
    <mergeCell ref="A246:H246"/>
    <mergeCell ref="A247:H247"/>
    <mergeCell ref="E182:E183"/>
    <mergeCell ref="G182:H183"/>
    <mergeCell ref="A216:H216"/>
    <mergeCell ref="A217:H217"/>
    <mergeCell ref="A218:H218"/>
    <mergeCell ref="A219:B219"/>
    <mergeCell ref="G219:H219"/>
    <mergeCell ref="A220:B220"/>
    <mergeCell ref="G220:H220"/>
    <mergeCell ref="A221:B221"/>
    <mergeCell ref="G221:H221"/>
    <mergeCell ref="A222:B222"/>
    <mergeCell ref="A226:B226"/>
    <mergeCell ref="G226:H226"/>
    <mergeCell ref="G249:H249"/>
    <mergeCell ref="A252:B252"/>
    <mergeCell ref="G252:H252"/>
    <mergeCell ref="A253:B253"/>
    <mergeCell ref="G253:H253"/>
    <mergeCell ref="A254:B254"/>
    <mergeCell ref="G254:H254"/>
    <mergeCell ref="A255:B255"/>
    <mergeCell ref="G255:H255"/>
    <mergeCell ref="A54:H54"/>
    <mergeCell ref="A55:C55"/>
    <mergeCell ref="A56:C56"/>
    <mergeCell ref="A96:B96"/>
    <mergeCell ref="A97:B97"/>
    <mergeCell ref="A99:B99"/>
    <mergeCell ref="C99:H99"/>
    <mergeCell ref="A101:B101"/>
    <mergeCell ref="C101:H101"/>
    <mergeCell ref="A103:B103"/>
    <mergeCell ref="G224:H224"/>
    <mergeCell ref="A225:B225"/>
    <mergeCell ref="G225:H225"/>
    <mergeCell ref="G187:H187"/>
    <mergeCell ref="G189:H189"/>
    <mergeCell ref="A250:B250"/>
    <mergeCell ref="G250:H250"/>
    <mergeCell ref="A248:H248"/>
    <mergeCell ref="A249:B249"/>
    <mergeCell ref="G251:H251"/>
    <mergeCell ref="D64:H64"/>
    <mergeCell ref="A70:B70"/>
    <mergeCell ref="C70:H70"/>
    <mergeCell ref="A78:B78"/>
  </mergeCells>
  <hyperlinks>
    <hyperlink ref="C38" r:id="rId1"/>
  </hyperlinks>
  <printOptions horizontalCentered="1"/>
  <pageMargins left="0.39370078740157483" right="0.39370078740157483" top="0.82677165354330717" bottom="0.78740157480314965" header="0.15748031496062992" footer="0.19685039370078741"/>
  <pageSetup paperSize="2" scale="92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4" manualBreakCount="4">
    <brk id="83" max="7" man="1"/>
    <brk id="141" max="16383" man="1"/>
    <brk id="281" max="16383" man="1"/>
    <brk id="325" max="7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6"/>
  <sheetViews>
    <sheetView zoomScale="85" zoomScaleNormal="85" workbookViewId="0">
      <selection activeCell="C20" sqref="C20"/>
    </sheetView>
  </sheetViews>
  <sheetFormatPr defaultColWidth="8.7109375" defaultRowHeight="15" x14ac:dyDescent="0.25"/>
  <cols>
    <col min="1" max="1" width="8.7109375" style="1"/>
    <col min="2" max="2" width="22.140625" style="1" customWidth="1"/>
    <col min="3" max="3" width="37" style="1" customWidth="1"/>
    <col min="4" max="5" width="11.42578125" style="1" customWidth="1"/>
    <col min="6" max="6" width="14" style="1" customWidth="1"/>
    <col min="7" max="7" width="20" style="1" customWidth="1"/>
    <col min="8" max="8" width="16.42578125" style="1" customWidth="1"/>
    <col min="9" max="16384" width="8.7109375" style="1"/>
  </cols>
  <sheetData>
    <row r="1" spans="1:9" ht="15" customHeight="1" x14ac:dyDescent="0.25"/>
    <row r="2" spans="1:9" ht="15" customHeight="1" x14ac:dyDescent="0.25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25">
      <c r="A3" s="2"/>
      <c r="B3" s="223" t="s">
        <v>107</v>
      </c>
      <c r="C3" s="223"/>
      <c r="D3" s="223"/>
      <c r="E3" s="223"/>
      <c r="F3" s="223"/>
      <c r="G3" s="223"/>
      <c r="H3" s="223"/>
    </row>
    <row r="4" spans="1:9" x14ac:dyDescent="0.25">
      <c r="A4" s="2"/>
      <c r="B4" s="3" t="s">
        <v>108</v>
      </c>
      <c r="C4" s="3" t="s">
        <v>109</v>
      </c>
      <c r="D4" s="3" t="s">
        <v>70</v>
      </c>
      <c r="E4" s="3" t="s">
        <v>110</v>
      </c>
      <c r="F4" s="3" t="s">
        <v>116</v>
      </c>
      <c r="G4" s="3" t="s">
        <v>117</v>
      </c>
      <c r="H4" s="3" t="s">
        <v>111</v>
      </c>
    </row>
    <row r="5" spans="1:9" ht="15" customHeight="1" x14ac:dyDescent="0.25">
      <c r="A5" s="2"/>
      <c r="B5" s="5" t="s">
        <v>112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25">
      <c r="A6" s="2"/>
      <c r="B6" s="5" t="s">
        <v>112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25">
      <c r="A7" s="2"/>
      <c r="B7" s="5" t="s">
        <v>112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25">
      <c r="A8" s="2"/>
      <c r="B8" s="5" t="s">
        <v>112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25">
      <c r="A9" s="2"/>
      <c r="B9" s="5" t="s">
        <v>112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25">
      <c r="A10" s="2"/>
      <c r="B10" s="5" t="s">
        <v>113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25">
      <c r="A11" s="2"/>
      <c r="B11" s="5" t="s">
        <v>113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25">
      <c r="A12" s="2"/>
      <c r="B12" s="10" t="s">
        <v>114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25">
      <c r="B13" s="10" t="s">
        <v>115</v>
      </c>
      <c r="C13" s="5"/>
      <c r="D13" s="5"/>
      <c r="E13" s="5"/>
      <c r="F13" s="12"/>
      <c r="G13" s="10"/>
      <c r="H13" s="10"/>
      <c r="I13" s="4"/>
    </row>
    <row r="14" spans="1:9" ht="15" customHeight="1" x14ac:dyDescent="0.25"/>
    <row r="15" spans="1:9" ht="15" customHeight="1" x14ac:dyDescent="0.25"/>
    <row r="16" spans="1:9" ht="15" customHeight="1" x14ac:dyDescent="0.25"/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M14:P18"/>
  <sheetViews>
    <sheetView zoomScale="70" zoomScaleNormal="70" workbookViewId="0">
      <selection activeCell="M14" sqref="M14:M18"/>
    </sheetView>
  </sheetViews>
  <sheetFormatPr defaultRowHeight="15" x14ac:dyDescent="0.25"/>
  <sheetData>
    <row r="14" spans="13:13" x14ac:dyDescent="0.25">
      <c r="M14">
        <v>699.66</v>
      </c>
    </row>
    <row r="15" spans="13:13" x14ac:dyDescent="0.25">
      <c r="M15">
        <v>699.66</v>
      </c>
    </row>
    <row r="16" spans="13:13" x14ac:dyDescent="0.25">
      <c r="M16">
        <v>1054.8719999999998</v>
      </c>
    </row>
    <row r="17" spans="13:16" x14ac:dyDescent="0.25">
      <c r="M17">
        <v>721.18799999999999</v>
      </c>
      <c r="P17">
        <v>10.763999999999999</v>
      </c>
    </row>
    <row r="18" spans="13:16" x14ac:dyDescent="0.25">
      <c r="M18">
        <v>581.25599999999997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VSJC-06</cp:lastModifiedBy>
  <cp:lastPrinted>2025-08-12T12:24:53Z</cp:lastPrinted>
  <dcterms:created xsi:type="dcterms:W3CDTF">2019-07-16T09:29:46Z</dcterms:created>
  <dcterms:modified xsi:type="dcterms:W3CDTF">2025-08-12T13:02:41Z</dcterms:modified>
</cp:coreProperties>
</file>