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ffice Work\Chola\2025-2026\Sep 2025\17787\"/>
    </mc:Choice>
  </mc:AlternateContent>
  <xr:revisionPtr revIDLastSave="0" documentId="13_ncr:1_{FAA6A0C7-C20A-4C12-8240-A8DAB8560C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91029"/>
</workbook>
</file>

<file path=xl/calcChain.xml><?xml version="1.0" encoding="utf-8"?>
<calcChain xmlns="http://schemas.openxmlformats.org/spreadsheetml/2006/main">
  <c r="M19" i="2" l="1"/>
  <c r="M18" i="2"/>
  <c r="Q8" i="2"/>
  <c r="L5" i="2"/>
  <c r="L4" i="2"/>
  <c r="L8" i="2"/>
  <c r="L7" i="2"/>
  <c r="L6" i="2"/>
  <c r="P21" i="2"/>
  <c r="N21" i="2"/>
  <c r="P11" i="2"/>
  <c r="N11" i="2"/>
  <c r="E5" i="2"/>
  <c r="C31" i="2" l="1"/>
  <c r="C32" i="2"/>
  <c r="J7" i="2"/>
  <c r="E7" i="2" s="1"/>
  <c r="J6" i="2"/>
  <c r="E6" i="2" s="1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5" i="2"/>
  <c r="Q24" i="2"/>
  <c r="I6" i="2"/>
  <c r="I7" i="2"/>
  <c r="K7" i="2" l="1"/>
  <c r="I8" i="2"/>
  <c r="Q26" i="2"/>
  <c r="K6" i="2"/>
  <c r="F9" i="6"/>
  <c r="F10" i="6"/>
  <c r="G6" i="6"/>
  <c r="G10" i="6" s="1"/>
  <c r="G21" i="3"/>
  <c r="H21" i="3"/>
  <c r="S26" i="2" l="1"/>
  <c r="R26" i="2"/>
  <c r="K8" i="2"/>
  <c r="C33" i="2"/>
  <c r="H31" i="2"/>
  <c r="H33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7" i="3"/>
  <c r="E4" i="2" s="1"/>
  <c r="I38" i="3"/>
  <c r="F4" i="2" s="1"/>
  <c r="I41" i="3"/>
  <c r="I38" i="4"/>
  <c r="J38" i="4" s="1"/>
  <c r="I39" i="3"/>
  <c r="G4" i="2" s="1"/>
  <c r="I37" i="4"/>
  <c r="J37" i="4" s="1"/>
  <c r="G5" i="2" s="1"/>
  <c r="I36" i="4"/>
  <c r="J36" i="4" s="1"/>
  <c r="F5" i="2" s="1"/>
  <c r="I5" i="2" l="1"/>
  <c r="I9" i="2" s="1"/>
  <c r="J5" i="2"/>
  <c r="J4" i="2"/>
  <c r="I4" i="2"/>
  <c r="L9" i="2" l="1"/>
  <c r="K5" i="2"/>
  <c r="K9" i="2" s="1"/>
  <c r="K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VSJC-80</author>
  </authors>
  <commentList>
    <comment ref="D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<sst xmlns="http://schemas.openxmlformats.org/spreadsheetml/2006/main" count="214" uniqueCount="149">
  <si>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</si>
  <si>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</si>
  <si>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</si>
  <si>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</si>
  <si>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</si>
  <si>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</si>
  <si>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</si>
  <si>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</si>
  <si>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</si>
  <si>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</si>
  <si>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</si>
  <si>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</si>
  <si>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</si>
  <si>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</si>
  <si>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</si>
  <si>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</si>
  <si>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</si>
  <si>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</si>
  <si>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</si>
  <si>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</si>
  <si>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</si>
  <si>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</si>
  <si>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</si>
  <si>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</si>
  <si>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</si>
  <si>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</si>
  <si>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</si>
  <si>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</si>
  <si>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</si>
  <si>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</si>
  <si>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</si>
  <si>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</si>
  <si>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</si>
  <si>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</si>
  <si>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</si>
  <si>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</si>
  <si>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</si>
  <si>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</si>
  <si>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</si>
  <si>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</si>
  <si>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</si>
  <si>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</si>
  <si>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</si>
  <si>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</si>
  <si>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</si>
  <si>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</si>
  <si>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</si>
  <si>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</si>
  <si>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</si>
  <si>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</si>
  <si>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</si>
  <si>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</si>
  <si>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</si>
  <si>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</si>
  <si>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</si>
  <si>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</si>
  <si>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</si>
  <si>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</si>
  <si>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</si>
  <si>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</si>
  <si>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</si>
  <si>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</si>
  <si>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</si>
  <si>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</si>
  <si>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</si>
  <si>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</si>
  <si>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</si>
  <si>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</si>
  <si>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</si>
  <si>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</si>
  <si>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</si>
  <si>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</si>
  <si>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</si>
  <si>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</si>
  <si>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</si>
  <si>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</si>
  <si>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</si>
  <si>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</si>
  <si>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</si>
  <si>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</si>
  <si>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</si>
  <si>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</si>
  <si>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</si>
  <si>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</si>
  <si>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</si>
  <si>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</si>
  <si>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</si>
  <si>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</si>
  <si>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</si>
  <si>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</si>
  <si>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</si>
  <si>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</si>
  <si>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</si>
  <si>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</si>
  <si>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</si>
  <si>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</si>
  <si>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</si>
  <si>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</si>
  <si>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</si>
  <si>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</si>
  <si>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</si>
  <si>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</si>
  <si>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</si>
  <si>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</si>
  <si>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</si>
  <si>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</si>
  <si>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</si>
  <si>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</si>
  <si>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</si>
  <si>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</si>
  <si>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</si>
  <si>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</si>
  <si>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</si>
  <si>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</si>
  <si>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</si>
  <si>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</si>
  <si>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</si>
  <si>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</si>
  <si>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</si>
  <si>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</si>
  <si>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</si>
  <si>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</si>
  <si>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</si>
  <si>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</si>
  <si>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</si>
  <si>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</si>
  <si>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</si>
  <si>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</si>
  <si>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</si>
  <si>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</si>
  <si>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</si>
  <si>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</si>
  <si>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</si>
  <si>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</si>
  <si>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</si>
  <si>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</si>
  <si>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</si>
  <si>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</si>
  <si>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</si>
  <si>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</si>
  <si>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</si>
  <si>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</si>
  <si>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</si>
  <si>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</si>
  <si>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</si>
  <si>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</si>
  <si>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</si>
  <si>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Shop No. 101 &amp; 102, 1st Floor, Krishna complex, Survey No. 245/1(Part), &amp; Others, CTS No. 3386 (Part), 3384, 3381(Part), Murbad Road, near Shreedevi hospital, Kalyan (W), Kalyan, Thane, Maharashtra -421301
19.23616017406415, 73.12736288703</t>
  </si>
  <si>
    <t>Same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</si>
</sst>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9" xfId="0" applyBorder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7" xfId="0" applyBorder="1" applyAlignment="1">
      <alignment wrapText="1"/>
    </xf>
    <xf numFmtId="1" fontId="4" fillId="0" borderId="5" xfId="2" applyNumberFormat="1" applyBorder="1"/>
    <xf numFmtId="2" fontId="0" fillId="0" borderId="5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1" fontId="0" fillId="2" borderId="1" xfId="0" applyNumberFormat="1" applyFill="1" applyBorder="1"/>
    <xf numFmtId="1" fontId="6" fillId="2" borderId="1" xfId="0" applyNumberFormat="1" applyFont="1" applyFill="1" applyBorder="1"/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33</xdr:col>
      <xdr:colOff>311629</xdr:colOff>
      <xdr:row>28</xdr:row>
      <xdr:rowOff>97741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8783276" cy="58015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139027</xdr:colOff>
      <xdr:row>70</xdr:row>
      <xdr:rowOff>38850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37AF43-0BC5-EC9C-449C-CE6350FC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9592235"/>
          <a:ext cx="8554644" cy="5372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23129</xdr:colOff>
      <xdr:row>57</xdr:row>
      <xdr:rowOff>171873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96E9AA-C466-A2D0-D343-2D3DBB7E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9382" y="9592235"/>
          <a:ext cx="5144218" cy="30293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19</xdr:col>
      <xdr:colOff>77936</xdr:colOff>
      <xdr:row>109</xdr:row>
      <xdr:rowOff>75286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CD5E36-CC80-8352-FAC9-CEBCFE962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765" y="15116735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19049</xdr:rowOff>
    </xdr:from>
    <xdr:to>
      <xdr:col>16</xdr:col>
      <xdr:colOff>104775</xdr:colOff>
      <xdr:row>22</xdr:row>
      <xdr:rowOff>76130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209549"/>
          <a:ext cx="4133850" cy="4057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2</xdr:row>
      <xdr:rowOff>123825</xdr:rowOff>
    </xdr:from>
    <xdr:to>
      <xdr:col>17</xdr:col>
      <xdr:colOff>314980</xdr:colOff>
      <xdr:row>25</xdr:row>
      <xdr:rowOff>181595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504825"/>
          <a:ext cx="4696480" cy="44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3" sqref="C33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5" t="s">
        <v>50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27"/>
    </row>
    <row r="2" spans="2:19" ht="78" customHeight="1" thickBot="1" x14ac:dyDescent="0.3">
      <c r="B2" s="60" t="s">
        <v>3</v>
      </c>
      <c r="C2" s="61" t="s">
        <v>3</v>
      </c>
      <c r="D2" s="61" t="s">
        <v>58</v>
      </c>
      <c r="E2" s="61" t="s">
        <v>0</v>
      </c>
      <c r="F2" s="61" t="s">
        <v>52</v>
      </c>
      <c r="G2" s="61" t="s">
        <v>47</v>
      </c>
      <c r="H2" s="61" t="s">
        <v>48</v>
      </c>
      <c r="I2" s="61" t="s">
        <v>1</v>
      </c>
      <c r="J2" s="61" t="s">
        <v>41</v>
      </c>
      <c r="K2" s="61" t="s">
        <v>2</v>
      </c>
      <c r="L2" s="61" t="s">
        <v>121</v>
      </c>
      <c r="M2" s="61" t="s">
        <v>51</v>
      </c>
      <c r="N2" s="61" t="s">
        <v>56</v>
      </c>
      <c r="O2" s="61" t="s">
        <v>117</v>
      </c>
      <c r="P2" s="61" t="s">
        <v>116</v>
      </c>
      <c r="Q2" s="61" t="s">
        <v>115</v>
      </c>
      <c r="R2" s="61" t="s">
        <v>57</v>
      </c>
      <c r="S2" s="62" t="s">
        <v>114</v>
      </c>
    </row>
    <row r="3" spans="2:19" ht="42.75" customHeight="1" thickBot="1" x14ac:dyDescent="0.3">
      <c r="B3" s="66" t="s">
        <v>113</v>
      </c>
      <c r="C3" s="107" t="s">
        <v>147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</row>
    <row r="4" spans="2:19" x14ac:dyDescent="0.25">
      <c r="B4" s="33" t="s">
        <v>119</v>
      </c>
      <c r="C4" s="25"/>
      <c r="D4" s="25"/>
      <c r="E4" s="63">
        <f>Measurement!I37</f>
        <v>525.63</v>
      </c>
      <c r="F4" s="63">
        <f>Measurement!I38</f>
        <v>0</v>
      </c>
      <c r="G4" s="34">
        <f>Measurement!I39</f>
        <v>0</v>
      </c>
      <c r="H4" s="34"/>
      <c r="I4" s="63">
        <f>E4+F4</f>
        <v>525.63</v>
      </c>
      <c r="J4" s="34">
        <f>E4*1.2</f>
        <v>630.75599999999997</v>
      </c>
      <c r="K4" s="34">
        <f>I4*1.2</f>
        <v>630.75599999999997</v>
      </c>
      <c r="L4" s="34">
        <f>I4*1.5</f>
        <v>788.44499999999994</v>
      </c>
      <c r="M4" s="64"/>
      <c r="N4" s="65"/>
      <c r="O4" s="65"/>
      <c r="P4" s="25"/>
      <c r="Q4" s="25"/>
      <c r="R4" s="25"/>
      <c r="S4" s="35"/>
    </row>
    <row r="5" spans="2:19" x14ac:dyDescent="0.25">
      <c r="B5" s="28" t="s">
        <v>120</v>
      </c>
      <c r="C5" s="16"/>
      <c r="D5" s="16"/>
      <c r="E5" s="20">
        <f>520.41</f>
        <v>520.41</v>
      </c>
      <c r="F5" s="20">
        <f>plan!J36</f>
        <v>0</v>
      </c>
      <c r="G5" s="20">
        <f>plan!J37</f>
        <v>0</v>
      </c>
      <c r="H5" s="20"/>
      <c r="I5" s="49">
        <f>E5+F5</f>
        <v>520.41</v>
      </c>
      <c r="J5" s="20">
        <f>E5*1.2</f>
        <v>624.49199999999996</v>
      </c>
      <c r="K5" s="20">
        <f>I5*1.2</f>
        <v>624.49199999999996</v>
      </c>
      <c r="L5" s="20">
        <f>I5*1.5</f>
        <v>780.61500000000001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0" t="s">
        <v>118</v>
      </c>
      <c r="C6" s="93">
        <v>101</v>
      </c>
      <c r="D6" s="17"/>
      <c r="E6" s="49">
        <f>J6/1.2</f>
        <v>270.83333333333337</v>
      </c>
      <c r="F6" s="20">
        <v>0</v>
      </c>
      <c r="G6" s="20">
        <v>0</v>
      </c>
      <c r="H6" s="20">
        <v>0</v>
      </c>
      <c r="I6" s="49">
        <f t="shared" ref="I6:I7" si="0">E6+F6</f>
        <v>270.83333333333337</v>
      </c>
      <c r="J6" s="20">
        <f>325</f>
        <v>325</v>
      </c>
      <c r="K6" s="142">
        <f t="shared" ref="K6:K8" si="1">I6*1.2</f>
        <v>325.00000000000006</v>
      </c>
      <c r="L6" s="20">
        <f>I6*1.5</f>
        <v>406.25000000000006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118</v>
      </c>
      <c r="C7" s="94">
        <v>102</v>
      </c>
      <c r="D7" s="16"/>
      <c r="E7" s="20">
        <f>J7/1.2</f>
        <v>255.83333333333334</v>
      </c>
      <c r="F7" s="20">
        <v>0</v>
      </c>
      <c r="G7" s="20">
        <v>0</v>
      </c>
      <c r="H7" s="20">
        <v>0</v>
      </c>
      <c r="I7" s="49">
        <f t="shared" si="0"/>
        <v>255.83333333333334</v>
      </c>
      <c r="J7" s="20">
        <f>307</f>
        <v>307</v>
      </c>
      <c r="K7" s="142">
        <f t="shared" si="1"/>
        <v>307</v>
      </c>
      <c r="L7" s="20">
        <f>I7*1.5</f>
        <v>383.75</v>
      </c>
      <c r="M7" s="18"/>
      <c r="N7" s="16"/>
      <c r="O7" s="16"/>
      <c r="P7" s="16"/>
      <c r="Q7" s="16"/>
      <c r="R7" s="16"/>
      <c r="S7" s="29"/>
    </row>
    <row r="8" spans="2:19" x14ac:dyDescent="0.25">
      <c r="B8" s="90"/>
      <c r="C8" s="22" t="s">
        <v>101</v>
      </c>
      <c r="D8" s="22"/>
      <c r="E8" s="78"/>
      <c r="F8" s="78"/>
      <c r="G8" s="78"/>
      <c r="H8" s="78"/>
      <c r="I8" s="91">
        <f>I7+I6</f>
        <v>526.66666666666674</v>
      </c>
      <c r="J8" s="78"/>
      <c r="K8" s="78">
        <f t="shared" si="1"/>
        <v>632.00000000000011</v>
      </c>
      <c r="L8" s="78">
        <f>I8*1.5</f>
        <v>790.00000000000011</v>
      </c>
      <c r="M8" s="92"/>
      <c r="N8" s="22"/>
      <c r="O8" s="22"/>
      <c r="P8" s="22">
        <v>11500</v>
      </c>
      <c r="Q8" s="22">
        <f>L8*P8</f>
        <v>9085000.0000000019</v>
      </c>
      <c r="R8" s="22"/>
      <c r="S8" s="36"/>
    </row>
    <row r="9" spans="2:19" ht="15.75" thickBot="1" x14ac:dyDescent="0.3">
      <c r="B9" s="67"/>
      <c r="C9" s="48"/>
      <c r="D9" s="48"/>
      <c r="E9" s="68"/>
      <c r="F9" s="68"/>
      <c r="G9" s="68"/>
      <c r="H9" s="68"/>
      <c r="I9" s="68">
        <f>I5-I8</f>
        <v>-6.2566666666667743</v>
      </c>
      <c r="J9" s="68"/>
      <c r="K9" s="68">
        <f t="shared" ref="K9:L9" si="2">K5-K8</f>
        <v>-7.5080000000001519</v>
      </c>
      <c r="L9" s="68">
        <f t="shared" si="2"/>
        <v>-9.3850000000001046</v>
      </c>
      <c r="M9" s="22"/>
      <c r="N9" s="22"/>
      <c r="O9" s="22"/>
      <c r="P9" s="22"/>
      <c r="Q9" s="22"/>
      <c r="R9" s="22"/>
      <c r="S9" s="36"/>
    </row>
    <row r="10" spans="2:19" ht="15.75" thickBot="1" x14ac:dyDescent="0.3">
      <c r="B10" s="110" t="s">
        <v>4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/>
    </row>
    <row r="11" spans="2:19" ht="15.75" thickBot="1" x14ac:dyDescent="0.3">
      <c r="B11" s="26" t="s">
        <v>5</v>
      </c>
      <c r="C11" s="23" t="s">
        <v>148</v>
      </c>
      <c r="D11" s="23"/>
      <c r="E11" s="23">
        <v>335</v>
      </c>
      <c r="F11" s="23"/>
      <c r="G11" s="23"/>
      <c r="H11" s="23"/>
      <c r="I11" s="24"/>
      <c r="J11" s="23"/>
      <c r="K11" s="24"/>
      <c r="L11" s="24">
        <v>405</v>
      </c>
      <c r="M11" s="23"/>
      <c r="N11" s="24">
        <f>Q11/E11</f>
        <v>20895.5223880597</v>
      </c>
      <c r="O11" s="24"/>
      <c r="P11" s="24">
        <f>Q11/L11</f>
        <v>17283.95061728395</v>
      </c>
      <c r="Q11" s="23">
        <v>7000000</v>
      </c>
      <c r="R11" s="23"/>
      <c r="S11" s="27"/>
    </row>
    <row r="12" spans="2:19" ht="15.75" thickBot="1" x14ac:dyDescent="0.3">
      <c r="B12" s="26" t="s">
        <v>126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127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128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129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130</v>
      </c>
      <c r="C16" s="16"/>
      <c r="D16" s="16"/>
      <c r="E16" s="16"/>
      <c r="F16" s="16"/>
      <c r="G16" s="16"/>
      <c r="H16" s="16"/>
      <c r="I16" s="20"/>
      <c r="J16" s="16"/>
      <c r="K16" s="20"/>
      <c r="L16" s="20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131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132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>
        <f>2025-2008</f>
        <v>17</v>
      </c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133</v>
      </c>
      <c r="C19" s="16"/>
      <c r="D19" s="16"/>
      <c r="E19" s="16"/>
      <c r="F19" s="16"/>
      <c r="G19" s="16"/>
      <c r="H19" s="16"/>
      <c r="I19" s="20"/>
      <c r="J19" s="16"/>
      <c r="K19" s="20"/>
      <c r="L19" s="16"/>
      <c r="M19" s="16">
        <f>60-M18</f>
        <v>43</v>
      </c>
      <c r="N19" s="20"/>
      <c r="O19" s="20"/>
      <c r="P19" s="20"/>
      <c r="Q19" s="16"/>
      <c r="R19" s="16"/>
      <c r="S19" s="29"/>
    </row>
    <row r="20" spans="2:19" ht="15.75" thickBot="1" x14ac:dyDescent="0.3">
      <c r="B20" s="26" t="s">
        <v>134</v>
      </c>
      <c r="C20" s="31"/>
      <c r="D20" s="31"/>
      <c r="E20" s="31"/>
      <c r="F20" s="31"/>
      <c r="G20" s="31"/>
      <c r="H20" s="31"/>
      <c r="I20" s="69"/>
      <c r="J20" s="31"/>
      <c r="K20" s="69"/>
      <c r="L20" s="31"/>
      <c r="M20" s="31"/>
      <c r="N20" s="69"/>
      <c r="O20" s="69"/>
      <c r="P20" s="69"/>
      <c r="Q20" s="31"/>
      <c r="R20" s="31"/>
      <c r="S20" s="32"/>
    </row>
    <row r="21" spans="2:19" ht="15.75" thickBot="1" x14ac:dyDescent="0.3">
      <c r="B21" s="45" t="s">
        <v>53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52">
        <f>AVERAGE(N11:N20)</f>
        <v>20895.5223880597</v>
      </c>
      <c r="O21" s="52"/>
      <c r="P21" s="52">
        <f>AVERAGE(P11:P20)</f>
        <v>17283.95061728395</v>
      </c>
      <c r="Q21" s="46"/>
      <c r="R21" s="70"/>
      <c r="S21" s="47"/>
    </row>
    <row r="22" spans="2:19" ht="15.75" thickBot="1" x14ac:dyDescent="0.3"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</row>
    <row r="23" spans="2:19" ht="30.75" thickBot="1" x14ac:dyDescent="0.3">
      <c r="B23" s="71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2" t="s">
        <v>122</v>
      </c>
      <c r="P23" s="72" t="s">
        <v>122</v>
      </c>
      <c r="Q23" s="73" t="s">
        <v>123</v>
      </c>
      <c r="R23" s="74" t="s">
        <v>124</v>
      </c>
      <c r="S23" s="75" t="s">
        <v>125</v>
      </c>
    </row>
    <row r="24" spans="2:19" x14ac:dyDescent="0.25">
      <c r="B24" s="119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50">
        <v>632</v>
      </c>
      <c r="P24" s="143">
        <v>14300</v>
      </c>
      <c r="Q24" s="143">
        <f>P24*O24</f>
        <v>9037600</v>
      </c>
      <c r="R24" s="20"/>
      <c r="S24" s="16"/>
    </row>
    <row r="25" spans="2:19" x14ac:dyDescent="0.25">
      <c r="B25" s="122" t="s">
        <v>63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  <c r="O25" s="16">
        <v>0</v>
      </c>
      <c r="P25" s="19">
        <v>0</v>
      </c>
      <c r="Q25" s="19">
        <f>P25*O25</f>
        <v>0</v>
      </c>
      <c r="R25" s="19"/>
      <c r="S25" s="16"/>
    </row>
    <row r="26" spans="2:19" x14ac:dyDescent="0.25">
      <c r="B26" s="122" t="s">
        <v>64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16"/>
      <c r="P26" s="19"/>
      <c r="Q26" s="58">
        <f>Q24+Q25</f>
        <v>9037600</v>
      </c>
      <c r="R26" s="19">
        <f>Q26*0.9</f>
        <v>8133840</v>
      </c>
      <c r="S26" s="16">
        <f>Q26*0.8</f>
        <v>7230080</v>
      </c>
    </row>
    <row r="27" spans="2:19" x14ac:dyDescent="0.25">
      <c r="B27" s="125" t="s">
        <v>69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16"/>
      <c r="P27" s="19"/>
      <c r="Q27" s="19"/>
      <c r="R27" s="19"/>
      <c r="S27" s="16"/>
    </row>
    <row r="28" spans="2:19" ht="15.75" thickBot="1" x14ac:dyDescent="0.3">
      <c r="B28" s="128" t="s">
        <v>70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53"/>
      <c r="P28" s="53"/>
      <c r="Q28" s="53"/>
      <c r="R28" s="53"/>
      <c r="S28" s="32"/>
    </row>
    <row r="29" spans="2:19" ht="45" customHeight="1" thickBot="1" x14ac:dyDescent="0.35">
      <c r="B29" s="59" t="s">
        <v>112</v>
      </c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5"/>
    </row>
    <row r="30" spans="2:19" ht="45" customHeight="1" x14ac:dyDescent="0.25">
      <c r="B30" s="133" t="s">
        <v>111</v>
      </c>
      <c r="C30" s="134"/>
      <c r="D30" s="54"/>
      <c r="E30" s="135" t="s">
        <v>106</v>
      </c>
      <c r="F30" s="135"/>
      <c r="G30" s="135"/>
      <c r="H30" s="135"/>
      <c r="I30" s="135"/>
      <c r="J30" s="135"/>
      <c r="K30" s="54"/>
      <c r="L30" s="54"/>
      <c r="M30" s="54"/>
      <c r="N30" s="54"/>
      <c r="O30" s="54"/>
      <c r="P30" s="54"/>
      <c r="Q30" s="54"/>
      <c r="R30" s="54"/>
    </row>
    <row r="31" spans="2:19" x14ac:dyDescent="0.25">
      <c r="B31" s="56" t="s">
        <v>108</v>
      </c>
      <c r="C31" s="79">
        <f>632</f>
        <v>632</v>
      </c>
      <c r="D31" s="54"/>
      <c r="E31" s="132" t="s">
        <v>108</v>
      </c>
      <c r="F31" s="132"/>
      <c r="G31" s="132"/>
      <c r="H31" s="136">
        <f>K6</f>
        <v>325.00000000000006</v>
      </c>
      <c r="I31" s="131"/>
      <c r="J31" s="131"/>
      <c r="K31" s="54"/>
      <c r="L31" s="54"/>
      <c r="M31" s="54"/>
      <c r="N31" s="54"/>
      <c r="O31" s="54"/>
      <c r="P31" s="54"/>
      <c r="Q31" s="54"/>
      <c r="R31" s="54"/>
    </row>
    <row r="32" spans="2:19" x14ac:dyDescent="0.25">
      <c r="B32" s="56" t="s">
        <v>107</v>
      </c>
      <c r="C32" s="57">
        <f>107800/10.764</f>
        <v>10014.86436269045</v>
      </c>
      <c r="D32" s="54"/>
      <c r="E32" s="132" t="s">
        <v>110</v>
      </c>
      <c r="F32" s="132"/>
      <c r="G32" s="132"/>
      <c r="H32" s="131"/>
      <c r="I32" s="131"/>
      <c r="J32" s="131"/>
      <c r="K32" s="54"/>
      <c r="L32" s="54"/>
      <c r="M32" s="54"/>
      <c r="N32" s="54"/>
      <c r="O32" s="54"/>
      <c r="P32" s="54"/>
      <c r="Q32" s="54"/>
      <c r="R32" s="54"/>
    </row>
    <row r="33" spans="2:18" x14ac:dyDescent="0.25">
      <c r="B33" s="56" t="s">
        <v>105</v>
      </c>
      <c r="C33" s="57">
        <f>C31*C32</f>
        <v>6329394.2772203647</v>
      </c>
      <c r="D33" s="54"/>
      <c r="E33" s="132" t="s">
        <v>109</v>
      </c>
      <c r="F33" s="132"/>
      <c r="G33" s="132"/>
      <c r="H33" s="131">
        <f>H31*H32</f>
        <v>0</v>
      </c>
      <c r="I33" s="131"/>
      <c r="J33" s="131"/>
      <c r="K33" s="54"/>
      <c r="L33" s="54"/>
      <c r="M33" s="54"/>
      <c r="N33" s="54"/>
      <c r="O33" s="54"/>
      <c r="P33" s="54"/>
      <c r="Q33" s="54"/>
      <c r="R33" s="54"/>
    </row>
    <row r="34" spans="2:18" ht="18.75" x14ac:dyDescent="0.3">
      <c r="B34" s="55" t="s">
        <v>59</v>
      </c>
      <c r="C34" s="101" t="s">
        <v>60</v>
      </c>
      <c r="D34" s="101"/>
      <c r="E34" s="101"/>
      <c r="F34" s="101"/>
      <c r="G34" s="101" t="s">
        <v>61</v>
      </c>
      <c r="H34" s="102"/>
      <c r="I34" s="102"/>
      <c r="J34" s="101" t="s">
        <v>62</v>
      </c>
      <c r="K34" s="102"/>
      <c r="L34" s="102"/>
      <c r="M34" s="102"/>
      <c r="N34" s="102"/>
      <c r="O34" s="102"/>
      <c r="P34" s="102"/>
    </row>
    <row r="35" spans="2:18" x14ac:dyDescent="0.25">
      <c r="B35" s="19" t="s">
        <v>66</v>
      </c>
      <c r="C35" s="104" t="s">
        <v>104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8" x14ac:dyDescent="0.25">
      <c r="B36" s="16" t="s">
        <v>67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2:18" x14ac:dyDescent="0.25">
      <c r="B37" s="16" t="s">
        <v>68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2:18" x14ac:dyDescent="0.25">
      <c r="B38" s="16"/>
      <c r="C38" s="105"/>
      <c r="D38" s="105"/>
      <c r="E38" s="105"/>
      <c r="F38" s="105"/>
      <c r="G38" s="106"/>
      <c r="H38" s="106"/>
      <c r="I38" s="106"/>
      <c r="J38" s="105"/>
      <c r="K38" s="105"/>
      <c r="L38" s="105"/>
      <c r="M38" s="105"/>
      <c r="N38" s="105"/>
      <c r="O38" s="105"/>
      <c r="P38" s="105"/>
    </row>
    <row r="39" spans="2:18" x14ac:dyDescent="0.25">
      <c r="C39" s="103"/>
      <c r="D39" s="103"/>
      <c r="E39" s="103"/>
      <c r="F39" s="103"/>
      <c r="G39" s="37"/>
      <c r="H39" s="37"/>
      <c r="I39" s="37"/>
    </row>
    <row r="40" spans="2:18" x14ac:dyDescent="0.25">
      <c r="C40" s="103"/>
      <c r="D40" s="103"/>
      <c r="E40" s="103"/>
      <c r="F40" s="39"/>
      <c r="G40" s="40"/>
      <c r="H40" s="41"/>
      <c r="I40" s="42"/>
    </row>
    <row r="41" spans="2:18" hidden="1" x14ac:dyDescent="0.25">
      <c r="E41" s="38"/>
      <c r="F41" s="43"/>
      <c r="G41" s="40"/>
      <c r="H41" s="43"/>
      <c r="I41" s="44"/>
    </row>
    <row r="42" spans="2:18" hidden="1" x14ac:dyDescent="0.25">
      <c r="E42" s="38"/>
      <c r="F42" s="43"/>
      <c r="G42" s="40"/>
      <c r="H42" s="40"/>
      <c r="I42" s="44"/>
    </row>
    <row r="43" spans="2:18" ht="135" hidden="1" customHeight="1" x14ac:dyDescent="0.25">
      <c r="E43" s="97"/>
      <c r="F43" s="98"/>
      <c r="G43" s="99"/>
      <c r="H43" s="99"/>
      <c r="I43" s="100"/>
    </row>
    <row r="44" spans="2:18" hidden="1" x14ac:dyDescent="0.25">
      <c r="E44" s="97"/>
      <c r="F44" s="98"/>
      <c r="G44" s="99"/>
      <c r="H44" s="99"/>
      <c r="I44" s="100"/>
    </row>
    <row r="45" spans="2:18" x14ac:dyDescent="0.25">
      <c r="E45" s="21"/>
    </row>
    <row r="46" spans="2:18" x14ac:dyDescent="0.25">
      <c r="E46" s="21"/>
    </row>
  </sheetData>
  <mergeCells count="40">
    <mergeCell ref="H33:J33"/>
    <mergeCell ref="E31:G31"/>
    <mergeCell ref="E32:G32"/>
    <mergeCell ref="E33:G33"/>
    <mergeCell ref="B30:C30"/>
    <mergeCell ref="E30:J30"/>
    <mergeCell ref="H31:J31"/>
    <mergeCell ref="H32:J32"/>
    <mergeCell ref="C3:S3"/>
    <mergeCell ref="B10:S10"/>
    <mergeCell ref="C29:S29"/>
    <mergeCell ref="B22:S22"/>
    <mergeCell ref="B24:N24"/>
    <mergeCell ref="B25:N25"/>
    <mergeCell ref="B26:N26"/>
    <mergeCell ref="B27:N27"/>
    <mergeCell ref="B28:N28"/>
    <mergeCell ref="G37:I37"/>
    <mergeCell ref="G38:I38"/>
    <mergeCell ref="J34:P34"/>
    <mergeCell ref="J35:P35"/>
    <mergeCell ref="J36:P36"/>
    <mergeCell ref="J37:P37"/>
    <mergeCell ref="J38:P38"/>
    <mergeCell ref="B1:R1"/>
    <mergeCell ref="E43:E44"/>
    <mergeCell ref="F43:F44"/>
    <mergeCell ref="G43:G44"/>
    <mergeCell ref="H43:H44"/>
    <mergeCell ref="I43:I44"/>
    <mergeCell ref="G34:I34"/>
    <mergeCell ref="C40:E40"/>
    <mergeCell ref="C35:F35"/>
    <mergeCell ref="C34:F34"/>
    <mergeCell ref="C36:F36"/>
    <mergeCell ref="C37:F37"/>
    <mergeCell ref="C38:F38"/>
    <mergeCell ref="C39:F39"/>
    <mergeCell ref="G35:I35"/>
    <mergeCell ref="G36:I36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1"/>
  <sheetViews>
    <sheetView topLeftCell="B28" workbookViewId="0">
      <selection activeCell="C18" sqref="C18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7" t="s">
        <v>15</v>
      </c>
      <c r="B2" s="137" t="s">
        <v>7</v>
      </c>
      <c r="C2" s="137" t="s">
        <v>8</v>
      </c>
      <c r="D2" s="137"/>
      <c r="E2" s="137" t="s">
        <v>11</v>
      </c>
      <c r="F2" s="137"/>
      <c r="G2" s="137" t="s">
        <v>13</v>
      </c>
      <c r="H2" s="137" t="s">
        <v>12</v>
      </c>
      <c r="I2" s="137" t="s">
        <v>14</v>
      </c>
    </row>
    <row r="3" spans="1:9" x14ac:dyDescent="0.25">
      <c r="A3" s="137"/>
      <c r="B3" s="137"/>
      <c r="C3" s="2" t="s">
        <v>9</v>
      </c>
      <c r="D3" s="2" t="s">
        <v>10</v>
      </c>
      <c r="E3" s="2" t="s">
        <v>9</v>
      </c>
      <c r="F3" s="2" t="s">
        <v>10</v>
      </c>
      <c r="G3" s="137"/>
      <c r="H3" s="137"/>
      <c r="I3" s="137"/>
    </row>
    <row r="4" spans="1:9" x14ac:dyDescent="0.25">
      <c r="A4" s="3">
        <v>1</v>
      </c>
      <c r="B4" s="3">
        <v>101</v>
      </c>
      <c r="C4" s="3">
        <v>24.6</v>
      </c>
      <c r="D4" s="3"/>
      <c r="E4" s="3">
        <v>10.5</v>
      </c>
      <c r="F4" s="3"/>
      <c r="G4" s="4">
        <f>(E4+F4/10)</f>
        <v>10.5</v>
      </c>
      <c r="H4" s="4">
        <f>(C4+D4/10)</f>
        <v>24.6</v>
      </c>
      <c r="I4" s="4">
        <f>G4*H4</f>
        <v>258.3</v>
      </c>
    </row>
    <row r="5" spans="1:9" x14ac:dyDescent="0.25">
      <c r="A5" s="3"/>
      <c r="B5" s="3" t="s">
        <v>42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>
        <v>102</v>
      </c>
      <c r="C6" s="3">
        <v>24.5</v>
      </c>
      <c r="D6" s="3"/>
      <c r="E6" s="3">
        <v>10.5</v>
      </c>
      <c r="F6" s="3"/>
      <c r="G6" s="4">
        <f t="shared" si="0"/>
        <v>10.5</v>
      </c>
      <c r="H6" s="4">
        <f t="shared" si="1"/>
        <v>24.5</v>
      </c>
      <c r="I6" s="4">
        <f t="shared" ref="I6:I34" si="2">G6*H6</f>
        <v>257.25</v>
      </c>
    </row>
    <row r="7" spans="1:9" x14ac:dyDescent="0.25">
      <c r="A7" s="3">
        <v>3</v>
      </c>
      <c r="B7" s="3" t="s">
        <v>16</v>
      </c>
      <c r="C7" s="3"/>
      <c r="D7" s="3"/>
      <c r="E7" s="3"/>
      <c r="F7" s="3"/>
      <c r="G7" s="4">
        <f t="shared" si="0"/>
        <v>0</v>
      </c>
      <c r="H7" s="4">
        <f t="shared" si="1"/>
        <v>0</v>
      </c>
      <c r="I7" s="4">
        <f t="shared" si="2"/>
        <v>0</v>
      </c>
    </row>
    <row r="8" spans="1:9" x14ac:dyDescent="0.25">
      <c r="A8" s="3"/>
      <c r="B8" s="3" t="s">
        <v>17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18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19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20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21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22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71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72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75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24</v>
      </c>
      <c r="C17" s="3">
        <v>5.6</v>
      </c>
      <c r="D17" s="3"/>
      <c r="E17" s="3">
        <v>1.8</v>
      </c>
      <c r="F17" s="3"/>
      <c r="G17" s="4">
        <f t="shared" si="0"/>
        <v>1.8</v>
      </c>
      <c r="H17" s="4">
        <f t="shared" si="1"/>
        <v>5.6</v>
      </c>
      <c r="I17" s="4">
        <f t="shared" si="2"/>
        <v>10.08</v>
      </c>
    </row>
    <row r="18" spans="1:9" x14ac:dyDescent="0.25">
      <c r="A18" s="3"/>
      <c r="B18" s="3" t="s">
        <v>25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26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73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74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102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43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49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54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55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31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32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33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34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35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36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37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3" t="s">
        <v>103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38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38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39</v>
      </c>
      <c r="C37" s="3"/>
      <c r="D37" s="3"/>
      <c r="E37" s="3"/>
      <c r="F37" s="15"/>
      <c r="G37" s="3"/>
      <c r="H37" s="10"/>
      <c r="I37" s="4">
        <f>SUM(I4:I22)</f>
        <v>525.63</v>
      </c>
    </row>
    <row r="38" spans="1:9" x14ac:dyDescent="0.25">
      <c r="A38" s="3"/>
      <c r="B38" s="2" t="s">
        <v>45</v>
      </c>
      <c r="C38" s="3"/>
      <c r="D38" s="3"/>
      <c r="E38" s="3"/>
      <c r="F38" s="15"/>
      <c r="G38" s="3"/>
      <c r="H38" s="10"/>
      <c r="I38" s="4">
        <f>SUM(I23:I30)</f>
        <v>0</v>
      </c>
    </row>
    <row r="39" spans="1:9" x14ac:dyDescent="0.25">
      <c r="A39" s="3"/>
      <c r="B39" s="2" t="s">
        <v>46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65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40</v>
      </c>
      <c r="C41" s="3"/>
      <c r="D41" s="3"/>
      <c r="E41" s="3"/>
      <c r="F41" s="15"/>
      <c r="G41" s="3"/>
      <c r="H41" s="10"/>
      <c r="I41" s="4">
        <f>SUM(I4:I30)</f>
        <v>525.63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0"/>
  <sheetViews>
    <sheetView topLeftCell="A19" workbookViewId="0">
      <selection activeCell="E8" sqref="E8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8" t="s">
        <v>15</v>
      </c>
      <c r="B3" s="138" t="s">
        <v>7</v>
      </c>
      <c r="C3" s="139" t="s">
        <v>8</v>
      </c>
      <c r="D3" s="140"/>
      <c r="E3" s="138" t="s">
        <v>11</v>
      </c>
      <c r="F3" s="138"/>
      <c r="G3" s="138" t="s">
        <v>13</v>
      </c>
      <c r="H3" s="138" t="s">
        <v>12</v>
      </c>
      <c r="I3" s="138" t="s">
        <v>14</v>
      </c>
    </row>
    <row r="4" spans="1:17" ht="15" customHeight="1" x14ac:dyDescent="0.25">
      <c r="A4" s="138"/>
      <c r="B4" s="138"/>
      <c r="C4" s="7" t="s">
        <v>9</v>
      </c>
      <c r="D4" s="7" t="s">
        <v>10</v>
      </c>
      <c r="E4" s="7" t="s">
        <v>9</v>
      </c>
      <c r="F4" s="7" t="s">
        <v>10</v>
      </c>
      <c r="G4" s="138"/>
      <c r="H4" s="138"/>
      <c r="I4" s="138"/>
    </row>
    <row r="5" spans="1:17" ht="15" customHeight="1" x14ac:dyDescent="0.25">
      <c r="A5" s="8">
        <v>1</v>
      </c>
      <c r="B5" s="8">
        <v>101</v>
      </c>
      <c r="C5" s="8">
        <v>10.6</v>
      </c>
      <c r="D5" s="8"/>
      <c r="E5" s="8">
        <v>24.9</v>
      </c>
      <c r="F5" s="8"/>
      <c r="G5" s="9">
        <f>E5+F5</f>
        <v>24.9</v>
      </c>
      <c r="H5" s="9">
        <f>(C5+D5)</f>
        <v>10.6</v>
      </c>
      <c r="I5" s="9">
        <f>G5*H5</f>
        <v>263.94</v>
      </c>
    </row>
    <row r="6" spans="1:17" ht="15" customHeight="1" x14ac:dyDescent="0.25">
      <c r="A6" s="8"/>
      <c r="B6" s="8" t="s">
        <v>42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>
        <v>102</v>
      </c>
      <c r="C7" s="8">
        <v>10.3</v>
      </c>
      <c r="D7" s="8"/>
      <c r="E7" s="8">
        <v>24.9</v>
      </c>
      <c r="F7" s="8"/>
      <c r="G7" s="9">
        <f t="shared" si="0"/>
        <v>24.9</v>
      </c>
      <c r="H7" s="9">
        <f t="shared" si="1"/>
        <v>10.3</v>
      </c>
      <c r="I7" s="9">
        <f t="shared" ref="I7:I32" si="2">G7*H7</f>
        <v>256.47000000000003</v>
      </c>
    </row>
    <row r="8" spans="1:17" ht="15" customHeight="1" x14ac:dyDescent="0.25">
      <c r="A8" s="8">
        <v>3</v>
      </c>
      <c r="B8" s="8" t="s">
        <v>16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17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18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19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20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21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22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23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24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25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26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27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28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43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44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29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30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31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32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33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34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35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36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37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38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39</v>
      </c>
      <c r="C35" s="8"/>
      <c r="D35" s="8"/>
      <c r="E35" s="8"/>
      <c r="F35" s="11"/>
      <c r="G35" s="8"/>
      <c r="H35" s="10"/>
      <c r="I35" s="9">
        <f>SUM(I5:I18)</f>
        <v>520.41000000000008</v>
      </c>
      <c r="J35" s="5">
        <f>I35*10.764</f>
        <v>5601.6932400000005</v>
      </c>
    </row>
    <row r="36" spans="1:10" ht="15" customHeight="1" x14ac:dyDescent="0.25">
      <c r="A36" s="8"/>
      <c r="B36" s="7" t="s">
        <v>45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46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40</v>
      </c>
      <c r="C38" s="8"/>
      <c r="D38" s="8"/>
      <c r="E38" s="8"/>
      <c r="F38" s="11"/>
      <c r="G38" s="8"/>
      <c r="H38" s="10"/>
      <c r="I38" s="9">
        <f>SUM(I5:I28)</f>
        <v>520.41000000000008</v>
      </c>
      <c r="J38" s="5">
        <f>I38*10.764</f>
        <v>5601.6932400000005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76</v>
      </c>
      <c r="B2" s="50" t="s">
        <v>77</v>
      </c>
      <c r="C2" s="50">
        <v>7</v>
      </c>
    </row>
    <row r="3" spans="1:14" x14ac:dyDescent="0.25">
      <c r="B3" t="s">
        <v>78</v>
      </c>
      <c r="C3" t="s">
        <v>79</v>
      </c>
    </row>
    <row r="4" spans="1:14" x14ac:dyDescent="0.25">
      <c r="A4" t="s">
        <v>80</v>
      </c>
      <c r="B4" s="16">
        <v>20</v>
      </c>
      <c r="C4" s="16">
        <v>20</v>
      </c>
    </row>
    <row r="5" spans="1:14" x14ac:dyDescent="0.25">
      <c r="A5" t="s">
        <v>81</v>
      </c>
      <c r="B5" t="s">
        <v>82</v>
      </c>
      <c r="C5" t="s">
        <v>83</v>
      </c>
      <c r="H5" s="16" t="s">
        <v>84</v>
      </c>
      <c r="I5" s="16" t="s">
        <v>85</v>
      </c>
      <c r="J5" s="16" t="s">
        <v>86</v>
      </c>
      <c r="K5" s="16" t="s">
        <v>87</v>
      </c>
      <c r="L5" s="16" t="s">
        <v>88</v>
      </c>
      <c r="M5" s="16" t="s">
        <v>89</v>
      </c>
      <c r="N5" s="16" t="s">
        <v>90</v>
      </c>
    </row>
    <row r="6" spans="1:14" x14ac:dyDescent="0.25">
      <c r="B6" s="16">
        <f>C2+1</f>
        <v>8</v>
      </c>
      <c r="C6" s="16">
        <v>0</v>
      </c>
      <c r="E6" s="22" t="s">
        <v>91</v>
      </c>
      <c r="H6" s="22">
        <f>C4</f>
        <v>20</v>
      </c>
      <c r="I6" s="78">
        <f>30/B6*C6</f>
        <v>0</v>
      </c>
      <c r="J6" s="76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92</v>
      </c>
      <c r="B7" t="s">
        <v>93</v>
      </c>
      <c r="C7" t="s">
        <v>94</v>
      </c>
      <c r="E7" s="16" t="s">
        <v>95</v>
      </c>
      <c r="F7" s="16"/>
      <c r="G7" s="16"/>
      <c r="H7" s="16">
        <f>H6+20</f>
        <v>40</v>
      </c>
      <c r="I7" s="20">
        <f>30/B6*C6</f>
        <v>0</v>
      </c>
      <c r="J7" s="77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96</v>
      </c>
      <c r="B9" t="s">
        <v>93</v>
      </c>
      <c r="C9" t="s">
        <v>94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88</v>
      </c>
      <c r="B11" t="s">
        <v>93</v>
      </c>
      <c r="C11" t="s">
        <v>94</v>
      </c>
    </row>
    <row r="12" spans="1:14" x14ac:dyDescent="0.25">
      <c r="B12" s="16">
        <f>C2</f>
        <v>7</v>
      </c>
      <c r="C12" s="16">
        <v>0</v>
      </c>
      <c r="H12" s="16"/>
      <c r="I12" s="16" t="s">
        <v>91</v>
      </c>
      <c r="J12" s="16" t="s">
        <v>97</v>
      </c>
      <c r="K12" t="s">
        <v>98</v>
      </c>
    </row>
    <row r="13" spans="1:14" ht="30" x14ac:dyDescent="0.25">
      <c r="A13" s="51" t="s">
        <v>89</v>
      </c>
      <c r="B13" t="s">
        <v>93</v>
      </c>
      <c r="C13" t="s">
        <v>94</v>
      </c>
      <c r="H13" s="16" t="s">
        <v>99</v>
      </c>
      <c r="I13" s="16">
        <f>H6</f>
        <v>20</v>
      </c>
      <c r="J13" s="16">
        <f>H7</f>
        <v>40</v>
      </c>
      <c r="K13" t="s">
        <v>98</v>
      </c>
    </row>
    <row r="14" spans="1:14" x14ac:dyDescent="0.25">
      <c r="B14" s="16">
        <f>C2</f>
        <v>7</v>
      </c>
      <c r="C14" s="16">
        <v>0</v>
      </c>
      <c r="H14" s="16" t="s">
        <v>100</v>
      </c>
      <c r="I14" s="20">
        <f>I6</f>
        <v>0</v>
      </c>
      <c r="J14" s="20">
        <f>I7</f>
        <v>0</v>
      </c>
    </row>
    <row r="15" spans="1:14" x14ac:dyDescent="0.25">
      <c r="A15" t="s">
        <v>90</v>
      </c>
      <c r="B15" t="s">
        <v>93</v>
      </c>
      <c r="C15" t="s">
        <v>94</v>
      </c>
      <c r="H15" s="16" t="s">
        <v>86</v>
      </c>
      <c r="I15" s="77">
        <f>J6</f>
        <v>0</v>
      </c>
      <c r="J15" s="77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87</v>
      </c>
      <c r="I16" s="16">
        <f>K6</f>
        <v>0</v>
      </c>
      <c r="J16" s="16">
        <f>K7</f>
        <v>0</v>
      </c>
    </row>
    <row r="17" spans="8:10" x14ac:dyDescent="0.25">
      <c r="H17" s="16" t="s">
        <v>88</v>
      </c>
      <c r="I17" s="16">
        <f>L6</f>
        <v>0</v>
      </c>
      <c r="J17" s="16">
        <f>L7</f>
        <v>0</v>
      </c>
    </row>
    <row r="18" spans="8:10" ht="30" x14ac:dyDescent="0.25">
      <c r="H18" s="17" t="s">
        <v>89</v>
      </c>
      <c r="I18" s="16">
        <f>M6</f>
        <v>0</v>
      </c>
      <c r="J18" s="16">
        <f>M7</f>
        <v>0</v>
      </c>
    </row>
    <row r="19" spans="8:10" x14ac:dyDescent="0.25">
      <c r="H19" s="16" t="s">
        <v>90</v>
      </c>
      <c r="I19" s="16">
        <f>N6</f>
        <v>0</v>
      </c>
      <c r="J19" s="16">
        <f>N7</f>
        <v>0</v>
      </c>
    </row>
    <row r="20" spans="8:10" x14ac:dyDescent="0.25">
      <c r="H20" s="16" t="s">
        <v>101</v>
      </c>
      <c r="I20" s="77">
        <f>I13+I14+I15+I16+I17+I18+I19</f>
        <v>20</v>
      </c>
      <c r="J20" s="77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3" t="s">
        <v>135</v>
      </c>
      <c r="C2" s="83" t="s">
        <v>99</v>
      </c>
      <c r="D2" s="83" t="s">
        <v>100</v>
      </c>
      <c r="E2" s="83" t="s">
        <v>136</v>
      </c>
      <c r="F2" s="83" t="s">
        <v>137</v>
      </c>
      <c r="G2" s="83" t="s">
        <v>138</v>
      </c>
      <c r="H2" s="83" t="s">
        <v>88</v>
      </c>
      <c r="I2" s="83" t="s">
        <v>139</v>
      </c>
      <c r="J2" s="83" t="s">
        <v>140</v>
      </c>
      <c r="K2" s="84" t="s">
        <v>141</v>
      </c>
    </row>
    <row r="3" spans="1:11" x14ac:dyDescent="0.25">
      <c r="A3" s="28" t="s">
        <v>142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5">
        <f>SUM(B3:J3)</f>
        <v>90</v>
      </c>
    </row>
    <row r="4" spans="1:11" x14ac:dyDescent="0.25">
      <c r="A4" s="28" t="s">
        <v>97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5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5"/>
    </row>
    <row r="6" spans="1:11" ht="30.75" customHeight="1" x14ac:dyDescent="0.25">
      <c r="A6" s="88" t="s">
        <v>143</v>
      </c>
      <c r="B6" s="16">
        <v>1</v>
      </c>
      <c r="C6" s="16">
        <v>1</v>
      </c>
      <c r="D6" s="50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5"/>
    </row>
    <row r="7" spans="1:11" ht="15.75" thickBot="1" x14ac:dyDescent="0.3">
      <c r="A7" s="89" t="s">
        <v>144</v>
      </c>
      <c r="B7" s="86">
        <v>1</v>
      </c>
      <c r="C7" s="86">
        <v>1</v>
      </c>
      <c r="D7" s="86">
        <v>4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7"/>
    </row>
    <row r="8" spans="1:11" ht="15.75" thickBot="1" x14ac:dyDescent="0.3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x14ac:dyDescent="0.25">
      <c r="A9" s="26" t="s">
        <v>145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0">
        <f>SUM(B9:J9)</f>
        <v>30.217391304347828</v>
      </c>
    </row>
    <row r="10" spans="1:11" ht="15.75" thickBot="1" x14ac:dyDescent="0.3">
      <c r="A10" s="81" t="s">
        <v>146</v>
      </c>
      <c r="B10" s="69">
        <f>B7*B4</f>
        <v>30</v>
      </c>
      <c r="C10" s="69">
        <f>C4*C7</f>
        <v>15</v>
      </c>
      <c r="D10" s="69">
        <f t="shared" ref="D10:J10" si="2">D4/D6*D7</f>
        <v>5.2173913043478262</v>
      </c>
      <c r="E10" s="69">
        <f t="shared" si="2"/>
        <v>0</v>
      </c>
      <c r="F10" s="69">
        <f t="shared" si="2"/>
        <v>0</v>
      </c>
      <c r="G10" s="69">
        <f t="shared" si="2"/>
        <v>0</v>
      </c>
      <c r="H10" s="69">
        <f t="shared" si="2"/>
        <v>0</v>
      </c>
      <c r="I10" s="69">
        <f t="shared" si="2"/>
        <v>0</v>
      </c>
      <c r="J10" s="69">
        <f t="shared" si="2"/>
        <v>0</v>
      </c>
      <c r="K10" s="82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 JADON</cp:lastModifiedBy>
  <dcterms:created xsi:type="dcterms:W3CDTF">2015-10-16T10:19:58Z</dcterms:created>
  <dcterms:modified xsi:type="dcterms:W3CDTF">2025-09-30T11:07:46Z</dcterms:modified>
</cp:coreProperties>
</file>