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4\Desktop\jyoti\chola\chola murgappa\18755\"/>
    </mc:Choice>
  </mc:AlternateContent>
  <bookViews>
    <workbookView xWindow="0" yWindow="0" windowWidth="20490" windowHeight="736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K8" i="2"/>
  <c r="L8" i="2"/>
  <c r="L5" i="2"/>
  <c r="G5" i="2"/>
  <c r="E5" i="2"/>
  <c r="I32" i="4"/>
  <c r="H32" i="4"/>
  <c r="G33" i="4"/>
  <c r="H33" i="4" s="1"/>
  <c r="G34" i="4"/>
  <c r="H34" i="4"/>
  <c r="I34" i="4"/>
  <c r="I33" i="4" l="1"/>
  <c r="I35" i="3"/>
  <c r="G35" i="3"/>
  <c r="E7" i="2"/>
  <c r="J7" i="2"/>
  <c r="H6" i="5" l="1"/>
  <c r="H7" i="5" s="1"/>
  <c r="J13" i="5" s="1"/>
  <c r="B6" i="5"/>
  <c r="I7" i="5" s="1"/>
  <c r="J14" i="5" s="1"/>
  <c r="I13" i="5" l="1"/>
  <c r="I6" i="5"/>
  <c r="I14" i="5" s="1"/>
  <c r="S25" i="2"/>
  <c r="R25" i="2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5" i="2" s="1"/>
  <c r="Q23" i="2"/>
  <c r="J6" i="2"/>
  <c r="I6" i="2"/>
  <c r="L6" i="2" s="1"/>
  <c r="I7" i="2"/>
  <c r="G4" i="2"/>
  <c r="F5" i="2"/>
  <c r="K6" i="2" l="1"/>
  <c r="K7" i="2"/>
  <c r="L7" i="2"/>
  <c r="F9" i="6"/>
  <c r="F10" i="6"/>
  <c r="G6" i="6"/>
  <c r="G10" i="6" s="1"/>
  <c r="G21" i="3"/>
  <c r="H21" i="3"/>
  <c r="H30" i="2" l="1"/>
  <c r="H32" i="2" s="1"/>
  <c r="C30" i="2"/>
  <c r="C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1" i="4" l="1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I37" i="3"/>
  <c r="E4" i="2" s="1"/>
  <c r="I38" i="3"/>
  <c r="F4" i="2" s="1"/>
  <c r="I41" i="3"/>
  <c r="I38" i="4"/>
  <c r="I39" i="3"/>
  <c r="I37" i="4"/>
  <c r="I36" i="4"/>
  <c r="J36" i="4" s="1"/>
  <c r="I5" i="2" l="1"/>
  <c r="J5" i="2"/>
  <c r="J4" i="2"/>
  <c r="I4" i="2"/>
  <c r="K5" i="2" l="1"/>
  <c r="L4" i="2"/>
  <c r="K4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<sst xmlns="http://schemas.openxmlformats.org/spreadsheetml/2006/main" count="220" uniqueCount="154">
  <si>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</si>
  <si>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</si>
  <si>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</si>
  <si>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</si>
  <si>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</si>
  <si>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</si>
  <si>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</si>
  <si>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</si>
  <si>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</si>
  <si>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</si>
  <si>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</si>
  <si>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</si>
  <si>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</si>
  <si>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</si>
  <si>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</si>
  <si>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</si>
  <si>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</si>
  <si>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</si>
  <si>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</si>
  <si>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</si>
  <si>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</si>
  <si>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</si>
  <si>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</si>
  <si>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</si>
  <si>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</si>
  <si>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</si>
  <si>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</si>
  <si>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</si>
  <si>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</si>
  <si>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</si>
  <si>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</si>
  <si>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</si>
  <si>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</si>
  <si>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</si>
  <si>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</si>
  <si>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</si>
  <si>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</si>
  <si>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</si>
  <si>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</si>
  <si>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</si>
  <si>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</si>
  <si>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</si>
  <si>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</si>
  <si>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</si>
  <si>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</si>
  <si>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</si>
  <si>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</si>
  <si>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</si>
  <si>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</si>
  <si>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</si>
  <si>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</si>
  <si>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</si>
  <si>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</si>
  <si>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</si>
  <si>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</si>
  <si>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</si>
  <si>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</si>
  <si>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</si>
  <si>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</si>
  <si>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</si>
  <si>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</si>
  <si>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</si>
  <si>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</si>
  <si>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</si>
  <si>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</si>
  <si>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</si>
  <si>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</si>
  <si>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</si>
  <si>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</si>
  <si>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</si>
  <si>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</si>
  <si>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</si>
  <si>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</si>
  <si>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</si>
  <si>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</si>
  <si>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</si>
  <si>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</si>
  <si>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</si>
  <si>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</si>
  <si>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</si>
  <si>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</si>
  <si>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</si>
  <si>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</si>
  <si>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</si>
  <si>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</si>
  <si>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</si>
  <si>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</si>
  <si>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</si>
  <si>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</si>
  <si>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</si>
  <si>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</si>
  <si>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</si>
  <si>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</si>
  <si>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</si>
  <si>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</si>
  <si>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</si>
  <si>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</si>
  <si>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</si>
  <si>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</si>
  <si>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</si>
  <si>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</si>
  <si>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</si>
  <si>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</si>
  <si>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</si>
  <si>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</si>
  <si>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</si>
  <si>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</si>
  <si>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</si>
  <si>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</si>
  <si>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</si>
  <si>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</si>
  <si>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</si>
  <si>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</si>
  <si>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</si>
  <si>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</si>
  <si>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</si>
  <si>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</si>
  <si>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Measurement Area</t>
  </si>
  <si>
    <t>Approved Plan Area</t>
  </si>
  <si>
    <t>Sale Agreement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</si>
  <si>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</si>
  <si>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</si>
  <si>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</si>
  <si>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</si>
  <si>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</si>
  <si>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</si>
  <si>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</si>
  <si>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</si>
  <si>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</si>
  <si>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</si>
  <si>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</si>
  <si>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</si>
  <si>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</si>
  <si>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</si>
  <si>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</si>
  <si>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</si>
  <si>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</si>
  <si>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</si>
  <si>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</si>
  <si>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</si>
  <si>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</si>
  <si>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</si>
  <si>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</si>
  <si>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</si>
  <si>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</si>
  <si>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</si>
  <si>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Allotment letter</t>
  </si>
  <si>
    <t>Waranda</t>
  </si>
  <si>
    <t xml:space="preserve">Padavi </t>
  </si>
  <si>
    <t>1st  Floor</t>
  </si>
  <si>
    <t>House No. 66A, Near ZP School, Village- Parkhande, Vavoshi, Khalapur, Panvel, Raigad, Maharashtra-410203
18.791884433844988, 73.22481696008919</t>
  </si>
  <si>
    <t>Gr.</t>
  </si>
  <si>
    <t xml:space="preserve">1st </t>
  </si>
  <si>
    <t>Toilet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</si>
</sst>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4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3" fillId="2" borderId="1" xfId="3" applyFont="1" applyFill="1" applyBorder="1"/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0</xdr:row>
      <xdr:rowOff>142875</xdr:rowOff>
    </xdr:from>
    <xdr:to>
      <xdr:col>18</xdr:col>
      <xdr:colOff>96008</xdr:colOff>
      <xdr:row>24</xdr:row>
      <xdr:rowOff>29197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142875"/>
          <a:ext cx="5430008" cy="4458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0</xdr:rowOff>
    </xdr:from>
    <xdr:to>
      <xdr:col>28</xdr:col>
      <xdr:colOff>230139</xdr:colOff>
      <xdr:row>33</xdr:row>
      <xdr:rowOff>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381000"/>
          <a:ext cx="11031489" cy="590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6" sqref="I16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6" t="s">
        <v>52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120</v>
      </c>
      <c r="M2" s="62" t="s">
        <v>53</v>
      </c>
      <c r="N2" s="62" t="s">
        <v>58</v>
      </c>
      <c r="O2" s="62" t="s">
        <v>116</v>
      </c>
      <c r="P2" s="62" t="s">
        <v>115</v>
      </c>
      <c r="Q2" s="62" t="s">
        <v>114</v>
      </c>
      <c r="R2" s="62" t="s">
        <v>59</v>
      </c>
      <c r="S2" s="63" t="s">
        <v>113</v>
      </c>
    </row>
    <row r="3" spans="2:19" ht="42.75" customHeight="1" thickBot="1" x14ac:dyDescent="0.3">
      <c r="B3" s="67" t="s">
        <v>112</v>
      </c>
      <c r="C3" s="108" t="s">
        <v>150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0"/>
    </row>
    <row r="4" spans="2:19" x14ac:dyDescent="0.25">
      <c r="B4" s="33" t="s">
        <v>117</v>
      </c>
      <c r="C4" s="25"/>
      <c r="D4" s="25"/>
      <c r="E4" s="64">
        <f>Measurement!I37</f>
        <v>836.94</v>
      </c>
      <c r="F4" s="64">
        <f>Measurement!I38</f>
        <v>120.92999999999999</v>
      </c>
      <c r="G4" s="34">
        <f>Measurement!I39</f>
        <v>0</v>
      </c>
      <c r="H4" s="34"/>
      <c r="I4" s="64">
        <f>E4+F4</f>
        <v>957.87</v>
      </c>
      <c r="J4" s="34">
        <f>E4*1.2</f>
        <v>1004.328</v>
      </c>
      <c r="K4" s="34">
        <f>I4*1.2</f>
        <v>1149.444</v>
      </c>
      <c r="L4" s="34">
        <f>I4*1.45</f>
        <v>1388.9114999999999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118</v>
      </c>
      <c r="C5" s="16"/>
      <c r="D5" s="16"/>
      <c r="E5" s="20">
        <f>960.84</f>
        <v>960.84</v>
      </c>
      <c r="F5" s="20">
        <f>plan!J36</f>
        <v>0</v>
      </c>
      <c r="G5" s="20">
        <f>291.72</f>
        <v>291.72000000000003</v>
      </c>
      <c r="H5" s="20"/>
      <c r="I5" s="50">
        <f>E5+F5</f>
        <v>960.84</v>
      </c>
      <c r="J5" s="20">
        <f>E5*1.2</f>
        <v>1153.008</v>
      </c>
      <c r="K5" s="20">
        <f>I5*1.2</f>
        <v>1153.008</v>
      </c>
      <c r="L5" s="20">
        <f>I5*1.45+G5/2</f>
        <v>1539.078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119</v>
      </c>
      <c r="C6" s="17"/>
      <c r="D6" s="17"/>
      <c r="E6" s="50">
        <v>0</v>
      </c>
      <c r="F6" s="20">
        <v>0</v>
      </c>
      <c r="G6" s="20">
        <v>0</v>
      </c>
      <c r="H6" s="20">
        <v>0</v>
      </c>
      <c r="I6" s="50">
        <f t="shared" ref="I6:I7" si="0">E6+F6</f>
        <v>0</v>
      </c>
      <c r="J6" s="20">
        <f t="shared" ref="J6" si="1">E6*1.2</f>
        <v>0</v>
      </c>
      <c r="K6" s="20">
        <f t="shared" ref="K6:K7" si="2">I6*1.2</f>
        <v>0</v>
      </c>
      <c r="L6" s="20">
        <f t="shared" ref="L6:L7" si="3">I6*1.45</f>
        <v>0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146</v>
      </c>
      <c r="C7" s="16"/>
      <c r="D7" s="16"/>
      <c r="E7" s="20">
        <f>J7/1.2</f>
        <v>474.9615</v>
      </c>
      <c r="F7" s="20">
        <v>0</v>
      </c>
      <c r="G7" s="20">
        <v>0</v>
      </c>
      <c r="H7" s="20">
        <v>0</v>
      </c>
      <c r="I7" s="50">
        <f t="shared" si="0"/>
        <v>474.9615</v>
      </c>
      <c r="J7" s="20">
        <f>52.95*10.764</f>
        <v>569.9538</v>
      </c>
      <c r="K7" s="20">
        <f t="shared" si="2"/>
        <v>569.9538</v>
      </c>
      <c r="L7" s="20">
        <f t="shared" si="3"/>
        <v>688.69417499999997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 t="shared" ref="I8:K8" si="4">I5-I4</f>
        <v>2.9700000000000273</v>
      </c>
      <c r="J8" s="69"/>
      <c r="K8" s="69">
        <f t="shared" si="4"/>
        <v>3.5640000000000782</v>
      </c>
      <c r="L8" s="69">
        <f>L5-L4</f>
        <v>150.16650000000004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11" t="s">
        <v>4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3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125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126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127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128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129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130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131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132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133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121</v>
      </c>
      <c r="P22" s="75" t="s">
        <v>121</v>
      </c>
      <c r="Q22" s="76" t="s">
        <v>122</v>
      </c>
      <c r="R22" s="77" t="s">
        <v>123</v>
      </c>
      <c r="S22" s="78" t="s">
        <v>124</v>
      </c>
    </row>
    <row r="23" spans="2:19" x14ac:dyDescent="0.25">
      <c r="B23" s="120" t="s">
        <v>6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2"/>
      <c r="O23" s="72">
        <v>0</v>
      </c>
      <c r="P23" s="20">
        <v>0</v>
      </c>
      <c r="Q23" s="20">
        <f>P23*O23</f>
        <v>0</v>
      </c>
      <c r="R23" s="20"/>
      <c r="S23" s="16"/>
    </row>
    <row r="24" spans="2:19" x14ac:dyDescent="0.25">
      <c r="B24" s="123" t="s">
        <v>65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5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3" t="s">
        <v>66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72"/>
      <c r="P25" s="19"/>
      <c r="Q25" s="59">
        <f>Q23+Q24</f>
        <v>0</v>
      </c>
      <c r="R25" s="19">
        <f>Q25*0.9</f>
        <v>0</v>
      </c>
      <c r="S25" s="16">
        <f>Q25*0.8</f>
        <v>0</v>
      </c>
    </row>
    <row r="26" spans="2:19" x14ac:dyDescent="0.25">
      <c r="B26" s="126" t="s">
        <v>71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8"/>
      <c r="O26" s="72"/>
      <c r="P26" s="19"/>
      <c r="Q26" s="19"/>
      <c r="R26" s="19"/>
      <c r="S26" s="16"/>
    </row>
    <row r="27" spans="2:19" ht="15.75" thickBot="1" x14ac:dyDescent="0.3">
      <c r="B27" s="129" t="s">
        <v>72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111</v>
      </c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6"/>
    </row>
    <row r="29" spans="2:19" ht="45" customHeight="1" x14ac:dyDescent="0.25">
      <c r="B29" s="134" t="s">
        <v>110</v>
      </c>
      <c r="C29" s="135"/>
      <c r="D29" s="55"/>
      <c r="E29" s="136" t="s">
        <v>105</v>
      </c>
      <c r="F29" s="136"/>
      <c r="G29" s="136"/>
      <c r="H29" s="136"/>
      <c r="I29" s="136"/>
      <c r="J29" s="136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107</v>
      </c>
      <c r="C30" s="82">
        <f>K6</f>
        <v>0</v>
      </c>
      <c r="D30" s="55"/>
      <c r="E30" s="133" t="s">
        <v>107</v>
      </c>
      <c r="F30" s="133"/>
      <c r="G30" s="133"/>
      <c r="H30" s="137">
        <f>K6</f>
        <v>0</v>
      </c>
      <c r="I30" s="132"/>
      <c r="J30" s="132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106</v>
      </c>
      <c r="C31" s="58"/>
      <c r="D31" s="55"/>
      <c r="E31" s="133" t="s">
        <v>109</v>
      </c>
      <c r="F31" s="133"/>
      <c r="G31" s="133"/>
      <c r="H31" s="132"/>
      <c r="I31" s="132"/>
      <c r="J31" s="132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104</v>
      </c>
      <c r="C32" s="58">
        <f>C30*C31</f>
        <v>0</v>
      </c>
      <c r="D32" s="55"/>
      <c r="E32" s="133" t="s">
        <v>108</v>
      </c>
      <c r="F32" s="133"/>
      <c r="G32" s="133"/>
      <c r="H32" s="132">
        <f>H30*H31</f>
        <v>0</v>
      </c>
      <c r="I32" s="132"/>
      <c r="J32" s="132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02" t="s">
        <v>62</v>
      </c>
      <c r="D33" s="102"/>
      <c r="E33" s="102"/>
      <c r="F33" s="102"/>
      <c r="G33" s="102" t="s">
        <v>63</v>
      </c>
      <c r="H33" s="103"/>
      <c r="I33" s="103"/>
      <c r="J33" s="102" t="s">
        <v>64</v>
      </c>
      <c r="K33" s="103"/>
      <c r="L33" s="103"/>
      <c r="M33" s="103"/>
      <c r="N33" s="103"/>
      <c r="O33" s="103"/>
      <c r="P33" s="103"/>
    </row>
    <row r="34" spans="2:16" x14ac:dyDescent="0.25">
      <c r="B34" s="19" t="s">
        <v>68</v>
      </c>
      <c r="C34" s="105" t="s">
        <v>103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5" spans="2:16" x14ac:dyDescent="0.25">
      <c r="B35" s="16" t="s">
        <v>69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6" spans="2:16" x14ac:dyDescent="0.25">
      <c r="B36" s="16" t="s">
        <v>70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</row>
    <row r="37" spans="2:16" x14ac:dyDescent="0.25">
      <c r="B37" s="16"/>
      <c r="C37" s="106"/>
      <c r="D37" s="106"/>
      <c r="E37" s="106"/>
      <c r="F37" s="106"/>
      <c r="G37" s="107"/>
      <c r="H37" s="107"/>
      <c r="I37" s="107"/>
      <c r="J37" s="106"/>
      <c r="K37" s="106"/>
      <c r="L37" s="106"/>
      <c r="M37" s="106"/>
      <c r="N37" s="106"/>
      <c r="O37" s="106"/>
      <c r="P37" s="106"/>
    </row>
    <row r="38" spans="2:16" x14ac:dyDescent="0.25">
      <c r="C38" s="104"/>
      <c r="D38" s="104"/>
      <c r="E38" s="104"/>
      <c r="F38" s="104"/>
      <c r="G38" s="38"/>
      <c r="H38" s="38"/>
      <c r="I38" s="38"/>
    </row>
    <row r="39" spans="2:16" x14ac:dyDescent="0.25">
      <c r="C39" s="104"/>
      <c r="D39" s="104"/>
      <c r="E39" s="104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8"/>
      <c r="F42" s="99"/>
      <c r="G42" s="100"/>
      <c r="H42" s="100"/>
      <c r="I42" s="101"/>
    </row>
    <row r="43" spans="2:16" hidden="1" x14ac:dyDescent="0.25">
      <c r="E43" s="98"/>
      <c r="F43" s="99"/>
      <c r="G43" s="100"/>
      <c r="H43" s="100"/>
      <c r="I43" s="101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B13" workbookViewId="0">
      <selection activeCell="E24" sqref="E24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8" t="s">
        <v>15</v>
      </c>
      <c r="B2" s="138" t="s">
        <v>7</v>
      </c>
      <c r="C2" s="138" t="s">
        <v>8</v>
      </c>
      <c r="D2" s="138"/>
      <c r="E2" s="138" t="s">
        <v>11</v>
      </c>
      <c r="F2" s="138"/>
      <c r="G2" s="138" t="s">
        <v>13</v>
      </c>
      <c r="H2" s="138" t="s">
        <v>12</v>
      </c>
      <c r="I2" s="138" t="s">
        <v>14</v>
      </c>
    </row>
    <row r="3" spans="1:9" x14ac:dyDescent="0.25">
      <c r="A3" s="138"/>
      <c r="B3" s="138"/>
      <c r="C3" s="2" t="s">
        <v>9</v>
      </c>
      <c r="D3" s="2" t="s">
        <v>10</v>
      </c>
      <c r="E3" s="2" t="s">
        <v>9</v>
      </c>
      <c r="F3" s="2" t="s">
        <v>10</v>
      </c>
      <c r="G3" s="138"/>
      <c r="H3" s="138"/>
      <c r="I3" s="138"/>
    </row>
    <row r="4" spans="1:9" x14ac:dyDescent="0.25">
      <c r="A4" s="3">
        <v>1</v>
      </c>
      <c r="B4" s="3" t="s">
        <v>16</v>
      </c>
      <c r="C4" s="3">
        <v>13.2</v>
      </c>
      <c r="D4" s="3"/>
      <c r="E4" s="3">
        <v>12.8</v>
      </c>
      <c r="F4" s="3"/>
      <c r="G4" s="4">
        <f>(E4+F4/10)</f>
        <v>12.8</v>
      </c>
      <c r="H4" s="4">
        <f>(C4+D4/10)</f>
        <v>13.2</v>
      </c>
      <c r="I4" s="4">
        <f>G4*H4</f>
        <v>168.96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5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12.2</v>
      </c>
      <c r="D6" s="3"/>
      <c r="E6" s="3">
        <v>10.5</v>
      </c>
      <c r="F6" s="3"/>
      <c r="G6" s="4">
        <f t="shared" si="0"/>
        <v>10.5</v>
      </c>
      <c r="H6" s="4">
        <f t="shared" si="1"/>
        <v>12.2</v>
      </c>
      <c r="I6" s="4">
        <f t="shared" ref="I6:I35" si="2">G6*H6</f>
        <v>128.1</v>
      </c>
    </row>
    <row r="7" spans="1:9" x14ac:dyDescent="0.25">
      <c r="A7" s="3">
        <v>3</v>
      </c>
      <c r="B7" s="3" t="s">
        <v>18</v>
      </c>
      <c r="C7" s="3"/>
      <c r="D7" s="3"/>
      <c r="E7" s="3"/>
      <c r="F7" s="3"/>
      <c r="G7" s="4">
        <f t="shared" si="0"/>
        <v>0</v>
      </c>
      <c r="H7" s="4">
        <f t="shared" si="1"/>
        <v>0</v>
      </c>
      <c r="I7" s="4">
        <f t="shared" si="2"/>
        <v>0</v>
      </c>
    </row>
    <row r="8" spans="1:9" x14ac:dyDescent="0.25">
      <c r="A8" s="3"/>
      <c r="B8" s="3" t="s">
        <v>19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13.5</v>
      </c>
      <c r="D11" s="3"/>
      <c r="E11" s="3">
        <v>12.8</v>
      </c>
      <c r="F11" s="3"/>
      <c r="G11" s="4">
        <f t="shared" si="0"/>
        <v>12.8</v>
      </c>
      <c r="H11" s="4">
        <f t="shared" si="1"/>
        <v>13.5</v>
      </c>
      <c r="I11" s="4">
        <f t="shared" si="2"/>
        <v>172.8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76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95" t="s">
        <v>149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16</v>
      </c>
      <c r="C22" s="3">
        <v>27.6</v>
      </c>
      <c r="D22" s="3"/>
      <c r="E22" s="3">
        <v>13.3</v>
      </c>
      <c r="F22" s="15"/>
      <c r="G22" s="4">
        <f t="shared" si="0"/>
        <v>13.3</v>
      </c>
      <c r="H22" s="4">
        <f t="shared" si="1"/>
        <v>27.6</v>
      </c>
      <c r="I22" s="4">
        <f t="shared" si="2"/>
        <v>367.08000000000004</v>
      </c>
    </row>
    <row r="23" spans="1:9" x14ac:dyDescent="0.25">
      <c r="A23" s="3"/>
      <c r="B23" s="3" t="s">
        <v>45</v>
      </c>
      <c r="C23" s="3">
        <v>13.9</v>
      </c>
      <c r="D23" s="3"/>
      <c r="E23" s="3">
        <v>8.6999999999999993</v>
      </c>
      <c r="F23" s="15"/>
      <c r="G23" s="4">
        <f t="shared" si="0"/>
        <v>8.6999999999999993</v>
      </c>
      <c r="H23" s="4">
        <f t="shared" si="1"/>
        <v>13.9</v>
      </c>
      <c r="I23" s="4">
        <f t="shared" si="2"/>
        <v>120.92999999999999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147</v>
      </c>
      <c r="C34" s="3">
        <v>13.1</v>
      </c>
      <c r="D34" s="3"/>
      <c r="E34" s="3">
        <v>7.6</v>
      </c>
      <c r="F34" s="15"/>
      <c r="G34" s="4">
        <f t="shared" si="0"/>
        <v>7.6</v>
      </c>
      <c r="H34" s="4">
        <f t="shared" si="1"/>
        <v>13.1</v>
      </c>
      <c r="I34" s="4">
        <f t="shared" si="2"/>
        <v>99.559999999999988</v>
      </c>
    </row>
    <row r="35" spans="1:9" x14ac:dyDescent="0.25">
      <c r="A35" s="3"/>
      <c r="B35" s="3" t="s">
        <v>148</v>
      </c>
      <c r="C35" s="3">
        <v>13.5</v>
      </c>
      <c r="D35" s="3"/>
      <c r="E35" s="3">
        <v>6.7</v>
      </c>
      <c r="F35" s="15"/>
      <c r="G35" s="4">
        <f t="shared" si="0"/>
        <v>6.7</v>
      </c>
      <c r="H35" s="4">
        <f t="shared" ref="H35:H36" si="6">(C35+D35/10)</f>
        <v>13.5</v>
      </c>
      <c r="I35" s="4">
        <f t="shared" si="2"/>
        <v>90.45</v>
      </c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836.94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120.92999999999999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190.01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957.87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topLeftCell="A19" workbookViewId="0">
      <selection activeCell="J38" sqref="J38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9" t="s">
        <v>15</v>
      </c>
      <c r="B3" s="139" t="s">
        <v>7</v>
      </c>
      <c r="C3" s="140" t="s">
        <v>8</v>
      </c>
      <c r="D3" s="141"/>
      <c r="E3" s="139" t="s">
        <v>11</v>
      </c>
      <c r="F3" s="139"/>
      <c r="G3" s="139" t="s">
        <v>13</v>
      </c>
      <c r="H3" s="139" t="s">
        <v>12</v>
      </c>
      <c r="I3" s="139" t="s">
        <v>14</v>
      </c>
    </row>
    <row r="4" spans="1:17" ht="15" customHeight="1" x14ac:dyDescent="0.25">
      <c r="A4" s="139"/>
      <c r="B4" s="139"/>
      <c r="C4" s="7" t="s">
        <v>9</v>
      </c>
      <c r="D4" s="7" t="s">
        <v>10</v>
      </c>
      <c r="E4" s="7" t="s">
        <v>9</v>
      </c>
      <c r="F4" s="7" t="s">
        <v>10</v>
      </c>
      <c r="G4" s="139"/>
      <c r="H4" s="139"/>
      <c r="I4" s="139"/>
    </row>
    <row r="5" spans="1:17" ht="15" customHeight="1" x14ac:dyDescent="0.25">
      <c r="A5" s="143" t="s">
        <v>151</v>
      </c>
      <c r="B5" s="8" t="s">
        <v>16</v>
      </c>
      <c r="C5" s="8">
        <v>18.600000000000001</v>
      </c>
      <c r="D5" s="8"/>
      <c r="E5" s="8">
        <v>13</v>
      </c>
      <c r="F5" s="8"/>
      <c r="G5" s="9">
        <f>E5+F5</f>
        <v>13</v>
      </c>
      <c r="H5" s="9">
        <f>(C5+D5)</f>
        <v>18.600000000000001</v>
      </c>
      <c r="I5" s="9">
        <f>G5*H5</f>
        <v>241.8</v>
      </c>
    </row>
    <row r="6" spans="1:17" ht="15" customHeight="1" x14ac:dyDescent="0.25">
      <c r="A6" s="8"/>
      <c r="B6" s="8" t="s">
        <v>44</v>
      </c>
      <c r="C6" s="8">
        <v>5.6</v>
      </c>
      <c r="D6" s="8"/>
      <c r="E6" s="8">
        <v>14</v>
      </c>
      <c r="F6" s="8"/>
      <c r="G6" s="9">
        <f t="shared" ref="G6:G32" si="0">E6+F6</f>
        <v>14</v>
      </c>
      <c r="H6" s="9">
        <f t="shared" ref="H6:H32" si="1">(C6+D6)</f>
        <v>5.6</v>
      </c>
      <c r="I6" s="9">
        <f>G6*H6</f>
        <v>78.399999999999991</v>
      </c>
    </row>
    <row r="7" spans="1:17" ht="15" customHeight="1" x14ac:dyDescent="0.25">
      <c r="A7" s="8">
        <v>2</v>
      </c>
      <c r="B7" s="8" t="s">
        <v>17</v>
      </c>
      <c r="C7" s="8">
        <v>10</v>
      </c>
      <c r="D7" s="8"/>
      <c r="E7" s="8">
        <v>13</v>
      </c>
      <c r="F7" s="8"/>
      <c r="G7" s="9">
        <f t="shared" si="0"/>
        <v>13</v>
      </c>
      <c r="H7" s="9">
        <f t="shared" si="1"/>
        <v>10</v>
      </c>
      <c r="I7" s="9">
        <f t="shared" ref="I7:I32" si="2">G7*H7</f>
        <v>130</v>
      </c>
    </row>
    <row r="8" spans="1:17" ht="15" customHeight="1" x14ac:dyDescent="0.25">
      <c r="A8" s="8">
        <v>3</v>
      </c>
      <c r="B8" s="8" t="s">
        <v>18</v>
      </c>
      <c r="C8" s="8">
        <v>7.6</v>
      </c>
      <c r="D8" s="8"/>
      <c r="E8" s="8">
        <v>4</v>
      </c>
      <c r="F8" s="8"/>
      <c r="G8" s="9">
        <f t="shared" si="0"/>
        <v>4</v>
      </c>
      <c r="H8" s="9">
        <f t="shared" si="1"/>
        <v>7.6</v>
      </c>
      <c r="I8" s="9">
        <f t="shared" si="2"/>
        <v>30.4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26</v>
      </c>
      <c r="C9" s="8">
        <v>11</v>
      </c>
      <c r="D9" s="8"/>
      <c r="E9" s="8">
        <v>3.9</v>
      </c>
      <c r="F9" s="8"/>
      <c r="G9" s="9">
        <f t="shared" si="0"/>
        <v>3.9</v>
      </c>
      <c r="H9" s="9">
        <f t="shared" si="1"/>
        <v>11</v>
      </c>
      <c r="I9" s="9">
        <f t="shared" si="2"/>
        <v>42.9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27</v>
      </c>
      <c r="C10" s="10">
        <v>4.5999999999999996</v>
      </c>
      <c r="D10" s="10"/>
      <c r="E10" s="10">
        <v>2.4</v>
      </c>
      <c r="F10" s="8"/>
      <c r="G10" s="9">
        <f t="shared" si="0"/>
        <v>2.4</v>
      </c>
      <c r="H10" s="9">
        <f t="shared" si="1"/>
        <v>4.5999999999999996</v>
      </c>
      <c r="I10" s="9">
        <f t="shared" si="2"/>
        <v>11.04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143" t="s">
        <v>152</v>
      </c>
      <c r="B12" s="8" t="s">
        <v>22</v>
      </c>
      <c r="C12" s="8">
        <v>13</v>
      </c>
      <c r="D12" s="8"/>
      <c r="E12" s="8">
        <v>10.6</v>
      </c>
      <c r="F12" s="8"/>
      <c r="G12" s="9">
        <f t="shared" si="0"/>
        <v>10.6</v>
      </c>
      <c r="H12" s="9">
        <f t="shared" si="1"/>
        <v>13</v>
      </c>
      <c r="I12" s="9">
        <f t="shared" si="2"/>
        <v>137.79999999999998</v>
      </c>
    </row>
    <row r="13" spans="1:17" ht="15" customHeight="1" x14ac:dyDescent="0.25">
      <c r="A13" s="8"/>
      <c r="B13" s="8" t="s">
        <v>23</v>
      </c>
      <c r="C13" s="8">
        <v>10</v>
      </c>
      <c r="D13" s="8"/>
      <c r="E13" s="8">
        <v>14</v>
      </c>
      <c r="F13" s="8"/>
      <c r="G13" s="9">
        <f t="shared" si="0"/>
        <v>14</v>
      </c>
      <c r="H13" s="9">
        <f t="shared" si="1"/>
        <v>10</v>
      </c>
      <c r="I13" s="9">
        <f t="shared" si="2"/>
        <v>140</v>
      </c>
    </row>
    <row r="14" spans="1:17" ht="15" customHeight="1" x14ac:dyDescent="0.25">
      <c r="A14" s="8"/>
      <c r="B14" s="8" t="s">
        <v>153</v>
      </c>
      <c r="C14" s="8">
        <v>4</v>
      </c>
      <c r="D14" s="8"/>
      <c r="E14" s="8">
        <v>15</v>
      </c>
      <c r="F14" s="8"/>
      <c r="G14" s="9">
        <f t="shared" si="0"/>
        <v>15</v>
      </c>
      <c r="H14" s="9">
        <f t="shared" si="1"/>
        <v>4</v>
      </c>
      <c r="I14" s="9">
        <f t="shared" si="2"/>
        <v>60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>
        <v>17</v>
      </c>
      <c r="D16" s="8"/>
      <c r="E16" s="8">
        <v>3.6</v>
      </c>
      <c r="F16" s="8"/>
      <c r="G16" s="9">
        <f t="shared" si="0"/>
        <v>3.6</v>
      </c>
      <c r="H16" s="9">
        <f t="shared" si="1"/>
        <v>17</v>
      </c>
      <c r="I16" s="9">
        <f t="shared" si="2"/>
        <v>61.2</v>
      </c>
    </row>
    <row r="17" spans="1:9" ht="15" customHeight="1" x14ac:dyDescent="0.25">
      <c r="A17" s="8"/>
      <c r="B17" s="8" t="s">
        <v>27</v>
      </c>
      <c r="C17" s="10">
        <v>3.9</v>
      </c>
      <c r="D17" s="10"/>
      <c r="E17" s="10">
        <v>7</v>
      </c>
      <c r="F17" s="10"/>
      <c r="G17" s="9">
        <f t="shared" si="0"/>
        <v>7</v>
      </c>
      <c r="H17" s="9">
        <f t="shared" si="1"/>
        <v>3.9</v>
      </c>
      <c r="I17" s="9">
        <f t="shared" si="2"/>
        <v>27.3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>
        <v>18.2</v>
      </c>
      <c r="D29" s="8"/>
      <c r="E29" s="8">
        <v>12.8</v>
      </c>
      <c r="F29" s="11"/>
      <c r="G29" s="9">
        <f t="shared" si="0"/>
        <v>12.8</v>
      </c>
      <c r="H29" s="9">
        <f t="shared" si="1"/>
        <v>18.2</v>
      </c>
      <c r="I29" s="9">
        <f t="shared" si="2"/>
        <v>232.96</v>
      </c>
    </row>
    <row r="30" spans="1:9" ht="15" customHeight="1" x14ac:dyDescent="0.25">
      <c r="A30" s="8"/>
      <c r="B30" s="8" t="s">
        <v>38</v>
      </c>
      <c r="C30" s="8">
        <v>5.2</v>
      </c>
      <c r="D30" s="8"/>
      <c r="E30" s="8">
        <v>11.3</v>
      </c>
      <c r="F30" s="11"/>
      <c r="G30" s="9">
        <f t="shared" si="0"/>
        <v>11.3</v>
      </c>
      <c r="H30" s="9">
        <f t="shared" si="1"/>
        <v>5.2</v>
      </c>
      <c r="I30" s="9">
        <f t="shared" si="2"/>
        <v>58.760000000000005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>
        <v>15</v>
      </c>
      <c r="D32" s="8"/>
      <c r="E32" s="8">
        <v>5.6</v>
      </c>
      <c r="F32" s="11"/>
      <c r="G32" s="9">
        <f t="shared" si="0"/>
        <v>5.6</v>
      </c>
      <c r="H32" s="9">
        <f>C32</f>
        <v>15</v>
      </c>
      <c r="I32" s="9">
        <f>E32*C32</f>
        <v>84</v>
      </c>
    </row>
    <row r="33" spans="1:10" ht="15" customHeight="1" x14ac:dyDescent="0.25">
      <c r="A33" s="8"/>
      <c r="B33" s="8" t="s">
        <v>40</v>
      </c>
      <c r="C33" s="8"/>
      <c r="D33" s="8"/>
      <c r="E33" s="8"/>
      <c r="F33" s="11"/>
      <c r="G33" s="9">
        <f t="shared" ref="G33:G34" si="3">E33+F33</f>
        <v>0</v>
      </c>
      <c r="H33" s="9">
        <f t="shared" ref="H33:H34" si="4">F33+G33</f>
        <v>0</v>
      </c>
      <c r="I33" s="9">
        <f t="shared" ref="I33:I34" si="5">G33+H33</f>
        <v>0</v>
      </c>
    </row>
    <row r="34" spans="1:10" ht="15" customHeight="1" x14ac:dyDescent="0.25">
      <c r="A34" s="8"/>
      <c r="B34" s="8" t="s">
        <v>40</v>
      </c>
      <c r="C34" s="8"/>
      <c r="D34" s="8"/>
      <c r="E34" s="8"/>
      <c r="F34" s="11"/>
      <c r="G34" s="9">
        <f t="shared" si="3"/>
        <v>0</v>
      </c>
      <c r="H34" s="9">
        <f t="shared" si="4"/>
        <v>0</v>
      </c>
      <c r="I34" s="9">
        <f t="shared" si="5"/>
        <v>0</v>
      </c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960.83999999999992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291.72000000000003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960.83999999999992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77</v>
      </c>
      <c r="B2" s="51" t="s">
        <v>78</v>
      </c>
      <c r="C2" s="51">
        <v>7</v>
      </c>
    </row>
    <row r="3" spans="1:14" x14ac:dyDescent="0.25">
      <c r="B3" t="s">
        <v>79</v>
      </c>
      <c r="C3" t="s">
        <v>80</v>
      </c>
    </row>
    <row r="4" spans="1:14" x14ac:dyDescent="0.25">
      <c r="A4" t="s">
        <v>81</v>
      </c>
      <c r="B4" s="16">
        <v>20</v>
      </c>
      <c r="C4" s="16">
        <v>20</v>
      </c>
    </row>
    <row r="5" spans="1:14" x14ac:dyDescent="0.25">
      <c r="A5" t="s">
        <v>82</v>
      </c>
      <c r="B5" t="s">
        <v>83</v>
      </c>
      <c r="C5" t="s">
        <v>84</v>
      </c>
      <c r="H5" s="16" t="s">
        <v>85</v>
      </c>
      <c r="I5" s="16" t="s">
        <v>86</v>
      </c>
      <c r="J5" s="16" t="s">
        <v>87</v>
      </c>
      <c r="K5" s="16" t="s">
        <v>88</v>
      </c>
      <c r="L5" s="16" t="s">
        <v>89</v>
      </c>
      <c r="M5" s="16" t="s">
        <v>90</v>
      </c>
      <c r="N5" s="16" t="s">
        <v>91</v>
      </c>
    </row>
    <row r="6" spans="1:14" x14ac:dyDescent="0.25">
      <c r="B6" s="16">
        <f>C2+1</f>
        <v>8</v>
      </c>
      <c r="C6" s="16">
        <v>0</v>
      </c>
      <c r="E6" s="22" t="s">
        <v>92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93</v>
      </c>
      <c r="B7" t="s">
        <v>94</v>
      </c>
      <c r="C7" t="s">
        <v>95</v>
      </c>
      <c r="E7" s="16" t="s">
        <v>96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97</v>
      </c>
      <c r="B9" t="s">
        <v>94</v>
      </c>
      <c r="C9" t="s">
        <v>95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89</v>
      </c>
      <c r="B11" t="s">
        <v>94</v>
      </c>
      <c r="C11" t="s">
        <v>95</v>
      </c>
    </row>
    <row r="12" spans="1:14" x14ac:dyDescent="0.25">
      <c r="B12" s="16">
        <f>C2</f>
        <v>7</v>
      </c>
      <c r="C12" s="16">
        <v>0</v>
      </c>
      <c r="H12" s="16"/>
      <c r="I12" s="16" t="s">
        <v>92</v>
      </c>
      <c r="J12" s="16" t="s">
        <v>98</v>
      </c>
      <c r="K12" t="s">
        <v>99</v>
      </c>
    </row>
    <row r="13" spans="1:14" ht="30" x14ac:dyDescent="0.25">
      <c r="A13" s="52" t="s">
        <v>90</v>
      </c>
      <c r="B13" t="s">
        <v>94</v>
      </c>
      <c r="C13" t="s">
        <v>95</v>
      </c>
      <c r="H13" s="16" t="s">
        <v>100</v>
      </c>
      <c r="I13" s="16">
        <f>H6</f>
        <v>20</v>
      </c>
      <c r="J13" s="16">
        <f>H7</f>
        <v>40</v>
      </c>
      <c r="K13" t="s">
        <v>99</v>
      </c>
    </row>
    <row r="14" spans="1:14" x14ac:dyDescent="0.25">
      <c r="B14" s="16">
        <f>C2</f>
        <v>7</v>
      </c>
      <c r="C14" s="16">
        <v>0</v>
      </c>
      <c r="H14" s="16" t="s">
        <v>101</v>
      </c>
      <c r="I14" s="20">
        <f>I6</f>
        <v>0</v>
      </c>
      <c r="J14" s="20">
        <f>I7</f>
        <v>0</v>
      </c>
    </row>
    <row r="15" spans="1:14" x14ac:dyDescent="0.25">
      <c r="A15" t="s">
        <v>91</v>
      </c>
      <c r="B15" t="s">
        <v>94</v>
      </c>
      <c r="C15" t="s">
        <v>95</v>
      </c>
      <c r="H15" s="16" t="s">
        <v>87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88</v>
      </c>
      <c r="I16" s="16">
        <f>K6</f>
        <v>0</v>
      </c>
      <c r="J16" s="16">
        <f>K7</f>
        <v>0</v>
      </c>
    </row>
    <row r="17" spans="8:10" x14ac:dyDescent="0.25">
      <c r="H17" s="16" t="s">
        <v>89</v>
      </c>
      <c r="I17" s="16">
        <f>L6</f>
        <v>0</v>
      </c>
      <c r="J17" s="16">
        <f>L7</f>
        <v>0</v>
      </c>
    </row>
    <row r="18" spans="8:10" ht="30" x14ac:dyDescent="0.25">
      <c r="H18" s="17" t="s">
        <v>90</v>
      </c>
      <c r="I18" s="16">
        <f>M6</f>
        <v>0</v>
      </c>
      <c r="J18" s="16">
        <f>M7</f>
        <v>0</v>
      </c>
    </row>
    <row r="19" spans="8:10" x14ac:dyDescent="0.25">
      <c r="H19" s="16" t="s">
        <v>91</v>
      </c>
      <c r="I19" s="16">
        <f>N6</f>
        <v>0</v>
      </c>
      <c r="J19" s="16">
        <f>N7</f>
        <v>0</v>
      </c>
    </row>
    <row r="20" spans="8:10" x14ac:dyDescent="0.25">
      <c r="H20" s="16" t="s">
        <v>102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134</v>
      </c>
      <c r="C2" s="86" t="s">
        <v>100</v>
      </c>
      <c r="D2" s="86" t="s">
        <v>101</v>
      </c>
      <c r="E2" s="86" t="s">
        <v>135</v>
      </c>
      <c r="F2" s="86" t="s">
        <v>136</v>
      </c>
      <c r="G2" s="86" t="s">
        <v>137</v>
      </c>
      <c r="H2" s="86" t="s">
        <v>89</v>
      </c>
      <c r="I2" s="86" t="s">
        <v>138</v>
      </c>
      <c r="J2" s="86" t="s">
        <v>139</v>
      </c>
      <c r="K2" s="87" t="s">
        <v>140</v>
      </c>
    </row>
    <row r="3" spans="1:11" x14ac:dyDescent="0.25">
      <c r="A3" s="28" t="s">
        <v>141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98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142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143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x14ac:dyDescent="0.25">
      <c r="A9" s="26" t="s">
        <v>144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145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VSJC-34</cp:lastModifiedBy>
  <dcterms:created xsi:type="dcterms:W3CDTF">2015-10-16T10:19:58Z</dcterms:created>
  <dcterms:modified xsi:type="dcterms:W3CDTF">2025-09-26T09:45:10Z</dcterms:modified>
</cp:coreProperties>
</file>